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0" windowHeight="0"/>
  </bookViews>
  <sheets>
    <sheet name="Rekapitulace stavby" sheetId="1" r:id="rId1"/>
    <sheet name="2023-20-01 - Vlastní objekt" sheetId="2" r:id="rId2"/>
    <sheet name="2023-20-02 - Zdravotechni..." sheetId="3" r:id="rId3"/>
    <sheet name="2023-20-03 - Ústřední vyt..." sheetId="4" r:id="rId4"/>
    <sheet name="2023-20-04 - Elektroinsta..." sheetId="5" r:id="rId5"/>
    <sheet name="2023-20-05 - Vodovodní př..." sheetId="6" r:id="rId6"/>
    <sheet name="2023-20-06 - Venkovní úpravy" sheetId="7" r:id="rId7"/>
    <sheet name="2023-20-07 - Vedlejš rozp...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'2023-20-01 - Vlastní objekt'!$C$138:$K$373</definedName>
    <definedName name="_xlnm.Print_Area" localSheetId="1">'2023-20-01 - Vlastní objekt'!$C$4:$J$76,'2023-20-01 - Vlastní objekt'!$C$126:$J$373</definedName>
    <definedName name="_xlnm.Print_Titles" localSheetId="1">'2023-20-01 - Vlastní objekt'!$138:$138</definedName>
    <definedName name="_xlnm._FilterDatabase" localSheetId="2" hidden="1">'2023-20-02 - Zdravotechni...'!$C$120:$K$179</definedName>
    <definedName name="_xlnm.Print_Area" localSheetId="2">'2023-20-02 - Zdravotechni...'!$C$4:$J$76,'2023-20-02 - Zdravotechni...'!$C$108:$J$179</definedName>
    <definedName name="_xlnm.Print_Titles" localSheetId="2">'2023-20-02 - Zdravotechni...'!$120:$120</definedName>
    <definedName name="_xlnm._FilterDatabase" localSheetId="3" hidden="1">'2023-20-03 - Ústřední vyt...'!$C$123:$K$154</definedName>
    <definedName name="_xlnm.Print_Area" localSheetId="3">'2023-20-03 - Ústřední vyt...'!$C$4:$J$76,'2023-20-03 - Ústřední vyt...'!$C$111:$J$154</definedName>
    <definedName name="_xlnm.Print_Titles" localSheetId="3">'2023-20-03 - Ústřední vyt...'!$123:$123</definedName>
    <definedName name="_xlnm._FilterDatabase" localSheetId="4" hidden="1">'2023-20-04 - Elektroinsta...'!$C$127:$K$289</definedName>
    <definedName name="_xlnm.Print_Area" localSheetId="4">'2023-20-04 - Elektroinsta...'!$C$4:$J$76,'2023-20-04 - Elektroinsta...'!$C$115:$J$289</definedName>
    <definedName name="_xlnm.Print_Titles" localSheetId="4">'2023-20-04 - Elektroinsta...'!$127:$127</definedName>
    <definedName name="_xlnm._FilterDatabase" localSheetId="5" hidden="1">'2023-20-05 - Vodovodní př...'!$C$120:$K$159</definedName>
    <definedName name="_xlnm.Print_Area" localSheetId="5">'2023-20-05 - Vodovodní př...'!$C$4:$J$76,'2023-20-05 - Vodovodní př...'!$C$108:$J$159</definedName>
    <definedName name="_xlnm.Print_Titles" localSheetId="5">'2023-20-05 - Vodovodní př...'!$120:$120</definedName>
    <definedName name="_xlnm._FilterDatabase" localSheetId="6" hidden="1">'2023-20-06 - Venkovní úpravy'!$C$117:$K$121</definedName>
    <definedName name="_xlnm.Print_Area" localSheetId="6">'2023-20-06 - Venkovní úpravy'!$C$4:$J$76,'2023-20-06 - Venkovní úpravy'!$C$105:$J$121</definedName>
    <definedName name="_xlnm.Print_Titles" localSheetId="6">'2023-20-06 - Venkovní úpravy'!$117:$117</definedName>
    <definedName name="_xlnm._FilterDatabase" localSheetId="7" hidden="1">'2023-20-07 - Vedlejš rozp...'!$C$120:$K$132</definedName>
    <definedName name="_xlnm.Print_Area" localSheetId="7">'2023-20-07 - Vedlejš rozp...'!$C$4:$J$76,'2023-20-07 - Vedlejš rozp...'!$C$108:$J$132</definedName>
    <definedName name="_xlnm.Print_Titles" localSheetId="7">'2023-20-07 - Vedlejš rozp...'!$120:$120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32"/>
  <c r="BH132"/>
  <c r="BG132"/>
  <c r="BE132"/>
  <c r="T132"/>
  <c r="T131"/>
  <c r="R132"/>
  <c r="R131"/>
  <c r="P132"/>
  <c r="P131"/>
  <c r="BI130"/>
  <c r="BH130"/>
  <c r="BG130"/>
  <c r="BE130"/>
  <c r="T130"/>
  <c r="R130"/>
  <c r="P130"/>
  <c r="BI129"/>
  <c r="BH129"/>
  <c r="BG129"/>
  <c r="BE129"/>
  <c r="T129"/>
  <c r="R129"/>
  <c r="P129"/>
  <c r="BI127"/>
  <c r="BH127"/>
  <c r="BG127"/>
  <c r="BE127"/>
  <c r="T127"/>
  <c r="R127"/>
  <c r="P127"/>
  <c r="BI126"/>
  <c r="BH126"/>
  <c r="BG126"/>
  <c r="BE126"/>
  <c r="T126"/>
  <c r="R126"/>
  <c r="P126"/>
  <c r="BI124"/>
  <c r="BH124"/>
  <c r="BG124"/>
  <c r="BE124"/>
  <c r="T124"/>
  <c r="T123"/>
  <c r="R124"/>
  <c r="R123"/>
  <c r="P124"/>
  <c r="P123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7" r="J37"/>
  <c r="J36"/>
  <c i="1" r="AY100"/>
  <c i="7" r="J35"/>
  <c i="1" r="AX100"/>
  <c i="7" r="BI121"/>
  <c r="BH121"/>
  <c r="BG121"/>
  <c r="BE121"/>
  <c r="T121"/>
  <c r="T120"/>
  <c r="T119"/>
  <c r="T118"/>
  <c r="R121"/>
  <c r="R120"/>
  <c r="R119"/>
  <c r="R118"/>
  <c r="P121"/>
  <c r="P120"/>
  <c r="P119"/>
  <c r="P118"/>
  <c i="1" r="AU100"/>
  <c i="7" r="J115"/>
  <c r="J114"/>
  <c r="F114"/>
  <c r="F112"/>
  <c r="E110"/>
  <c r="J92"/>
  <c r="J91"/>
  <c r="F91"/>
  <c r="F89"/>
  <c r="E87"/>
  <c r="J18"/>
  <c r="E18"/>
  <c r="F115"/>
  <c r="J17"/>
  <c r="J12"/>
  <c r="J112"/>
  <c r="E7"/>
  <c r="E108"/>
  <c i="6" r="J37"/>
  <c r="J36"/>
  <c i="1" r="AY99"/>
  <c i="6" r="J35"/>
  <c i="1" r="AX99"/>
  <c i="6" r="BI159"/>
  <c r="BH159"/>
  <c r="BG159"/>
  <c r="BE159"/>
  <c r="T159"/>
  <c r="T158"/>
  <c r="R159"/>
  <c r="R158"/>
  <c r="P159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T137"/>
  <c r="R138"/>
  <c r="R137"/>
  <c r="P138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115"/>
  <c r="E7"/>
  <c r="E85"/>
  <c i="5" r="J37"/>
  <c r="J36"/>
  <c i="1" r="AY98"/>
  <c i="5" r="J35"/>
  <c i="1" r="AX98"/>
  <c i="5"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5"/>
  <c r="J124"/>
  <c r="F124"/>
  <c r="F122"/>
  <c r="E120"/>
  <c r="J92"/>
  <c r="J91"/>
  <c r="F91"/>
  <c r="F89"/>
  <c r="E87"/>
  <c r="J18"/>
  <c r="E18"/>
  <c r="F92"/>
  <c r="J17"/>
  <c r="J12"/>
  <c r="J122"/>
  <c r="E7"/>
  <c r="E85"/>
  <c i="4" r="J37"/>
  <c r="J36"/>
  <c i="1" r="AY97"/>
  <c i="4" r="J35"/>
  <c i="1" r="AX97"/>
  <c i="4"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7"/>
  <c r="BH127"/>
  <c r="BG127"/>
  <c r="BE127"/>
  <c r="T127"/>
  <c r="T126"/>
  <c r="T125"/>
  <c r="R127"/>
  <c r="R126"/>
  <c r="R125"/>
  <c r="P127"/>
  <c r="P126"/>
  <c r="P125"/>
  <c r="J121"/>
  <c r="J120"/>
  <c r="F120"/>
  <c r="F118"/>
  <c r="E116"/>
  <c r="J92"/>
  <c r="J91"/>
  <c r="F91"/>
  <c r="F89"/>
  <c r="E87"/>
  <c r="J18"/>
  <c r="E18"/>
  <c r="F121"/>
  <c r="J17"/>
  <c r="J12"/>
  <c r="J89"/>
  <c r="E7"/>
  <c r="E85"/>
  <c i="3" r="J37"/>
  <c r="J36"/>
  <c i="1" r="AY96"/>
  <c i="3" r="J35"/>
  <c i="1" r="AX96"/>
  <c i="3"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115"/>
  <c r="E7"/>
  <c r="E111"/>
  <c i="2" r="J37"/>
  <c r="J36"/>
  <c i="1" r="AY95"/>
  <c i="2" r="J35"/>
  <c i="1" r="AX95"/>
  <c i="2"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4"/>
  <c r="BH364"/>
  <c r="BG364"/>
  <c r="BE364"/>
  <c r="T364"/>
  <c r="T363"/>
  <c r="R364"/>
  <c r="R363"/>
  <c r="P364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29"/>
  <c r="BH229"/>
  <c r="BG229"/>
  <c r="BE229"/>
  <c r="T229"/>
  <c r="T228"/>
  <c r="R229"/>
  <c r="R228"/>
  <c r="P229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J136"/>
  <c r="J135"/>
  <c r="F135"/>
  <c r="F133"/>
  <c r="E131"/>
  <c r="J92"/>
  <c r="J91"/>
  <c r="F91"/>
  <c r="F89"/>
  <c r="E87"/>
  <c r="J18"/>
  <c r="E18"/>
  <c r="F136"/>
  <c r="J17"/>
  <c r="J12"/>
  <c r="J89"/>
  <c r="E7"/>
  <c r="E85"/>
  <c i="1" r="L90"/>
  <c r="AM90"/>
  <c r="AM89"/>
  <c r="L89"/>
  <c r="AM87"/>
  <c r="L87"/>
  <c r="L85"/>
  <c r="L84"/>
  <c i="2" r="J372"/>
  <c r="BK315"/>
  <c r="BK291"/>
  <c r="J266"/>
  <c r="BK372"/>
  <c r="J359"/>
  <c r="J356"/>
  <c r="J350"/>
  <c r="J145"/>
  <c r="BK156"/>
  <c r="BK209"/>
  <c r="J163"/>
  <c r="J321"/>
  <c r="J284"/>
  <c r="BK180"/>
  <c r="BK144"/>
  <c r="J227"/>
  <c r="J192"/>
  <c r="BK249"/>
  <c r="BK210"/>
  <c r="BK328"/>
  <c r="BK309"/>
  <c r="BK182"/>
  <c r="BK160"/>
  <c r="BK223"/>
  <c r="J202"/>
  <c r="J160"/>
  <c r="BK320"/>
  <c r="BK296"/>
  <c r="BK284"/>
  <c r="BK260"/>
  <c r="BK235"/>
  <c r="J211"/>
  <c r="J168"/>
  <c r="BK240"/>
  <c r="BK221"/>
  <c r="BK189"/>
  <c i="3" r="J145"/>
  <c i="4" r="BK137"/>
  <c r="BK130"/>
  <c r="BK140"/>
  <c r="J154"/>
  <c r="BK135"/>
  <c r="J140"/>
  <c r="J149"/>
  <c i="5" r="J274"/>
  <c r="J258"/>
  <c r="BK241"/>
  <c r="BK231"/>
  <c r="J218"/>
  <c r="BK205"/>
  <c r="J229"/>
  <c r="J207"/>
  <c r="J196"/>
  <c r="BK184"/>
  <c r="BK289"/>
  <c r="J281"/>
  <c r="J150"/>
  <c r="J248"/>
  <c r="J243"/>
  <c r="BK177"/>
  <c r="BK206"/>
  <c r="BK189"/>
  <c r="J187"/>
  <c r="BK162"/>
  <c r="BK180"/>
  <c r="BK166"/>
  <c i="6" r="BK154"/>
  <c i="7" r="BK121"/>
  <c i="8" r="J127"/>
  <c r="BK130"/>
  <c r="BK126"/>
  <c i="2" r="J371"/>
  <c r="BK302"/>
  <c r="BK286"/>
  <c r="J258"/>
  <c r="BK203"/>
  <c r="J362"/>
  <c r="J354"/>
  <c r="BK347"/>
  <c r="J337"/>
  <c r="J327"/>
  <c r="J304"/>
  <c r="BK288"/>
  <c r="BK265"/>
  <c r="J149"/>
  <c r="BK197"/>
  <c r="J167"/>
  <c r="J197"/>
  <c r="J212"/>
  <c r="J345"/>
  <c r="BK319"/>
  <c r="BK184"/>
  <c r="J157"/>
  <c r="J213"/>
  <c r="BK143"/>
  <c r="J310"/>
  <c r="J206"/>
  <c r="BK241"/>
  <c r="J205"/>
  <c r="J184"/>
  <c r="BK316"/>
  <c r="BK303"/>
  <c r="BK280"/>
  <c r="BK247"/>
  <c r="J232"/>
  <c r="J171"/>
  <c r="BK273"/>
  <c r="J256"/>
  <c r="BK234"/>
  <c r="J203"/>
  <c r="BK191"/>
  <c r="J154"/>
  <c i="3" r="J149"/>
  <c r="J172"/>
  <c r="BK160"/>
  <c r="J131"/>
  <c r="J171"/>
  <c r="BK175"/>
  <c r="J164"/>
  <c r="J173"/>
  <c r="BK155"/>
  <c r="BK132"/>
  <c r="BK139"/>
  <c r="BK137"/>
  <c i="4" r="J131"/>
  <c r="BK149"/>
  <c r="BK131"/>
  <c r="J142"/>
  <c r="J144"/>
  <c r="J132"/>
  <c i="5" r="J259"/>
  <c r="J249"/>
  <c r="BK238"/>
  <c r="J221"/>
  <c r="BK209"/>
  <c r="J286"/>
  <c r="BK274"/>
  <c r="J241"/>
  <c r="BK239"/>
  <c r="J223"/>
  <c r="BK200"/>
  <c r="BK170"/>
  <c r="BK139"/>
  <c r="J226"/>
  <c r="J165"/>
  <c r="J151"/>
  <c r="BK137"/>
  <c r="BK249"/>
  <c r="BK164"/>
  <c r="BK145"/>
  <c r="J276"/>
  <c i="6" r="BK148"/>
  <c r="BK125"/>
  <c r="J142"/>
  <c r="J126"/>
  <c r="BK144"/>
  <c r="J157"/>
  <c r="J144"/>
  <c r="J150"/>
  <c r="J124"/>
  <c i="8" r="J130"/>
  <c r="BK132"/>
  <c i="2" r="J364"/>
  <c r="BK298"/>
  <c r="J287"/>
  <c r="BK264"/>
  <c r="BK179"/>
  <c r="BK368"/>
  <c r="J357"/>
  <c r="BK354"/>
  <c r="BK345"/>
  <c r="BK332"/>
  <c r="BK323"/>
  <c r="J302"/>
  <c r="J292"/>
  <c r="BK281"/>
  <c r="J263"/>
  <c i="1" r="AS94"/>
  <c i="2" r="BK200"/>
  <c r="J254"/>
  <c r="J340"/>
  <c r="BK324"/>
  <c r="BK206"/>
  <c r="J341"/>
  <c r="BK313"/>
  <c r="BK267"/>
  <c r="J151"/>
  <c r="J172"/>
  <c r="BK225"/>
  <c r="J204"/>
  <c r="J162"/>
  <c r="J313"/>
  <c r="BK305"/>
  <c r="BK287"/>
  <c r="J264"/>
  <c r="J245"/>
  <c r="J217"/>
  <c r="J143"/>
  <c r="BK263"/>
  <c r="J235"/>
  <c r="BK212"/>
  <c r="J185"/>
  <c i="3" r="BK151"/>
  <c r="J170"/>
  <c r="BK154"/>
  <c r="J124"/>
  <c r="BK178"/>
  <c r="BK158"/>
  <c r="BK168"/>
  <c r="BK125"/>
  <c r="J156"/>
  <c r="BK152"/>
  <c r="BK164"/>
  <c r="J136"/>
  <c i="4" r="BK144"/>
  <c r="BK150"/>
  <c r="J137"/>
  <c i="5" r="J169"/>
  <c r="BK279"/>
  <c r="J263"/>
  <c r="BK255"/>
  <c r="J227"/>
  <c r="J209"/>
  <c r="BK198"/>
  <c r="BK171"/>
  <c r="BK141"/>
  <c r="J230"/>
  <c r="BK195"/>
  <c r="BK152"/>
  <c r="J283"/>
  <c r="BK207"/>
  <c r="BK146"/>
  <c r="BK133"/>
  <c i="6" r="BK129"/>
  <c r="BK150"/>
  <c r="J141"/>
  <c r="BK135"/>
  <c r="J153"/>
  <c r="J135"/>
  <c i="7" r="F35"/>
  <c i="1" r="BB100"/>
  <c i="2" r="J369"/>
  <c r="BK360"/>
  <c r="J297"/>
  <c r="J269"/>
  <c r="J249"/>
  <c r="BK370"/>
  <c r="J358"/>
  <c r="BK352"/>
  <c r="J349"/>
  <c r="BK334"/>
  <c r="BK155"/>
  <c r="BK339"/>
  <c r="J191"/>
  <c r="BK154"/>
  <c r="J330"/>
  <c r="J312"/>
  <c r="J281"/>
  <c r="J290"/>
  <c r="J175"/>
  <c r="BK236"/>
  <c r="J161"/>
  <c r="BK312"/>
  <c r="BK294"/>
  <c r="BK274"/>
  <c r="J252"/>
  <c r="J226"/>
  <c r="BK208"/>
  <c r="BK163"/>
  <c r="J271"/>
  <c r="J242"/>
  <c r="BK229"/>
  <c i="3" r="J130"/>
  <c r="BK161"/>
  <c r="BK157"/>
  <c r="J169"/>
  <c r="J140"/>
  <c r="J154"/>
  <c i="5" r="BK247"/>
  <c r="J235"/>
  <c r="BK226"/>
  <c r="BK211"/>
  <c r="J285"/>
  <c r="BK267"/>
  <c r="BK258"/>
  <c r="J220"/>
  <c r="BK230"/>
  <c r="BK202"/>
  <c r="BK192"/>
  <c r="BK248"/>
  <c r="BK216"/>
  <c r="BK179"/>
  <c r="BK148"/>
  <c r="J253"/>
  <c r="J184"/>
  <c r="J132"/>
  <c r="BK175"/>
  <c r="J162"/>
  <c i="6" r="BK140"/>
  <c r="J130"/>
  <c i="7" r="J33"/>
  <c i="1" r="AV100"/>
  <c i="2" r="J367"/>
  <c r="J303"/>
  <c r="J288"/>
  <c r="BK257"/>
  <c r="J373"/>
  <c r="BK359"/>
  <c r="BK356"/>
  <c r="BK350"/>
  <c r="BK340"/>
  <c r="J320"/>
  <c r="J332"/>
  <c r="J299"/>
  <c r="BK173"/>
  <c r="BK327"/>
  <c r="BK255"/>
  <c r="BK145"/>
  <c r="J229"/>
  <c r="J194"/>
  <c r="BK239"/>
  <c r="BK215"/>
  <c r="J335"/>
  <c r="J311"/>
  <c r="BK171"/>
  <c r="J218"/>
  <c r="BK188"/>
  <c r="J334"/>
  <c r="BK199"/>
  <c r="J181"/>
  <c i="3" r="J150"/>
  <c r="J179"/>
  <c r="J167"/>
  <c r="BK148"/>
  <c r="J174"/>
  <c r="BK173"/>
  <c r="J148"/>
  <c r="BK129"/>
  <c r="BK171"/>
  <c r="BK159"/>
  <c r="BK130"/>
  <c r="J142"/>
  <c i="5" r="BK252"/>
  <c r="BK237"/>
  <c r="J225"/>
  <c r="BK213"/>
  <c r="J163"/>
  <c r="J278"/>
  <c r="BK261"/>
  <c r="BK244"/>
  <c r="BK219"/>
  <c r="BK201"/>
  <c r="BK191"/>
  <c r="J179"/>
  <c r="J289"/>
  <c r="J279"/>
  <c r="J271"/>
  <c r="J264"/>
  <c r="BK256"/>
  <c r="BK246"/>
  <c r="BK234"/>
  <c r="BK203"/>
  <c r="J198"/>
  <c r="J246"/>
  <c r="BK214"/>
  <c r="BK183"/>
  <c r="BK150"/>
  <c r="BK147"/>
  <c r="J232"/>
  <c r="J193"/>
  <c r="J157"/>
  <c r="J244"/>
  <c r="BK218"/>
  <c r="BK132"/>
  <c r="J176"/>
  <c r="BK227"/>
  <c r="J155"/>
  <c r="J180"/>
  <c r="J181"/>
  <c r="J145"/>
  <c r="J137"/>
  <c r="BK178"/>
  <c r="BK156"/>
  <c r="J141"/>
  <c r="J189"/>
  <c r="BK172"/>
  <c r="BK157"/>
  <c i="6" r="J159"/>
  <c r="BK126"/>
  <c r="J143"/>
  <c r="BK128"/>
  <c r="BK149"/>
  <c r="J149"/>
  <c r="J125"/>
  <c i="7" r="J121"/>
  <c i="8" r="BK127"/>
  <c r="J129"/>
  <c i="2" r="J368"/>
  <c r="BK341"/>
  <c r="BK329"/>
  <c r="J316"/>
  <c r="J298"/>
  <c r="J285"/>
  <c r="J265"/>
  <c r="BK367"/>
  <c r="BK181"/>
  <c r="BK159"/>
  <c r="J251"/>
  <c r="J186"/>
  <c r="J342"/>
  <c r="BK333"/>
  <c r="BK192"/>
  <c r="J174"/>
  <c r="J142"/>
  <c r="BK278"/>
  <c r="BK152"/>
  <c r="BK250"/>
  <c r="J200"/>
  <c r="BK166"/>
  <c r="BK252"/>
  <c r="BK232"/>
  <c r="BK211"/>
  <c r="BK330"/>
  <c r="J306"/>
  <c r="BK205"/>
  <c r="BK174"/>
  <c r="J240"/>
  <c r="J208"/>
  <c r="J182"/>
  <c r="J314"/>
  <c r="J291"/>
  <c r="J279"/>
  <c r="BK258"/>
  <c r="BK233"/>
  <c r="BK207"/>
  <c r="BK162"/>
  <c r="J270"/>
  <c r="J233"/>
  <c r="J193"/>
  <c i="3" r="J159"/>
  <c r="BK127"/>
  <c r="J165"/>
  <c r="J126"/>
  <c r="J147"/>
  <c i="4" r="BK134"/>
  <c r="J145"/>
  <c r="J152"/>
  <c r="BK154"/>
  <c r="J146"/>
  <c r="J130"/>
  <c i="5" r="BK268"/>
  <c r="J211"/>
  <c r="J200"/>
  <c r="BK169"/>
  <c r="J224"/>
  <c r="BK288"/>
  <c r="J152"/>
  <c r="J147"/>
  <c r="J247"/>
  <c r="BK228"/>
  <c r="J188"/>
  <c r="BK186"/>
  <c r="BK174"/>
  <c r="J202"/>
  <c r="J185"/>
  <c r="BK182"/>
  <c r="J168"/>
  <c r="J161"/>
  <c r="BK143"/>
  <c r="J186"/>
  <c r="J177"/>
  <c r="J146"/>
  <c r="BK140"/>
  <c r="BK181"/>
  <c r="BK165"/>
  <c i="6" r="J156"/>
  <c r="BK142"/>
  <c r="BK155"/>
  <c r="J138"/>
  <c r="BK157"/>
  <c r="BK134"/>
  <c r="J151"/>
  <c r="J133"/>
  <c r="BK127"/>
  <c i="8" r="BK129"/>
  <c r="BK124"/>
  <c i="2" r="J370"/>
  <c r="J317"/>
  <c r="BK301"/>
  <c r="J283"/>
  <c r="BK251"/>
  <c r="BK204"/>
  <c r="BK361"/>
  <c r="J355"/>
  <c r="BK344"/>
  <c r="J336"/>
  <c r="J322"/>
  <c r="BK300"/>
  <c r="J286"/>
  <c r="BK266"/>
  <c r="BK176"/>
  <c r="J361"/>
  <c r="BK172"/>
  <c r="J199"/>
  <c r="J248"/>
  <c r="J346"/>
  <c r="BK336"/>
  <c r="J308"/>
  <c r="BK177"/>
  <c r="J156"/>
  <c r="J328"/>
  <c r="BK293"/>
  <c r="BK246"/>
  <c r="J177"/>
  <c r="BK373"/>
  <c r="J207"/>
  <c r="J148"/>
  <c r="J244"/>
  <c r="BK218"/>
  <c r="J329"/>
  <c r="BK292"/>
  <c r="J187"/>
  <c r="BK167"/>
  <c r="J277"/>
  <c r="J259"/>
  <c r="BK201"/>
  <c i="3" r="BK142"/>
  <c r="BK162"/>
  <c r="BK147"/>
  <c r="J129"/>
  <c r="J134"/>
  <c r="BK172"/>
  <c r="BK138"/>
  <c r="J168"/>
  <c r="BK136"/>
  <c r="BK145"/>
  <c i="5" r="BK273"/>
  <c r="BK221"/>
  <c r="J208"/>
  <c r="J199"/>
  <c r="BK188"/>
  <c r="J178"/>
  <c r="BK155"/>
  <c r="BK286"/>
  <c r="BK276"/>
  <c r="J268"/>
  <c r="J261"/>
  <c r="J252"/>
  <c r="BK235"/>
  <c r="J219"/>
  <c r="BK193"/>
  <c r="J139"/>
  <c r="BK135"/>
  <c r="BK185"/>
  <c r="J164"/>
  <c r="BK136"/>
  <c i="6" r="J127"/>
  <c i="8" r="J132"/>
  <c r="J124"/>
  <c i="2" r="BK326"/>
  <c r="J278"/>
  <c r="J220"/>
  <c r="BK357"/>
  <c r="J351"/>
  <c r="BK338"/>
  <c r="J326"/>
  <c r="BK185"/>
  <c r="BK149"/>
  <c r="J158"/>
  <c r="J344"/>
  <c r="BK310"/>
  <c r="J176"/>
  <c r="J144"/>
  <c r="BK318"/>
  <c r="BK275"/>
  <c r="J147"/>
  <c r="BK219"/>
  <c r="BK261"/>
  <c r="BK237"/>
  <c r="J169"/>
  <c r="BK322"/>
  <c r="J223"/>
  <c r="BK226"/>
  <c i="3" r="J158"/>
  <c r="BK169"/>
  <c i="5" r="BK220"/>
  <c r="BK262"/>
  <c r="J222"/>
  <c r="J203"/>
  <c r="BK187"/>
  <c r="BK283"/>
  <c r="BK266"/>
  <c r="BK251"/>
  <c r="J237"/>
  <c r="J213"/>
  <c r="BK194"/>
  <c r="J158"/>
  <c r="BK196"/>
  <c r="J156"/>
  <c r="J149"/>
  <c r="J135"/>
  <c r="BK208"/>
  <c r="BK142"/>
  <c r="J173"/>
  <c r="BK154"/>
  <c i="6" r="BK143"/>
  <c r="BK152"/>
  <c r="BK133"/>
  <c r="BK151"/>
  <c r="BK130"/>
  <c r="BK124"/>
  <c i="7" r="F37"/>
  <c i="1" r="BD100"/>
  <c i="2" r="BK371"/>
  <c r="J293"/>
  <c r="BK351"/>
  <c r="BK259"/>
  <c r="BK362"/>
  <c r="BK276"/>
  <c r="J237"/>
  <c r="BK369"/>
  <c r="BK355"/>
  <c r="BK346"/>
  <c r="BK311"/>
  <c r="J296"/>
  <c r="J267"/>
  <c r="BK148"/>
  <c r="J178"/>
  <c r="BK193"/>
  <c r="J210"/>
  <c r="BK335"/>
  <c r="J300"/>
  <c r="J343"/>
  <c r="BK213"/>
  <c r="BK256"/>
  <c r="J219"/>
  <c r="BK147"/>
  <c r="BK314"/>
  <c r="J180"/>
  <c r="BK242"/>
  <c r="BK186"/>
  <c r="J159"/>
  <c r="BK299"/>
  <c r="J273"/>
  <c r="J255"/>
  <c r="BK224"/>
  <c r="BK178"/>
  <c r="BK283"/>
  <c r="J260"/>
  <c r="J224"/>
  <c r="BK158"/>
  <c i="3" r="BK126"/>
  <c r="J152"/>
  <c r="J177"/>
  <c r="BK167"/>
  <c r="J178"/>
  <c r="J175"/>
  <c r="J138"/>
  <c r="BK143"/>
  <c r="J153"/>
  <c r="J139"/>
  <c i="4" r="J147"/>
  <c r="BK127"/>
  <c r="J150"/>
  <c r="BK132"/>
  <c r="BK139"/>
  <c i="5" r="BK263"/>
  <c r="J251"/>
  <c r="J233"/>
  <c r="J228"/>
  <c r="J171"/>
  <c r="J282"/>
  <c r="BK264"/>
  <c r="J257"/>
  <c r="J205"/>
  <c r="J192"/>
  <c r="J183"/>
  <c r="BK134"/>
  <c r="BK282"/>
  <c r="J267"/>
  <c r="BK257"/>
  <c r="BK245"/>
  <c r="J216"/>
  <c r="BK199"/>
  <c r="J206"/>
  <c r="J136"/>
  <c i="6" r="BK147"/>
  <c r="J148"/>
  <c r="BK131"/>
  <c r="J140"/>
  <c r="J129"/>
  <c i="8" r="J126"/>
  <c i="2" r="J353"/>
  <c r="BK343"/>
  <c r="J333"/>
  <c r="J305"/>
  <c r="J295"/>
  <c r="J275"/>
  <c r="BK262"/>
  <c r="BK364"/>
  <c r="BK175"/>
  <c r="J155"/>
  <c r="BK190"/>
  <c r="J250"/>
  <c r="J347"/>
  <c r="BK337"/>
  <c r="J318"/>
  <c r="J190"/>
  <c r="J319"/>
  <c r="J239"/>
  <c r="J173"/>
  <c r="BK270"/>
  <c r="BK217"/>
  <c r="J189"/>
  <c r="J257"/>
  <c r="J221"/>
  <c r="BK194"/>
  <c r="J323"/>
  <c r="BK196"/>
  <c r="BK168"/>
  <c r="J164"/>
  <c r="J276"/>
  <c r="BK248"/>
  <c r="BK220"/>
  <c r="BK183"/>
  <c r="BK151"/>
  <c i="3" r="J146"/>
  <c r="J161"/>
  <c r="BK146"/>
  <c r="J125"/>
  <c r="BK170"/>
  <c r="J160"/>
  <c r="J135"/>
  <c r="J133"/>
  <c r="BK144"/>
  <c r="J151"/>
  <c r="BK135"/>
  <c r="BK149"/>
  <c r="BK133"/>
  <c i="4" r="J139"/>
  <c r="J153"/>
  <c r="J138"/>
  <c r="J143"/>
  <c r="BK152"/>
  <c r="BK142"/>
  <c r="J127"/>
  <c i="5" r="BK278"/>
  <c r="BK271"/>
  <c r="J255"/>
  <c r="BK242"/>
  <c r="BK232"/>
  <c r="BK223"/>
  <c r="J212"/>
  <c r="BK281"/>
  <c r="J266"/>
  <c r="BK259"/>
  <c r="J234"/>
  <c r="BK212"/>
  <c r="J204"/>
  <c r="BK190"/>
  <c r="J182"/>
  <c r="BK173"/>
  <c r="J288"/>
  <c r="J277"/>
  <c r="J270"/>
  <c r="J265"/>
  <c r="BK260"/>
  <c r="BK250"/>
  <c r="J231"/>
  <c r="J201"/>
  <c r="J160"/>
  <c r="J245"/>
  <c r="J191"/>
  <c r="J174"/>
  <c r="BK151"/>
  <c r="J148"/>
  <c r="BK243"/>
  <c r="J154"/>
  <c r="BK254"/>
  <c r="BK168"/>
  <c r="J142"/>
  <c i="6" r="J145"/>
  <c r="BK156"/>
  <c r="BK136"/>
  <c r="J152"/>
  <c r="BK132"/>
  <c r="J147"/>
  <c r="J136"/>
  <c i="2" r="BK295"/>
  <c r="J236"/>
  <c r="BK358"/>
  <c r="J352"/>
  <c r="J339"/>
  <c r="BK306"/>
  <c r="J280"/>
  <c r="J188"/>
  <c r="J360"/>
  <c r="J166"/>
  <c r="J216"/>
  <c r="BK169"/>
  <c r="BK317"/>
  <c r="BK164"/>
  <c r="BK245"/>
  <c r="BK304"/>
  <c r="BK308"/>
  <c r="BK269"/>
  <c r="BK244"/>
  <c r="J201"/>
  <c r="J274"/>
  <c r="BK227"/>
  <c r="J195"/>
  <c i="3" r="BK150"/>
  <c i="5" r="BK240"/>
  <c r="BK217"/>
  <c r="BK204"/>
  <c r="J284"/>
  <c r="BK265"/>
  <c r="J238"/>
  <c r="BK158"/>
  <c r="BK285"/>
  <c r="J273"/>
  <c r="J262"/>
  <c r="BK253"/>
  <c r="J240"/>
  <c r="BK210"/>
  <c r="BK163"/>
  <c r="BK284"/>
  <c r="BK149"/>
  <c r="J287"/>
  <c r="J167"/>
  <c r="J143"/>
  <c r="BK233"/>
  <c r="BK224"/>
  <c r="J190"/>
  <c r="J172"/>
  <c r="J195"/>
  <c r="BK161"/>
  <c r="BK167"/>
  <c r="BK144"/>
  <c r="J133"/>
  <c r="J175"/>
  <c r="J144"/>
  <c r="J134"/>
  <c r="J170"/>
  <c i="6" r="BK159"/>
  <c r="J128"/>
  <c r="BK145"/>
  <c r="BK153"/>
  <c r="J131"/>
  <c r="BK146"/>
  <c r="J134"/>
  <c i="7" r="F36"/>
  <c i="1" r="BC100"/>
  <c i="2" r="BK349"/>
  <c r="BK187"/>
  <c r="J179"/>
  <c r="J152"/>
  <c r="BK146"/>
  <c r="J301"/>
  <c r="BK142"/>
  <c r="BK290"/>
  <c r="BK254"/>
  <c r="J214"/>
  <c r="J196"/>
  <c i="3" r="BK177"/>
  <c r="BK153"/>
  <c r="J127"/>
  <c r="J162"/>
  <c r="J137"/>
  <c r="J155"/>
  <c r="BK166"/>
  <c r="BK165"/>
  <c r="BK131"/>
  <c r="BK140"/>
  <c r="BK134"/>
  <c i="4" r="J151"/>
  <c r="J134"/>
  <c r="BK153"/>
  <c r="BK145"/>
  <c r="BK146"/>
  <c i="5" r="BK272"/>
  <c r="J250"/>
  <c r="J272"/>
  <c r="J260"/>
  <c r="BK222"/>
  <c r="J210"/>
  <c r="J194"/>
  <c r="BK176"/>
  <c r="BK287"/>
  <c r="BK225"/>
  <c r="J140"/>
  <c r="BK160"/>
  <c i="6" r="BK138"/>
  <c r="J146"/>
  <c r="BK141"/>
  <c r="J132"/>
  <c i="2" r="BK366"/>
  <c r="J294"/>
  <c r="BK271"/>
  <c r="J247"/>
  <c r="J366"/>
  <c r="BK353"/>
  <c r="BK342"/>
  <c r="J324"/>
  <c r="BK297"/>
  <c r="BK277"/>
  <c r="BK161"/>
  <c r="BK214"/>
  <c r="J338"/>
  <c r="J315"/>
  <c r="J234"/>
  <c r="J261"/>
  <c r="BK202"/>
  <c r="J146"/>
  <c r="J246"/>
  <c r="J209"/>
  <c r="BK321"/>
  <c r="BK195"/>
  <c r="BK243"/>
  <c r="J215"/>
  <c r="J183"/>
  <c r="J309"/>
  <c r="BK285"/>
  <c r="J262"/>
  <c r="J241"/>
  <c r="BK216"/>
  <c r="BK279"/>
  <c r="J243"/>
  <c r="J225"/>
  <c r="BK157"/>
  <c i="3" r="J144"/>
  <c r="J166"/>
  <c r="J132"/>
  <c r="BK179"/>
  <c r="BK174"/>
  <c r="J157"/>
  <c r="J128"/>
  <c r="J143"/>
  <c r="BK156"/>
  <c r="BK124"/>
  <c r="BK128"/>
  <c i="4" r="J135"/>
  <c r="BK143"/>
  <c r="BK151"/>
  <c r="BK147"/>
  <c r="BK138"/>
  <c i="5" r="BK277"/>
  <c r="J254"/>
  <c r="J239"/>
  <c r="BK229"/>
  <c r="J214"/>
  <c r="J166"/>
  <c r="BK270"/>
  <c r="J256"/>
  <c r="J217"/>
  <c r="J242"/>
  <c i="6" r="J155"/>
  <c r="J154"/>
  <c i="2" l="1" r="BK198"/>
  <c r="J198"/>
  <c r="J103"/>
  <c r="P231"/>
  <c r="T272"/>
  <c r="T282"/>
  <c r="BK348"/>
  <c r="J348"/>
  <c r="J117"/>
  <c i="3" r="BK163"/>
  <c r="J163"/>
  <c r="J100"/>
  <c i="4" r="BK141"/>
  <c r="J141"/>
  <c r="J103"/>
  <c i="2" r="BK153"/>
  <c r="J153"/>
  <c r="J100"/>
  <c r="R165"/>
  <c r="T222"/>
  <c r="T231"/>
  <c r="R268"/>
  <c r="R282"/>
  <c r="R348"/>
  <c i="3" r="P141"/>
  <c r="P176"/>
  <c i="2" r="R141"/>
  <c r="T198"/>
  <c r="BK253"/>
  <c r="J253"/>
  <c r="J109"/>
  <c r="BK307"/>
  <c r="J307"/>
  <c r="J114"/>
  <c r="BK150"/>
  <c r="J150"/>
  <c r="J99"/>
  <c r="R150"/>
  <c r="R198"/>
  <c r="T253"/>
  <c r="BK289"/>
  <c r="J289"/>
  <c r="J113"/>
  <c r="R331"/>
  <c r="R365"/>
  <c i="3" r="T141"/>
  <c r="R176"/>
  <c i="2" r="R153"/>
  <c r="T165"/>
  <c r="P222"/>
  <c r="BK272"/>
  <c r="J272"/>
  <c r="J111"/>
  <c r="P307"/>
  <c r="T325"/>
  <c i="3" r="T123"/>
  <c i="4" r="R129"/>
  <c r="P141"/>
  <c i="2" r="BK170"/>
  <c r="J170"/>
  <c r="J102"/>
  <c r="BK238"/>
  <c r="J238"/>
  <c r="J108"/>
  <c r="T268"/>
  <c r="P282"/>
  <c r="P325"/>
  <c i="3" r="R163"/>
  <c i="4" r="R133"/>
  <c r="T141"/>
  <c i="2" r="P141"/>
  <c r="T170"/>
  <c r="R231"/>
  <c r="P272"/>
  <c r="P289"/>
  <c r="BK331"/>
  <c r="J331"/>
  <c r="J116"/>
  <c r="P365"/>
  <c i="4" r="T129"/>
  <c r="P136"/>
  <c r="R148"/>
  <c i="5" r="P138"/>
  <c r="P159"/>
  <c r="P215"/>
  <c r="R215"/>
  <c r="P269"/>
  <c i="2" r="P170"/>
  <c r="P238"/>
  <c r="P268"/>
  <c r="T289"/>
  <c r="R325"/>
  <c i="3" r="P123"/>
  <c i="4" r="BK129"/>
  <c r="J129"/>
  <c r="J100"/>
  <c r="R141"/>
  <c i="5" r="T138"/>
  <c r="P153"/>
  <c r="T153"/>
  <c r="P197"/>
  <c r="T215"/>
  <c r="BK280"/>
  <c r="J280"/>
  <c r="J108"/>
  <c i="2" r="P150"/>
  <c r="P153"/>
  <c r="BK165"/>
  <c r="J165"/>
  <c r="J101"/>
  <c r="R238"/>
  <c i="4" r="BK136"/>
  <c r="J136"/>
  <c r="J102"/>
  <c r="P148"/>
  <c i="6" r="R123"/>
  <c i="2" r="T150"/>
  <c r="P331"/>
  <c i="3" r="R141"/>
  <c r="T176"/>
  <c i="4" r="P133"/>
  <c r="R136"/>
  <c r="BK148"/>
  <c r="J148"/>
  <c r="J104"/>
  <c i="5" r="R138"/>
  <c r="BK153"/>
  <c r="J153"/>
  <c r="J101"/>
  <c r="R153"/>
  <c r="BK197"/>
  <c r="J197"/>
  <c r="J103"/>
  <c r="T236"/>
  <c r="T275"/>
  <c i="6" r="R139"/>
  <c i="2" r="T141"/>
  <c r="P198"/>
  <c r="P253"/>
  <c r="R272"/>
  <c r="BK282"/>
  <c r="J282"/>
  <c r="J112"/>
  <c r="T307"/>
  <c r="T331"/>
  <c r="BK365"/>
  <c r="J365"/>
  <c r="J119"/>
  <c i="3" r="R123"/>
  <c r="T163"/>
  <c i="4" r="T133"/>
  <c i="5" r="BK131"/>
  <c r="J131"/>
  <c r="J99"/>
  <c r="R131"/>
  <c r="BK159"/>
  <c r="J159"/>
  <c r="J102"/>
  <c r="BK215"/>
  <c r="J215"/>
  <c r="J104"/>
  <c r="P236"/>
  <c r="T269"/>
  <c r="R275"/>
  <c r="T280"/>
  <c i="6" r="T139"/>
  <c i="2" r="T153"/>
  <c r="P165"/>
  <c r="R222"/>
  <c r="BK231"/>
  <c r="BK268"/>
  <c r="J268"/>
  <c r="J110"/>
  <c i="3" r="BK123"/>
  <c r="P163"/>
  <c i="5" r="BK138"/>
  <c r="J138"/>
  <c r="J100"/>
  <c r="T159"/>
  <c r="T197"/>
  <c r="BK236"/>
  <c r="J236"/>
  <c r="J105"/>
  <c r="BK269"/>
  <c r="J269"/>
  <c r="J106"/>
  <c r="BK275"/>
  <c r="J275"/>
  <c r="J107"/>
  <c r="P280"/>
  <c i="6" r="P139"/>
  <c i="2" r="BK141"/>
  <c r="R170"/>
  <c r="BK222"/>
  <c r="J222"/>
  <c r="J104"/>
  <c r="T238"/>
  <c r="R307"/>
  <c r="BK325"/>
  <c r="J325"/>
  <c r="J115"/>
  <c r="T348"/>
  <c r="T365"/>
  <c i="4" r="P129"/>
  <c r="P128"/>
  <c r="P124"/>
  <c i="1" r="AU97"/>
  <c i="4" r="T136"/>
  <c r="T148"/>
  <c i="5" r="P131"/>
  <c r="T131"/>
  <c r="T130"/>
  <c r="T129"/>
  <c r="T128"/>
  <c r="R159"/>
  <c r="R130"/>
  <c r="R129"/>
  <c r="R128"/>
  <c r="R197"/>
  <c r="R236"/>
  <c r="R269"/>
  <c r="P275"/>
  <c r="R280"/>
  <c i="6" r="BK123"/>
  <c r="T123"/>
  <c r="T122"/>
  <c r="T121"/>
  <c i="8" r="P125"/>
  <c r="P122"/>
  <c r="P121"/>
  <c i="1" r="AU101"/>
  <c i="2" r="R253"/>
  <c r="R289"/>
  <c r="P348"/>
  <c i="3" r="BK141"/>
  <c r="J141"/>
  <c r="J99"/>
  <c r="BK176"/>
  <c r="J176"/>
  <c r="J101"/>
  <c i="4" r="BK133"/>
  <c r="J133"/>
  <c r="J101"/>
  <c i="6" r="P123"/>
  <c r="P122"/>
  <c r="P121"/>
  <c i="1" r="AU99"/>
  <c i="6" r="BK139"/>
  <c r="J139"/>
  <c r="J100"/>
  <c i="8" r="BK125"/>
  <c r="J125"/>
  <c r="J99"/>
  <c r="R125"/>
  <c r="R122"/>
  <c r="R121"/>
  <c r="T125"/>
  <c r="T122"/>
  <c r="T121"/>
  <c r="BK128"/>
  <c r="J128"/>
  <c r="J100"/>
  <c r="P128"/>
  <c r="R128"/>
  <c r="T128"/>
  <c i="4" r="BK126"/>
  <c r="J126"/>
  <c r="J98"/>
  <c i="2" r="BK228"/>
  <c r="J228"/>
  <c r="J105"/>
  <c r="BK363"/>
  <c r="J363"/>
  <c r="J118"/>
  <c i="6" r="BK158"/>
  <c r="J158"/>
  <c r="J101"/>
  <c r="BK137"/>
  <c r="J137"/>
  <c r="J99"/>
  <c i="7" r="BK120"/>
  <c r="J120"/>
  <c r="J98"/>
  <c i="8" r="BK123"/>
  <c r="J123"/>
  <c r="J98"/>
  <c r="BK131"/>
  <c r="J131"/>
  <c r="J101"/>
  <c r="BF124"/>
  <c r="E85"/>
  <c r="BF129"/>
  <c r="BF126"/>
  <c r="BF130"/>
  <c r="J89"/>
  <c r="F92"/>
  <c r="BF127"/>
  <c r="BF132"/>
  <c i="6" r="J123"/>
  <c r="J98"/>
  <c i="7" r="J89"/>
  <c r="F92"/>
  <c r="E85"/>
  <c r="BF121"/>
  <c i="6" r="E111"/>
  <c r="BF128"/>
  <c r="BF141"/>
  <c r="BF148"/>
  <c r="BF153"/>
  <c r="BF127"/>
  <c r="BF135"/>
  <c r="BF145"/>
  <c r="BF147"/>
  <c r="BF152"/>
  <c r="BF125"/>
  <c r="BF142"/>
  <c r="BF149"/>
  <c r="BF154"/>
  <c r="BF157"/>
  <c r="BF131"/>
  <c r="BF138"/>
  <c r="BF146"/>
  <c r="BF150"/>
  <c r="BF151"/>
  <c r="BF155"/>
  <c r="F118"/>
  <c r="BF129"/>
  <c r="BF130"/>
  <c r="BF136"/>
  <c r="BF140"/>
  <c r="J89"/>
  <c r="BF124"/>
  <c r="BF126"/>
  <c r="BF132"/>
  <c r="BF133"/>
  <c r="BF134"/>
  <c r="BF143"/>
  <c r="BF144"/>
  <c r="BF156"/>
  <c r="BF159"/>
  <c i="5" r="BF167"/>
  <c r="BF176"/>
  <c r="BF177"/>
  <c r="BF179"/>
  <c r="BF186"/>
  <c r="J89"/>
  <c r="BF133"/>
  <c r="BF139"/>
  <c r="BF181"/>
  <c r="E118"/>
  <c r="BF142"/>
  <c r="BF158"/>
  <c r="BF163"/>
  <c r="BF166"/>
  <c r="BF169"/>
  <c r="BF184"/>
  <c r="BF134"/>
  <c r="BF154"/>
  <c r="BF155"/>
  <c r="BF157"/>
  <c r="BF162"/>
  <c r="BF170"/>
  <c r="BF174"/>
  <c r="BF188"/>
  <c r="BF192"/>
  <c r="BF203"/>
  <c r="BF178"/>
  <c r="BF232"/>
  <c r="BF143"/>
  <c r="BF189"/>
  <c r="BF205"/>
  <c r="BF206"/>
  <c r="BF219"/>
  <c r="BF221"/>
  <c r="BF225"/>
  <c r="BF229"/>
  <c r="BF231"/>
  <c r="BF240"/>
  <c r="BF243"/>
  <c r="BF247"/>
  <c r="BF249"/>
  <c r="BF255"/>
  <c r="BF277"/>
  <c r="BF279"/>
  <c r="F125"/>
  <c r="BF137"/>
  <c r="BF140"/>
  <c r="BF141"/>
  <c r="BF144"/>
  <c r="BF161"/>
  <c r="BF180"/>
  <c r="BF182"/>
  <c r="BF185"/>
  <c r="BF191"/>
  <c r="BF196"/>
  <c r="BF199"/>
  <c r="BF209"/>
  <c r="BF211"/>
  <c r="BF220"/>
  <c r="BF226"/>
  <c r="BF228"/>
  <c r="BF244"/>
  <c r="BF264"/>
  <c r="BF268"/>
  <c r="BF272"/>
  <c r="BF274"/>
  <c r="BF135"/>
  <c r="BF145"/>
  <c r="BF146"/>
  <c r="BF147"/>
  <c r="BF148"/>
  <c r="BF149"/>
  <c r="BF150"/>
  <c r="BF151"/>
  <c r="BF152"/>
  <c r="BF160"/>
  <c r="BF171"/>
  <c r="BF214"/>
  <c r="BF266"/>
  <c r="BF271"/>
  <c r="BF278"/>
  <c r="BF282"/>
  <c r="BF289"/>
  <c r="BF168"/>
  <c r="BF175"/>
  <c r="BF207"/>
  <c r="BF208"/>
  <c r="BF227"/>
  <c r="BF238"/>
  <c r="BF250"/>
  <c r="BF252"/>
  <c r="BF253"/>
  <c r="BF136"/>
  <c r="BF156"/>
  <c r="BF198"/>
  <c r="BF201"/>
  <c r="BF224"/>
  <c r="BF230"/>
  <c r="BF234"/>
  <c r="BF237"/>
  <c r="BF245"/>
  <c r="BF248"/>
  <c r="BF251"/>
  <c r="BF256"/>
  <c r="BF257"/>
  <c r="BF260"/>
  <c r="BF262"/>
  <c r="BF263"/>
  <c r="BF273"/>
  <c r="BF276"/>
  <c r="BF285"/>
  <c r="BF287"/>
  <c r="BF288"/>
  <c r="BF132"/>
  <c r="BF183"/>
  <c r="BF187"/>
  <c r="BF190"/>
  <c r="BF193"/>
  <c r="BF194"/>
  <c r="BF195"/>
  <c r="BF200"/>
  <c r="BF202"/>
  <c r="BF204"/>
  <c r="BF210"/>
  <c r="BF213"/>
  <c r="BF216"/>
  <c r="BF218"/>
  <c r="BF233"/>
  <c r="BF235"/>
  <c r="BF242"/>
  <c r="BF246"/>
  <c r="BF254"/>
  <c r="BF259"/>
  <c r="BF261"/>
  <c r="BF265"/>
  <c r="BF270"/>
  <c r="BF281"/>
  <c r="BF283"/>
  <c r="BF284"/>
  <c r="BF286"/>
  <c r="BF164"/>
  <c r="BF165"/>
  <c r="BF172"/>
  <c r="BF173"/>
  <c r="BF212"/>
  <c r="BF217"/>
  <c r="BF222"/>
  <c r="BF223"/>
  <c r="BF239"/>
  <c r="BF241"/>
  <c r="BF258"/>
  <c r="BF267"/>
  <c i="3" r="J123"/>
  <c r="J98"/>
  <c i="4" r="BF132"/>
  <c r="BF135"/>
  <c r="J118"/>
  <c r="BF131"/>
  <c r="BF142"/>
  <c r="BF145"/>
  <c r="BF147"/>
  <c r="E114"/>
  <c r="BF130"/>
  <c r="BF134"/>
  <c r="BF144"/>
  <c r="BF149"/>
  <c r="BF150"/>
  <c r="BF152"/>
  <c r="BF153"/>
  <c r="BF139"/>
  <c r="BF140"/>
  <c r="BF143"/>
  <c r="BF146"/>
  <c r="F92"/>
  <c r="BF127"/>
  <c r="BF137"/>
  <c r="BF151"/>
  <c r="BF154"/>
  <c r="BF138"/>
  <c i="2" r="J141"/>
  <c r="J98"/>
  <c i="3" r="BF136"/>
  <c r="BF148"/>
  <c r="F118"/>
  <c r="BF125"/>
  <c r="BF138"/>
  <c r="BF143"/>
  <c r="BF146"/>
  <c r="BF147"/>
  <c r="E85"/>
  <c r="BF131"/>
  <c r="BF145"/>
  <c r="BF153"/>
  <c r="BF151"/>
  <c r="BF158"/>
  <c r="BF154"/>
  <c r="BF130"/>
  <c r="BF137"/>
  <c r="BF165"/>
  <c r="BF134"/>
  <c r="BF167"/>
  <c r="BF169"/>
  <c r="BF168"/>
  <c r="BF133"/>
  <c r="BF139"/>
  <c r="BF173"/>
  <c i="2" r="J231"/>
  <c r="J107"/>
  <c i="3" r="BF126"/>
  <c r="BF140"/>
  <c r="BF164"/>
  <c r="BF166"/>
  <c r="BF124"/>
  <c r="BF152"/>
  <c r="BF156"/>
  <c r="BF160"/>
  <c r="BF161"/>
  <c r="BF162"/>
  <c r="BF172"/>
  <c r="BF174"/>
  <c r="BF177"/>
  <c r="BF128"/>
  <c r="BF129"/>
  <c r="BF132"/>
  <c r="BF135"/>
  <c r="BF170"/>
  <c r="BF175"/>
  <c r="J89"/>
  <c r="BF127"/>
  <c r="BF155"/>
  <c r="BF157"/>
  <c r="BF171"/>
  <c r="BF178"/>
  <c r="BF179"/>
  <c r="BF142"/>
  <c r="BF144"/>
  <c r="BF149"/>
  <c r="BF150"/>
  <c r="BF159"/>
  <c i="2" r="BF147"/>
  <c r="BF160"/>
  <c r="BF161"/>
  <c r="BF162"/>
  <c r="BF177"/>
  <c r="BF182"/>
  <c r="BF185"/>
  <c r="BF187"/>
  <c r="BF207"/>
  <c r="BF208"/>
  <c r="BF219"/>
  <c r="BF220"/>
  <c r="BF226"/>
  <c r="BF227"/>
  <c r="BF234"/>
  <c r="BF247"/>
  <c r="BF265"/>
  <c r="BF267"/>
  <c r="BF275"/>
  <c r="BF276"/>
  <c r="BF278"/>
  <c r="BF145"/>
  <c r="BF172"/>
  <c r="BF174"/>
  <c r="BF175"/>
  <c r="BF179"/>
  <c r="BF196"/>
  <c r="BF197"/>
  <c r="BF205"/>
  <c r="BF215"/>
  <c r="BF229"/>
  <c r="BF232"/>
  <c r="BF244"/>
  <c r="BF254"/>
  <c r="BF264"/>
  <c r="BF269"/>
  <c r="BF271"/>
  <c r="BF273"/>
  <c r="BF281"/>
  <c r="BF283"/>
  <c r="BF284"/>
  <c r="BF287"/>
  <c r="BF290"/>
  <c r="BF292"/>
  <c r="BF293"/>
  <c r="BF294"/>
  <c r="BF298"/>
  <c r="BF299"/>
  <c r="BF300"/>
  <c r="BF302"/>
  <c r="BF304"/>
  <c r="BF311"/>
  <c r="BF312"/>
  <c r="BF314"/>
  <c r="BF315"/>
  <c r="BF317"/>
  <c r="BF326"/>
  <c r="BF327"/>
  <c r="BF332"/>
  <c r="BF180"/>
  <c r="BF235"/>
  <c r="BF237"/>
  <c r="BF334"/>
  <c r="BF158"/>
  <c r="BF173"/>
  <c r="BF224"/>
  <c r="BF225"/>
  <c r="BF296"/>
  <c r="BF301"/>
  <c r="BF316"/>
  <c r="BF333"/>
  <c r="BF355"/>
  <c r="BF155"/>
  <c r="BF157"/>
  <c r="BF167"/>
  <c r="BF191"/>
  <c r="BF217"/>
  <c r="BF233"/>
  <c r="J133"/>
  <c r="BF146"/>
  <c r="BF149"/>
  <c r="BF168"/>
  <c r="BF189"/>
  <c r="BF190"/>
  <c r="BF204"/>
  <c r="BF211"/>
  <c r="BF221"/>
  <c r="BF223"/>
  <c r="BF236"/>
  <c r="BF240"/>
  <c r="BF372"/>
  <c r="BF251"/>
  <c r="BF256"/>
  <c r="BF266"/>
  <c r="E129"/>
  <c r="BF143"/>
  <c r="BF159"/>
  <c r="BF164"/>
  <c r="BF169"/>
  <c r="BF213"/>
  <c r="BF216"/>
  <c r="BF242"/>
  <c r="BF246"/>
  <c r="BF248"/>
  <c r="BF250"/>
  <c r="BF252"/>
  <c r="BF257"/>
  <c r="BF261"/>
  <c r="BF262"/>
  <c r="BF277"/>
  <c r="BF288"/>
  <c r="BF291"/>
  <c r="BF295"/>
  <c r="BF297"/>
  <c r="BF306"/>
  <c r="BF340"/>
  <c r="F92"/>
  <c r="BF148"/>
  <c r="BF178"/>
  <c r="BF305"/>
  <c r="BF313"/>
  <c r="BF320"/>
  <c r="BF321"/>
  <c r="BF322"/>
  <c r="BF328"/>
  <c r="BF342"/>
  <c r="BF343"/>
  <c r="BF349"/>
  <c r="BF171"/>
  <c r="BF199"/>
  <c r="BF200"/>
  <c r="BF206"/>
  <c r="BF245"/>
  <c r="BF258"/>
  <c r="BF142"/>
  <c r="BF163"/>
  <c r="BF166"/>
  <c r="BF192"/>
  <c r="BF201"/>
  <c r="BF203"/>
  <c r="BF214"/>
  <c r="BF218"/>
  <c r="BF194"/>
  <c r="BF195"/>
  <c r="BF202"/>
  <c r="BF151"/>
  <c r="BF152"/>
  <c r="BF154"/>
  <c r="BF156"/>
  <c r="BF176"/>
  <c r="BF186"/>
  <c r="BF188"/>
  <c r="BF193"/>
  <c r="BF361"/>
  <c r="BF144"/>
  <c r="BF263"/>
  <c r="BF270"/>
  <c r="BF274"/>
  <c r="BF280"/>
  <c r="BF286"/>
  <c r="BF303"/>
  <c r="BF309"/>
  <c r="BF310"/>
  <c r="BF318"/>
  <c r="BF319"/>
  <c r="BF323"/>
  <c r="BF324"/>
  <c r="BF329"/>
  <c r="BF330"/>
  <c r="BF335"/>
  <c r="BF336"/>
  <c r="BF337"/>
  <c r="BF338"/>
  <c r="BF339"/>
  <c r="BF341"/>
  <c r="BF344"/>
  <c r="BF345"/>
  <c r="BF346"/>
  <c r="BF347"/>
  <c r="BF350"/>
  <c r="BF351"/>
  <c r="BF352"/>
  <c r="BF353"/>
  <c r="BF354"/>
  <c r="BF356"/>
  <c r="BF357"/>
  <c r="BF358"/>
  <c r="BF359"/>
  <c r="BF360"/>
  <c r="BF368"/>
  <c r="BF369"/>
  <c r="BF371"/>
  <c r="BF181"/>
  <c r="BF183"/>
  <c r="BF184"/>
  <c r="BF209"/>
  <c r="BF210"/>
  <c r="BF212"/>
  <c r="BF239"/>
  <c r="BF241"/>
  <c r="BF243"/>
  <c r="BF249"/>
  <c r="BF255"/>
  <c r="BF259"/>
  <c r="BF260"/>
  <c r="BF279"/>
  <c r="BF285"/>
  <c r="BF308"/>
  <c r="BF362"/>
  <c r="BF364"/>
  <c r="BF366"/>
  <c r="BF367"/>
  <c r="BF370"/>
  <c r="BF373"/>
  <c i="5" r="J33"/>
  <c i="1" r="AV98"/>
  <c i="4" r="F35"/>
  <c i="1" r="BB97"/>
  <c i="4" r="F33"/>
  <c i="1" r="AZ97"/>
  <c i="4" r="J33"/>
  <c i="1" r="AV97"/>
  <c i="4" r="F37"/>
  <c i="1" r="BD97"/>
  <c i="5" r="F37"/>
  <c i="1" r="BD98"/>
  <c i="8" r="F33"/>
  <c i="1" r="AZ101"/>
  <c i="8" r="F37"/>
  <c i="1" r="BD101"/>
  <c i="3" r="F36"/>
  <c i="1" r="BC96"/>
  <c i="6" r="F36"/>
  <c i="1" r="BC99"/>
  <c i="6" r="F35"/>
  <c i="1" r="BB99"/>
  <c i="2" r="F37"/>
  <c i="1" r="BD95"/>
  <c i="3" r="J33"/>
  <c i="1" r="AV96"/>
  <c i="5" r="F36"/>
  <c i="1" r="BC98"/>
  <c i="2" r="F36"/>
  <c i="1" r="BC95"/>
  <c i="3" r="F33"/>
  <c i="1" r="AZ96"/>
  <c i="5" r="F35"/>
  <c i="1" r="BB98"/>
  <c i="3" r="F35"/>
  <c i="1" r="BB96"/>
  <c i="4" r="F36"/>
  <c i="1" r="BC97"/>
  <c i="6" r="F33"/>
  <c i="1" r="AZ99"/>
  <c i="6" r="J33"/>
  <c i="1" r="AV99"/>
  <c i="6" r="F37"/>
  <c i="1" r="BD99"/>
  <c i="3" r="F37"/>
  <c i="1" r="BD96"/>
  <c i="5" r="F33"/>
  <c i="1" r="AZ98"/>
  <c i="2" r="F33"/>
  <c i="1" r="AZ95"/>
  <c i="7" r="J34"/>
  <c i="1" r="AW100"/>
  <c r="AT100"/>
  <c i="8" r="F35"/>
  <c i="1" r="BB101"/>
  <c i="2" r="F35"/>
  <c i="1" r="BB95"/>
  <c i="8" r="F36"/>
  <c i="1" r="BC101"/>
  <c i="2" r="J33"/>
  <c i="1" r="AV95"/>
  <c i="7" r="F33"/>
  <c i="1" r="AZ100"/>
  <c i="8" r="J33"/>
  <c i="1" r="AV101"/>
  <c i="2" l="1" r="T140"/>
  <c i="5" r="P130"/>
  <c r="P129"/>
  <c r="P128"/>
  <c i="1" r="AU98"/>
  <c i="3" r="P122"/>
  <c r="P121"/>
  <c i="1" r="AU96"/>
  <c i="2" r="BK140"/>
  <c r="R230"/>
  <c i="4" r="T128"/>
  <c r="T124"/>
  <c i="6" r="BK122"/>
  <c r="J122"/>
  <c r="J97"/>
  <c i="3" r="BK122"/>
  <c r="BK121"/>
  <c r="J121"/>
  <c r="J96"/>
  <c i="2" r="T230"/>
  <c i="3" r="R122"/>
  <c r="R121"/>
  <c i="2" r="P140"/>
  <c i="6" r="R122"/>
  <c r="R121"/>
  <c i="2" r="BK230"/>
  <c r="J230"/>
  <c r="J106"/>
  <c i="4" r="R128"/>
  <c r="R124"/>
  <c i="3" r="T122"/>
  <c r="T121"/>
  <c i="2" r="R140"/>
  <c r="R139"/>
  <c r="P230"/>
  <c i="4" r="BK125"/>
  <c r="J125"/>
  <c r="J97"/>
  <c r="BK128"/>
  <c r="J128"/>
  <c r="J99"/>
  <c i="5" r="BK130"/>
  <c r="J130"/>
  <c r="J98"/>
  <c i="7" r="BK119"/>
  <c r="J119"/>
  <c r="J97"/>
  <c i="8" r="BK122"/>
  <c r="J122"/>
  <c r="J97"/>
  <c i="5" r="F34"/>
  <c i="1" r="BA98"/>
  <c i="4" r="F34"/>
  <c i="1" r="BA97"/>
  <c i="8" r="F34"/>
  <c i="1" r="BA101"/>
  <c i="2" r="F34"/>
  <c i="1" r="BA95"/>
  <c i="4" r="J34"/>
  <c i="1" r="AW97"/>
  <c r="AT97"/>
  <c r="BC94"/>
  <c r="AY94"/>
  <c i="6" r="F34"/>
  <c i="1" r="BA99"/>
  <c i="3" r="F34"/>
  <c i="1" r="BA96"/>
  <c i="3" r="J34"/>
  <c i="1" r="AW96"/>
  <c r="AT96"/>
  <c i="6" r="J34"/>
  <c i="1" r="AW99"/>
  <c r="AT99"/>
  <c i="2" r="J34"/>
  <c i="1" r="AW95"/>
  <c r="AT95"/>
  <c i="5" r="J34"/>
  <c i="1" r="AW98"/>
  <c r="AT98"/>
  <c i="8" r="J34"/>
  <c i="1" r="AW101"/>
  <c r="AT101"/>
  <c i="7" r="F34"/>
  <c i="1" r="BA100"/>
  <c r="BB94"/>
  <c r="AX94"/>
  <c r="BD94"/>
  <c r="W33"/>
  <c r="AZ94"/>
  <c r="AV94"/>
  <c r="AK29"/>
  <c i="2" l="1" r="BK139"/>
  <c r="J139"/>
  <c r="J96"/>
  <c r="P139"/>
  <c i="1" r="AU95"/>
  <c i="2" r="T139"/>
  <c i="3" r="J122"/>
  <c r="J97"/>
  <c i="4" r="BK124"/>
  <c r="J124"/>
  <c r="J96"/>
  <c i="2" r="J140"/>
  <c r="J97"/>
  <c i="5" r="BK129"/>
  <c r="J129"/>
  <c r="J97"/>
  <c i="6" r="BK121"/>
  <c r="J121"/>
  <c r="J96"/>
  <c i="7" r="BK118"/>
  <c r="J118"/>
  <c r="J96"/>
  <c i="8" r="BK121"/>
  <c r="J121"/>
  <c r="J96"/>
  <c i="3" r="J30"/>
  <c i="1" r="AG96"/>
  <c r="BA94"/>
  <c r="W30"/>
  <c r="AU94"/>
  <c r="W31"/>
  <c r="W32"/>
  <c r="W29"/>
  <c i="3" l="1" r="J39"/>
  <c i="5" r="BK128"/>
  <c r="J128"/>
  <c i="1" r="AN96"/>
  <c i="8" r="J30"/>
  <c i="1" r="AG101"/>
  <c i="4" r="J30"/>
  <c i="1" r="AG97"/>
  <c i="6" r="J30"/>
  <c i="1" r="AG99"/>
  <c r="AN99"/>
  <c r="AW94"/>
  <c r="AK30"/>
  <c i="7" r="J30"/>
  <c i="1" r="AG100"/>
  <c r="AN100"/>
  <c i="2" r="J30"/>
  <c i="1" r="AG95"/>
  <c i="5" r="J30"/>
  <c i="1" r="AG98"/>
  <c i="7" l="1" r="J39"/>
  <c i="8" r="J39"/>
  <c i="6" r="J39"/>
  <c i="4" r="J39"/>
  <c i="2" r="J39"/>
  <c i="5" r="J96"/>
  <c r="J39"/>
  <c i="1" r="AN97"/>
  <c r="AN95"/>
  <c r="AN98"/>
  <c r="AN101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<sst xmlns="http://schemas.openxmlformats.org/spreadsheetml/2006/main">
  <si>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</si>
  <si>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</si>
  <si>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</si>
  <si>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</si>
  <si>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</si>
  <si>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{1ac547ce-e0e4-4d70-b826-4c58eab15834}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</si>
  <si>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</si>
  <si>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</si>
  <si>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</si>
  <si>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</si>
  <si>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</si>
  <si>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</si>
  <si>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</si>
  <si>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</si>
  <si>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</si>
  <si>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</si>
  <si>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</si>
  <si>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objektu bývalé prádelny v Křešicích</t>
  </si>
  <si>
    <t>KSO:</t>
  </si>
  <si>
    <t>CC-CZ:</t>
  </si>
  <si>
    <t>Místo:</t>
  </si>
  <si>
    <t>st.p. č.379, k.ú.Křešice</t>
  </si>
  <si>
    <t>Datum:</t>
  </si>
  <si>
    <t>20. 5. 2023</t>
  </si>
  <si>
    <t>Zadavatel:</t>
  </si>
  <si>
    <t>IČ:</t>
  </si>
  <si>
    <t>Obec Křešice, Nádražní 84, 411 48 Křešice</t>
  </si>
  <si>
    <t>DIČ:</t>
  </si>
  <si>
    <t>Uchazeč:</t>
  </si>
  <si>
    <t>Vyplň údaj</t>
  </si>
  <si>
    <t>Projektant:</t>
  </si>
  <si>
    <t>PK Polerecký spol.r.o.</t>
  </si>
  <si>
    <t>True</t>
  </si>
  <si>
    <t>Zpracovatel:</t>
  </si>
  <si>
    <t>65060865</t>
  </si>
  <si>
    <t>Roman Šácha</t>
  </si>
  <si>
    <t>CZ460128473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</si>
  <si>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</si>
  <si>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</si>
  <si>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</si>
  <si>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</si>
  <si>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</si>
  <si>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</si>
  <si>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</si>
  <si>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</si>
  <si>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</si>
  <si>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</si>
  <si>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</si>
  <si>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</si>
  <si>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</si>
  <si>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</si>
  <si>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</si>
  <si>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</si>
  <si>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</si>
  <si>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</si>
  <si>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</si>
  <si>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</si>
  <si>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</si>
  <si>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</si>
  <si>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</si>
  <si>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</si>
  <si>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</si>
  <si>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</si>
  <si>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</si>
  <si>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</si>
  <si>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</si>
  <si>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</si>
  <si>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</si>
  <si>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</si>
  <si>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</si>
  <si>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</si>
  <si>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</si>
  <si>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</si>
  <si>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</si>
  <si>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</si>
  <si>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</si>
  <si>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</si>
  <si>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</si>
  <si>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</si>
  <si>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</si>
  <si>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</si>
  <si>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</si>
  <si>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</si>
  <si>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2023/20-01</t>
  </si>
  <si>
    <t>Vlastní objekt</t>
  </si>
  <si>
    <t>STA</t>
  </si>
  <si>
    <t>1</t>
  </si>
  <si>
    <t>{c6779efd-6af1-4f93-ab17-9a2bd61973cb}</t>
  </si>
  <si>
    <t>2023/20-02</t>
  </si>
  <si>
    <t>Zdravotechnické instalace</t>
  </si>
  <si>
    <t>{14b01251-d159-433d-a859-ccf3626c468d}</t>
  </si>
  <si>
    <t>2023/20-03</t>
  </si>
  <si>
    <t>Ústřední vytápění</t>
  </si>
  <si>
    <t>{ff4340ad-dd28-4739-9da8-b218f64c6b24}</t>
  </si>
  <si>
    <t>2023/20-04</t>
  </si>
  <si>
    <t>Elektroinstalace</t>
  </si>
  <si>
    <t>{f37b3ca2-18a2-44d3-a309-faccd054a916}</t>
  </si>
  <si>
    <t>2023/20-05</t>
  </si>
  <si>
    <t>Vodovodní přípojka</t>
  </si>
  <si>
    <t>{efdafc26-1877-4323-af47-d796f6fddd57}</t>
  </si>
  <si>
    <t>2023/20-06</t>
  </si>
  <si>
    <t>Venkovní úpravy</t>
  </si>
  <si>
    <t>{3c9db7ad-b781-4862-ac65-5052482f936d}</t>
  </si>
  <si>
    <t>2023/20-07</t>
  </si>
  <si>
    <t>Vedlejš rozpočtové náklady</t>
  </si>
  <si>
    <t>{f793784a-e320-492e-b2bc-e337cad8b476}</t>
  </si>
  <si>
    <t>KRYCÍ LIST SOUPISU PRACÍ</t>
  </si>
  <si>
    <t>Objekt:</t>
  </si>
  <si>
    <t>2023/20-01 - Vlastní objekt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</si>
  <si>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</si>
  <si>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</si>
  <si>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</si>
  <si>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</si>
  <si>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</si>
  <si>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</si>
  <si>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</si>
  <si>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</si>
  <si>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</si>
  <si>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</si>
  <si>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</si>
  <si>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</si>
  <si>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</si>
  <si>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</si>
  <si>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</si>
  <si>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</si>
  <si>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</si>
  <si>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</si>
  <si>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</si>
  <si>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</si>
  <si>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</si>
  <si>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</si>
  <si>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</si>
  <si>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</si>
  <si>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</si>
  <si>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</si>
  <si>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</si>
  <si>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</si>
  <si>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</si>
  <si>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</si>
  <si>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</si>
  <si>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</si>
  <si>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</si>
  <si>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</si>
  <si>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</si>
  <si>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</si>
  <si>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</si>
  <si>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</si>
  <si>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</si>
  <si>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</si>
  <si>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</si>
  <si>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</si>
  <si>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</si>
  <si>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</si>
  <si>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</si>
  <si>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</si>
  <si>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139711111</t>
  </si>
  <si>
    <t>Vykopávka v uzavřených prostorech ručně v hornině třídy těžitelnosti I skupiny 1 až 3</t>
  </si>
  <si>
    <t>m3</t>
  </si>
  <si>
    <t>4</t>
  </si>
  <si>
    <t>2</t>
  </si>
  <si>
    <t>1126306455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</si>
  <si>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</si>
  <si>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</si>
  <si>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-1462711325</t>
  </si>
  <si>
    <t>3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</si>
  <si>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</si>
  <si>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</si>
  <si>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852131479</t>
  </si>
  <si>
    <t>171201231</t>
  </si>
  <si>
    <t>Poplatek za uložení stavebního odpadu na recyklační skládce (skládkovné) zeminy a kamení zatříděného do Katalogu odpadů pod kódem 17 05 04</t>
  </si>
  <si>
    <t>t</t>
  </si>
  <si>
    <t>-450273411</t>
  </si>
  <si>
    <t>5</t>
  </si>
  <si>
    <t>174111101</t>
  </si>
  <si>
    <t>Zásyp sypaninou z jakékoliv horniny ručně s uložením výkopku ve vrstvách se zhutněním jam, šachet, rýh nebo kolem objektů v těchto vykopávkách</t>
  </si>
  <si>
    <t>1711539413</t>
  </si>
  <si>
    <t>6</t>
  </si>
  <si>
    <t>174111102</t>
  </si>
  <si>
    <t>Zásyp sypaninou z jakékoliv horniny ručně s uložením výkopku ve vrstvách se zhutněním v uzavřených prostorách s urovnáním povrchu zásypu</t>
  </si>
  <si>
    <t>-1910193</t>
  </si>
  <si>
    <t>7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</si>
  <si>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</si>
  <si>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</si>
  <si>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926354105</t>
  </si>
  <si>
    <t>8</t>
  </si>
  <si>
    <t>M</t>
  </si>
  <si>
    <t>58331200</t>
  </si>
  <si>
    <t>štěrkopísek netříděný</t>
  </si>
  <si>
    <t>-262286268</t>
  </si>
  <si>
    <t>Zakládání</t>
  </si>
  <si>
    <t>9</t>
  </si>
  <si>
    <t>271572211</t>
  </si>
  <si>
    <t>Podsyp pod základové konstrukce se zhutněním a urovnáním povrchu ze štěrkopísku netříděného</t>
  </si>
  <si>
    <t>1251863880</t>
  </si>
  <si>
    <t>10</t>
  </si>
  <si>
    <t>273313711</t>
  </si>
  <si>
    <t>Základy z betonu prostého desky z betonu kamenem neprokládaného tř. C 20/25</t>
  </si>
  <si>
    <t>58586063</t>
  </si>
  <si>
    <t>Svislé a kompletní konstrukce</t>
  </si>
  <si>
    <t>11</t>
  </si>
  <si>
    <t>310278842</t>
  </si>
  <si>
    <t>Zazdívka otvorů ve zdivu nadzákladovém nepálenými tvárnicemi plochy přes 0,25 m2 do 1 m2 , ve zdi tl. do 300 mm</t>
  </si>
  <si>
    <t>-242178877</t>
  </si>
  <si>
    <t>12</t>
  </si>
  <si>
    <t>310279842</t>
  </si>
  <si>
    <t>Zazdívka otvorů ve zdivu nadzákladovém nepálenými tvárnicemi plochy přes 1 m2 do 4 m2 , ve zdi tl. do 300 mm</t>
  </si>
  <si>
    <t>-1673684576</t>
  </si>
  <si>
    <t>13</t>
  </si>
  <si>
    <t>317142420</t>
  </si>
  <si>
    <t>Překlady nenosné z pórobetonu osazené do tenkého maltového lože, výšky do 250 mm, šířky překladu 100 mm, délky překladu do 1000 mm</t>
  </si>
  <si>
    <t>kus</t>
  </si>
  <si>
    <t>1718303106</t>
  </si>
  <si>
    <t>14</t>
  </si>
  <si>
    <t>317142422</t>
  </si>
  <si>
    <t>Překlady nenosné z pórobetonu osazené do tenkého maltového lože, výšky do 250 mm, šířky překladu 100 mm, délky překladu přes 1000 do 1250 mm</t>
  </si>
  <si>
    <t>-186306627</t>
  </si>
  <si>
    <t>317944323</t>
  </si>
  <si>
    <t>Válcované nosníky dodatečně osazované do připravených otvorů bez zazdění hlav č. 14 až 22</t>
  </si>
  <si>
    <t>1967483852</t>
  </si>
  <si>
    <t>16</t>
  </si>
  <si>
    <t>319202113</t>
  </si>
  <si>
    <t>Dodatečná izolace zdiva injektáží nízkotlakou metodou silikonovou mikroemulzí, tloušťka zdiva přes 300 do 450 mm</t>
  </si>
  <si>
    <t>m</t>
  </si>
  <si>
    <t>3100028</t>
  </si>
  <si>
    <t>17</t>
  </si>
  <si>
    <t>319202114</t>
  </si>
  <si>
    <t>Dodatečná izolace zdiva injektáží nízkotlakou metodou silikonovou mikroemulzí, tloušťka zdiva přes 450 do 600 mm</t>
  </si>
  <si>
    <t>-3990477</t>
  </si>
  <si>
    <t>18</t>
  </si>
  <si>
    <t>340271021</t>
  </si>
  <si>
    <t>Zazdívka otvorů v příčkách nebo stěnách pórobetonovými tvárnicemi plochy přes 0,025 m2 do 1 m2, objemová hmotnost 500 kg/m3, tloušťka příčky 100 mm</t>
  </si>
  <si>
    <t>m2</t>
  </si>
  <si>
    <t>-25449475</t>
  </si>
  <si>
    <t>19</t>
  </si>
  <si>
    <t>342272225</t>
  </si>
  <si>
    <t>Příčky z pórobetonových tvárnic hladkých na tenké maltové lože objemová hmotnost do 500 kg/m3, tloušťka příčky 100 mm</t>
  </si>
  <si>
    <t>586230390</t>
  </si>
  <si>
    <t>20</t>
  </si>
  <si>
    <t>346244381</t>
  </si>
  <si>
    <t>Plentování ocelových válcovaných nosníků jednostranné cihlami na maltu, výška stojiny do 200 mm</t>
  </si>
  <si>
    <t>-239476586</t>
  </si>
  <si>
    <t>389381001</t>
  </si>
  <si>
    <t>Dobetonování prefabrikovaných konstrukcí</t>
  </si>
  <si>
    <t>-1436209352</t>
  </si>
  <si>
    <t>Vodorovné konstrukce</t>
  </si>
  <si>
    <t>22</t>
  </si>
  <si>
    <t>434311115</t>
  </si>
  <si>
    <t>Stupně dusané z betonu prostého nebo prokládaného kamenem na terén nebo na desku bez potěru, se zahlazením povrchu tř. C 20/25</t>
  </si>
  <si>
    <t>-1453872338</t>
  </si>
  <si>
    <t>23</t>
  </si>
  <si>
    <t>434351141</t>
  </si>
  <si>
    <t>Bednění stupňů betonovaných na podstupňové desce nebo na terénu půdorysně přímočarých zřízení</t>
  </si>
  <si>
    <t>-170239740</t>
  </si>
  <si>
    <t>24</t>
  </si>
  <si>
    <t>434351142</t>
  </si>
  <si>
    <t>Bednění stupňů betonovaných na podstupňové desce nebo na terénu půdorysně přímočarých odstranění</t>
  </si>
  <si>
    <t>1483642009</t>
  </si>
  <si>
    <t>25</t>
  </si>
  <si>
    <t>451573111</t>
  </si>
  <si>
    <t>Lože pod potrubí, stoky a drobné objekty v otevřeném výkopu z písku a štěrkopísku do 63 mm</t>
  </si>
  <si>
    <t>-2089760304</t>
  </si>
  <si>
    <t>Úpravy povrchů, podlahy a osazování výplní</t>
  </si>
  <si>
    <t>26</t>
  </si>
  <si>
    <t>612131111</t>
  </si>
  <si>
    <t>Podkladní a spojovací vrstva vnitřních omítaných ploch polymercementový spojovací můstek nanášený ručně stěn</t>
  </si>
  <si>
    <t>657501721</t>
  </si>
  <si>
    <t>27</t>
  </si>
  <si>
    <t>612142001</t>
  </si>
  <si>
    <t>Potažení vnitřních ploch pletivem v ploše nebo pruzích, na plném podkladu sklovláknitým vtlačením do tmelu stěn</t>
  </si>
  <si>
    <t>-515443545</t>
  </si>
  <si>
    <t>28</t>
  </si>
  <si>
    <t>612321121</t>
  </si>
  <si>
    <t>Omítka vápenocementová vnitřních ploch nanášená ručně jednovrstvá, tloušťky do 10 mm hladká svislých konstrukcí stěn</t>
  </si>
  <si>
    <t>1042449921</t>
  </si>
  <si>
    <t>29</t>
  </si>
  <si>
    <t>612321141</t>
  </si>
  <si>
    <t>Omítka vápenocementová vnitřních ploch nanášená ručně dvouvrstvá, tloušťky jádrové omítky do 10 mm a tloušťky štuku do 3 mm štuková svislých konstrukcí stěn</t>
  </si>
  <si>
    <t>1582376323</t>
  </si>
  <si>
    <t>30</t>
  </si>
  <si>
    <t>621211013</t>
  </si>
  <si>
    <t>Montáž kontaktního zateplení lepením a mechanickým kotvením z polystyrenových desek na vnější podhledy, na podklad dřevěný nebo kovový, tloušťky desek přes 40 do 80 mm</t>
  </si>
  <si>
    <t>-1127680495</t>
  </si>
  <si>
    <t>31</t>
  </si>
  <si>
    <t>28375945</t>
  </si>
  <si>
    <t>deska EPS 100 fasádní λ=0,037 tl 50mm</t>
  </si>
  <si>
    <t>-875912396</t>
  </si>
  <si>
    <t>32</t>
  </si>
  <si>
    <t>622131111</t>
  </si>
  <si>
    <t>Podkladní a spojovací vrstva vnějších omítaných ploch polymercementový spojovací můstek nanášený ručně stěn</t>
  </si>
  <si>
    <t>786095261</t>
  </si>
  <si>
    <t>33</t>
  </si>
  <si>
    <t>622143001</t>
  </si>
  <si>
    <t>Montáž omítkových profilů plastových, pozinkovaných nebo dřevěných upevněných vtlačením do podkladní vrstvy nebo přibitím soklových</t>
  </si>
  <si>
    <t>-1039231657</t>
  </si>
  <si>
    <t>34</t>
  </si>
  <si>
    <t>59051638</t>
  </si>
  <si>
    <t>profil zakládací Al tl 1,0mm pro ETICS pro izolant tl 160mm</t>
  </si>
  <si>
    <t>383036676</t>
  </si>
  <si>
    <t>35</t>
  </si>
  <si>
    <t>622143003</t>
  </si>
  <si>
    <t>Montáž omítkových profilů plastových, pozinkovaných nebo dřevěných upevněných vtlačením do podkladní vrstvy nebo přibitím rohových s tkaninou</t>
  </si>
  <si>
    <t>-1271053838</t>
  </si>
  <si>
    <t>36</t>
  </si>
  <si>
    <t>59051486</t>
  </si>
  <si>
    <t>profil rohový PVC 15x15mm s výztužnou tkaninou š 100mm pro ETICS</t>
  </si>
  <si>
    <t>-357196390</t>
  </si>
  <si>
    <t>37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</si>
  <si>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</si>
  <si>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</si>
  <si>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1860930365</t>
  </si>
  <si>
    <t>38</t>
  </si>
  <si>
    <t>28342205</t>
  </si>
  <si>
    <t>profil začišťovací PVC 6mm s výztužnou tkaninou pro ostění ETICS</t>
  </si>
  <si>
    <t>941752152</t>
  </si>
  <si>
    <t>39</t>
  </si>
  <si>
    <t>622211031</t>
  </si>
  <si>
    <t>Montáž kontaktního zateplení lepením a mechanickým kotvením z polystyrenových desek na vnější stěny, na podklad betonový nebo z lehčeného betonu, z tvárnic keramických nebo vápenopískových, tloušťky desek přes 120 do 160 mm</t>
  </si>
  <si>
    <t>-1395511140</t>
  </si>
  <si>
    <t>40</t>
  </si>
  <si>
    <t>28375952</t>
  </si>
  <si>
    <t>deska EPS 70 fasádní λ=0,039 tl 160mm</t>
  </si>
  <si>
    <t>221461609</t>
  </si>
  <si>
    <t>41</t>
  </si>
  <si>
    <t>28376425</t>
  </si>
  <si>
    <t>deska XPS hrana polodrážková a hladký povrch 300kPA tl 160mm</t>
  </si>
  <si>
    <t>-1724540282</t>
  </si>
  <si>
    <t>42</t>
  </si>
  <si>
    <t>622212001</t>
  </si>
  <si>
    <t>Montáž kontaktního zateplení vnějšího ostění, nadpraží nebo parapetu lepením z polystyrenových desek hloubky špalet do 200 mm, tloušťky desek do 40 mm</t>
  </si>
  <si>
    <t>202930941</t>
  </si>
  <si>
    <t>43</t>
  </si>
  <si>
    <t>28375930</t>
  </si>
  <si>
    <t>deska EPS 70 fasádní λ=0,039 tl 20mm</t>
  </si>
  <si>
    <t>-1280925825</t>
  </si>
  <si>
    <t>44</t>
  </si>
  <si>
    <t>622521012</t>
  </si>
  <si>
    <t>Omítka tenkovrstvá silikátová vnějších ploch probarvená bez penetrace zatíraná (škrábaná ), zrnitost 1,5 mm stěn</t>
  </si>
  <si>
    <t>583541300</t>
  </si>
  <si>
    <t>45</t>
  </si>
  <si>
    <t>629991011</t>
  </si>
  <si>
    <t>Zakrytí vnějších ploch před znečištěním včetně pozdějšího odkrytí výplní otvorů a svislých ploch fólií přilepenou lepící páskou</t>
  </si>
  <si>
    <t>1232512001</t>
  </si>
  <si>
    <t>46</t>
  </si>
  <si>
    <t>631312141</t>
  </si>
  <si>
    <t>Doplnění dosavadních mazanin prostým betonem s dodáním hmot, bez potěru, plochy jednotlivě rýh v dosavadních mazaninách</t>
  </si>
  <si>
    <t>-39764213</t>
  </si>
  <si>
    <t>47</t>
  </si>
  <si>
    <t>632441225</t>
  </si>
  <si>
    <t>Potěr anhydritový samonivelační litý tř. C 30, tl. přes 45 do 50 mm</t>
  </si>
  <si>
    <t>-967330445</t>
  </si>
  <si>
    <t>48</t>
  </si>
  <si>
    <t>632441293</t>
  </si>
  <si>
    <t>Potěr anhydritový samonivelační litý Příplatek k cenám za každých dalších i započatých 5 mm tloušťky přes 50 mm tř. C 30</t>
  </si>
  <si>
    <t>-1748394010</t>
  </si>
  <si>
    <t>49</t>
  </si>
  <si>
    <t>632451411</t>
  </si>
  <si>
    <t>Doplnění cementového potěru na mazaninách a betonových podkladech (s dodáním hmot), hlazeného dřevěným nebo ocelovým hladítkem, plochy jednotlivě do 1 m2 a tl. do 10 mm</t>
  </si>
  <si>
    <t>2111861597</t>
  </si>
  <si>
    <t>50</t>
  </si>
  <si>
    <t>634112123</t>
  </si>
  <si>
    <t>Obvodová dilatace mezi stěnou a mazaninou nebo potěrem podlahovým páskem z pěnového PE s fólií tl. do 10 mm, výšky 80 mm</t>
  </si>
  <si>
    <t>-1385003956</t>
  </si>
  <si>
    <t>51</t>
  </si>
  <si>
    <t>637211124</t>
  </si>
  <si>
    <t>Okapový chodník z dlaždic betonových do písku se zalitím spár cementovou maltou, tl. dlaždic 50 mm</t>
  </si>
  <si>
    <t>955662885</t>
  </si>
  <si>
    <t>52</t>
  </si>
  <si>
    <t>637311122</t>
  </si>
  <si>
    <t>Okapový chodník z obrubníků betonových chodníkových, se zalitím spár cementovou maltou do lože z betonu prostého, z obrubníků stojatých</t>
  </si>
  <si>
    <t>-994553222</t>
  </si>
  <si>
    <t>Ostatní konstrukce a práce, bourání</t>
  </si>
  <si>
    <t>53</t>
  </si>
  <si>
    <t>941211111</t>
  </si>
  <si>
    <t>Montáž lešení řadového rámového lehkého pracovního s podlahami s provozním zatížením tř. 3 do 200 kg/m2 šířky tř. SW06 od 0,6 do 0,9 m, výšky do 10 m</t>
  </si>
  <si>
    <t>-2144276988</t>
  </si>
  <si>
    <t>54</t>
  </si>
  <si>
    <t>941211211</t>
  </si>
  <si>
    <t>Montáž lešení řadového rámového lehkého pracovního s podlahami s provozním zatížením tř. 3 do 200 kg/m2 Příplatek za první a každý další den použití lešení k ceně -1111 nebo -1112</t>
  </si>
  <si>
    <t>-1280305166</t>
  </si>
  <si>
    <t>55</t>
  </si>
  <si>
    <t>941211811</t>
  </si>
  <si>
    <t>Demontáž lešení řadového rámového lehkého pracovního s provozním zatížením tř. 3 do 200 kg/m2 šířky tř. SW06 od 0,6 do 0,9 m, výšky do 10 m</t>
  </si>
  <si>
    <t>1143337783</t>
  </si>
  <si>
    <t>56</t>
  </si>
  <si>
    <t>944611111</t>
  </si>
  <si>
    <t>Montáž ochranné plachty zavěšené na konstrukci lešení z textilie z umělých vláken</t>
  </si>
  <si>
    <t>436833373</t>
  </si>
  <si>
    <t>57</t>
  </si>
  <si>
    <t>944611211</t>
  </si>
  <si>
    <t>Montáž ochranné plachty Příplatek za první a každý další den použití plachty k ceně -1111</t>
  </si>
  <si>
    <t>1920966852</t>
  </si>
  <si>
    <t>58</t>
  </si>
  <si>
    <t>944611811</t>
  </si>
  <si>
    <t>Demontáž ochranné plachty zavěšené na konstrukci lešení z textilie z umělých vláken</t>
  </si>
  <si>
    <t>-306644247</t>
  </si>
  <si>
    <t>59</t>
  </si>
  <si>
    <t>949101111</t>
  </si>
  <si>
    <t>Lešení pomocné pracovní pro objekty pozemních staveb pro zatížení do 150 kg/m2, o výšce lešeňové podlahy do 1,9 m</t>
  </si>
  <si>
    <t>2023523736</t>
  </si>
  <si>
    <t>60</t>
  </si>
  <si>
    <t>962032631</t>
  </si>
  <si>
    <t>Bourání zdiva nadzákladového z cihel nebo tvárnic komínového z cihel pálených, šamotových nebo vápenopískových nad střechou na maltu vápennou nebo vápenocementovou</t>
  </si>
  <si>
    <t>1285532238</t>
  </si>
  <si>
    <t>61</t>
  </si>
  <si>
    <t>963022819</t>
  </si>
  <si>
    <t>Bourání kamenných schodišťových stupňů oblých, rovných nebo kosých zhotovených na místě</t>
  </si>
  <si>
    <t>1508619002</t>
  </si>
  <si>
    <t>62</t>
  </si>
  <si>
    <t>965042121</t>
  </si>
  <si>
    <t>Bourání mazanin betonových nebo z litého asfaltu tl. do 100 mm, plochy do 1 m2</t>
  </si>
  <si>
    <t>1826061517</t>
  </si>
  <si>
    <t>63</t>
  </si>
  <si>
    <t>965042241</t>
  </si>
  <si>
    <t>Bourání mazanin betonových nebo z litého asfaltu tl. přes 100 mm, plochy přes 4 m2</t>
  </si>
  <si>
    <t>-978090726</t>
  </si>
  <si>
    <t>64</t>
  </si>
  <si>
    <t>965043441</t>
  </si>
  <si>
    <t>Bourání mazanin betonových s potěrem nebo teracem tl. do 150 mm, plochy přes 4 m2</t>
  </si>
  <si>
    <t>1711644788</t>
  </si>
  <si>
    <t>65</t>
  </si>
  <si>
    <t>965082923</t>
  </si>
  <si>
    <t>Odstranění násypu pod podlahami nebo ochranného násypu na střechách tl. do 100 mm, plochy přes 2 m2</t>
  </si>
  <si>
    <t>-1217297901</t>
  </si>
  <si>
    <t>66</t>
  </si>
  <si>
    <t>966031313</t>
  </si>
  <si>
    <t>Vybourání částí říms z cihel vyložených do 250 mm tl. do 300 mm</t>
  </si>
  <si>
    <t>-1112513579</t>
  </si>
  <si>
    <t>67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</si>
  <si>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</si>
  <si>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</si>
  <si>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1028011743</t>
  </si>
  <si>
    <t>68</t>
  </si>
  <si>
    <t>968062375</t>
  </si>
  <si>
    <t>Vybourání dřevěných rámů oken s křídly, dveřních zárubní, vrat, stěn, ostění nebo obkladů rámů oken s křídly zdvojených, plochy do 2 m2</t>
  </si>
  <si>
    <t>-504756238</t>
  </si>
  <si>
    <t>69</t>
  </si>
  <si>
    <t>968072455</t>
  </si>
  <si>
    <t>Vybourání kovových rámů oken s křídly, dveřních zárubní, vrat, stěn, ostění nebo obkladů dveřních zárubní, plochy do 2 m2</t>
  </si>
  <si>
    <t>-1604623889</t>
  </si>
  <si>
    <t>70</t>
  </si>
  <si>
    <t>971033651</t>
  </si>
  <si>
    <t>Vybourání otvorů ve zdivu základovém nebo nadzákladovém z cihel, tvárnic, příčkovek z cihel pálených na maltu vápennou nebo vápenocementovou plochy do 4 m2, tl. do 600 mm</t>
  </si>
  <si>
    <t>263560617</t>
  </si>
  <si>
    <t>71</t>
  </si>
  <si>
    <t>973031812</t>
  </si>
  <si>
    <t>Vysekání výklenků nebo kapes ve zdivu z cihel na maltu vápennou nebo vápenocementovou kapes pro zavázání nových příček, tl. do 100 mm</t>
  </si>
  <si>
    <t>-890596764</t>
  </si>
  <si>
    <t>72</t>
  </si>
  <si>
    <t>974031164</t>
  </si>
  <si>
    <t>Vysekání rýh ve zdivu cihelném na maltu vápennou nebo vápenocementovou do hl. 150 mm a šířky do 150 mm</t>
  </si>
  <si>
    <t>1615882893</t>
  </si>
  <si>
    <t>73</t>
  </si>
  <si>
    <t>974031664</t>
  </si>
  <si>
    <t>Vysekání rýh ve zdivu cihelném na maltu vápennou nebo vápenocementovou pro vtahování nosníků do zdí, před vybouráním otvoru do hl. 150 mm, při v. nosníku do 150 mm</t>
  </si>
  <si>
    <t>-93381496</t>
  </si>
  <si>
    <t>74</t>
  </si>
  <si>
    <t>978013191</t>
  </si>
  <si>
    <t>Otlučení vápenných nebo vápenocementových omítek vnitřních ploch stěn s vyškrabáním spar, s očištěním zdiva, v rozsahu přes 50 do 100 %</t>
  </si>
  <si>
    <t>2140149811</t>
  </si>
  <si>
    <t>75</t>
  </si>
  <si>
    <t>978015391</t>
  </si>
  <si>
    <t>Otlučení vápenných nebo vápenocementových omítek vnějších ploch s vyškrabáním spar a s očištěním zdiva stupně členitosti 1 a 2, v rozsahu přes 80 do 100 %</t>
  </si>
  <si>
    <t>-1550890197</t>
  </si>
  <si>
    <t>997</t>
  </si>
  <si>
    <t>Přesun sutě</t>
  </si>
  <si>
    <t>76</t>
  </si>
  <si>
    <t>997013211</t>
  </si>
  <si>
    <t>Vnitrostaveništní doprava suti a vybouraných hmot vodorovně do 50 m svisle ručně pro budovy a haly výšky do 6 m</t>
  </si>
  <si>
    <t>127583548</t>
  </si>
  <si>
    <t>77</t>
  </si>
  <si>
    <t>997013501</t>
  </si>
  <si>
    <t>Odvoz suti a vybouraných hmot na skládku nebo meziskládku se složením, na vzdálenost do 1 km</t>
  </si>
  <si>
    <t>29404774</t>
  </si>
  <si>
    <t>78</t>
  </si>
  <si>
    <t>997013509</t>
  </si>
  <si>
    <t>Odvoz suti a vybouraných hmot na skládku nebo meziskládku se složením, na vzdálenost Příplatek k ceně za každý další i započatý 1 km přes 1 km</t>
  </si>
  <si>
    <t>-513724724</t>
  </si>
  <si>
    <t>79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</si>
  <si>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</si>
  <si>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</si>
  <si>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1443957186</t>
  </si>
  <si>
    <t>80</t>
  </si>
  <si>
    <t>997013645</t>
  </si>
  <si>
    <t>Poplatek za uložení stavebního odpadu na skládce (skládkovné) asfaltového bez obsahu dehtu zatříděného do Katalogu odpadů pod kódem 17 03 02</t>
  </si>
  <si>
    <t>1823349182</t>
  </si>
  <si>
    <t>998</t>
  </si>
  <si>
    <t>Přesun hmot</t>
  </si>
  <si>
    <t>81</t>
  </si>
  <si>
    <t>998017001</t>
  </si>
  <si>
    <t>Přesun hmot pro budovy občanské výstavby, bydlení, výrobu a služby s omezením mechanizace vodorovná dopravní vzdálenost do 100 m pro budovy s jakoukoliv nosnou konstrukcí výšky do 6 m</t>
  </si>
  <si>
    <t>1977607507</t>
  </si>
  <si>
    <t>PSV</t>
  </si>
  <si>
    <t>Práce a dodávky PSV</t>
  </si>
  <si>
    <t>711</t>
  </si>
  <si>
    <t>Izolace proti vodě, vlhkosti a plynům</t>
  </si>
  <si>
    <t>82</t>
  </si>
  <si>
    <t>711111001</t>
  </si>
  <si>
    <t>Provedení izolace proti zemní vlhkosti natěradly a tmely za studena na ploše vodorovné V nátěrem penetračním</t>
  </si>
  <si>
    <t>1682692124</t>
  </si>
  <si>
    <t>83</t>
  </si>
  <si>
    <t>11163150</t>
  </si>
  <si>
    <t>lak penetrační asfaltový</t>
  </si>
  <si>
    <t>-506477135</t>
  </si>
  <si>
    <t>84</t>
  </si>
  <si>
    <t>711141559</t>
  </si>
  <si>
    <t>Provedení izolace proti zemní vlhkosti pásy přitavením NAIP na ploše vodorovné V</t>
  </si>
  <si>
    <t>225046071</t>
  </si>
  <si>
    <t>85</t>
  </si>
  <si>
    <t>DEK.1010151220</t>
  </si>
  <si>
    <t>ELASTEK 40 SPECIAL MINERAL (role/7,5m2)</t>
  </si>
  <si>
    <t>1764541484</t>
  </si>
  <si>
    <t>86</t>
  </si>
  <si>
    <t>DEK.1010301469</t>
  </si>
  <si>
    <t>GLASTEK AL 40 MINERAL (role/7,5m2)</t>
  </si>
  <si>
    <t>1284229044</t>
  </si>
  <si>
    <t>87</t>
  </si>
  <si>
    <t>998711311</t>
  </si>
  <si>
    <t>Přesun hmot pro izolace proti vodě, vlhkosti a plynům stanovený procentní sazbou (%) z ceny vodorovná dopravní vzdálenost do 50 m ruční (bez užití mechanizace) v objektech výšky do 6 m</t>
  </si>
  <si>
    <t>%</t>
  </si>
  <si>
    <t>2024720287</t>
  </si>
  <si>
    <t>712</t>
  </si>
  <si>
    <t>Povlakové krytiny</t>
  </si>
  <si>
    <t>88</t>
  </si>
  <si>
    <t>712311101</t>
  </si>
  <si>
    <t>Provedení povlakové krytiny střech plochých do 10° natěradly a tmely za studena nátěrem lakem penetračním nebo asfaltovým</t>
  </si>
  <si>
    <t>-57149689</t>
  </si>
  <si>
    <t>89</t>
  </si>
  <si>
    <t>370966735</t>
  </si>
  <si>
    <t>90</t>
  </si>
  <si>
    <t>712340832</t>
  </si>
  <si>
    <t>Odstranění povlakové krytiny střech plochých do 10° z přitavených pásů NAIP v plné ploše dvouvrstvé</t>
  </si>
  <si>
    <t>-639198406</t>
  </si>
  <si>
    <t>91</t>
  </si>
  <si>
    <t>712341559</t>
  </si>
  <si>
    <t>Provedení povlakové krytiny střech plochých do 10° pásy přitavením NAIP v plné ploše</t>
  </si>
  <si>
    <t>-2119459411</t>
  </si>
  <si>
    <t>92</t>
  </si>
  <si>
    <t>DEK.1010151880</t>
  </si>
  <si>
    <t>GLASTEK 40 SPECIAL MINERAL (role/7,5m2)</t>
  </si>
  <si>
    <t>-548514827</t>
  </si>
  <si>
    <t>93</t>
  </si>
  <si>
    <t>712363001</t>
  </si>
  <si>
    <t>Provedení povlakové krytiny střech plochých do 10° fólií termoplastickou mPVC (měkčené PVC) rozvinutí a natažení fólie v ploše</t>
  </si>
  <si>
    <t>756915837</t>
  </si>
  <si>
    <t>94</t>
  </si>
  <si>
    <t>DEK.1015102120</t>
  </si>
  <si>
    <t>DEKPLAN 76 kotvený 2,0mm š.1,60m šedá (24m2)</t>
  </si>
  <si>
    <t>-1887175906</t>
  </si>
  <si>
    <t>95</t>
  </si>
  <si>
    <t>712363003</t>
  </si>
  <si>
    <t>Provedení povlakové krytiny střech plochých do 10° fólií termoplastickou mPVC (měkčené PVC) vytvoření spoje dvou pásů fólií horkovzdušným navařením</t>
  </si>
  <si>
    <t>1502351147</t>
  </si>
  <si>
    <t>96</t>
  </si>
  <si>
    <t>DEK.1015102115</t>
  </si>
  <si>
    <t>DEKPLAN 76 kotvený 1,8mm š.1,60m šedá (24m2)</t>
  </si>
  <si>
    <t>-1312313773</t>
  </si>
  <si>
    <t>97</t>
  </si>
  <si>
    <t>712363101</t>
  </si>
  <si>
    <t>Provedení povlakové krytiny střech plochých do 10° fólií ostatní činnosti při pokládání hydroizolačních fólií (materiál ve specifikaci) mechanické ukotvení talířovou hmoždinkou do polystyrenu nebo desek z minerální vlny</t>
  </si>
  <si>
    <t>505201359</t>
  </si>
  <si>
    <t>98</t>
  </si>
  <si>
    <t>1710811836</t>
  </si>
  <si>
    <t>Hmoždinka zatloukací Ejotherm H1 215 mm</t>
  </si>
  <si>
    <t>149449434</t>
  </si>
  <si>
    <t>99</t>
  </si>
  <si>
    <t>712363112</t>
  </si>
  <si>
    <t>Provedení povlakové krytiny střech plochých do 10° fólií ostatní činnosti při pokládání hydroizolačních fólií (materiál ve specifikaci) vodotěsné překrytí talířové hmoždinky pruhem fólie horkovzdušným navařením</t>
  </si>
  <si>
    <t>-1347074864</t>
  </si>
  <si>
    <t>100</t>
  </si>
  <si>
    <t>DEK.1015102302</t>
  </si>
  <si>
    <t>DEKPLAN 70 detailový 1,5mm š.1,00m (20m2)</t>
  </si>
  <si>
    <t>1267576627</t>
  </si>
  <si>
    <t>101</t>
  </si>
  <si>
    <t>998712311</t>
  </si>
  <si>
    <t>Přesun hmot pro povlakové krytiny stanovený procentní sazbou (%) z ceny vodorovná dopravní vzdálenost do 50 m ruční (bez užití mechanizace) v objektech výšky do 6 m</t>
  </si>
  <si>
    <t>2039464337</t>
  </si>
  <si>
    <t>713</t>
  </si>
  <si>
    <t>Izolace tepelné</t>
  </si>
  <si>
    <t>102</t>
  </si>
  <si>
    <t>713121121</t>
  </si>
  <si>
    <t>Montáž tepelné izolace podlah rohožemi, pásy, deskami, dílci, bloky (izolační materiál ve specifikaci) kladenými volně dvouvrstvá</t>
  </si>
  <si>
    <t>1413274862</t>
  </si>
  <si>
    <t>103</t>
  </si>
  <si>
    <t>28375006</t>
  </si>
  <si>
    <t>deska EPS 70 pro konstrukce s malým zatížením λ=0,039 tl 70mm</t>
  </si>
  <si>
    <t>-113834108</t>
  </si>
  <si>
    <t>104</t>
  </si>
  <si>
    <t>28375007</t>
  </si>
  <si>
    <t>deska EPS 70 pro konstrukce s malým zatížením λ=0,039 tl 80mm</t>
  </si>
  <si>
    <t>1310184636</t>
  </si>
  <si>
    <t>105</t>
  </si>
  <si>
    <t>713141152</t>
  </si>
  <si>
    <t>Montáž tepelné izolace střech plochých rohožemi, pásy, deskami, dílci, bloky (izolační materiál ve specifikaci) kladenými volně dvouvrstvá</t>
  </si>
  <si>
    <t>536313154</t>
  </si>
  <si>
    <t>106</t>
  </si>
  <si>
    <t>28375993</t>
  </si>
  <si>
    <t>deska EPS 150 pro konstrukce s vysokým zatížením λ=0,035 tl 200mm</t>
  </si>
  <si>
    <t>1910197851</t>
  </si>
  <si>
    <t>107</t>
  </si>
  <si>
    <t>28375909</t>
  </si>
  <si>
    <t>deska EPS 150 pro konstrukce s vysokým zatížením λ=0,035 tl 50mm</t>
  </si>
  <si>
    <t>-1562904412</t>
  </si>
  <si>
    <t>108</t>
  </si>
  <si>
    <t>713141263</t>
  </si>
  <si>
    <t>Montáž tepelné izolace střech plochých mechanické přikotvení šrouby včetně dodávky šroubů, bez položení tepelné izolace tl. izolace přes 240 mm do betonu</t>
  </si>
  <si>
    <t>75771087</t>
  </si>
  <si>
    <t>109</t>
  </si>
  <si>
    <t>713141336</t>
  </si>
  <si>
    <t>Montáž tepelné izolace střech plochých spádovými klíny v ploše přilepenými za studena nízkoexpanzní (PUR) pěnou</t>
  </si>
  <si>
    <t>-552374450</t>
  </si>
  <si>
    <t>110</t>
  </si>
  <si>
    <t>28376142</t>
  </si>
  <si>
    <t>klín izolační EPS 150 spád do 5%</t>
  </si>
  <si>
    <t>442714136</t>
  </si>
  <si>
    <t>111</t>
  </si>
  <si>
    <t>713191132</t>
  </si>
  <si>
    <t>Montáž tepelné izolace stavebních konstrukcí - doplňky a konstrukční součásti podlah, stropů vrchem nebo střech překrytím fólií separační z PE</t>
  </si>
  <si>
    <t>222553238</t>
  </si>
  <si>
    <t>112</t>
  </si>
  <si>
    <t>IVR.601001FR</t>
  </si>
  <si>
    <t>Fólie separační rastrovaná - 0,2x1200mm - 200m²</t>
  </si>
  <si>
    <t>2001319096</t>
  </si>
  <si>
    <t>113</t>
  </si>
  <si>
    <t>713191233</t>
  </si>
  <si>
    <t>Montáž tepelné izolace stavebních konstrukcí - doplňky a konstrukční součásti stěn a sloupů překrytím fólií položenou volně s přelepením spojů</t>
  </si>
  <si>
    <t>-1351570829</t>
  </si>
  <si>
    <t>114</t>
  </si>
  <si>
    <t>2615261100</t>
  </si>
  <si>
    <t>Geotextilie netkaná FILTEK 300 šířka 2,0 m (100 m2/role)</t>
  </si>
  <si>
    <t>300640365</t>
  </si>
  <si>
    <t>115</t>
  </si>
  <si>
    <t>998713311</t>
  </si>
  <si>
    <t>Přesun hmot pro izolace tepelné stanovený procentní sazbou (%) z ceny vodorovná dopravní vzdálenost do 50 m ruční (bez užití mechanizace) v objektech výšky do 6 m</t>
  </si>
  <si>
    <t>169938496</t>
  </si>
  <si>
    <t>751</t>
  </si>
  <si>
    <t>Vzduchotechnika</t>
  </si>
  <si>
    <t>116</t>
  </si>
  <si>
    <t>751398031</t>
  </si>
  <si>
    <t>Montáž ostatních zařízení ventilační mřížky do dveří nebo desek, průřezu do 0,040 m2</t>
  </si>
  <si>
    <t>-931777451</t>
  </si>
  <si>
    <t>117</t>
  </si>
  <si>
    <t>ELD.WMSWB016</t>
  </si>
  <si>
    <t>LGL 60x400 bílá</t>
  </si>
  <si>
    <t>-507815699</t>
  </si>
  <si>
    <t>118</t>
  </si>
  <si>
    <t>998751311</t>
  </si>
  <si>
    <t>Přesun hmot pro vzduchotechniku stanovený procentní sazbou (%) z ceny vodorovná dopravní vzdálenost do 50 m ruční (bez užití mechanizace) v objektech výšky do 12 m</t>
  </si>
  <si>
    <t>365464141</t>
  </si>
  <si>
    <t>762</t>
  </si>
  <si>
    <t>Konstrukce tesařské</t>
  </si>
  <si>
    <t>119</t>
  </si>
  <si>
    <t>762333543</t>
  </si>
  <si>
    <t>Montáž vázaných konstrukcí krovů střech pultových, sedlových, valbových, stanových nepravidelného půdorysu z řeziva hoblovaného s použitím ocelových spojek (spojky ve specifikaci) průřezové plochy přes 224 do 288 cm2</t>
  </si>
  <si>
    <t>574037481</t>
  </si>
  <si>
    <t>120</t>
  </si>
  <si>
    <t>54825114</t>
  </si>
  <si>
    <t>kování tesařské úhelník 90° typ1 100x100x100x3,0mm</t>
  </si>
  <si>
    <t>1578931972</t>
  </si>
  <si>
    <t>121</t>
  </si>
  <si>
    <t>DKW.3020202647R</t>
  </si>
  <si>
    <t>DEKPANEL D 108 BF</t>
  </si>
  <si>
    <t>-741382107</t>
  </si>
  <si>
    <t>122</t>
  </si>
  <si>
    <t>762341210</t>
  </si>
  <si>
    <t>Montáž bednění střech rovných a šikmých sklonu do 60° s vyřezáním otvorů z prken hrubých na sraz tl. do 32 mm</t>
  </si>
  <si>
    <t>-1586097948</t>
  </si>
  <si>
    <t>123</t>
  </si>
  <si>
    <t>60511085</t>
  </si>
  <si>
    <t>řezivo jehličnaté středové smrk, borovice š 120/150mm tl 24mm dl 4m</t>
  </si>
  <si>
    <t>-892346759</t>
  </si>
  <si>
    <t>124</t>
  </si>
  <si>
    <t>762341610</t>
  </si>
  <si>
    <t>Montáž bednění střech štítových okapových říms, krajnic, závětrných prken a žaluzií ve spádu nebo rovnoběžně s okapem z prken hrubých tl. do 32 mm</t>
  </si>
  <si>
    <t>-357607098</t>
  </si>
  <si>
    <t>125</t>
  </si>
  <si>
    <t>1926552666</t>
  </si>
  <si>
    <t>126</t>
  </si>
  <si>
    <t>762395000</t>
  </si>
  <si>
    <t>Spojovací prostředky krovů, bednění a laťování, nadstřešních konstrukcí svory, prkna, hřebíky, pásová ocel, vruty</t>
  </si>
  <si>
    <t>-2040237246</t>
  </si>
  <si>
    <t>127</t>
  </si>
  <si>
    <t>998762311</t>
  </si>
  <si>
    <t>Přesun hmot pro konstrukce tesařské stanovený procentní sazbou (%) z ceny vodorovná dopravní vzdálenost do 50 m ruční (bez užití mechanizace) v objektech výšky do 6 m</t>
  </si>
  <si>
    <t>-1465841857</t>
  </si>
  <si>
    <t>763</t>
  </si>
  <si>
    <t>Konstrukce suché výstavby</t>
  </si>
  <si>
    <t>128</t>
  </si>
  <si>
    <t>763131511.KNF</t>
  </si>
  <si>
    <t>SDK podhled D 113 deska 1x WHITE (A) 12,5 bez izolace jednovrstvá spodní kce profil CD+UD</t>
  </si>
  <si>
    <t>903864916</t>
  </si>
  <si>
    <t>129</t>
  </si>
  <si>
    <t>763131551</t>
  </si>
  <si>
    <t>Podhled ze sádrokartonových desek jednovrstvá zavěšená spodní konstrukce z ocelových profilů CD, UD jednoduše opláštěná deskou impregnovanou H2, tl. 12,5 mm, bez izolace</t>
  </si>
  <si>
    <t>666225598</t>
  </si>
  <si>
    <t>130</t>
  </si>
  <si>
    <t>763131714</t>
  </si>
  <si>
    <t>Podhled ze sádrokartonových desek ostatní práce a konstrukce na podhledech ze sádrokartonových desek základní penetrační nátěr</t>
  </si>
  <si>
    <t>303721581</t>
  </si>
  <si>
    <t>131</t>
  </si>
  <si>
    <t>763131751</t>
  </si>
  <si>
    <t>Podhled ze sádrokartonových desek ostatní práce a konstrukce na podhledech ze sádrokartonových desek montáž parotěsné zábrany</t>
  </si>
  <si>
    <t>800386367</t>
  </si>
  <si>
    <t>132</t>
  </si>
  <si>
    <t>28329274</t>
  </si>
  <si>
    <t>fólie PE vyztužená pro parotěsnou vrstvu (reakce na oheň - třída E) 110g/m2</t>
  </si>
  <si>
    <t>263206210</t>
  </si>
  <si>
    <t>133</t>
  </si>
  <si>
    <t>998763511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</si>
  <si>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do 6 m</t>
  </si>
  <si>
    <t>-315818583</t>
  </si>
  <si>
    <t>764</t>
  </si>
  <si>
    <t>Konstrukce klempířské</t>
  </si>
  <si>
    <t>134</t>
  </si>
  <si>
    <t>764001801</t>
  </si>
  <si>
    <t>Demontáž klempířských konstrukcí podkladního plechu do suti</t>
  </si>
  <si>
    <t>-719802623</t>
  </si>
  <si>
    <t>135</t>
  </si>
  <si>
    <t>764002801</t>
  </si>
  <si>
    <t>Demontáž klempířských konstrukcí závětrné lišty do suti</t>
  </si>
  <si>
    <t>-1258974559</t>
  </si>
  <si>
    <t>136</t>
  </si>
  <si>
    <t>764002851</t>
  </si>
  <si>
    <t>Demontáž klempířských konstrukcí oplechování parapetů do suti</t>
  </si>
  <si>
    <t>714593222</t>
  </si>
  <si>
    <t>137</t>
  </si>
  <si>
    <t>764002861</t>
  </si>
  <si>
    <t>Demontáž klempířských konstrukcí oplechování říms do suti</t>
  </si>
  <si>
    <t>-108172471</t>
  </si>
  <si>
    <t>138</t>
  </si>
  <si>
    <t>764002881</t>
  </si>
  <si>
    <t>Demontáž klempířských konstrukcí lemování střešních prostupů do suti</t>
  </si>
  <si>
    <t>-1600455833</t>
  </si>
  <si>
    <t>139</t>
  </si>
  <si>
    <t>764004801</t>
  </si>
  <si>
    <t>Demontáž klempířských konstrukcí žlabu podokapního do suti</t>
  </si>
  <si>
    <t>-1914175747</t>
  </si>
  <si>
    <t>140</t>
  </si>
  <si>
    <t>764004861</t>
  </si>
  <si>
    <t>Demontáž klempířských konstrukcí svodu do suti</t>
  </si>
  <si>
    <t>1245214938</t>
  </si>
  <si>
    <t>141</t>
  </si>
  <si>
    <t>712363358</t>
  </si>
  <si>
    <t>Povlakové krytiny střech plochých do 10° z tvarovaných poplastovaných lišt pro mPVC závětrná lišta rš 250 mm</t>
  </si>
  <si>
    <t>1620713847</t>
  </si>
  <si>
    <t>142</t>
  </si>
  <si>
    <t>712363357</t>
  </si>
  <si>
    <t>Povlakové krytiny střech plochých do 10° z tvarovaných poplastovaných lišt pro mPVC okapnice rš 250 mm</t>
  </si>
  <si>
    <t>-1390604960</t>
  </si>
  <si>
    <t>143</t>
  </si>
  <si>
    <t>764214604</t>
  </si>
  <si>
    <t>Oplechování horních ploch zdí a nadezdívek (atik) z pozinkovaného plechu s povrchovou úpravou mechanicky kotvené rš 330 mm</t>
  </si>
  <si>
    <t>-130224115</t>
  </si>
  <si>
    <t>144</t>
  </si>
  <si>
    <t>764216604</t>
  </si>
  <si>
    <t>Oplechování parapetů z pozinkovaného plechu s povrchovou úpravou rovných mechanicky kotvené, bez rohů rš 330 mm</t>
  </si>
  <si>
    <t>24919558</t>
  </si>
  <si>
    <t>145</t>
  </si>
  <si>
    <t>764216665</t>
  </si>
  <si>
    <t>Oplechování parapetů z pozinkovaného plechu s povrchovou úpravou rovných celoplošně lepené, bez rohů Příplatek k cenám za zvýšenou pracnost při provedení rohu nebo koutu do rš 400 mm</t>
  </si>
  <si>
    <t>-2062951379</t>
  </si>
  <si>
    <t>146</t>
  </si>
  <si>
    <t>764315422</t>
  </si>
  <si>
    <t>Lemování trub, konzol, držáků a ostatních kusových prvků z pozinkovaného plechu střech s krytinou skládanou mimo prejzovou nebo z plechu, průměr přes 75 do 100 mm</t>
  </si>
  <si>
    <t>-24058317</t>
  </si>
  <si>
    <t>147</t>
  </si>
  <si>
    <t>764511602</t>
  </si>
  <si>
    <t>Žlab podokapní z pozinkovaného plechu s povrchovou úpravou včetně háků a čel půlkruhový rš 330 mm</t>
  </si>
  <si>
    <t>333422666</t>
  </si>
  <si>
    <t>148</t>
  </si>
  <si>
    <t>764511642</t>
  </si>
  <si>
    <t>Žlab podokapní z pozinkovaného plechu s povrchovou úpravou včetně háků a čel kotlík oválný (trychtýřový), rš žlabu/průměr svodu 330/100 mm</t>
  </si>
  <si>
    <t>-1199543218</t>
  </si>
  <si>
    <t>149</t>
  </si>
  <si>
    <t>764518622</t>
  </si>
  <si>
    <t>Svod z pozinkovaného plechu s upraveným povrchem včetně objímek, kolen a odskoků kruhový, průměru 100 mm</t>
  </si>
  <si>
    <t>-309562025</t>
  </si>
  <si>
    <t>150</t>
  </si>
  <si>
    <t>998764311</t>
  </si>
  <si>
    <t>Přesun hmot pro konstrukce klempířské stanovený procentní sazbou (%) z ceny vodorovná dopravní vzdálenost do 50 m ruční (bez užtití mechanizace) v objektech výšky do 6 m</t>
  </si>
  <si>
    <t>-887948479</t>
  </si>
  <si>
    <t>766</t>
  </si>
  <si>
    <t>Konstrukce truhlářské</t>
  </si>
  <si>
    <t>151</t>
  </si>
  <si>
    <t>766621211</t>
  </si>
  <si>
    <t>Montáž oken dřevěných včetně montáže rámu plochy přes 1 m2 otevíravých do zdiva, výšky do 1,5 m</t>
  </si>
  <si>
    <t>895303591</t>
  </si>
  <si>
    <t>152</t>
  </si>
  <si>
    <t>61110011</t>
  </si>
  <si>
    <t>okno dřevěné otevíravé/sklopné trojsklo přes plochu 1m2 do v 1,5m</t>
  </si>
  <si>
    <t>-1876946124</t>
  </si>
  <si>
    <t>153</t>
  </si>
  <si>
    <t>61110013R</t>
  </si>
  <si>
    <t>okno dřevěné otevíravé/sklopné trojsklo přes plochu 1m2 v 1,5 m</t>
  </si>
  <si>
    <t>1934271293</t>
  </si>
  <si>
    <t>154</t>
  </si>
  <si>
    <t>766660171</t>
  </si>
  <si>
    <t>Montáž dveřních křídel dřevěných nebo plastových otevíravých do obložkové zárubně povrchově upravených jednokřídlových, šířky do 800 mm</t>
  </si>
  <si>
    <t>-1284882834</t>
  </si>
  <si>
    <t>155</t>
  </si>
  <si>
    <t>SPL.0028797.URS</t>
  </si>
  <si>
    <t>dveře Elegant navalovaná bílá barva eko 13 70/197</t>
  </si>
  <si>
    <t>57301566</t>
  </si>
  <si>
    <t>156</t>
  </si>
  <si>
    <t>SPL.0028798.URS</t>
  </si>
  <si>
    <t>dveře Elegant navalovaná bílá barva eko 13 80/197</t>
  </si>
  <si>
    <t>-1542254485</t>
  </si>
  <si>
    <t>157</t>
  </si>
  <si>
    <t>766660728</t>
  </si>
  <si>
    <t>Montáž dveřních doplňků dveřního kování interiérového zámku</t>
  </si>
  <si>
    <t>-327203381</t>
  </si>
  <si>
    <t>158</t>
  </si>
  <si>
    <t>54924002</t>
  </si>
  <si>
    <t>zámek zadlabací mezipokojový levý s dozickým klíčem rozteč 72x55mm</t>
  </si>
  <si>
    <t>1806237194</t>
  </si>
  <si>
    <t>159</t>
  </si>
  <si>
    <t>766660729</t>
  </si>
  <si>
    <t>Montáž dveřních doplňků dveřního kování interiérového štítku s klikou</t>
  </si>
  <si>
    <t>1283066532</t>
  </si>
  <si>
    <t>160</t>
  </si>
  <si>
    <t>54914123</t>
  </si>
  <si>
    <t>kování rozetové klika/klika</t>
  </si>
  <si>
    <t>-754833610</t>
  </si>
  <si>
    <t>161</t>
  </si>
  <si>
    <t>766660730</t>
  </si>
  <si>
    <t>Montáž dveřních doplňků dveřního kování interiérového WC kliky se zámkem</t>
  </si>
  <si>
    <t>-1787266483</t>
  </si>
  <si>
    <t>162</t>
  </si>
  <si>
    <t>54924005</t>
  </si>
  <si>
    <t>zámek zadlabací mezipokojový levý pro WC kování rozteč 72x55mm</t>
  </si>
  <si>
    <t>626559143</t>
  </si>
  <si>
    <t>163</t>
  </si>
  <si>
    <t>766682111</t>
  </si>
  <si>
    <t>Montáž zárubní dřevěných, plastových nebo z lamina obložkových, pro dveře jednokřídlové, tloušťky stěny do 170 mm</t>
  </si>
  <si>
    <t>-625638534</t>
  </si>
  <si>
    <t>164</t>
  </si>
  <si>
    <t>61182307</t>
  </si>
  <si>
    <t>zárubeň jednokřídlá obložková s laminátovým povrchem tl stěny 60-150mm rozměru 600-1100/1970, 2100mm</t>
  </si>
  <si>
    <t>-1679423739</t>
  </si>
  <si>
    <t>165</t>
  </si>
  <si>
    <t>766694126</t>
  </si>
  <si>
    <t>Montáž ostatních truhlářských konstrukcí parapetních desek dřevěných nebo plastových šířky přes 300 mm</t>
  </si>
  <si>
    <t>2128311762</t>
  </si>
  <si>
    <t>166</t>
  </si>
  <si>
    <t>60794106</t>
  </si>
  <si>
    <t>parapet dřevotřískový vnitřní povrch laminátový š 450mm</t>
  </si>
  <si>
    <t>-606670459</t>
  </si>
  <si>
    <t>167</t>
  </si>
  <si>
    <t>998766311</t>
  </si>
  <si>
    <t>Přesun hmot pro konstrukce truhlářské stanovený procentní sazbou (%) z ceny vodorovná dopravní vzdálenost do 50 m ruční (bez užití mechanizace) v objektech výšky do 6 m</t>
  </si>
  <si>
    <t>599656043</t>
  </si>
  <si>
    <t>767</t>
  </si>
  <si>
    <t>Konstrukce zámečnické</t>
  </si>
  <si>
    <t>168</t>
  </si>
  <si>
    <t>767640111</t>
  </si>
  <si>
    <t>Montáž dveří ocelových nebo hliníkových vchodových jednokřídlových bez nadsvětlíku</t>
  </si>
  <si>
    <t>-1775328391</t>
  </si>
  <si>
    <t>169</t>
  </si>
  <si>
    <t>55341332</t>
  </si>
  <si>
    <t>dveře jednokřídlé Al prosklené max rozměru otvoru 2,42m2 bezpečnostní třídy RC2</t>
  </si>
  <si>
    <t>1371750854</t>
  </si>
  <si>
    <t>170</t>
  </si>
  <si>
    <t>767893111</t>
  </si>
  <si>
    <t>Montáž stříšek nad venkovními vstupy z kovových profilů kotvených k nosné konstrukci pomocí závěsů, výplň z umělých hmot rovná, šířky do 1,50 m</t>
  </si>
  <si>
    <t>1849747635</t>
  </si>
  <si>
    <t>171</t>
  </si>
  <si>
    <t>28319018</t>
  </si>
  <si>
    <t>stříška vchodová rovná, kotvená pomocí táhel, hliníkový rám bílý, výplň dutinkový polykarbonát 1200x700mm</t>
  </si>
  <si>
    <t>1373459022</t>
  </si>
  <si>
    <t>172</t>
  </si>
  <si>
    <t>998767311</t>
  </si>
  <si>
    <t>Přesun hmot pro zámečnické konstrukce stanovený procentní sazbou (%) z ceny vodorovná dopravní vzdálenost do 50 m ruční (bez užití mechanizace) v objektech výšky do 6 m</t>
  </si>
  <si>
    <t>305567315</t>
  </si>
  <si>
    <t>771</t>
  </si>
  <si>
    <t>Podlahy z dlaždic</t>
  </si>
  <si>
    <t>173</t>
  </si>
  <si>
    <t>771111011</t>
  </si>
  <si>
    <t>Příprava podkladu před provedením dlažby vysátí podlah</t>
  </si>
  <si>
    <t>162232867</t>
  </si>
  <si>
    <t>174</t>
  </si>
  <si>
    <t>771121011</t>
  </si>
  <si>
    <t>Příprava podkladu před provedením dlažby nátěr penetrační na podlahu</t>
  </si>
  <si>
    <t>-370571122</t>
  </si>
  <si>
    <t>175</t>
  </si>
  <si>
    <t>771151011</t>
  </si>
  <si>
    <t>Příprava podkladu před provedením dlažby samonivelační stěrka min.pevnosti 20 MPa, tloušťky do 3 mm</t>
  </si>
  <si>
    <t>83428528</t>
  </si>
  <si>
    <t>176</t>
  </si>
  <si>
    <t>771474113</t>
  </si>
  <si>
    <t>Montáž soklů z dlaždic keramických lepených flexibilním lepidlem rovných, výšky přes 90 do 120 mm</t>
  </si>
  <si>
    <t>-407282494</t>
  </si>
  <si>
    <t>177</t>
  </si>
  <si>
    <t>59761003</t>
  </si>
  <si>
    <t>dlažba keramická hutná hladká do interiéru přes 9 do 12ks/m2</t>
  </si>
  <si>
    <t>-2122603572</t>
  </si>
  <si>
    <t>178</t>
  </si>
  <si>
    <t>771574113</t>
  </si>
  <si>
    <t>Montáž podlah z dlaždic keramických lepených flexibilním lepidlem maloformátových hladkých přes 12 do 19 ks/m2</t>
  </si>
  <si>
    <t>-1830629258</t>
  </si>
  <si>
    <t>179</t>
  </si>
  <si>
    <t>-720130401</t>
  </si>
  <si>
    <t>180</t>
  </si>
  <si>
    <t>59761409</t>
  </si>
  <si>
    <t>dlažba keramická slinutá protiskluzná do interiéru i exteriéru pro vysoké mechanické namáhání přes 9 do 12ks/m2</t>
  </si>
  <si>
    <t>1999465098</t>
  </si>
  <si>
    <t>181</t>
  </si>
  <si>
    <t>771591112</t>
  </si>
  <si>
    <t>Izolace podlahy pod dlažbu nátěrem nebo stěrkou ve dvou vrstvách</t>
  </si>
  <si>
    <t>1145929787</t>
  </si>
  <si>
    <t>182</t>
  </si>
  <si>
    <t>771591115</t>
  </si>
  <si>
    <t>Podlahy - dokončovací práce spárování silikonem</t>
  </si>
  <si>
    <t>38261484</t>
  </si>
  <si>
    <t>183</t>
  </si>
  <si>
    <t>771591241</t>
  </si>
  <si>
    <t>Izolace podlahy pod dlažbu těsnícími izolačními pásy vnitřní kout</t>
  </si>
  <si>
    <t>-1947668316</t>
  </si>
  <si>
    <t>184</t>
  </si>
  <si>
    <t>771591257</t>
  </si>
  <si>
    <t>Izolace podlahy pod dlažbu montáž těsnící manžety pro postup potrubí</t>
  </si>
  <si>
    <t>-734837687</t>
  </si>
  <si>
    <t>185</t>
  </si>
  <si>
    <t>59054255</t>
  </si>
  <si>
    <t>manžeta těsnící hydroizolační na prostupy potrubí</t>
  </si>
  <si>
    <t>-1255683058</t>
  </si>
  <si>
    <t>186</t>
  </si>
  <si>
    <t>771591264.SCS</t>
  </si>
  <si>
    <t>Izolace těsnícími pásy mezi podlahou a stěnou KERDI</t>
  </si>
  <si>
    <t>-748399785</t>
  </si>
  <si>
    <t>187</t>
  </si>
  <si>
    <t>771592011</t>
  </si>
  <si>
    <t>Čištění vnitřních ploch po položení dlažby podlah nebo schodišť chemickými prostředky</t>
  </si>
  <si>
    <t>-131241233</t>
  </si>
  <si>
    <t>188</t>
  </si>
  <si>
    <t>998771311</t>
  </si>
  <si>
    <t>Přesun hmot pro podlahy z dlaždic stanovený procentní sazbou (%) z ceny vodorovná dopravní vzdálenost do 50 m ruční (bez užití mechanizace) v objektech výšky do 6 m</t>
  </si>
  <si>
    <t>-1486086572</t>
  </si>
  <si>
    <t>781</t>
  </si>
  <si>
    <t>Dokončovací práce - obklady</t>
  </si>
  <si>
    <t>189</t>
  </si>
  <si>
    <t>781111011</t>
  </si>
  <si>
    <t>Příprava podkladu před provedením obkladu oprášení (ometení) stěny</t>
  </si>
  <si>
    <t>379319893</t>
  </si>
  <si>
    <t>190</t>
  </si>
  <si>
    <t>781121011</t>
  </si>
  <si>
    <t>Příprava podkladu před provedením obkladu nátěr penetrační na stěnu</t>
  </si>
  <si>
    <t>1614719387</t>
  </si>
  <si>
    <t>191</t>
  </si>
  <si>
    <t>781131112</t>
  </si>
  <si>
    <t>Izolace stěny pod obklad izolace nátěrem nebo stěrkou ve dvou vrstvách</t>
  </si>
  <si>
    <t>-1166584934</t>
  </si>
  <si>
    <t>192</t>
  </si>
  <si>
    <t>781131232</t>
  </si>
  <si>
    <t>Izolace stěny pod obklad izolace těsnícími izolačními pásy pro styčné nebo dilatační spáry</t>
  </si>
  <si>
    <t>-855035236</t>
  </si>
  <si>
    <t>193</t>
  </si>
  <si>
    <t>781151031</t>
  </si>
  <si>
    <t>Příprava podkladu před provedením obkladu celoplošné vyrovnání podkladu stěrkou, tloušťky 3 mm</t>
  </si>
  <si>
    <t>-368831049</t>
  </si>
  <si>
    <t>194</t>
  </si>
  <si>
    <t>781161012</t>
  </si>
  <si>
    <t>Příprava podkladu před provedením obkladu montáž profilu dilatační spáry koutové (při styku podlahy se stěnou)</t>
  </si>
  <si>
    <t>1956262131</t>
  </si>
  <si>
    <t>195</t>
  </si>
  <si>
    <t>SCS.EKU8O7G</t>
  </si>
  <si>
    <t>Schlüter-DILEX-EK 2,5m</t>
  </si>
  <si>
    <t>1551952200</t>
  </si>
  <si>
    <t>196</t>
  </si>
  <si>
    <t>781474112</t>
  </si>
  <si>
    <t>Montáž obkladů vnitřních stěn z dlaždic keramických lepených flexibilním lepidlem maloformátových hladkých přes 9 do 12 ks/m2</t>
  </si>
  <si>
    <t>715997960</t>
  </si>
  <si>
    <t>197</t>
  </si>
  <si>
    <t>59761026</t>
  </si>
  <si>
    <t>obklad keramický hladký do 12ks/m2</t>
  </si>
  <si>
    <t>-1880210229</t>
  </si>
  <si>
    <t>198</t>
  </si>
  <si>
    <t>781495115</t>
  </si>
  <si>
    <t>Obklad - dokončující práce ostatní práce spárování silikonem</t>
  </si>
  <si>
    <t>2053255220</t>
  </si>
  <si>
    <t>199</t>
  </si>
  <si>
    <t>781495211</t>
  </si>
  <si>
    <t>Čištění vnitřních ploch po provedení obkladu stěn chemickými prostředky</t>
  </si>
  <si>
    <t>-164788565</t>
  </si>
  <si>
    <t>200</t>
  </si>
  <si>
    <t>781774114</t>
  </si>
  <si>
    <t>Montáž obkladů vnějších stěn z dlaždic keramických lepených flexibilním lepidlem maloformátových hladkých přes 12 do 19 ks/m2</t>
  </si>
  <si>
    <t>-239228558</t>
  </si>
  <si>
    <t>201</t>
  </si>
  <si>
    <t>LSS.WAE19000</t>
  </si>
  <si>
    <t>obkládačka COLOR ONE bílá 148x148x6mm</t>
  </si>
  <si>
    <t>-7401567</t>
  </si>
  <si>
    <t>202</t>
  </si>
  <si>
    <t>998781311</t>
  </si>
  <si>
    <t>Přesun hmot pro obklady keramické stanovený procentní sazbou (%) z ceny vodorovná dopravní vzdálenost do 50 m ruční (bez užití mechanizace) v objektech výšky do 6 m</t>
  </si>
  <si>
    <t>-99069497</t>
  </si>
  <si>
    <t>783</t>
  </si>
  <si>
    <t>Dokončovací práce - nátěry</t>
  </si>
  <si>
    <t>203</t>
  </si>
  <si>
    <t>783213121</t>
  </si>
  <si>
    <t>Preventivní napouštěcí nátěr tesařských prvků proti dřevokazným houbám, hmyzu a plísním zabudovaných do konstrukce dvojnásobný syntetický</t>
  </si>
  <si>
    <t>1585128052</t>
  </si>
  <si>
    <t>784</t>
  </si>
  <si>
    <t>Dokončovací práce - malby a tapety</t>
  </si>
  <si>
    <t>204</t>
  </si>
  <si>
    <t>784111001</t>
  </si>
  <si>
    <t>Oprášení (ometení) podkladu v místnostech výšky do 3,80 m</t>
  </si>
  <si>
    <t>-1281752137</t>
  </si>
  <si>
    <t>205</t>
  </si>
  <si>
    <t>784171001</t>
  </si>
  <si>
    <t>Olepování vnitřních ploch (materiál ve specifikaci) včetně pozdějšího odlepení páskou nebo fólií v místnostech výšky do 3,80 m</t>
  </si>
  <si>
    <t>-1641290584</t>
  </si>
  <si>
    <t>206</t>
  </si>
  <si>
    <t>58124833</t>
  </si>
  <si>
    <t>páska pro malířské potřeby maskovací krepová 19mmx50m</t>
  </si>
  <si>
    <t>-116790504</t>
  </si>
  <si>
    <t>207</t>
  </si>
  <si>
    <t>784171101</t>
  </si>
  <si>
    <t>Zakrytí nemalovaných ploch (materiál ve specifikaci) včetně pozdějšího odkrytí podlah</t>
  </si>
  <si>
    <t>-1190254863</t>
  </si>
  <si>
    <t>208</t>
  </si>
  <si>
    <t>28323157</t>
  </si>
  <si>
    <t>fólie pro malířské potřeby zakrývací tl 14µ 4x5m</t>
  </si>
  <si>
    <t>473521782</t>
  </si>
  <si>
    <t>209</t>
  </si>
  <si>
    <t>784181101</t>
  </si>
  <si>
    <t>Penetrace podkladu jednonásobná základní akrylátová bezbarvá v místnostech výšky do 3,80 m</t>
  </si>
  <si>
    <t>2034969931</t>
  </si>
  <si>
    <t>210</t>
  </si>
  <si>
    <t>784191007</t>
  </si>
  <si>
    <t>Čištění vnitřních ploch hrubý úklid po provedení malířských prací omytím podlah</t>
  </si>
  <si>
    <t>-1012088109</t>
  </si>
  <si>
    <t>211</t>
  </si>
  <si>
    <t>784211101</t>
  </si>
  <si>
    <t>Malby z malířských směsí oděruvzdorných za mokra dvojnásobné, bílé za mokra oděruvzdorné výborně v místnostech výšky do 3,80 m</t>
  </si>
  <si>
    <t>-1120540219</t>
  </si>
  <si>
    <t>2023/20-02 - Zdravotechnické instalace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</si>
  <si>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</si>
  <si>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</si>
  <si>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</si>
  <si>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</si>
  <si>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721</t>
  </si>
  <si>
    <t>Zdravotechnika - vnitřní kanalizace</t>
  </si>
  <si>
    <t>721173315</t>
  </si>
  <si>
    <t>Potrubí kanalizační z PVC SN 4 dešťové DN 110</t>
  </si>
  <si>
    <t>-541786862</t>
  </si>
  <si>
    <t>721173401</t>
  </si>
  <si>
    <t>Potrubí kanalizační z PVC SN 4 svodné DN 110</t>
  </si>
  <si>
    <t>-995482142</t>
  </si>
  <si>
    <t>721173402</t>
  </si>
  <si>
    <t>Potrubí kanalizační z PVC SN 4 svodné DN 125</t>
  </si>
  <si>
    <t>-1314376776</t>
  </si>
  <si>
    <t>721173403</t>
  </si>
  <si>
    <t>Potrubí kanalizační z PVC SN 4 svodné DN 160</t>
  </si>
  <si>
    <t>80697220</t>
  </si>
  <si>
    <t>721174025.OSM</t>
  </si>
  <si>
    <t>Potrubí kanalizační odpadní Osma HT-Systém DN 110</t>
  </si>
  <si>
    <t>1776543419</t>
  </si>
  <si>
    <t>721174043</t>
  </si>
  <si>
    <t>Potrubí kanalizační z PP připojovací DN 50</t>
  </si>
  <si>
    <t>-353555220</t>
  </si>
  <si>
    <t>721174045</t>
  </si>
  <si>
    <t>Potrubí kanalizační z PP připojovací DN 110</t>
  </si>
  <si>
    <t>-346930605</t>
  </si>
  <si>
    <t>721194105</t>
  </si>
  <si>
    <t>Vyvedení a upevnění odpadních výpustek DN 50</t>
  </si>
  <si>
    <t>-385775948</t>
  </si>
  <si>
    <t>721194109</t>
  </si>
  <si>
    <t>Vyvedení a upevnění odpadních výpustek DN 100</t>
  </si>
  <si>
    <t>1035253700</t>
  </si>
  <si>
    <t>721226511.HLE</t>
  </si>
  <si>
    <t>Zápachová uzávěrka HL 400 ECO podomítková pro pračku a myčku DN 40</t>
  </si>
  <si>
    <t>-1208734304</t>
  </si>
  <si>
    <t>721242106</t>
  </si>
  <si>
    <t>Lapač střešních splavenin z PP se zápachovou klapkou a lapacím košem DN 125</t>
  </si>
  <si>
    <t>1610817345</t>
  </si>
  <si>
    <t>721273153</t>
  </si>
  <si>
    <t>Hlavice ventilační polypropylen PP DN 110</t>
  </si>
  <si>
    <t>-1615221510</t>
  </si>
  <si>
    <t>721274123</t>
  </si>
  <si>
    <t>Přivzdušňovací ventil vnitřní odpadních potrubí DN 100</t>
  </si>
  <si>
    <t>1534054903</t>
  </si>
  <si>
    <t>721290111</t>
  </si>
  <si>
    <t>Zkouška těsnosti potrubí kanalizace vodou do DN 125</t>
  </si>
  <si>
    <t>-209491796</t>
  </si>
  <si>
    <t>721290112</t>
  </si>
  <si>
    <t>Zkouška těsnosti potrubí kanalizace vodou do DN 200</t>
  </si>
  <si>
    <t>-987909179</t>
  </si>
  <si>
    <t>721950001R</t>
  </si>
  <si>
    <t>Napojení kanalizace na vnější vedení</t>
  </si>
  <si>
    <t>soubor</t>
  </si>
  <si>
    <t>-31780773</t>
  </si>
  <si>
    <t>998721311</t>
  </si>
  <si>
    <t>Přesun hmot pro vnitřní kanalizaci stanovený procentní sazbou (%) z ceny vodorovná dopravní vzdálenost do 50 m ruční (bez užití mechanizace) v objektech výšky do 6 m</t>
  </si>
  <si>
    <t>-2141641177</t>
  </si>
  <si>
    <t>722</t>
  </si>
  <si>
    <t>Zdravotechnika - vnitřní vodovod</t>
  </si>
  <si>
    <t>722174022</t>
  </si>
  <si>
    <t>Potrubí vodovodní plastové PPR svar polyfuze PN 20 D 20 x 3,4 mm</t>
  </si>
  <si>
    <t>-841799176</t>
  </si>
  <si>
    <t>722174023</t>
  </si>
  <si>
    <t>Potrubí vodovodní plastové PPR svar polyfuze PN 20 D 25 x 4,2 mm</t>
  </si>
  <si>
    <t>-1886648219</t>
  </si>
  <si>
    <t>722174024</t>
  </si>
  <si>
    <t>Potrubí vodovodní plastové PPR svar polyfuze PN 20 D 32 x5,4 mm</t>
  </si>
  <si>
    <t>-2147474958</t>
  </si>
  <si>
    <t>722179191</t>
  </si>
  <si>
    <t>Příplatek k rozvodu vody z plastů za malý rozsah prací na zakázce do 20 m</t>
  </si>
  <si>
    <t>-393831016</t>
  </si>
  <si>
    <t>722181221</t>
  </si>
  <si>
    <t>Ochrana vodovodního potrubí přilepenými termoizolačními trubicemi z PE tl do 9 mm DN do 22 mm</t>
  </si>
  <si>
    <t>-1184315397</t>
  </si>
  <si>
    <t>722181222</t>
  </si>
  <si>
    <t>Ochrana vodovodního potrubí přilepenými termoizolačními trubicemi z PE tl do 9 mm DN do 45 mm</t>
  </si>
  <si>
    <t>1088232312</t>
  </si>
  <si>
    <t>722190401</t>
  </si>
  <si>
    <t>Vyvedení a upevnění výpustku do DN 25</t>
  </si>
  <si>
    <t>-1225665854</t>
  </si>
  <si>
    <t>722220152</t>
  </si>
  <si>
    <t>Nástěnka závitová plastová PPR PN 20 DN 20 x G 1/2</t>
  </si>
  <si>
    <t>-124208412</t>
  </si>
  <si>
    <t>722224153</t>
  </si>
  <si>
    <t>Kulový kohout zahradní s vnějším závitem a páčkou PN 15, T 120°C G 3/4 - 1"</t>
  </si>
  <si>
    <t>1828747243</t>
  </si>
  <si>
    <t>722225304</t>
  </si>
  <si>
    <t>Šroubení přechodové krátké s vnitřním závitem D 32xR 1"</t>
  </si>
  <si>
    <t>-173471818</t>
  </si>
  <si>
    <t>722231075</t>
  </si>
  <si>
    <t>Ventil zpětný mosazný G 5/4 PN 10 do 110°C se dvěma závity</t>
  </si>
  <si>
    <t>1969878801</t>
  </si>
  <si>
    <t>722232064</t>
  </si>
  <si>
    <t>Kohout kulový přímý G 5/4 PN 42 do 185°C vnitřní závit s vypouštěním</t>
  </si>
  <si>
    <t>292505279</t>
  </si>
  <si>
    <t>722232125</t>
  </si>
  <si>
    <t>Kohout kulový přímý G 5/4 PN 42 do 185°C plnoprůtokový vnitřní závit</t>
  </si>
  <si>
    <t>984548510</t>
  </si>
  <si>
    <t>722234266</t>
  </si>
  <si>
    <t>Filtr mosazný G 5/4 PN 16 do 120°C s 2x vnitřním závitem</t>
  </si>
  <si>
    <t>-1785131246</t>
  </si>
  <si>
    <t>722240121</t>
  </si>
  <si>
    <t>Kohout kulový plastový PPR DN 16</t>
  </si>
  <si>
    <t>-1989674157</t>
  </si>
  <si>
    <t>722240122</t>
  </si>
  <si>
    <t>Kohout kulový plastový PPR DN 20</t>
  </si>
  <si>
    <t>-1132542461</t>
  </si>
  <si>
    <t>722262213</t>
  </si>
  <si>
    <t>Vodoměr závitový jednovtokový suchoběžný do 40°C G 3/4 x 130 mm Qn 1,5 m3/h horizontální</t>
  </si>
  <si>
    <t>1883493933</t>
  </si>
  <si>
    <t>722270103</t>
  </si>
  <si>
    <t>Sestava vodoměrová závitová G 5/4</t>
  </si>
  <si>
    <t>-1597536294</t>
  </si>
  <si>
    <t>722290226</t>
  </si>
  <si>
    <t>Zkouška těsnosti vodovodního potrubí závitového do DN 50</t>
  </si>
  <si>
    <t>-1464035127</t>
  </si>
  <si>
    <t>722290234</t>
  </si>
  <si>
    <t>Proplach a dezinfekce vodovodního potrubí do DN 80</t>
  </si>
  <si>
    <t>1252941288</t>
  </si>
  <si>
    <t>998722311</t>
  </si>
  <si>
    <t>Přesun hmot pro vnitřní vodovod stanovený procentní sazbou (%) z ceny vodorovná dopravní vzdálenost do 50 m ruční (bez užití mechanizace) v objektech výšky do 6 m</t>
  </si>
  <si>
    <t>-961219791</t>
  </si>
  <si>
    <t>725</t>
  </si>
  <si>
    <t>Zdravotechnika - zařizovací předměty</t>
  </si>
  <si>
    <t>725112022</t>
  </si>
  <si>
    <t>Klozet keramický závěsný na nosné stěny s hlubokým splachováním odpad vodorovný</t>
  </si>
  <si>
    <t>-324902043</t>
  </si>
  <si>
    <t>725211601</t>
  </si>
  <si>
    <t>Umyvadlo keramické bílé šířky 500 mm bez krytu na sifon připevněné na stěnu šrouby</t>
  </si>
  <si>
    <t>375300155</t>
  </si>
  <si>
    <t>725241112</t>
  </si>
  <si>
    <t>Sprchové vaničky akrylátové čtvercové 900x900 mm</t>
  </si>
  <si>
    <t>1833587598</t>
  </si>
  <si>
    <t>725244523</t>
  </si>
  <si>
    <t>Sprchové dveře a zástěny zástěny sprchové rohové čtvercové/obdélníkové rámové se skleněnou výplní tl. 4 a 5 mm dveře posuvné dvoudílné, vstup z rohu, na vaničku 900x900 mm</t>
  </si>
  <si>
    <t>-527610832</t>
  </si>
  <si>
    <t>725813112</t>
  </si>
  <si>
    <t>Ventil rohový pračkový G 3/4</t>
  </si>
  <si>
    <t>728696083</t>
  </si>
  <si>
    <t>725821326</t>
  </si>
  <si>
    <t>Baterie dřezová stojánková páková s otáčivým kulatým ústím a délkou ramínka 265 mm</t>
  </si>
  <si>
    <t>1815730549</t>
  </si>
  <si>
    <t>725822612</t>
  </si>
  <si>
    <t>Baterie umyvadlová stojánková páková s výpustí</t>
  </si>
  <si>
    <t>-505499393</t>
  </si>
  <si>
    <t>725841312</t>
  </si>
  <si>
    <t>Baterie sprchové nástěnné pákové</t>
  </si>
  <si>
    <t>787319567</t>
  </si>
  <si>
    <t>725862123.HLE</t>
  </si>
  <si>
    <t>Zápachová uzávěrka HL126.1 pro dvojdřezy s přípojkou pro pračku nebo myčku DN 40/50</t>
  </si>
  <si>
    <t>2092201435</t>
  </si>
  <si>
    <t>725861312.HLE</t>
  </si>
  <si>
    <t>Zápachová uzávěrka HL134 pro umyvadlo DN 40 podomítková</t>
  </si>
  <si>
    <t>-1558495294</t>
  </si>
  <si>
    <t>725980121</t>
  </si>
  <si>
    <t>Dvířka 15/15</t>
  </si>
  <si>
    <t>201215895</t>
  </si>
  <si>
    <t>998725311</t>
  </si>
  <si>
    <t>Přesun hmot pro zařizovací předměty stanovený procentní sazbou (%) z ceny vodorovná dopravní vzdálenost do 50 m ruční (bez užití mechanizace) v objektech výšky do 6 m</t>
  </si>
  <si>
    <t>570395472</t>
  </si>
  <si>
    <t>726</t>
  </si>
  <si>
    <t>Zdravotechnika - předstěnové instalace</t>
  </si>
  <si>
    <t>726131041.GBT</t>
  </si>
  <si>
    <t>Instalační předstěna Geberit Duofix pro klozet závěsný v 1120 mm s ovládáním zepředu do lehkých stěn s kovovou kcí</t>
  </si>
  <si>
    <t>475792582</t>
  </si>
  <si>
    <t>726191001</t>
  </si>
  <si>
    <t>Ostatní příslušenství instalačních systémů zvukoizolační souprava pro WC a bidet</t>
  </si>
  <si>
    <t>396242795</t>
  </si>
  <si>
    <t>998726311</t>
  </si>
  <si>
    <t>Přesun hmot pro instalační prefabrikáty stanovený procentní sazbou (%) z ceny vodorovná dopravní vzdálenost do 50 m ruční (bez užití mechanizace) v objektech výšky do 6 m</t>
  </si>
  <si>
    <t>1186144496</t>
  </si>
  <si>
    <t>2023/20-03 - Ústřední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</si>
  <si>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</si>
  <si>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</si>
  <si>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</si>
  <si>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</si>
  <si>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</si>
  <si>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971042999</t>
  </si>
  <si>
    <t>Stavební přípomoci pro ÚT - vybourání otvorů pro rozvody - vč. odvozu suti na skládku a následného zapravení, stavební připravenost</t>
  </si>
  <si>
    <t>819915970</t>
  </si>
  <si>
    <t>731</t>
  </si>
  <si>
    <t>Ústřední vytápění - kotelny</t>
  </si>
  <si>
    <t>731259614</t>
  </si>
  <si>
    <t>Kotle ocelové teplovodní elektrické závěsné přímotopné montáž elektrokotlů ostatních typů o výkonu do 18 kW</t>
  </si>
  <si>
    <t>-159093793</t>
  </si>
  <si>
    <t>6000165702</t>
  </si>
  <si>
    <t>Elektrokotel Protherm Ray 12 KE</t>
  </si>
  <si>
    <t>1599744855</t>
  </si>
  <si>
    <t>998731311</t>
  </si>
  <si>
    <t>Přesun hmot pro kotelny stanovený procentní sazbou (%) z ceny vodorovná dopravní vzdálenost do 50 m ruční (bez užití mechanizace) v objektech výšky do 6 m</t>
  </si>
  <si>
    <t>-270533948</t>
  </si>
  <si>
    <t>732</t>
  </si>
  <si>
    <t>Ústřední vytápění - strojovny</t>
  </si>
  <si>
    <t>73251114R</t>
  </si>
  <si>
    <t>Digitální pokojový termostat</t>
  </si>
  <si>
    <t>-1149799086</t>
  </si>
  <si>
    <t>998732311</t>
  </si>
  <si>
    <t>Přesun hmot pro strojovny stanovený procentní sazbou (%) z ceny vodorovná dopravní vzdálenost do 50 m ruční (bez užití mechanizace) v objektech výšky do 6 m</t>
  </si>
  <si>
    <t>-648443271</t>
  </si>
  <si>
    <t>733</t>
  </si>
  <si>
    <t>Ústřední vytápění - rozvodné potrubí</t>
  </si>
  <si>
    <t>733221102</t>
  </si>
  <si>
    <t>Potrubí z trubek měděných měkkých spojovaných měkkým pájením Ø 15/1</t>
  </si>
  <si>
    <t>-1633548121</t>
  </si>
  <si>
    <t>733291101</t>
  </si>
  <si>
    <t>Zkoušky těsnosti potrubí z trubek měděných Ø do 35/1,5</t>
  </si>
  <si>
    <t>-115362445</t>
  </si>
  <si>
    <t>733811231</t>
  </si>
  <si>
    <t>Ochrana potrubí termoizolačními trubicemi z pěnového polyetylenu PE přilepenými v příčných a podélných spojích, tloušťky izolace přes 9 do 13 mm, vnitřního průměru izolace DN do 22 mm</t>
  </si>
  <si>
    <t>515761798</t>
  </si>
  <si>
    <t>998733311</t>
  </si>
  <si>
    <t>Přesun hmot pro rozvody potrubí stanovený procentní sazbou z ceny vodorovná dopravní vzdálenost do 50 m ruční (bez užití mechanizace) v objektech výšky do 6 m</t>
  </si>
  <si>
    <t>288795111</t>
  </si>
  <si>
    <t>734</t>
  </si>
  <si>
    <t>Ústřední vytápění - armatury</t>
  </si>
  <si>
    <t>734221682</t>
  </si>
  <si>
    <t>Ventily regulační závitové hlavice termostatické, pro ovládání ventilů PN 10 do 110°C kapalinové otopných těles VK</t>
  </si>
  <si>
    <t>-305788953</t>
  </si>
  <si>
    <t>734261233.GCM</t>
  </si>
  <si>
    <t>Šroubení topenářské Giacomini R18 přímé G 1/2 PN 16 do 120°C</t>
  </si>
  <si>
    <t>-1580812452</t>
  </si>
  <si>
    <t>73426141R</t>
  </si>
  <si>
    <t xml:space="preserve">Sada pro spodní středové připojení otopných těles </t>
  </si>
  <si>
    <t>1557364670</t>
  </si>
  <si>
    <t>734291273</t>
  </si>
  <si>
    <t>Ostatní armatury filtry závitové PN 30 do 110°C přímé s vnitřními závity a integrovaným magnetem G 3/4</t>
  </si>
  <si>
    <t>947243011</t>
  </si>
  <si>
    <t>K001</t>
  </si>
  <si>
    <t>Fitinky a pod nutné k provedení ÚT jako např. kulové kohouty atd.</t>
  </si>
  <si>
    <t>kpl</t>
  </si>
  <si>
    <t>630801815</t>
  </si>
  <si>
    <t>998734311</t>
  </si>
  <si>
    <t>Přesun hmot pro armatury stanovený procentní sazbou (%) z ceny vodorovná dopravní vzdálenost do 50 m ruční (bez užití mechanizace) v objektech výšky do 6 m</t>
  </si>
  <si>
    <t>-44610542</t>
  </si>
  <si>
    <t>735</t>
  </si>
  <si>
    <t>Ústřední vytápění - otopná tělesa</t>
  </si>
  <si>
    <t>735152213.KRD</t>
  </si>
  <si>
    <t>Otopné těleso panelové VK jednodeskové 1 přídavná přestupní plocha KORADO Radik VK typ 11 výška/délka 300/600 mm výkon 329 W</t>
  </si>
  <si>
    <t>-1301842809</t>
  </si>
  <si>
    <t>735152458.KRD</t>
  </si>
  <si>
    <t>Otopné těleso panelové VK dvoudeskové 1 přídavná přestupní plocha KORADO Radik VK typ 21 výška/délka 500/1100 mm výkon 1229 W</t>
  </si>
  <si>
    <t>1550912941</t>
  </si>
  <si>
    <t>735152459.KRD</t>
  </si>
  <si>
    <t>Otopné těleso panelové VK dvoudeskové 1 přídavná přestupní plocha KORADO Radik VK typ 21 výška/délka 500/1200 mm výkon 1340 W</t>
  </si>
  <si>
    <t>-924316789</t>
  </si>
  <si>
    <t>735152555.KRD</t>
  </si>
  <si>
    <t>Otopné těleso panelové VK dvoudeskové 2 přídavné přestupní plochy KORADO Radik VK typ 22 výška/délka 500/800 mm výkon 1162 W</t>
  </si>
  <si>
    <t>-133205854</t>
  </si>
  <si>
    <t>735999R01</t>
  </si>
  <si>
    <t>Vyregulování systému, revize a zkoušky</t>
  </si>
  <si>
    <t>Kč</t>
  </si>
  <si>
    <t>362065721</t>
  </si>
  <si>
    <t>998735311</t>
  </si>
  <si>
    <t>Přesun hmot pro otopná tělesa stanovený procentní sazbou (%) z ceny vodorovná dopravní vzdálenost do 50 m ruční (bez užití mechanizace) v objektech výšky do 6 m</t>
  </si>
  <si>
    <t>-111915118</t>
  </si>
  <si>
    <t>2023/20-04 - Elektroinstalace</t>
  </si>
  <si>
    <t>M - Práce a dodávky M</t>
  </si>
  <si>
    <t xml:space="preserve">    21-M - Elektromontáže</t>
  </si>
  <si>
    <t xml:space="preserve">      01 - Krabice, svorky, nosný materiál</t>
  </si>
  <si>
    <t xml:space="preserve">      02 - Vodiče, kabely</t>
  </si>
  <si>
    <t xml:space="preserve">      03 - Ukončení vodičů</t>
  </si>
  <si>
    <t xml:space="preserve">      04 - Spouštěcí, spínací, ovládací přístroje, osvětlení</t>
  </si>
  <si>
    <t xml:space="preserve">      05 - Zásuvky</t>
  </si>
  <si>
    <t xml:space="preserve">      06 - Rozvodnice oceloplech., plastové</t>
  </si>
  <si>
    <t xml:space="preserve">      07 - Hromosvod a uzemnění</t>
  </si>
  <si>
    <t xml:space="preserve">      11 - Demontáž stávající elektroinstalace, vč. nepředvítatelných prací</t>
  </si>
  <si>
    <t xml:space="preserve">      OST - Ostatní</t>
  </si>
  <si>
    <t xml:space="preserve">    46-M - Zemní práce při extr.mont.pracích</t>
  </si>
  <si>
    <t>Práce a dodávky M</t>
  </si>
  <si>
    <t>21-M</t>
  </si>
  <si>
    <t>Elektromontáže</t>
  </si>
  <si>
    <t>01</t>
  </si>
  <si>
    <t>Krabice, svorky, nosný materiál</t>
  </si>
  <si>
    <t>741112061</t>
  </si>
  <si>
    <t>Krabice přístrojová KU 68/2 pod omítku</t>
  </si>
  <si>
    <t>ks</t>
  </si>
  <si>
    <t>-1029337400</t>
  </si>
  <si>
    <t>Mat.</t>
  </si>
  <si>
    <t>256</t>
  </si>
  <si>
    <t>1064305620</t>
  </si>
  <si>
    <t>741112071</t>
  </si>
  <si>
    <t>Krabice přístrojová LK 80x28 2T</t>
  </si>
  <si>
    <t>-827449630</t>
  </si>
  <si>
    <t>Mat..1</t>
  </si>
  <si>
    <t>-1559908602</t>
  </si>
  <si>
    <t>741112101</t>
  </si>
  <si>
    <t>Krabice rozbočná KR 68-1903 pod om.</t>
  </si>
  <si>
    <t>-1787508146</t>
  </si>
  <si>
    <t>Mat..2</t>
  </si>
  <si>
    <t>-547195230</t>
  </si>
  <si>
    <t>02</t>
  </si>
  <si>
    <t>Vodiče, kabely</t>
  </si>
  <si>
    <t>741120001</t>
  </si>
  <si>
    <t>CYA - 6 ZŽL.</t>
  </si>
  <si>
    <t>-61532441</t>
  </si>
  <si>
    <t>Mat..9</t>
  </si>
  <si>
    <t>-13530823</t>
  </si>
  <si>
    <t>741120003</t>
  </si>
  <si>
    <t>CYA - 16 ZŽL.</t>
  </si>
  <si>
    <t>965624987</t>
  </si>
  <si>
    <t>Mat..10</t>
  </si>
  <si>
    <t>2042263002</t>
  </si>
  <si>
    <t>741122011.2</t>
  </si>
  <si>
    <t>CYKY 3Jx1,5</t>
  </si>
  <si>
    <t>-1327946826</t>
  </si>
  <si>
    <t>Mat..5</t>
  </si>
  <si>
    <t>1140533872</t>
  </si>
  <si>
    <t>741122011.3</t>
  </si>
  <si>
    <t>CYKY 3Jx2.5</t>
  </si>
  <si>
    <t>-1337589349</t>
  </si>
  <si>
    <t>Mat..6</t>
  </si>
  <si>
    <t>-1337614277</t>
  </si>
  <si>
    <t>741122011.4</t>
  </si>
  <si>
    <t>CYKY 4Jx1,5</t>
  </si>
  <si>
    <t>-785478582</t>
  </si>
  <si>
    <t>Mat..7</t>
  </si>
  <si>
    <t>1042151851</t>
  </si>
  <si>
    <t>741122023</t>
  </si>
  <si>
    <t>Montáž kabelů měděných bez ukončení uložených pod omítku plných kulatých (např. CYKY, CYKFY), počtu a průřezu žil 4x6 mm2</t>
  </si>
  <si>
    <t>-348059604</t>
  </si>
  <si>
    <t>34111072</t>
  </si>
  <si>
    <t>kabel instalační jádro Cu plné izolace PVC plášť PVC 450/750V (CYKY) 4x6mm2</t>
  </si>
  <si>
    <t>-1491228089</t>
  </si>
  <si>
    <t>741122024</t>
  </si>
  <si>
    <t>CYKY 5Jx10</t>
  </si>
  <si>
    <t>694609601</t>
  </si>
  <si>
    <t>Mat..8</t>
  </si>
  <si>
    <t>-96232502</t>
  </si>
  <si>
    <t>03</t>
  </si>
  <si>
    <t>Ukončení vodičů</t>
  </si>
  <si>
    <t>741130001</t>
  </si>
  <si>
    <t>Do 2,5 mm2</t>
  </si>
  <si>
    <t>1407196010</t>
  </si>
  <si>
    <t>741130004</t>
  </si>
  <si>
    <t>Do 6 mm2</t>
  </si>
  <si>
    <t>-743035630</t>
  </si>
  <si>
    <t>741130006</t>
  </si>
  <si>
    <t>Do 16 mm2</t>
  </si>
  <si>
    <t>2075318658</t>
  </si>
  <si>
    <t>Pol2</t>
  </si>
  <si>
    <t>Označovací štítky na kabely</t>
  </si>
  <si>
    <t>-16461968</t>
  </si>
  <si>
    <t>Mat..11</t>
  </si>
  <si>
    <t>-167140867</t>
  </si>
  <si>
    <t>04</t>
  </si>
  <si>
    <t>Spouštěcí, spínací, ovládací přístroje, osvětlení</t>
  </si>
  <si>
    <t>741310001</t>
  </si>
  <si>
    <t xml:space="preserve">JEDNOPÓLOVÝ VYPÍNAĆ ŘAZ. 1  3559 - A01345, IP 20</t>
  </si>
  <si>
    <t>-602441239</t>
  </si>
  <si>
    <t>741310011</t>
  </si>
  <si>
    <t xml:space="preserve">JEDNOPÓLOVÝ VYPÍNAĆ ŘAZ. 1/0SO  3559-A01345, IP20</t>
  </si>
  <si>
    <t>883286738</t>
  </si>
  <si>
    <t>741310021</t>
  </si>
  <si>
    <t xml:space="preserve">SÉRIOVÝ VYPÍNAĆ ŘAZ. 5  3559 - A05345, IP 20</t>
  </si>
  <si>
    <t>1654762936</t>
  </si>
  <si>
    <t>741310024</t>
  </si>
  <si>
    <t xml:space="preserve">STŘÍDAVÝ VYPÍNAĆ ŘAZ. 6+6  3559 - A52345, IP 20</t>
  </si>
  <si>
    <t>-1940136594</t>
  </si>
  <si>
    <t>741310025</t>
  </si>
  <si>
    <t xml:space="preserve">KŘÍŽOVÝ VYPÍNAĆ ŘAZ. 7  3559 - A07345,  IP 20</t>
  </si>
  <si>
    <t>-68073748</t>
  </si>
  <si>
    <t>741310402</t>
  </si>
  <si>
    <t>Sporáková kombinace 16A/400V</t>
  </si>
  <si>
    <t>364765514</t>
  </si>
  <si>
    <t>Mat..21</t>
  </si>
  <si>
    <t>964224002</t>
  </si>
  <si>
    <t>741310402.1</t>
  </si>
  <si>
    <t>Sporáková kombinace 16A/400V, IP 44</t>
  </si>
  <si>
    <t>-2112202650</t>
  </si>
  <si>
    <t>Mat..22</t>
  </si>
  <si>
    <t>-1412746411</t>
  </si>
  <si>
    <t>Inf.cena</t>
  </si>
  <si>
    <t>KRYT 3558 A - A 652 B</t>
  </si>
  <si>
    <t>-434722617</t>
  </si>
  <si>
    <t>Inf.cena.1</t>
  </si>
  <si>
    <t>RÁMEČEK 3901A - B20B</t>
  </si>
  <si>
    <t>-1777064733</t>
  </si>
  <si>
    <t>Mat..15</t>
  </si>
  <si>
    <t>845094874</t>
  </si>
  <si>
    <t>Mat..16</t>
  </si>
  <si>
    <t>-1706409001</t>
  </si>
  <si>
    <t>Mat..17</t>
  </si>
  <si>
    <t>1430548479</t>
  </si>
  <si>
    <t>Inf.cena.2</t>
  </si>
  <si>
    <t>KRYT 3558 A - A 651 B</t>
  </si>
  <si>
    <t>-1872297026</t>
  </si>
  <si>
    <t>Inf.cena.3</t>
  </si>
  <si>
    <t>RÁMEČEK 3901A - B10B</t>
  </si>
  <si>
    <t>-2035794874</t>
  </si>
  <si>
    <t>Mat..18</t>
  </si>
  <si>
    <t>303671474</t>
  </si>
  <si>
    <t>Mat..19</t>
  </si>
  <si>
    <t>668708167</t>
  </si>
  <si>
    <t>Mat..20</t>
  </si>
  <si>
    <t>790921884</t>
  </si>
  <si>
    <t>Inf.cena.4</t>
  </si>
  <si>
    <t>Autonomní požární hlásič, stropní</t>
  </si>
  <si>
    <t>-2058706311</t>
  </si>
  <si>
    <t>Pol13</t>
  </si>
  <si>
    <t>-238143594</t>
  </si>
  <si>
    <t>Pol11</t>
  </si>
  <si>
    <t>KRYT 3558A - A651B, IP20</t>
  </si>
  <si>
    <t>1891166662</t>
  </si>
  <si>
    <t>Pol3</t>
  </si>
  <si>
    <t>-1848752581</t>
  </si>
  <si>
    <t>Pol4</t>
  </si>
  <si>
    <t>1387563822</t>
  </si>
  <si>
    <t>Mat..12</t>
  </si>
  <si>
    <t>-1776062347</t>
  </si>
  <si>
    <t>Pol5</t>
  </si>
  <si>
    <t>-825752641</t>
  </si>
  <si>
    <t>Pol6</t>
  </si>
  <si>
    <t>-320115977</t>
  </si>
  <si>
    <t>1758487268</t>
  </si>
  <si>
    <t>Mat..14</t>
  </si>
  <si>
    <t>317864263</t>
  </si>
  <si>
    <t>Pol12</t>
  </si>
  <si>
    <t>-1823582279</t>
  </si>
  <si>
    <t>-145671578</t>
  </si>
  <si>
    <t>Pol7</t>
  </si>
  <si>
    <t>-341643897</t>
  </si>
  <si>
    <t>Pol8</t>
  </si>
  <si>
    <t>-1060048504</t>
  </si>
  <si>
    <t>Mat..13</t>
  </si>
  <si>
    <t>-447791462</t>
  </si>
  <si>
    <t>Pol9</t>
  </si>
  <si>
    <t>821080566</t>
  </si>
  <si>
    <t>Pol10</t>
  </si>
  <si>
    <t>108441196</t>
  </si>
  <si>
    <t>K002</t>
  </si>
  <si>
    <t>D+M osvětlení - dle výběru investora</t>
  </si>
  <si>
    <t>304755421</t>
  </si>
  <si>
    <t>05</t>
  </si>
  <si>
    <t>Zásuvky</t>
  </si>
  <si>
    <t>741112071.1</t>
  </si>
  <si>
    <t>Krabice přístrojová LK 80x28T</t>
  </si>
  <si>
    <t>-812403464</t>
  </si>
  <si>
    <t>1246523442</t>
  </si>
  <si>
    <t>Mat..23</t>
  </si>
  <si>
    <t>JEDNODUCHÁ ZÁSUVKA 5518A-A2349B pod omítkou</t>
  </si>
  <si>
    <t>-259205316</t>
  </si>
  <si>
    <t>Mat..24</t>
  </si>
  <si>
    <t>-1156330963</t>
  </si>
  <si>
    <t>Mat..25</t>
  </si>
  <si>
    <t>Rámeček pro přístroj 3901A-B10</t>
  </si>
  <si>
    <t>135198542</t>
  </si>
  <si>
    <t>Mat..26</t>
  </si>
  <si>
    <t xml:space="preserve">Modul přepěťové ochrany  ÚSM-A</t>
  </si>
  <si>
    <t>915874679</t>
  </si>
  <si>
    <t>2017470609</t>
  </si>
  <si>
    <t>741313001</t>
  </si>
  <si>
    <t>-2099502772</t>
  </si>
  <si>
    <t>741322151</t>
  </si>
  <si>
    <t>1373991295</t>
  </si>
  <si>
    <t>Inf.cena.1.1</t>
  </si>
  <si>
    <t>-1944053468</t>
  </si>
  <si>
    <t>-1780108644</t>
  </si>
  <si>
    <t>Inf.cena.10</t>
  </si>
  <si>
    <t>RÁMEČEK 3901A - B50B</t>
  </si>
  <si>
    <t>961244104</t>
  </si>
  <si>
    <t>Inf.cena.3.1</t>
  </si>
  <si>
    <t>915268215</t>
  </si>
  <si>
    <t>Mat..20.1</t>
  </si>
  <si>
    <t>-1512024977</t>
  </si>
  <si>
    <t>Inf.cena.5</t>
  </si>
  <si>
    <t>1624065802</t>
  </si>
  <si>
    <t>Inf.cena.6</t>
  </si>
  <si>
    <t>-2010506548</t>
  </si>
  <si>
    <t>Mat..27</t>
  </si>
  <si>
    <t>1825730580</t>
  </si>
  <si>
    <t>06</t>
  </si>
  <si>
    <t>Rozvodnice oceloplech., plastové</t>
  </si>
  <si>
    <t>741210003</t>
  </si>
  <si>
    <t>Skříňový rozvaděč BF-U-2/48-C, vč. svorek PE,N</t>
  </si>
  <si>
    <t>-1862185828</t>
  </si>
  <si>
    <t>Mat..28</t>
  </si>
  <si>
    <t>Skříňový rozvaděč BF-0-2/48-C, vč. svorek PE,N</t>
  </si>
  <si>
    <t>-494048329</t>
  </si>
  <si>
    <t>741310403</t>
  </si>
  <si>
    <t>Hlavní vypínač 32A/3</t>
  </si>
  <si>
    <t>1934292273</t>
  </si>
  <si>
    <t>Mat..30</t>
  </si>
  <si>
    <t>2023559650</t>
  </si>
  <si>
    <t>741320101</t>
  </si>
  <si>
    <t>Jistič 10A/1/B</t>
  </si>
  <si>
    <t>1829128483</t>
  </si>
  <si>
    <t>Mat..33</t>
  </si>
  <si>
    <t>1621761156</t>
  </si>
  <si>
    <t>741320101.1</t>
  </si>
  <si>
    <t>Jistič 20A/3/B</t>
  </si>
  <si>
    <t>-603812812</t>
  </si>
  <si>
    <t>Mat..34</t>
  </si>
  <si>
    <t>-1493221307</t>
  </si>
  <si>
    <t>741321001</t>
  </si>
  <si>
    <t>Proudový chránič 10A/1N/B/0,03A</t>
  </si>
  <si>
    <t>335801676</t>
  </si>
  <si>
    <t>Mat..31</t>
  </si>
  <si>
    <t>-1484381200</t>
  </si>
  <si>
    <t>741321001.1</t>
  </si>
  <si>
    <t>Proudový chránič 16A/1N/B/0,03A</t>
  </si>
  <si>
    <t>-2105061768</t>
  </si>
  <si>
    <t>Mat..32</t>
  </si>
  <si>
    <t>1926586384</t>
  </si>
  <si>
    <t>741322021</t>
  </si>
  <si>
    <t>Svodič přepětí FLP B+C MAXI V/4</t>
  </si>
  <si>
    <t>1425529004</t>
  </si>
  <si>
    <t>Mat..29</t>
  </si>
  <si>
    <t>1508991755</t>
  </si>
  <si>
    <t>741330602</t>
  </si>
  <si>
    <t>Časové relé - 1w</t>
  </si>
  <si>
    <t>-40121728</t>
  </si>
  <si>
    <t>Mat..35</t>
  </si>
  <si>
    <t>69409948</t>
  </si>
  <si>
    <t>741330602.1</t>
  </si>
  <si>
    <t>Stykač Z-SCH-230/25-40</t>
  </si>
  <si>
    <t>902259643</t>
  </si>
  <si>
    <t>Mat..36</t>
  </si>
  <si>
    <t>-619866553</t>
  </si>
  <si>
    <t>Inf.cena.7</t>
  </si>
  <si>
    <t>Výroba rozvaděče, vč. podružného materiálu</t>
  </si>
  <si>
    <t>-78574444</t>
  </si>
  <si>
    <t>Mat..37</t>
  </si>
  <si>
    <t>-1573111277</t>
  </si>
  <si>
    <t>07</t>
  </si>
  <si>
    <t>Hromosvod a uzemnění</t>
  </si>
  <si>
    <t>210280211</t>
  </si>
  <si>
    <t>Měření zemničů</t>
  </si>
  <si>
    <t>1979113607</t>
  </si>
  <si>
    <t>35441077</t>
  </si>
  <si>
    <t>Vodič AlMgSi s izolací, pr. 8 mm2, (FeZn pr. 8 mm2)</t>
  </si>
  <si>
    <t>1992202574</t>
  </si>
  <si>
    <t>Mat..38</t>
  </si>
  <si>
    <t>-1364643653</t>
  </si>
  <si>
    <t>35441077.1</t>
  </si>
  <si>
    <t>Zemnící pásek FeZn 30 x 4 mm</t>
  </si>
  <si>
    <t>1344344448</t>
  </si>
  <si>
    <t>Mat..39</t>
  </si>
  <si>
    <t>-1608524659</t>
  </si>
  <si>
    <t>71420042</t>
  </si>
  <si>
    <t>Ochranný úhelník</t>
  </si>
  <si>
    <t>73643505</t>
  </si>
  <si>
    <t>Mat..50</t>
  </si>
  <si>
    <t>-491392419</t>
  </si>
  <si>
    <t>741420021</t>
  </si>
  <si>
    <t>Svorky univerzální</t>
  </si>
  <si>
    <t>571380140</t>
  </si>
  <si>
    <t>Mat..40</t>
  </si>
  <si>
    <t>46444450</t>
  </si>
  <si>
    <t>741420021.1</t>
  </si>
  <si>
    <t>Svorky SS</t>
  </si>
  <si>
    <t>-380164869</t>
  </si>
  <si>
    <t>Mat..41</t>
  </si>
  <si>
    <t>1741580141</t>
  </si>
  <si>
    <t>741420021.2</t>
  </si>
  <si>
    <t>Svorky připojovací Sp1</t>
  </si>
  <si>
    <t>727179014</t>
  </si>
  <si>
    <t>Mat..42</t>
  </si>
  <si>
    <t>-965579250</t>
  </si>
  <si>
    <t>741420021.3</t>
  </si>
  <si>
    <t>Svorky připojovací SO</t>
  </si>
  <si>
    <t>1234905083</t>
  </si>
  <si>
    <t>Mat..43</t>
  </si>
  <si>
    <t>845523048</t>
  </si>
  <si>
    <t>741420021.4</t>
  </si>
  <si>
    <t>Svorka k okapovým žlabům</t>
  </si>
  <si>
    <t>289559437</t>
  </si>
  <si>
    <t>Mat..45</t>
  </si>
  <si>
    <t>263762938</t>
  </si>
  <si>
    <t>741420021.5</t>
  </si>
  <si>
    <t>PV 21c plastová základny - dle krytiny</t>
  </si>
  <si>
    <t>1918692736</t>
  </si>
  <si>
    <t>Mat..46</t>
  </si>
  <si>
    <t>1535344186</t>
  </si>
  <si>
    <t>741420021.6</t>
  </si>
  <si>
    <t>Svorka k jímací tyči SJ1</t>
  </si>
  <si>
    <t>1435160627</t>
  </si>
  <si>
    <t>Mat..48</t>
  </si>
  <si>
    <t>-1473271579</t>
  </si>
  <si>
    <t>741420021.7</t>
  </si>
  <si>
    <t>Svorka zkušební SZ</t>
  </si>
  <si>
    <t>-894369316</t>
  </si>
  <si>
    <t>Mat..49</t>
  </si>
  <si>
    <t>-731968821</t>
  </si>
  <si>
    <t>741420021.8</t>
  </si>
  <si>
    <t>Držák ochranného úhelníku</t>
  </si>
  <si>
    <t>1393858553</t>
  </si>
  <si>
    <t>Mat..51</t>
  </si>
  <si>
    <t>-1567811839</t>
  </si>
  <si>
    <t>741420041</t>
  </si>
  <si>
    <t>Hromosvodoá podpěra do zdi PV17pp 8/200</t>
  </si>
  <si>
    <t>-891472993</t>
  </si>
  <si>
    <t>Mat..52</t>
  </si>
  <si>
    <t>-485264482</t>
  </si>
  <si>
    <t>741430005</t>
  </si>
  <si>
    <t>Jímací tyč 1,0 m</t>
  </si>
  <si>
    <t>2063470071</t>
  </si>
  <si>
    <t>Mat..47</t>
  </si>
  <si>
    <t>-121521129</t>
  </si>
  <si>
    <t>Inf. cena</t>
  </si>
  <si>
    <t>Ochranná stříška dolní</t>
  </si>
  <si>
    <t>227083027</t>
  </si>
  <si>
    <t>Mat..44</t>
  </si>
  <si>
    <t>-1702367993</t>
  </si>
  <si>
    <t>Inf.cena.8</t>
  </si>
  <si>
    <t>Zemní práce k hromosvodu, a k přípojce elektro - odhad</t>
  </si>
  <si>
    <t>-1681951970</t>
  </si>
  <si>
    <t>Demontáž stávající elektroinstalace, vč. nepředvítatelných prací</t>
  </si>
  <si>
    <t>741121861</t>
  </si>
  <si>
    <t>Demontáž kabelů</t>
  </si>
  <si>
    <t>-918908018</t>
  </si>
  <si>
    <t>741311805</t>
  </si>
  <si>
    <t>Demontáž vypínačů a zásuvek</t>
  </si>
  <si>
    <t>1285601581</t>
  </si>
  <si>
    <t>741371823</t>
  </si>
  <si>
    <t>Demontáž stávajícíh svítidel</t>
  </si>
  <si>
    <t>-1394493866</t>
  </si>
  <si>
    <t>Pol14</t>
  </si>
  <si>
    <t>Nepředvídatelné práce</t>
  </si>
  <si>
    <t>h</t>
  </si>
  <si>
    <t>137650541</t>
  </si>
  <si>
    <t>Pol15</t>
  </si>
  <si>
    <t>Demontáž stávajících rozvaděčů</t>
  </si>
  <si>
    <t>-972524644</t>
  </si>
  <si>
    <t>OST</t>
  </si>
  <si>
    <t>Ostatní</t>
  </si>
  <si>
    <t>Pomocný materiál 3% z materiálu</t>
  </si>
  <si>
    <t>1098878051</t>
  </si>
  <si>
    <t>PPV 6% z montáží</t>
  </si>
  <si>
    <t>264186694</t>
  </si>
  <si>
    <t>Revize</t>
  </si>
  <si>
    <t>-1971374371</t>
  </si>
  <si>
    <t>Požárně bezpečnostní přepážky</t>
  </si>
  <si>
    <t>-521238239</t>
  </si>
  <si>
    <t>46-M</t>
  </si>
  <si>
    <t>Zemní práce při extr.mont.pracích</t>
  </si>
  <si>
    <t>460161172</t>
  </si>
  <si>
    <t>Hloubení kabelových rýh ručně včetně urovnání dna s přemístěním výkopku do vzdálenosti 3 m od okraje jámy nebo s naložením na dopravní prostředek šířky 35 cm hloubky 80 cm v hornině třídy těžitelnosti I skupiny 3</t>
  </si>
  <si>
    <t>1922074047</t>
  </si>
  <si>
    <t>460241111</t>
  </si>
  <si>
    <t>Příplatek k cenám vykopávek v blízkosti podzemního vedení pro jakoukoliv třídu horniny</t>
  </si>
  <si>
    <t>744618716</t>
  </si>
  <si>
    <t>460341113</t>
  </si>
  <si>
    <t>Vodorovné přemístění (odvoz) horniny dopravními prostředky včetně složení, bez naložení a rozprostření jakékoliv třídy, na vzdálenost přes 500 do 1000 m</t>
  </si>
  <si>
    <t>-1038950066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</si>
  <si>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</si>
  <si>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</si>
  <si>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-1113600285</t>
  </si>
  <si>
    <t>460361111</t>
  </si>
  <si>
    <t>Poplatek (skládkovné) za uložení zeminy na skládce zatříděné do Katalogu odpadů pod kódem 17 05 04</t>
  </si>
  <si>
    <t>-816324854</t>
  </si>
  <si>
    <t>460371111</t>
  </si>
  <si>
    <t>Naložení výkopku ručně z hornin třídy těžitelnosti I skupiny 1 až 3</t>
  </si>
  <si>
    <t>1378820853</t>
  </si>
  <si>
    <t>460391121</t>
  </si>
  <si>
    <t>Zásyp jam ručně s uložením výkopku ve vrstvách a úpravou povrchu s přemístění sypaniny ze vzdálenosti do 10 m se zhutněním z horniny třídy těžitelnosti I skupiny 1</t>
  </si>
  <si>
    <t>1054163425</t>
  </si>
  <si>
    <t>460581131</t>
  </si>
  <si>
    <t>Úprava terénu uvedení nezpevněného terénu do původního stavu v místě dočasného uložení výkopku s vyhrabáním, srovnáním a částečným dosetím trávy</t>
  </si>
  <si>
    <t>-984590447</t>
  </si>
  <si>
    <t>460661111</t>
  </si>
  <si>
    <t>Kabelové lože z písku včetně podsypu, zhutnění a urovnání povrchu pro kabely nn bez zakrytí, šířky do 35 cm</t>
  </si>
  <si>
    <t>719824092</t>
  </si>
  <si>
    <t>2023/20-05 - Vodovodní přípojka</t>
  </si>
  <si>
    <t xml:space="preserve">    8 - Trubní vedení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</si>
  <si>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</si>
  <si>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</si>
  <si>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-1674581247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</si>
  <si>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</si>
  <si>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</si>
  <si>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-887795094</t>
  </si>
  <si>
    <t>132112121</t>
  </si>
  <si>
    <t>Hloubení zapažených rýh šířky do 800 mm ručně s urovnáním dna do předepsaného profilu a spádu v hornině třídy těžitelnosti I skupiny 1 a 2 soudržných</t>
  </si>
  <si>
    <t>1651338848</t>
  </si>
  <si>
    <t>132154101</t>
  </si>
  <si>
    <t>Hloubení zapažených rýh šířky do 800 mm strojně s urovnáním dna do předepsaného profilu a spádu v hornině třídy těžitelnosti I skupiny 1 a 2 do 20 m3</t>
  </si>
  <si>
    <t>696390187</t>
  </si>
  <si>
    <t>132154201</t>
  </si>
  <si>
    <t>Hloubení zapažených rýh šířky přes 800 do 2 000 mm strojně s urovnáním dna do předepsaného profilu a spádu v hornině třídy těžitelnosti I skupiny 1 a 2 do 20 m3</t>
  </si>
  <si>
    <t>-860542836</t>
  </si>
  <si>
    <t>139001101</t>
  </si>
  <si>
    <t>Příplatek k cenám hloubených vykopávek za ztížení vykopávky v blízkosti podzemního vedení nebo výbušnin pro jakoukoliv třídu horniny</t>
  </si>
  <si>
    <t>-918067978</t>
  </si>
  <si>
    <t>151101101</t>
  </si>
  <si>
    <t>Zřízení pažení a rozepření stěn rýh pro podzemní vedení příložné pro jakoukoliv mezerovitost, hloubky do 2 m</t>
  </si>
  <si>
    <t>1574149667</t>
  </si>
  <si>
    <t>151101111</t>
  </si>
  <si>
    <t>Odstranění pažení a rozepření stěn rýh pro podzemní vedení s uložením materiálu na vzdálenost do 3 m od kraje výkopu příložné, hloubky do 2 m</t>
  </si>
  <si>
    <t>-1798696877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</si>
  <si>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</si>
  <si>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</si>
  <si>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1995740466</t>
  </si>
  <si>
    <t>171201221</t>
  </si>
  <si>
    <t>Poplatek za uložení stavebního odpadu na skládce (skládkovné) zeminy a kamení zatříděného do Katalogu odpadů pod kódem 17 05 04</t>
  </si>
  <si>
    <t>-790715087</t>
  </si>
  <si>
    <t>174151101</t>
  </si>
  <si>
    <t>Zásyp sypaninou z jakékoliv horniny strojně s uložením výkopku ve vrstvách se zhutněním jam, šachet, rýh nebo kolem objektů v těchto vykopávkách</t>
  </si>
  <si>
    <t>2011294584</t>
  </si>
  <si>
    <t>922456491</t>
  </si>
  <si>
    <t>58337310</t>
  </si>
  <si>
    <t>štěrkopísek frakce 0/4</t>
  </si>
  <si>
    <t>7730113</t>
  </si>
  <si>
    <t>451572111</t>
  </si>
  <si>
    <t>Lože pod potrubí, stoky a drobné objekty v otevřeném výkopu z kameniva drobného těženého 0 až 4 mm</t>
  </si>
  <si>
    <t>-38617459</t>
  </si>
  <si>
    <t>Trubní vedení</t>
  </si>
  <si>
    <t>871161141</t>
  </si>
  <si>
    <t>Montáž vodovodního potrubí z plastů v otevřeném výkopu z polyetylenu PE 100 svařovaných na tupo SDR 11/PN16 D 32 x 3,0 mm</t>
  </si>
  <si>
    <t>407113913</t>
  </si>
  <si>
    <t>28613170</t>
  </si>
  <si>
    <t>trubka vodovodní PE100 SDR11 se signalizační vrstvou 32x3,0mm</t>
  </si>
  <si>
    <t>914101607</t>
  </si>
  <si>
    <t>877211124</t>
  </si>
  <si>
    <t>Montáž tvarovek na vodovodním plastovém potrubí z polyetylenu PE 100 elektrotvarovek SDR 11/PN16 T-kusů navrtávacích bez vrtáku d 63/32</t>
  </si>
  <si>
    <t>1192762584</t>
  </si>
  <si>
    <t>28614028</t>
  </si>
  <si>
    <t>tvarovka T-kus navrtávací bez vrtáku D 63-32mm</t>
  </si>
  <si>
    <t>1679381050</t>
  </si>
  <si>
    <t>879171111</t>
  </si>
  <si>
    <t>Montáž napojení vodovodní přípojky v otevřeném výkopu DN 32</t>
  </si>
  <si>
    <t>-267810662</t>
  </si>
  <si>
    <t>891261112</t>
  </si>
  <si>
    <t>Montáž vodovodních armatur na potrubí šoupátek nebo klapek uzavíracích v otevřeném výkopu nebo v šachtách s osazením zemní soupravy (bez poklopů) DN 100</t>
  </si>
  <si>
    <t>-470164143</t>
  </si>
  <si>
    <t>42221324</t>
  </si>
  <si>
    <t>šoupátko pitná voda litina GGG 50 dlouhá stavební dl PN10/16 DN 100x300mm</t>
  </si>
  <si>
    <t>-1713705709</t>
  </si>
  <si>
    <t>891269111</t>
  </si>
  <si>
    <t>Montáž vodovodních armatur na potrubí navrtávacích pasů s ventilem Jt 1 MPa, na potrubí z trub litinových, ocelových nebo plastických hmot DN 100</t>
  </si>
  <si>
    <t>1416367451</t>
  </si>
  <si>
    <t>42271414</t>
  </si>
  <si>
    <t>pás navrtávací z tvárné litiny DN 100, pro litinové a ocelové potrubí, se závitovým výstupem 1",5/4",6/4",2"</t>
  </si>
  <si>
    <t>160873310</t>
  </si>
  <si>
    <t>892233122</t>
  </si>
  <si>
    <t>Proplach a dezinfekce vodovodního potrubí DN od 40 do 70</t>
  </si>
  <si>
    <t>-306650283</t>
  </si>
  <si>
    <t>892241111</t>
  </si>
  <si>
    <t>Tlakové zkoušky vodou na potrubí DN do 80</t>
  </si>
  <si>
    <t>1441153870</t>
  </si>
  <si>
    <t>893811162</t>
  </si>
  <si>
    <t>Osazení vodoměrné šachty z polypropylenu PP samonosné pro běžné zatížení kruhové, průměru D do 1,2 m, světlé hloubky přes 1,2 m do 1,4 m</t>
  </si>
  <si>
    <t>-1787460125</t>
  </si>
  <si>
    <t>56230592</t>
  </si>
  <si>
    <t>šachta plastová vodoměrná samonosná kruhová 1,2/1,3m</t>
  </si>
  <si>
    <t>1012398329</t>
  </si>
  <si>
    <t>899401111</t>
  </si>
  <si>
    <t>Osazení poklopů litinových ventilových</t>
  </si>
  <si>
    <t>-1881007254</t>
  </si>
  <si>
    <t>AVK.725</t>
  </si>
  <si>
    <t>Uliční poklop litinový AVK Klasik, ventilkový 7.2.5</t>
  </si>
  <si>
    <t>1536140311</t>
  </si>
  <si>
    <t>899712111</t>
  </si>
  <si>
    <t>Orientační tabulky na vodovodních a kanalizačních řadech na zdivu</t>
  </si>
  <si>
    <t>1384477227</t>
  </si>
  <si>
    <t>899721111</t>
  </si>
  <si>
    <t>Signalizační vodič na potrubí DN do 150 mm</t>
  </si>
  <si>
    <t>-569756483</t>
  </si>
  <si>
    <t>899722113</t>
  </si>
  <si>
    <t>Krytí potrubí z plastů výstražnou fólií z PVC šířky 34 cm</t>
  </si>
  <si>
    <t>740650701</t>
  </si>
  <si>
    <t>998276101</t>
  </si>
  <si>
    <t>Přesun hmot pro trubní vedení hloubené z trub z plastických hmot nebo sklolaminátových pro vodovody nebo kanalizace v otevřeném výkopu dopravní vzdálenost do 15 m</t>
  </si>
  <si>
    <t>776762268</t>
  </si>
  <si>
    <t>2023/20-06 - Venkovní úpravy</t>
  </si>
  <si>
    <t>180901111R</t>
  </si>
  <si>
    <t>Venkovní úpravy op dokončení stavebních prací - odhad</t>
  </si>
  <si>
    <t>1078461358</t>
  </si>
  <si>
    <t>2023/20-07 - Vedlejš rozpočtové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</si>
  <si>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</si>
  <si>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</si>
  <si>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</si>
  <si>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</si>
  <si>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</si>
  <si>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</si>
  <si>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</si>
  <si>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</si>
  <si>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</si>
  <si>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</si>
  <si>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</si>
  <si>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1024</t>
  </si>
  <si>
    <t>-306666841</t>
  </si>
  <si>
    <t>VRN3</t>
  </si>
  <si>
    <t>Zařízení staveniště</t>
  </si>
  <si>
    <t>030001000</t>
  </si>
  <si>
    <t>1973579842</t>
  </si>
  <si>
    <t>034103000</t>
  </si>
  <si>
    <t>Oplocení staveniště</t>
  </si>
  <si>
    <t>-2067446898</t>
  </si>
  <si>
    <t>VRN4</t>
  </si>
  <si>
    <t>Inženýrská činnost</t>
  </si>
  <si>
    <t>040001000</t>
  </si>
  <si>
    <t>-1418464582</t>
  </si>
  <si>
    <t>049303000</t>
  </si>
  <si>
    <t>Náklady vzniklé v souvislosti s předáním stavby</t>
  </si>
  <si>
    <t>162728791</t>
  </si>
  <si>
    <t>VRN7</t>
  </si>
  <si>
    <t>Provozní vlivy</t>
  </si>
  <si>
    <t>070001000</t>
  </si>
  <si>
    <t>2017383708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</si>
</sst>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34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36</v>
      </c>
      <c r="AO20" s="19"/>
      <c r="AP20" s="19"/>
      <c r="AQ20" s="19"/>
      <c r="AR20" s="17"/>
      <c r="BE20" s="28"/>
      <c r="BS20" s="14" t="s">
        <v>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37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38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39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40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41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42</v>
      </c>
      <c r="E29" s="44"/>
      <c r="F29" s="29" t="s">
        <v>43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44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45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46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47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49</v>
      </c>
      <c r="U35" s="51"/>
      <c r="V35" s="51"/>
      <c r="W35" s="51"/>
      <c r="X35" s="53" t="s">
        <v>50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51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52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53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54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53</v>
      </c>
      <c r="AI60" s="39"/>
      <c r="AJ60" s="39"/>
      <c r="AK60" s="39"/>
      <c r="AL60" s="39"/>
      <c r="AM60" s="61" t="s">
        <v>54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55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56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53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54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53</v>
      </c>
      <c r="AI75" s="39"/>
      <c r="AJ75" s="39"/>
      <c r="AK75" s="39"/>
      <c r="AL75" s="39"/>
      <c r="AM75" s="61" t="s">
        <v>54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57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2025_005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Stavební úpravy objektu bývalé prádelny v Křešicích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st.p. č.379, k.ú.Křešice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20. 5. 2023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Obec Křešice, Nádražní 84, 411 48 Křešice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>PK Polerecký spol.r.o.</v>
      </c>
      <c r="AN89" s="68"/>
      <c r="AO89" s="68"/>
      <c r="AP89" s="68"/>
      <c r="AQ89" s="37"/>
      <c r="AR89" s="41"/>
      <c r="AS89" s="78" t="s">
        <v>58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>Roman Šácha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59</v>
      </c>
      <c r="D92" s="91"/>
      <c r="E92" s="91"/>
      <c r="F92" s="91"/>
      <c r="G92" s="91"/>
      <c r="H92" s="92"/>
      <c r="I92" s="93" t="s">
        <v>60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61</v>
      </c>
      <c r="AH92" s="91"/>
      <c r="AI92" s="91"/>
      <c r="AJ92" s="91"/>
      <c r="AK92" s="91"/>
      <c r="AL92" s="91"/>
      <c r="AM92" s="91"/>
      <c r="AN92" s="93" t="s">
        <v>62</v>
      </c>
      <c r="AO92" s="91"/>
      <c r="AP92" s="95"/>
      <c r="AQ92" s="96" t="s">
        <v>63</v>
      </c>
      <c r="AR92" s="41"/>
      <c r="AS92" s="97" t="s">
        <v>64</v>
      </c>
      <c r="AT92" s="98" t="s">
        <v>65</v>
      </c>
      <c r="AU92" s="98" t="s">
        <v>66</v>
      </c>
      <c r="AV92" s="98" t="s">
        <v>67</v>
      </c>
      <c r="AW92" s="98" t="s">
        <v>68</v>
      </c>
      <c r="AX92" s="98" t="s">
        <v>69</v>
      </c>
      <c r="AY92" s="98" t="s">
        <v>70</v>
      </c>
      <c r="AZ92" s="98" t="s">
        <v>71</v>
      </c>
      <c r="BA92" s="98" t="s">
        <v>72</v>
      </c>
      <c r="BB92" s="98" t="s">
        <v>73</v>
      </c>
      <c r="BC92" s="98" t="s">
        <v>74</v>
      </c>
      <c r="BD92" s="99" t="s">
        <v>75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76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ROUND(SUM(AG95:AG101),2)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ROUND(SUM(AS95:AS101),2)</f>
        <v>0</v>
      </c>
      <c r="AT94" s="111">
        <f>ROUND(SUM(AV94:AW94),2)</f>
        <v>0</v>
      </c>
      <c r="AU94" s="112">
        <f>ROUND(SUM(AU95:AU101),5)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ROUND(SUM(AZ95:AZ101),2)</f>
        <v>0</v>
      </c>
      <c r="BA94" s="111">
        <f>ROUND(SUM(BA95:BA101),2)</f>
        <v>0</v>
      </c>
      <c r="BB94" s="111">
        <f>ROUND(SUM(BB95:BB101),2)</f>
        <v>0</v>
      </c>
      <c r="BC94" s="111">
        <f>ROUND(SUM(BC95:BC101),2)</f>
        <v>0</v>
      </c>
      <c r="BD94" s="113">
        <f>ROUND(SUM(BD95:BD101),2)</f>
        <v>0</v>
      </c>
      <c r="BE94" s="6"/>
      <c r="BS94" s="114" t="s">
        <v>77</v>
      </c>
      <c r="BT94" s="114" t="s">
        <v>78</v>
      </c>
      <c r="BU94" s="115" t="s">
        <v>79</v>
      </c>
      <c r="BV94" s="114" t="s">
        <v>80</v>
      </c>
      <c r="BW94" s="114" t="s">
        <v>5</v>
      </c>
      <c r="BX94" s="114" t="s">
        <v>81</v>
      </c>
      <c r="CL94" s="114" t="s">
        <v>1</v>
      </c>
    </row>
    <row r="95" s="7" customFormat="1" ht="24.75" customHeight="1">
      <c r="A95" s="116" t="s">
        <v>82</v>
      </c>
      <c r="B95" s="117"/>
      <c r="C95" s="118"/>
      <c r="D95" s="119" t="s">
        <v>83</v>
      </c>
      <c r="E95" s="119"/>
      <c r="F95" s="119"/>
      <c r="G95" s="119"/>
      <c r="H95" s="119"/>
      <c r="I95" s="120"/>
      <c r="J95" s="119" t="s">
        <v>84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'2023-20-01 - Vlastní objekt'!J30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85</v>
      </c>
      <c r="AR95" s="123"/>
      <c r="AS95" s="124">
        <v>0</v>
      </c>
      <c r="AT95" s="125">
        <f>ROUND(SUM(AV95:AW95),2)</f>
        <v>0</v>
      </c>
      <c r="AU95" s="126">
        <f>'2023-20-01 - Vlastní objekt'!P139</f>
        <v>0</v>
      </c>
      <c r="AV95" s="125">
        <f>'2023-20-01 - Vlastní objekt'!J33</f>
        <v>0</v>
      </c>
      <c r="AW95" s="125">
        <f>'2023-20-01 - Vlastní objekt'!J34</f>
        <v>0</v>
      </c>
      <c r="AX95" s="125">
        <f>'2023-20-01 - Vlastní objekt'!J35</f>
        <v>0</v>
      </c>
      <c r="AY95" s="125">
        <f>'2023-20-01 - Vlastní objekt'!J36</f>
        <v>0</v>
      </c>
      <c r="AZ95" s="125">
        <f>'2023-20-01 - Vlastní objekt'!F33</f>
        <v>0</v>
      </c>
      <c r="BA95" s="125">
        <f>'2023-20-01 - Vlastní objekt'!F34</f>
        <v>0</v>
      </c>
      <c r="BB95" s="125">
        <f>'2023-20-01 - Vlastní objekt'!F35</f>
        <v>0</v>
      </c>
      <c r="BC95" s="125">
        <f>'2023-20-01 - Vlastní objekt'!F36</f>
        <v>0</v>
      </c>
      <c r="BD95" s="127">
        <f>'2023-20-01 - Vlastní objekt'!F37</f>
        <v>0</v>
      </c>
      <c r="BE95" s="7"/>
      <c r="BT95" s="128" t="s">
        <v>86</v>
      </c>
      <c r="BV95" s="128" t="s">
        <v>80</v>
      </c>
      <c r="BW95" s="128" t="s">
        <v>87</v>
      </c>
      <c r="BX95" s="128" t="s">
        <v>5</v>
      </c>
      <c r="CL95" s="128" t="s">
        <v>1</v>
      </c>
      <c r="CM95" s="128" t="s">
        <v>86</v>
      </c>
    </row>
    <row r="96" s="7" customFormat="1" ht="24.75" customHeight="1">
      <c r="A96" s="116" t="s">
        <v>82</v>
      </c>
      <c r="B96" s="117"/>
      <c r="C96" s="118"/>
      <c r="D96" s="119" t="s">
        <v>88</v>
      </c>
      <c r="E96" s="119"/>
      <c r="F96" s="119"/>
      <c r="G96" s="119"/>
      <c r="H96" s="119"/>
      <c r="I96" s="120"/>
      <c r="J96" s="119" t="s">
        <v>89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'2023-20-02 - Zdravotechni...'!J30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85</v>
      </c>
      <c r="AR96" s="123"/>
      <c r="AS96" s="124">
        <v>0</v>
      </c>
      <c r="AT96" s="125">
        <f>ROUND(SUM(AV96:AW96),2)</f>
        <v>0</v>
      </c>
      <c r="AU96" s="126">
        <f>'2023-20-02 - Zdravotechni...'!P121</f>
        <v>0</v>
      </c>
      <c r="AV96" s="125">
        <f>'2023-20-02 - Zdravotechni...'!J33</f>
        <v>0</v>
      </c>
      <c r="AW96" s="125">
        <f>'2023-20-02 - Zdravotechni...'!J34</f>
        <v>0</v>
      </c>
      <c r="AX96" s="125">
        <f>'2023-20-02 - Zdravotechni...'!J35</f>
        <v>0</v>
      </c>
      <c r="AY96" s="125">
        <f>'2023-20-02 - Zdravotechni...'!J36</f>
        <v>0</v>
      </c>
      <c r="AZ96" s="125">
        <f>'2023-20-02 - Zdravotechni...'!F33</f>
        <v>0</v>
      </c>
      <c r="BA96" s="125">
        <f>'2023-20-02 - Zdravotechni...'!F34</f>
        <v>0</v>
      </c>
      <c r="BB96" s="125">
        <f>'2023-20-02 - Zdravotechni...'!F35</f>
        <v>0</v>
      </c>
      <c r="BC96" s="125">
        <f>'2023-20-02 - Zdravotechni...'!F36</f>
        <v>0</v>
      </c>
      <c r="BD96" s="127">
        <f>'2023-20-02 - Zdravotechni...'!F37</f>
        <v>0</v>
      </c>
      <c r="BE96" s="7"/>
      <c r="BT96" s="128" t="s">
        <v>86</v>
      </c>
      <c r="BV96" s="128" t="s">
        <v>80</v>
      </c>
      <c r="BW96" s="128" t="s">
        <v>90</v>
      </c>
      <c r="BX96" s="128" t="s">
        <v>5</v>
      </c>
      <c r="CL96" s="128" t="s">
        <v>1</v>
      </c>
      <c r="CM96" s="128" t="s">
        <v>86</v>
      </c>
    </row>
    <row r="97" s="7" customFormat="1" ht="24.75" customHeight="1">
      <c r="A97" s="116" t="s">
        <v>82</v>
      </c>
      <c r="B97" s="117"/>
      <c r="C97" s="118"/>
      <c r="D97" s="119" t="s">
        <v>91</v>
      </c>
      <c r="E97" s="119"/>
      <c r="F97" s="119"/>
      <c r="G97" s="119"/>
      <c r="H97" s="119"/>
      <c r="I97" s="120"/>
      <c r="J97" s="119" t="s">
        <v>92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'2023-20-03 - Ústřední vyt...'!J30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85</v>
      </c>
      <c r="AR97" s="123"/>
      <c r="AS97" s="124">
        <v>0</v>
      </c>
      <c r="AT97" s="125">
        <f>ROUND(SUM(AV97:AW97),2)</f>
        <v>0</v>
      </c>
      <c r="AU97" s="126">
        <f>'2023-20-03 - Ústřední vyt...'!P124</f>
        <v>0</v>
      </c>
      <c r="AV97" s="125">
        <f>'2023-20-03 - Ústřední vyt...'!J33</f>
        <v>0</v>
      </c>
      <c r="AW97" s="125">
        <f>'2023-20-03 - Ústřední vyt...'!J34</f>
        <v>0</v>
      </c>
      <c r="AX97" s="125">
        <f>'2023-20-03 - Ústřední vyt...'!J35</f>
        <v>0</v>
      </c>
      <c r="AY97" s="125">
        <f>'2023-20-03 - Ústřední vyt...'!J36</f>
        <v>0</v>
      </c>
      <c r="AZ97" s="125">
        <f>'2023-20-03 - Ústřední vyt...'!F33</f>
        <v>0</v>
      </c>
      <c r="BA97" s="125">
        <f>'2023-20-03 - Ústřední vyt...'!F34</f>
        <v>0</v>
      </c>
      <c r="BB97" s="125">
        <f>'2023-20-03 - Ústřední vyt...'!F35</f>
        <v>0</v>
      </c>
      <c r="BC97" s="125">
        <f>'2023-20-03 - Ústřední vyt...'!F36</f>
        <v>0</v>
      </c>
      <c r="BD97" s="127">
        <f>'2023-20-03 - Ústřední vyt...'!F37</f>
        <v>0</v>
      </c>
      <c r="BE97" s="7"/>
      <c r="BT97" s="128" t="s">
        <v>86</v>
      </c>
      <c r="BV97" s="128" t="s">
        <v>80</v>
      </c>
      <c r="BW97" s="128" t="s">
        <v>93</v>
      </c>
      <c r="BX97" s="128" t="s">
        <v>5</v>
      </c>
      <c r="CL97" s="128" t="s">
        <v>1</v>
      </c>
      <c r="CM97" s="128" t="s">
        <v>86</v>
      </c>
    </row>
    <row r="98" s="7" customFormat="1" ht="24.75" customHeight="1">
      <c r="A98" s="116" t="s">
        <v>82</v>
      </c>
      <c r="B98" s="117"/>
      <c r="C98" s="118"/>
      <c r="D98" s="119" t="s">
        <v>94</v>
      </c>
      <c r="E98" s="119"/>
      <c r="F98" s="119"/>
      <c r="G98" s="119"/>
      <c r="H98" s="119"/>
      <c r="I98" s="120"/>
      <c r="J98" s="119" t="s">
        <v>95</v>
      </c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1">
        <f>'2023-20-04 - Elektroinsta...'!J30</f>
        <v>0</v>
      </c>
      <c r="AH98" s="120"/>
      <c r="AI98" s="120"/>
      <c r="AJ98" s="120"/>
      <c r="AK98" s="120"/>
      <c r="AL98" s="120"/>
      <c r="AM98" s="120"/>
      <c r="AN98" s="121">
        <f>SUM(AG98,AT98)</f>
        <v>0</v>
      </c>
      <c r="AO98" s="120"/>
      <c r="AP98" s="120"/>
      <c r="AQ98" s="122" t="s">
        <v>85</v>
      </c>
      <c r="AR98" s="123"/>
      <c r="AS98" s="124">
        <v>0</v>
      </c>
      <c r="AT98" s="125">
        <f>ROUND(SUM(AV98:AW98),2)</f>
        <v>0</v>
      </c>
      <c r="AU98" s="126">
        <f>'2023-20-04 - Elektroinsta...'!P128</f>
        <v>0</v>
      </c>
      <c r="AV98" s="125">
        <f>'2023-20-04 - Elektroinsta...'!J33</f>
        <v>0</v>
      </c>
      <c r="AW98" s="125">
        <f>'2023-20-04 - Elektroinsta...'!J34</f>
        <v>0</v>
      </c>
      <c r="AX98" s="125">
        <f>'2023-20-04 - Elektroinsta...'!J35</f>
        <v>0</v>
      </c>
      <c r="AY98" s="125">
        <f>'2023-20-04 - Elektroinsta...'!J36</f>
        <v>0</v>
      </c>
      <c r="AZ98" s="125">
        <f>'2023-20-04 - Elektroinsta...'!F33</f>
        <v>0</v>
      </c>
      <c r="BA98" s="125">
        <f>'2023-20-04 - Elektroinsta...'!F34</f>
        <v>0</v>
      </c>
      <c r="BB98" s="125">
        <f>'2023-20-04 - Elektroinsta...'!F35</f>
        <v>0</v>
      </c>
      <c r="BC98" s="125">
        <f>'2023-20-04 - Elektroinsta...'!F36</f>
        <v>0</v>
      </c>
      <c r="BD98" s="127">
        <f>'2023-20-04 - Elektroinsta...'!F37</f>
        <v>0</v>
      </c>
      <c r="BE98" s="7"/>
      <c r="BT98" s="128" t="s">
        <v>86</v>
      </c>
      <c r="BV98" s="128" t="s">
        <v>80</v>
      </c>
      <c r="BW98" s="128" t="s">
        <v>96</v>
      </c>
      <c r="BX98" s="128" t="s">
        <v>5</v>
      </c>
      <c r="CL98" s="128" t="s">
        <v>1</v>
      </c>
      <c r="CM98" s="128" t="s">
        <v>86</v>
      </c>
    </row>
    <row r="99" s="7" customFormat="1" ht="24.75" customHeight="1">
      <c r="A99" s="116" t="s">
        <v>82</v>
      </c>
      <c r="B99" s="117"/>
      <c r="C99" s="118"/>
      <c r="D99" s="119" t="s">
        <v>97</v>
      </c>
      <c r="E99" s="119"/>
      <c r="F99" s="119"/>
      <c r="G99" s="119"/>
      <c r="H99" s="119"/>
      <c r="I99" s="120"/>
      <c r="J99" s="119" t="s">
        <v>98</v>
      </c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21">
        <f>'2023-20-05 - Vodovodní př...'!J30</f>
        <v>0</v>
      </c>
      <c r="AH99" s="120"/>
      <c r="AI99" s="120"/>
      <c r="AJ99" s="120"/>
      <c r="AK99" s="120"/>
      <c r="AL99" s="120"/>
      <c r="AM99" s="120"/>
      <c r="AN99" s="121">
        <f>SUM(AG99,AT99)</f>
        <v>0</v>
      </c>
      <c r="AO99" s="120"/>
      <c r="AP99" s="120"/>
      <c r="AQ99" s="122" t="s">
        <v>85</v>
      </c>
      <c r="AR99" s="123"/>
      <c r="AS99" s="124">
        <v>0</v>
      </c>
      <c r="AT99" s="125">
        <f>ROUND(SUM(AV99:AW99),2)</f>
        <v>0</v>
      </c>
      <c r="AU99" s="126">
        <f>'2023-20-05 - Vodovodní př...'!P121</f>
        <v>0</v>
      </c>
      <c r="AV99" s="125">
        <f>'2023-20-05 - Vodovodní př...'!J33</f>
        <v>0</v>
      </c>
      <c r="AW99" s="125">
        <f>'2023-20-05 - Vodovodní př...'!J34</f>
        <v>0</v>
      </c>
      <c r="AX99" s="125">
        <f>'2023-20-05 - Vodovodní př...'!J35</f>
        <v>0</v>
      </c>
      <c r="AY99" s="125">
        <f>'2023-20-05 - Vodovodní př...'!J36</f>
        <v>0</v>
      </c>
      <c r="AZ99" s="125">
        <f>'2023-20-05 - Vodovodní př...'!F33</f>
        <v>0</v>
      </c>
      <c r="BA99" s="125">
        <f>'2023-20-05 - Vodovodní př...'!F34</f>
        <v>0</v>
      </c>
      <c r="BB99" s="125">
        <f>'2023-20-05 - Vodovodní př...'!F35</f>
        <v>0</v>
      </c>
      <c r="BC99" s="125">
        <f>'2023-20-05 - Vodovodní př...'!F36</f>
        <v>0</v>
      </c>
      <c r="BD99" s="127">
        <f>'2023-20-05 - Vodovodní př...'!F37</f>
        <v>0</v>
      </c>
      <c r="BE99" s="7"/>
      <c r="BT99" s="128" t="s">
        <v>86</v>
      </c>
      <c r="BV99" s="128" t="s">
        <v>80</v>
      </c>
      <c r="BW99" s="128" t="s">
        <v>99</v>
      </c>
      <c r="BX99" s="128" t="s">
        <v>5</v>
      </c>
      <c r="CL99" s="128" t="s">
        <v>1</v>
      </c>
      <c r="CM99" s="128" t="s">
        <v>86</v>
      </c>
    </row>
    <row r="100" s="7" customFormat="1" ht="24.75" customHeight="1">
      <c r="A100" s="116" t="s">
        <v>82</v>
      </c>
      <c r="B100" s="117"/>
      <c r="C100" s="118"/>
      <c r="D100" s="119" t="s">
        <v>100</v>
      </c>
      <c r="E100" s="119"/>
      <c r="F100" s="119"/>
      <c r="G100" s="119"/>
      <c r="H100" s="119"/>
      <c r="I100" s="120"/>
      <c r="J100" s="119" t="s">
        <v>101</v>
      </c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21">
        <f>'2023-20-06 - Venkovní úpravy'!J30</f>
        <v>0</v>
      </c>
      <c r="AH100" s="120"/>
      <c r="AI100" s="120"/>
      <c r="AJ100" s="120"/>
      <c r="AK100" s="120"/>
      <c r="AL100" s="120"/>
      <c r="AM100" s="120"/>
      <c r="AN100" s="121">
        <f>SUM(AG100,AT100)</f>
        <v>0</v>
      </c>
      <c r="AO100" s="120"/>
      <c r="AP100" s="120"/>
      <c r="AQ100" s="122" t="s">
        <v>85</v>
      </c>
      <c r="AR100" s="123"/>
      <c r="AS100" s="124">
        <v>0</v>
      </c>
      <c r="AT100" s="125">
        <f>ROUND(SUM(AV100:AW100),2)</f>
        <v>0</v>
      </c>
      <c r="AU100" s="126">
        <f>'2023-20-06 - Venkovní úpravy'!P118</f>
        <v>0</v>
      </c>
      <c r="AV100" s="125">
        <f>'2023-20-06 - Venkovní úpravy'!J33</f>
        <v>0</v>
      </c>
      <c r="AW100" s="125">
        <f>'2023-20-06 - Venkovní úpravy'!J34</f>
        <v>0</v>
      </c>
      <c r="AX100" s="125">
        <f>'2023-20-06 - Venkovní úpravy'!J35</f>
        <v>0</v>
      </c>
      <c r="AY100" s="125">
        <f>'2023-20-06 - Venkovní úpravy'!J36</f>
        <v>0</v>
      </c>
      <c r="AZ100" s="125">
        <f>'2023-20-06 - Venkovní úpravy'!F33</f>
        <v>0</v>
      </c>
      <c r="BA100" s="125">
        <f>'2023-20-06 - Venkovní úpravy'!F34</f>
        <v>0</v>
      </c>
      <c r="BB100" s="125">
        <f>'2023-20-06 - Venkovní úpravy'!F35</f>
        <v>0</v>
      </c>
      <c r="BC100" s="125">
        <f>'2023-20-06 - Venkovní úpravy'!F36</f>
        <v>0</v>
      </c>
      <c r="BD100" s="127">
        <f>'2023-20-06 - Venkovní úpravy'!F37</f>
        <v>0</v>
      </c>
      <c r="BE100" s="7"/>
      <c r="BT100" s="128" t="s">
        <v>86</v>
      </c>
      <c r="BV100" s="128" t="s">
        <v>80</v>
      </c>
      <c r="BW100" s="128" t="s">
        <v>102</v>
      </c>
      <c r="BX100" s="128" t="s">
        <v>5</v>
      </c>
      <c r="CL100" s="128" t="s">
        <v>1</v>
      </c>
      <c r="CM100" s="128" t="s">
        <v>86</v>
      </c>
    </row>
    <row r="101" s="7" customFormat="1" ht="24.75" customHeight="1">
      <c r="A101" s="116" t="s">
        <v>82</v>
      </c>
      <c r="B101" s="117"/>
      <c r="C101" s="118"/>
      <c r="D101" s="119" t="s">
        <v>103</v>
      </c>
      <c r="E101" s="119"/>
      <c r="F101" s="119"/>
      <c r="G101" s="119"/>
      <c r="H101" s="119"/>
      <c r="I101" s="120"/>
      <c r="J101" s="119" t="s">
        <v>104</v>
      </c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21">
        <f>'2023-20-07 - Vedlejš rozp...'!J30</f>
        <v>0</v>
      </c>
      <c r="AH101" s="120"/>
      <c r="AI101" s="120"/>
      <c r="AJ101" s="120"/>
      <c r="AK101" s="120"/>
      <c r="AL101" s="120"/>
      <c r="AM101" s="120"/>
      <c r="AN101" s="121">
        <f>SUM(AG101,AT101)</f>
        <v>0</v>
      </c>
      <c r="AO101" s="120"/>
      <c r="AP101" s="120"/>
      <c r="AQ101" s="122" t="s">
        <v>85</v>
      </c>
      <c r="AR101" s="123"/>
      <c r="AS101" s="129">
        <v>0</v>
      </c>
      <c r="AT101" s="130">
        <f>ROUND(SUM(AV101:AW101),2)</f>
        <v>0</v>
      </c>
      <c r="AU101" s="131">
        <f>'2023-20-07 - Vedlejš rozp...'!P121</f>
        <v>0</v>
      </c>
      <c r="AV101" s="130">
        <f>'2023-20-07 - Vedlejš rozp...'!J33</f>
        <v>0</v>
      </c>
      <c r="AW101" s="130">
        <f>'2023-20-07 - Vedlejš rozp...'!J34</f>
        <v>0</v>
      </c>
      <c r="AX101" s="130">
        <f>'2023-20-07 - Vedlejš rozp...'!J35</f>
        <v>0</v>
      </c>
      <c r="AY101" s="130">
        <f>'2023-20-07 - Vedlejš rozp...'!J36</f>
        <v>0</v>
      </c>
      <c r="AZ101" s="130">
        <f>'2023-20-07 - Vedlejš rozp...'!F33</f>
        <v>0</v>
      </c>
      <c r="BA101" s="130">
        <f>'2023-20-07 - Vedlejš rozp...'!F34</f>
        <v>0</v>
      </c>
      <c r="BB101" s="130">
        <f>'2023-20-07 - Vedlejš rozp...'!F35</f>
        <v>0</v>
      </c>
      <c r="BC101" s="130">
        <f>'2023-20-07 - Vedlejš rozp...'!F36</f>
        <v>0</v>
      </c>
      <c r="BD101" s="132">
        <f>'2023-20-07 - Vedlejš rozp...'!F37</f>
        <v>0</v>
      </c>
      <c r="BE101" s="7"/>
      <c r="BT101" s="128" t="s">
        <v>86</v>
      </c>
      <c r="BV101" s="128" t="s">
        <v>80</v>
      </c>
      <c r="BW101" s="128" t="s">
        <v>105</v>
      </c>
      <c r="BX101" s="128" t="s">
        <v>5</v>
      </c>
      <c r="CL101" s="128" t="s">
        <v>1</v>
      </c>
      <c r="CM101" s="128" t="s">
        <v>86</v>
      </c>
    </row>
    <row r="102" s="2" customFormat="1" ht="30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41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41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</sheetData>
  <sheetProtection sheet="1" formatColumns="0" formatRows="0" objects="1" scenarios="1" spinCount="100000" saltValue="1U8Xics8rFJSfOcB/DjQymRGskujFLt7DtNwW5Ke2zV9rj61Jb9LzFMYwVN0qoqrBid8B8tMcBhTrBza6mUBxw==" hashValue="Ut2IwOsiBHdwaUmhuCLR/rVjuj18rDTcftXyCymva7iG0mWe08hCHV+J9AdNM6pC26/sknmfK5MeY/2i3SGSeg==" algorithmName="SHA-512" password="CC35"/>
  <mergeCells count="66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2023-20-01 - Vlastní objekt'!C2" display="/"/>
    <hyperlink ref="A96" location="'2023-20-02 - Zdravotechni...'!C2" display="/"/>
    <hyperlink ref="A97" location="'2023-20-03 - Ústřední vyt...'!C2" display="/"/>
    <hyperlink ref="A98" location="'2023-20-04 - Elektroinsta...'!C2" display="/"/>
    <hyperlink ref="A99" location="'2023-20-05 - Vodovodní př...'!C2" display="/"/>
    <hyperlink ref="A100" location="'2023-20-06 - Venkovní úpravy'!C2" display="/"/>
    <hyperlink ref="A101" location="'2023-20-07 - Vedlejš rozp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106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Stavební úpravy objektu bývalé prádelny v Křešicích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108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20. 5. 2023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34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35</v>
      </c>
      <c r="F24" s="35"/>
      <c r="G24" s="35"/>
      <c r="H24" s="35"/>
      <c r="I24" s="137" t="s">
        <v>27</v>
      </c>
      <c r="J24" s="140" t="s">
        <v>36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ROUND(J139,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ROUND((SUM(BE139:BE373)),  2)</f>
        <v>0</v>
      </c>
      <c r="G33" s="35"/>
      <c r="H33" s="35"/>
      <c r="I33" s="152">
        <v>0.20999999999999999</v>
      </c>
      <c r="J33" s="151">
        <f>ROUND(((SUM(BE139:BE373))*I33),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ROUND((SUM(BF139:BF373)),  2)</f>
        <v>0</v>
      </c>
      <c r="G34" s="35"/>
      <c r="H34" s="35"/>
      <c r="I34" s="152">
        <v>0.14999999999999999</v>
      </c>
      <c r="J34" s="151">
        <f>ROUND(((SUM(BF139:BF373))*I34),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ROUND((SUM(BG139:BG373)),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ROUND((SUM(BH139:BH373)),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ROUND((SUM(BI139:BI373)),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Stavební úpravy objektu bývalé prádelny v Křešicích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2023/20-01 - Vlastní objekt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st.p. č.379, k.ú.Křešice</v>
      </c>
      <c r="G89" s="37"/>
      <c r="H89" s="37"/>
      <c r="I89" s="29" t="s">
        <v>22</v>
      </c>
      <c r="J89" s="76" t="str">
        <f>IF(J12="","",J12)</f>
        <v>20. 5. 2023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24</v>
      </c>
      <c r="D91" s="37"/>
      <c r="E91" s="37"/>
      <c r="F91" s="24" t="str">
        <f>E15</f>
        <v>Obec Křešice, Nádražní 84, 411 48 Křešice</v>
      </c>
      <c r="G91" s="37"/>
      <c r="H91" s="37"/>
      <c r="I91" s="29" t="s">
        <v>30</v>
      </c>
      <c r="J91" s="33" t="str">
        <f>E21</f>
        <v>PK Polerecký spol.r.o.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Roman Šácha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110</v>
      </c>
      <c r="D94" s="173"/>
      <c r="E94" s="173"/>
      <c r="F94" s="173"/>
      <c r="G94" s="173"/>
      <c r="H94" s="173"/>
      <c r="I94" s="173"/>
      <c r="J94" s="174" t="s">
        <v>111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112</v>
      </c>
      <c r="D96" s="37"/>
      <c r="E96" s="37"/>
      <c r="F96" s="37"/>
      <c r="G96" s="37"/>
      <c r="H96" s="37"/>
      <c r="I96" s="37"/>
      <c r="J96" s="107">
        <f>J139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113</v>
      </c>
    </row>
    <row r="97" hidden="1" s="9" customFormat="1" ht="24.96" customHeight="1">
      <c r="A97" s="9"/>
      <c r="B97" s="176"/>
      <c r="C97" s="177"/>
      <c r="D97" s="178" t="s">
        <v>114</v>
      </c>
      <c r="E97" s="179"/>
      <c r="F97" s="179"/>
      <c r="G97" s="179"/>
      <c r="H97" s="179"/>
      <c r="I97" s="179"/>
      <c r="J97" s="180">
        <f>J140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115</v>
      </c>
      <c r="E98" s="185"/>
      <c r="F98" s="185"/>
      <c r="G98" s="185"/>
      <c r="H98" s="185"/>
      <c r="I98" s="185"/>
      <c r="J98" s="186">
        <f>J141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116</v>
      </c>
      <c r="E99" s="185"/>
      <c r="F99" s="185"/>
      <c r="G99" s="185"/>
      <c r="H99" s="185"/>
      <c r="I99" s="185"/>
      <c r="J99" s="186">
        <f>J150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117</v>
      </c>
      <c r="E100" s="185"/>
      <c r="F100" s="185"/>
      <c r="G100" s="185"/>
      <c r="H100" s="185"/>
      <c r="I100" s="185"/>
      <c r="J100" s="186">
        <f>J153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118</v>
      </c>
      <c r="E101" s="185"/>
      <c r="F101" s="185"/>
      <c r="G101" s="185"/>
      <c r="H101" s="185"/>
      <c r="I101" s="185"/>
      <c r="J101" s="186">
        <f>J165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2"/>
      <c r="C102" s="183"/>
      <c r="D102" s="184" t="s">
        <v>119</v>
      </c>
      <c r="E102" s="185"/>
      <c r="F102" s="185"/>
      <c r="G102" s="185"/>
      <c r="H102" s="185"/>
      <c r="I102" s="185"/>
      <c r="J102" s="186">
        <f>J170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2"/>
      <c r="C103" s="183"/>
      <c r="D103" s="184" t="s">
        <v>120</v>
      </c>
      <c r="E103" s="185"/>
      <c r="F103" s="185"/>
      <c r="G103" s="185"/>
      <c r="H103" s="185"/>
      <c r="I103" s="185"/>
      <c r="J103" s="186">
        <f>J198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2"/>
      <c r="C104" s="183"/>
      <c r="D104" s="184" t="s">
        <v>121</v>
      </c>
      <c r="E104" s="185"/>
      <c r="F104" s="185"/>
      <c r="G104" s="185"/>
      <c r="H104" s="185"/>
      <c r="I104" s="185"/>
      <c r="J104" s="186">
        <f>J222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2"/>
      <c r="C105" s="183"/>
      <c r="D105" s="184" t="s">
        <v>122</v>
      </c>
      <c r="E105" s="185"/>
      <c r="F105" s="185"/>
      <c r="G105" s="185"/>
      <c r="H105" s="185"/>
      <c r="I105" s="185"/>
      <c r="J105" s="186">
        <f>J228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76"/>
      <c r="C106" s="177"/>
      <c r="D106" s="178" t="s">
        <v>123</v>
      </c>
      <c r="E106" s="179"/>
      <c r="F106" s="179"/>
      <c r="G106" s="179"/>
      <c r="H106" s="179"/>
      <c r="I106" s="179"/>
      <c r="J106" s="180">
        <f>J230</f>
        <v>0</v>
      </c>
      <c r="K106" s="177"/>
      <c r="L106" s="18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82"/>
      <c r="C107" s="183"/>
      <c r="D107" s="184" t="s">
        <v>124</v>
      </c>
      <c r="E107" s="185"/>
      <c r="F107" s="185"/>
      <c r="G107" s="185"/>
      <c r="H107" s="185"/>
      <c r="I107" s="185"/>
      <c r="J107" s="186">
        <f>J231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2"/>
      <c r="C108" s="183"/>
      <c r="D108" s="184" t="s">
        <v>125</v>
      </c>
      <c r="E108" s="185"/>
      <c r="F108" s="185"/>
      <c r="G108" s="185"/>
      <c r="H108" s="185"/>
      <c r="I108" s="185"/>
      <c r="J108" s="186">
        <f>J238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2"/>
      <c r="C109" s="183"/>
      <c r="D109" s="184" t="s">
        <v>126</v>
      </c>
      <c r="E109" s="185"/>
      <c r="F109" s="185"/>
      <c r="G109" s="185"/>
      <c r="H109" s="185"/>
      <c r="I109" s="185"/>
      <c r="J109" s="186">
        <f>J253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82"/>
      <c r="C110" s="183"/>
      <c r="D110" s="184" t="s">
        <v>127</v>
      </c>
      <c r="E110" s="185"/>
      <c r="F110" s="185"/>
      <c r="G110" s="185"/>
      <c r="H110" s="185"/>
      <c r="I110" s="185"/>
      <c r="J110" s="186">
        <f>J268</f>
        <v>0</v>
      </c>
      <c r="K110" s="183"/>
      <c r="L110" s="18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82"/>
      <c r="C111" s="183"/>
      <c r="D111" s="184" t="s">
        <v>128</v>
      </c>
      <c r="E111" s="185"/>
      <c r="F111" s="185"/>
      <c r="G111" s="185"/>
      <c r="H111" s="185"/>
      <c r="I111" s="185"/>
      <c r="J111" s="186">
        <f>J272</f>
        <v>0</v>
      </c>
      <c r="K111" s="183"/>
      <c r="L111" s="18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82"/>
      <c r="C112" s="183"/>
      <c r="D112" s="184" t="s">
        <v>129</v>
      </c>
      <c r="E112" s="185"/>
      <c r="F112" s="185"/>
      <c r="G112" s="185"/>
      <c r="H112" s="185"/>
      <c r="I112" s="185"/>
      <c r="J112" s="186">
        <f>J282</f>
        <v>0</v>
      </c>
      <c r="K112" s="183"/>
      <c r="L112" s="18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82"/>
      <c r="C113" s="183"/>
      <c r="D113" s="184" t="s">
        <v>130</v>
      </c>
      <c r="E113" s="185"/>
      <c r="F113" s="185"/>
      <c r="G113" s="185"/>
      <c r="H113" s="185"/>
      <c r="I113" s="185"/>
      <c r="J113" s="186">
        <f>J289</f>
        <v>0</v>
      </c>
      <c r="K113" s="183"/>
      <c r="L113" s="18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82"/>
      <c r="C114" s="183"/>
      <c r="D114" s="184" t="s">
        <v>131</v>
      </c>
      <c r="E114" s="185"/>
      <c r="F114" s="185"/>
      <c r="G114" s="185"/>
      <c r="H114" s="185"/>
      <c r="I114" s="185"/>
      <c r="J114" s="186">
        <f>J307</f>
        <v>0</v>
      </c>
      <c r="K114" s="183"/>
      <c r="L114" s="18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10" customFormat="1" ht="19.92" customHeight="1">
      <c r="A115" s="10"/>
      <c r="B115" s="182"/>
      <c r="C115" s="183"/>
      <c r="D115" s="184" t="s">
        <v>132</v>
      </c>
      <c r="E115" s="185"/>
      <c r="F115" s="185"/>
      <c r="G115" s="185"/>
      <c r="H115" s="185"/>
      <c r="I115" s="185"/>
      <c r="J115" s="186">
        <f>J325</f>
        <v>0</v>
      </c>
      <c r="K115" s="183"/>
      <c r="L115" s="18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idden="1" s="10" customFormat="1" ht="19.92" customHeight="1">
      <c r="A116" s="10"/>
      <c r="B116" s="182"/>
      <c r="C116" s="183"/>
      <c r="D116" s="184" t="s">
        <v>133</v>
      </c>
      <c r="E116" s="185"/>
      <c r="F116" s="185"/>
      <c r="G116" s="185"/>
      <c r="H116" s="185"/>
      <c r="I116" s="185"/>
      <c r="J116" s="186">
        <f>J331</f>
        <v>0</v>
      </c>
      <c r="K116" s="183"/>
      <c r="L116" s="18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hidden="1" s="10" customFormat="1" ht="19.92" customHeight="1">
      <c r="A117" s="10"/>
      <c r="B117" s="182"/>
      <c r="C117" s="183"/>
      <c r="D117" s="184" t="s">
        <v>134</v>
      </c>
      <c r="E117" s="185"/>
      <c r="F117" s="185"/>
      <c r="G117" s="185"/>
      <c r="H117" s="185"/>
      <c r="I117" s="185"/>
      <c r="J117" s="186">
        <f>J348</f>
        <v>0</v>
      </c>
      <c r="K117" s="183"/>
      <c r="L117" s="18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hidden="1" s="10" customFormat="1" ht="19.92" customHeight="1">
      <c r="A118" s="10"/>
      <c r="B118" s="182"/>
      <c r="C118" s="183"/>
      <c r="D118" s="184" t="s">
        <v>135</v>
      </c>
      <c r="E118" s="185"/>
      <c r="F118" s="185"/>
      <c r="G118" s="185"/>
      <c r="H118" s="185"/>
      <c r="I118" s="185"/>
      <c r="J118" s="186">
        <f>J363</f>
        <v>0</v>
      </c>
      <c r="K118" s="183"/>
      <c r="L118" s="187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hidden="1" s="10" customFormat="1" ht="19.92" customHeight="1">
      <c r="A119" s="10"/>
      <c r="B119" s="182"/>
      <c r="C119" s="183"/>
      <c r="D119" s="184" t="s">
        <v>136</v>
      </c>
      <c r="E119" s="185"/>
      <c r="F119" s="185"/>
      <c r="G119" s="185"/>
      <c r="H119" s="185"/>
      <c r="I119" s="185"/>
      <c r="J119" s="186">
        <f>J365</f>
        <v>0</v>
      </c>
      <c r="K119" s="183"/>
      <c r="L119" s="187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hidden="1" s="2" customFormat="1" ht="21.84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hidden="1" s="2" customFormat="1" ht="6.96" customHeight="1">
      <c r="A121" s="35"/>
      <c r="B121" s="63"/>
      <c r="C121" s="64"/>
      <c r="D121" s="64"/>
      <c r="E121" s="64"/>
      <c r="F121" s="64"/>
      <c r="G121" s="64"/>
      <c r="H121" s="64"/>
      <c r="I121" s="64"/>
      <c r="J121" s="64"/>
      <c r="K121" s="64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hidden="1"/>
    <row r="123" hidden="1"/>
    <row r="124" hidden="1"/>
    <row r="125" s="2" customFormat="1" ht="6.96" customHeight="1">
      <c r="A125" s="35"/>
      <c r="B125" s="65"/>
      <c r="C125" s="66"/>
      <c r="D125" s="66"/>
      <c r="E125" s="66"/>
      <c r="F125" s="66"/>
      <c r="G125" s="66"/>
      <c r="H125" s="66"/>
      <c r="I125" s="66"/>
      <c r="J125" s="66"/>
      <c r="K125" s="66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24.96" customHeight="1">
      <c r="A126" s="35"/>
      <c r="B126" s="36"/>
      <c r="C126" s="20" t="s">
        <v>137</v>
      </c>
      <c r="D126" s="37"/>
      <c r="E126" s="37"/>
      <c r="F126" s="37"/>
      <c r="G126" s="37"/>
      <c r="H126" s="37"/>
      <c r="I126" s="37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6.96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2" customHeight="1">
      <c r="A128" s="35"/>
      <c r="B128" s="36"/>
      <c r="C128" s="29" t="s">
        <v>16</v>
      </c>
      <c r="D128" s="37"/>
      <c r="E128" s="37"/>
      <c r="F128" s="37"/>
      <c r="G128" s="37"/>
      <c r="H128" s="37"/>
      <c r="I128" s="37"/>
      <c r="J128" s="37"/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6.5" customHeight="1">
      <c r="A129" s="35"/>
      <c r="B129" s="36"/>
      <c r="C129" s="37"/>
      <c r="D129" s="37"/>
      <c r="E129" s="171" t="str">
        <f>E7</f>
        <v>Stavební úpravy objektu bývalé prádelny v Křešicích</v>
      </c>
      <c r="F129" s="29"/>
      <c r="G129" s="29"/>
      <c r="H129" s="29"/>
      <c r="I129" s="37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2" customHeight="1">
      <c r="A130" s="35"/>
      <c r="B130" s="36"/>
      <c r="C130" s="29" t="s">
        <v>107</v>
      </c>
      <c r="D130" s="37"/>
      <c r="E130" s="37"/>
      <c r="F130" s="37"/>
      <c r="G130" s="37"/>
      <c r="H130" s="37"/>
      <c r="I130" s="37"/>
      <c r="J130" s="37"/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6.5" customHeight="1">
      <c r="A131" s="35"/>
      <c r="B131" s="36"/>
      <c r="C131" s="37"/>
      <c r="D131" s="37"/>
      <c r="E131" s="73" t="str">
        <f>E9</f>
        <v>2023/20-01 - Vlastní objekt</v>
      </c>
      <c r="F131" s="37"/>
      <c r="G131" s="37"/>
      <c r="H131" s="37"/>
      <c r="I131" s="37"/>
      <c r="J131" s="37"/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6.96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2" customHeight="1">
      <c r="A133" s="35"/>
      <c r="B133" s="36"/>
      <c r="C133" s="29" t="s">
        <v>20</v>
      </c>
      <c r="D133" s="37"/>
      <c r="E133" s="37"/>
      <c r="F133" s="24" t="str">
        <f>F12</f>
        <v>st.p. č.379, k.ú.Křešice</v>
      </c>
      <c r="G133" s="37"/>
      <c r="H133" s="37"/>
      <c r="I133" s="29" t="s">
        <v>22</v>
      </c>
      <c r="J133" s="76" t="str">
        <f>IF(J12="","",J12)</f>
        <v>20. 5. 2023</v>
      </c>
      <c r="K133" s="37"/>
      <c r="L133" s="60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6.96" customHeight="1">
      <c r="A134" s="35"/>
      <c r="B134" s="36"/>
      <c r="C134" s="37"/>
      <c r="D134" s="37"/>
      <c r="E134" s="37"/>
      <c r="F134" s="37"/>
      <c r="G134" s="37"/>
      <c r="H134" s="37"/>
      <c r="I134" s="37"/>
      <c r="J134" s="37"/>
      <c r="K134" s="37"/>
      <c r="L134" s="60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25.65" customHeight="1">
      <c r="A135" s="35"/>
      <c r="B135" s="36"/>
      <c r="C135" s="29" t="s">
        <v>24</v>
      </c>
      <c r="D135" s="37"/>
      <c r="E135" s="37"/>
      <c r="F135" s="24" t="str">
        <f>E15</f>
        <v>Obec Křešice, Nádražní 84, 411 48 Křešice</v>
      </c>
      <c r="G135" s="37"/>
      <c r="H135" s="37"/>
      <c r="I135" s="29" t="s">
        <v>30</v>
      </c>
      <c r="J135" s="33" t="str">
        <f>E21</f>
        <v>PK Polerecký spol.r.o.</v>
      </c>
      <c r="K135" s="37"/>
      <c r="L135" s="60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5.15" customHeight="1">
      <c r="A136" s="35"/>
      <c r="B136" s="36"/>
      <c r="C136" s="29" t="s">
        <v>28</v>
      </c>
      <c r="D136" s="37"/>
      <c r="E136" s="37"/>
      <c r="F136" s="24" t="str">
        <f>IF(E18="","",E18)</f>
        <v>Vyplň údaj</v>
      </c>
      <c r="G136" s="37"/>
      <c r="H136" s="37"/>
      <c r="I136" s="29" t="s">
        <v>33</v>
      </c>
      <c r="J136" s="33" t="str">
        <f>E24</f>
        <v>Roman Šácha</v>
      </c>
      <c r="K136" s="37"/>
      <c r="L136" s="60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10.32" customHeight="1">
      <c r="A137" s="35"/>
      <c r="B137" s="36"/>
      <c r="C137" s="37"/>
      <c r="D137" s="37"/>
      <c r="E137" s="37"/>
      <c r="F137" s="37"/>
      <c r="G137" s="37"/>
      <c r="H137" s="37"/>
      <c r="I137" s="37"/>
      <c r="J137" s="37"/>
      <c r="K137" s="37"/>
      <c r="L137" s="60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11" customFormat="1" ht="29.28" customHeight="1">
      <c r="A138" s="188"/>
      <c r="B138" s="189"/>
      <c r="C138" s="190" t="s">
        <v>138</v>
      </c>
      <c r="D138" s="191" t="s">
        <v>63</v>
      </c>
      <c r="E138" s="191" t="s">
        <v>59</v>
      </c>
      <c r="F138" s="191" t="s">
        <v>60</v>
      </c>
      <c r="G138" s="191" t="s">
        <v>139</v>
      </c>
      <c r="H138" s="191" t="s">
        <v>140</v>
      </c>
      <c r="I138" s="191" t="s">
        <v>141</v>
      </c>
      <c r="J138" s="192" t="s">
        <v>111</v>
      </c>
      <c r="K138" s="193" t="s">
        <v>142</v>
      </c>
      <c r="L138" s="194"/>
      <c r="M138" s="97" t="s">
        <v>1</v>
      </c>
      <c r="N138" s="98" t="s">
        <v>42</v>
      </c>
      <c r="O138" s="98" t="s">
        <v>143</v>
      </c>
      <c r="P138" s="98" t="s">
        <v>144</v>
      </c>
      <c r="Q138" s="98" t="s">
        <v>145</v>
      </c>
      <c r="R138" s="98" t="s">
        <v>146</v>
      </c>
      <c r="S138" s="98" t="s">
        <v>147</v>
      </c>
      <c r="T138" s="99" t="s">
        <v>148</v>
      </c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</row>
    <row r="139" s="2" customFormat="1" ht="22.8" customHeight="1">
      <c r="A139" s="35"/>
      <c r="B139" s="36"/>
      <c r="C139" s="104" t="s">
        <v>149</v>
      </c>
      <c r="D139" s="37"/>
      <c r="E139" s="37"/>
      <c r="F139" s="37"/>
      <c r="G139" s="37"/>
      <c r="H139" s="37"/>
      <c r="I139" s="37"/>
      <c r="J139" s="195">
        <f>BK139</f>
        <v>0</v>
      </c>
      <c r="K139" s="37"/>
      <c r="L139" s="41"/>
      <c r="M139" s="100"/>
      <c r="N139" s="196"/>
      <c r="O139" s="101"/>
      <c r="P139" s="197">
        <f>P140+P230</f>
        <v>0</v>
      </c>
      <c r="Q139" s="101"/>
      <c r="R139" s="197">
        <f>R140+R230</f>
        <v>32.769894390000005</v>
      </c>
      <c r="S139" s="101"/>
      <c r="T139" s="198">
        <f>T140+T230</f>
        <v>32.8608841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77</v>
      </c>
      <c r="AU139" s="14" t="s">
        <v>113</v>
      </c>
      <c r="BK139" s="199">
        <f>BK140+BK230</f>
        <v>0</v>
      </c>
    </row>
    <row r="140" s="12" customFormat="1" ht="25.92" customHeight="1">
      <c r="A140" s="12"/>
      <c r="B140" s="200"/>
      <c r="C140" s="201"/>
      <c r="D140" s="202" t="s">
        <v>77</v>
      </c>
      <c r="E140" s="203" t="s">
        <v>150</v>
      </c>
      <c r="F140" s="203" t="s">
        <v>151</v>
      </c>
      <c r="G140" s="201"/>
      <c r="H140" s="201"/>
      <c r="I140" s="204"/>
      <c r="J140" s="205">
        <f>BK140</f>
        <v>0</v>
      </c>
      <c r="K140" s="201"/>
      <c r="L140" s="206"/>
      <c r="M140" s="207"/>
      <c r="N140" s="208"/>
      <c r="O140" s="208"/>
      <c r="P140" s="209">
        <f>P141+P150+P153+P165+P170+P198+P222+P228</f>
        <v>0</v>
      </c>
      <c r="Q140" s="208"/>
      <c r="R140" s="209">
        <f>R141+R150+R153+R165+R170+R198+R222+R228</f>
        <v>26.853270410000004</v>
      </c>
      <c r="S140" s="208"/>
      <c r="T140" s="210">
        <f>T141+T150+T153+T165+T170+T198+T222+T228</f>
        <v>32.058054900000002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1" t="s">
        <v>86</v>
      </c>
      <c r="AT140" s="212" t="s">
        <v>77</v>
      </c>
      <c r="AU140" s="212" t="s">
        <v>78</v>
      </c>
      <c r="AY140" s="211" t="s">
        <v>152</v>
      </c>
      <c r="BK140" s="213">
        <f>BK141+BK150+BK153+BK165+BK170+BK198+BK222+BK228</f>
        <v>0</v>
      </c>
    </row>
    <row r="141" s="12" customFormat="1" ht="22.8" customHeight="1">
      <c r="A141" s="12"/>
      <c r="B141" s="200"/>
      <c r="C141" s="201"/>
      <c r="D141" s="202" t="s">
        <v>77</v>
      </c>
      <c r="E141" s="214" t="s">
        <v>86</v>
      </c>
      <c r="F141" s="214" t="s">
        <v>153</v>
      </c>
      <c r="G141" s="201"/>
      <c r="H141" s="201"/>
      <c r="I141" s="204"/>
      <c r="J141" s="215">
        <f>BK141</f>
        <v>0</v>
      </c>
      <c r="K141" s="201"/>
      <c r="L141" s="206"/>
      <c r="M141" s="207"/>
      <c r="N141" s="208"/>
      <c r="O141" s="208"/>
      <c r="P141" s="209">
        <f>SUM(P142:P149)</f>
        <v>0</v>
      </c>
      <c r="Q141" s="208"/>
      <c r="R141" s="209">
        <f>SUM(R142:R149)</f>
        <v>2.1840000000000002</v>
      </c>
      <c r="S141" s="208"/>
      <c r="T141" s="210">
        <f>SUM(T142:T149)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1" t="s">
        <v>86</v>
      </c>
      <c r="AT141" s="212" t="s">
        <v>77</v>
      </c>
      <c r="AU141" s="212" t="s">
        <v>86</v>
      </c>
      <c r="AY141" s="211" t="s">
        <v>152</v>
      </c>
      <c r="BK141" s="213">
        <f>SUM(BK142:BK149)</f>
        <v>0</v>
      </c>
    </row>
    <row r="142" s="2" customFormat="1" ht="24.15" customHeight="1">
      <c r="A142" s="35"/>
      <c r="B142" s="36"/>
      <c r="C142" s="216" t="s">
        <v>86</v>
      </c>
      <c r="D142" s="216" t="s">
        <v>154</v>
      </c>
      <c r="E142" s="217" t="s">
        <v>155</v>
      </c>
      <c r="F142" s="218" t="s">
        <v>156</v>
      </c>
      <c r="G142" s="219" t="s">
        <v>157</v>
      </c>
      <c r="H142" s="220">
        <v>1.6000000000000001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44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158</v>
      </c>
      <c r="AT142" s="228" t="s">
        <v>154</v>
      </c>
      <c r="AU142" s="228" t="s">
        <v>159</v>
      </c>
      <c r="AY142" s="14" t="s">
        <v>152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159</v>
      </c>
      <c r="BK142" s="229">
        <f>ROUND(I142*H142,2)</f>
        <v>0</v>
      </c>
      <c r="BL142" s="14" t="s">
        <v>158</v>
      </c>
      <c r="BM142" s="228" t="s">
        <v>160</v>
      </c>
    </row>
    <row r="143" s="2" customFormat="1" ht="55.5" customHeight="1">
      <c r="A143" s="35"/>
      <c r="B143" s="36"/>
      <c r="C143" s="216" t="s">
        <v>159</v>
      </c>
      <c r="D143" s="216" t="s">
        <v>154</v>
      </c>
      <c r="E143" s="217" t="s">
        <v>161</v>
      </c>
      <c r="F143" s="218" t="s">
        <v>162</v>
      </c>
      <c r="G143" s="219" t="s">
        <v>157</v>
      </c>
      <c r="H143" s="220">
        <v>1.456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44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158</v>
      </c>
      <c r="AT143" s="228" t="s">
        <v>154</v>
      </c>
      <c r="AU143" s="228" t="s">
        <v>159</v>
      </c>
      <c r="AY143" s="14" t="s">
        <v>152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159</v>
      </c>
      <c r="BK143" s="229">
        <f>ROUND(I143*H143,2)</f>
        <v>0</v>
      </c>
      <c r="BL143" s="14" t="s">
        <v>158</v>
      </c>
      <c r="BM143" s="228" t="s">
        <v>163</v>
      </c>
    </row>
    <row r="144" s="2" customFormat="1" ht="62.7" customHeight="1">
      <c r="A144" s="35"/>
      <c r="B144" s="36"/>
      <c r="C144" s="216" t="s">
        <v>164</v>
      </c>
      <c r="D144" s="216" t="s">
        <v>154</v>
      </c>
      <c r="E144" s="217" t="s">
        <v>165</v>
      </c>
      <c r="F144" s="218" t="s">
        <v>166</v>
      </c>
      <c r="G144" s="219" t="s">
        <v>157</v>
      </c>
      <c r="H144" s="220">
        <v>1.456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44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158</v>
      </c>
      <c r="AT144" s="228" t="s">
        <v>154</v>
      </c>
      <c r="AU144" s="228" t="s">
        <v>159</v>
      </c>
      <c r="AY144" s="14" t="s">
        <v>152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159</v>
      </c>
      <c r="BK144" s="229">
        <f>ROUND(I144*H144,2)</f>
        <v>0</v>
      </c>
      <c r="BL144" s="14" t="s">
        <v>158</v>
      </c>
      <c r="BM144" s="228" t="s">
        <v>167</v>
      </c>
    </row>
    <row r="145" s="2" customFormat="1" ht="44.25" customHeight="1">
      <c r="A145" s="35"/>
      <c r="B145" s="36"/>
      <c r="C145" s="216" t="s">
        <v>158</v>
      </c>
      <c r="D145" s="216" t="s">
        <v>154</v>
      </c>
      <c r="E145" s="217" t="s">
        <v>168</v>
      </c>
      <c r="F145" s="218" t="s">
        <v>169</v>
      </c>
      <c r="G145" s="219" t="s">
        <v>170</v>
      </c>
      <c r="H145" s="220">
        <v>1.456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44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158</v>
      </c>
      <c r="AT145" s="228" t="s">
        <v>154</v>
      </c>
      <c r="AU145" s="228" t="s">
        <v>159</v>
      </c>
      <c r="AY145" s="14" t="s">
        <v>152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159</v>
      </c>
      <c r="BK145" s="229">
        <f>ROUND(I145*H145,2)</f>
        <v>0</v>
      </c>
      <c r="BL145" s="14" t="s">
        <v>158</v>
      </c>
      <c r="BM145" s="228" t="s">
        <v>171</v>
      </c>
    </row>
    <row r="146" s="2" customFormat="1" ht="44.25" customHeight="1">
      <c r="A146" s="35"/>
      <c r="B146" s="36"/>
      <c r="C146" s="216" t="s">
        <v>172</v>
      </c>
      <c r="D146" s="216" t="s">
        <v>154</v>
      </c>
      <c r="E146" s="217" t="s">
        <v>173</v>
      </c>
      <c r="F146" s="218" t="s">
        <v>174</v>
      </c>
      <c r="G146" s="219" t="s">
        <v>157</v>
      </c>
      <c r="H146" s="220">
        <v>4.2590000000000003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44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158</v>
      </c>
      <c r="AT146" s="228" t="s">
        <v>154</v>
      </c>
      <c r="AU146" s="228" t="s">
        <v>159</v>
      </c>
      <c r="AY146" s="14" t="s">
        <v>152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159</v>
      </c>
      <c r="BK146" s="229">
        <f>ROUND(I146*H146,2)</f>
        <v>0</v>
      </c>
      <c r="BL146" s="14" t="s">
        <v>158</v>
      </c>
      <c r="BM146" s="228" t="s">
        <v>175</v>
      </c>
    </row>
    <row r="147" s="2" customFormat="1" ht="44.25" customHeight="1">
      <c r="A147" s="35"/>
      <c r="B147" s="36"/>
      <c r="C147" s="216" t="s">
        <v>176</v>
      </c>
      <c r="D147" s="216" t="s">
        <v>154</v>
      </c>
      <c r="E147" s="217" t="s">
        <v>177</v>
      </c>
      <c r="F147" s="218" t="s">
        <v>178</v>
      </c>
      <c r="G147" s="219" t="s">
        <v>157</v>
      </c>
      <c r="H147" s="220">
        <v>0.50800000000000001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44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158</v>
      </c>
      <c r="AT147" s="228" t="s">
        <v>154</v>
      </c>
      <c r="AU147" s="228" t="s">
        <v>159</v>
      </c>
      <c r="AY147" s="14" t="s">
        <v>152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159</v>
      </c>
      <c r="BK147" s="229">
        <f>ROUND(I147*H147,2)</f>
        <v>0</v>
      </c>
      <c r="BL147" s="14" t="s">
        <v>158</v>
      </c>
      <c r="BM147" s="228" t="s">
        <v>179</v>
      </c>
    </row>
    <row r="148" s="2" customFormat="1" ht="66.75" customHeight="1">
      <c r="A148" s="35"/>
      <c r="B148" s="36"/>
      <c r="C148" s="216" t="s">
        <v>180</v>
      </c>
      <c r="D148" s="216" t="s">
        <v>154</v>
      </c>
      <c r="E148" s="217" t="s">
        <v>181</v>
      </c>
      <c r="F148" s="218" t="s">
        <v>182</v>
      </c>
      <c r="G148" s="219" t="s">
        <v>157</v>
      </c>
      <c r="H148" s="220">
        <v>1.0920000000000001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44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158</v>
      </c>
      <c r="AT148" s="228" t="s">
        <v>154</v>
      </c>
      <c r="AU148" s="228" t="s">
        <v>159</v>
      </c>
      <c r="AY148" s="14" t="s">
        <v>152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159</v>
      </c>
      <c r="BK148" s="229">
        <f>ROUND(I148*H148,2)</f>
        <v>0</v>
      </c>
      <c r="BL148" s="14" t="s">
        <v>158</v>
      </c>
      <c r="BM148" s="228" t="s">
        <v>183</v>
      </c>
    </row>
    <row r="149" s="2" customFormat="1" ht="16.5" customHeight="1">
      <c r="A149" s="35"/>
      <c r="B149" s="36"/>
      <c r="C149" s="230" t="s">
        <v>184</v>
      </c>
      <c r="D149" s="230" t="s">
        <v>185</v>
      </c>
      <c r="E149" s="231" t="s">
        <v>186</v>
      </c>
      <c r="F149" s="232" t="s">
        <v>187</v>
      </c>
      <c r="G149" s="233" t="s">
        <v>170</v>
      </c>
      <c r="H149" s="234">
        <v>2.1840000000000002</v>
      </c>
      <c r="I149" s="235"/>
      <c r="J149" s="236">
        <f>ROUND(I149*H149,2)</f>
        <v>0</v>
      </c>
      <c r="K149" s="237"/>
      <c r="L149" s="238"/>
      <c r="M149" s="239" t="s">
        <v>1</v>
      </c>
      <c r="N149" s="240" t="s">
        <v>44</v>
      </c>
      <c r="O149" s="88"/>
      <c r="P149" s="226">
        <f>O149*H149</f>
        <v>0</v>
      </c>
      <c r="Q149" s="226">
        <v>1</v>
      </c>
      <c r="R149" s="226">
        <f>Q149*H149</f>
        <v>2.1840000000000002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184</v>
      </c>
      <c r="AT149" s="228" t="s">
        <v>185</v>
      </c>
      <c r="AU149" s="228" t="s">
        <v>159</v>
      </c>
      <c r="AY149" s="14" t="s">
        <v>152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159</v>
      </c>
      <c r="BK149" s="229">
        <f>ROUND(I149*H149,2)</f>
        <v>0</v>
      </c>
      <c r="BL149" s="14" t="s">
        <v>158</v>
      </c>
      <c r="BM149" s="228" t="s">
        <v>188</v>
      </c>
    </row>
    <row r="150" s="12" customFormat="1" ht="22.8" customHeight="1">
      <c r="A150" s="12"/>
      <c r="B150" s="200"/>
      <c r="C150" s="201"/>
      <c r="D150" s="202" t="s">
        <v>77</v>
      </c>
      <c r="E150" s="214" t="s">
        <v>159</v>
      </c>
      <c r="F150" s="214" t="s">
        <v>189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SUM(P151:P152)</f>
        <v>0</v>
      </c>
      <c r="Q150" s="208"/>
      <c r="R150" s="209">
        <f>SUM(R151:R152)</f>
        <v>0.34272512999999999</v>
      </c>
      <c r="S150" s="208"/>
      <c r="T150" s="210">
        <f>SUM(T151:T152)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86</v>
      </c>
      <c r="AT150" s="212" t="s">
        <v>77</v>
      </c>
      <c r="AU150" s="212" t="s">
        <v>86</v>
      </c>
      <c r="AY150" s="211" t="s">
        <v>152</v>
      </c>
      <c r="BK150" s="213">
        <f>SUM(BK151:BK152)</f>
        <v>0</v>
      </c>
    </row>
    <row r="151" s="2" customFormat="1" ht="24.15" customHeight="1">
      <c r="A151" s="35"/>
      <c r="B151" s="36"/>
      <c r="C151" s="216" t="s">
        <v>190</v>
      </c>
      <c r="D151" s="216" t="s">
        <v>154</v>
      </c>
      <c r="E151" s="217" t="s">
        <v>191</v>
      </c>
      <c r="F151" s="218" t="s">
        <v>192</v>
      </c>
      <c r="G151" s="219" t="s">
        <v>157</v>
      </c>
      <c r="H151" s="220">
        <v>0.048000000000000001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44</v>
      </c>
      <c r="O151" s="88"/>
      <c r="P151" s="226">
        <f>O151*H151</f>
        <v>0</v>
      </c>
      <c r="Q151" s="226">
        <v>1.98</v>
      </c>
      <c r="R151" s="226">
        <f>Q151*H151</f>
        <v>0.095039999999999999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158</v>
      </c>
      <c r="AT151" s="228" t="s">
        <v>154</v>
      </c>
      <c r="AU151" s="228" t="s">
        <v>159</v>
      </c>
      <c r="AY151" s="14" t="s">
        <v>152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159</v>
      </c>
      <c r="BK151" s="229">
        <f>ROUND(I151*H151,2)</f>
        <v>0</v>
      </c>
      <c r="BL151" s="14" t="s">
        <v>158</v>
      </c>
      <c r="BM151" s="228" t="s">
        <v>193</v>
      </c>
    </row>
    <row r="152" s="2" customFormat="1" ht="24.15" customHeight="1">
      <c r="A152" s="35"/>
      <c r="B152" s="36"/>
      <c r="C152" s="216" t="s">
        <v>194</v>
      </c>
      <c r="D152" s="216" t="s">
        <v>154</v>
      </c>
      <c r="E152" s="217" t="s">
        <v>195</v>
      </c>
      <c r="F152" s="218" t="s">
        <v>196</v>
      </c>
      <c r="G152" s="219" t="s">
        <v>157</v>
      </c>
      <c r="H152" s="220">
        <v>0.099000000000000005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44</v>
      </c>
      <c r="O152" s="88"/>
      <c r="P152" s="226">
        <f>O152*H152</f>
        <v>0</v>
      </c>
      <c r="Q152" s="226">
        <v>2.5018699999999998</v>
      </c>
      <c r="R152" s="226">
        <f>Q152*H152</f>
        <v>0.24768513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158</v>
      </c>
      <c r="AT152" s="228" t="s">
        <v>154</v>
      </c>
      <c r="AU152" s="228" t="s">
        <v>159</v>
      </c>
      <c r="AY152" s="14" t="s">
        <v>152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159</v>
      </c>
      <c r="BK152" s="229">
        <f>ROUND(I152*H152,2)</f>
        <v>0</v>
      </c>
      <c r="BL152" s="14" t="s">
        <v>158</v>
      </c>
      <c r="BM152" s="228" t="s">
        <v>197</v>
      </c>
    </row>
    <row r="153" s="12" customFormat="1" ht="22.8" customHeight="1">
      <c r="A153" s="12"/>
      <c r="B153" s="200"/>
      <c r="C153" s="201"/>
      <c r="D153" s="202" t="s">
        <v>77</v>
      </c>
      <c r="E153" s="214" t="s">
        <v>164</v>
      </c>
      <c r="F153" s="214" t="s">
        <v>198</v>
      </c>
      <c r="G153" s="201"/>
      <c r="H153" s="201"/>
      <c r="I153" s="204"/>
      <c r="J153" s="215">
        <f>BK153</f>
        <v>0</v>
      </c>
      <c r="K153" s="201"/>
      <c r="L153" s="206"/>
      <c r="M153" s="207"/>
      <c r="N153" s="208"/>
      <c r="O153" s="208"/>
      <c r="P153" s="209">
        <f>SUM(P154:P164)</f>
        <v>0</v>
      </c>
      <c r="Q153" s="208"/>
      <c r="R153" s="209">
        <f>SUM(R154:R164)</f>
        <v>3.3768726400000006</v>
      </c>
      <c r="S153" s="208"/>
      <c r="T153" s="210">
        <f>SUM(T154:T164)</f>
        <v>0.00035090000000000007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1" t="s">
        <v>86</v>
      </c>
      <c r="AT153" s="212" t="s">
        <v>77</v>
      </c>
      <c r="AU153" s="212" t="s">
        <v>86</v>
      </c>
      <c r="AY153" s="211" t="s">
        <v>152</v>
      </c>
      <c r="BK153" s="213">
        <f>SUM(BK154:BK164)</f>
        <v>0</v>
      </c>
    </row>
    <row r="154" s="2" customFormat="1" ht="37.8" customHeight="1">
      <c r="A154" s="35"/>
      <c r="B154" s="36"/>
      <c r="C154" s="216" t="s">
        <v>199</v>
      </c>
      <c r="D154" s="216" t="s">
        <v>154</v>
      </c>
      <c r="E154" s="217" t="s">
        <v>200</v>
      </c>
      <c r="F154" s="218" t="s">
        <v>201</v>
      </c>
      <c r="G154" s="219" t="s">
        <v>157</v>
      </c>
      <c r="H154" s="220">
        <v>0.20000000000000001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44</v>
      </c>
      <c r="O154" s="88"/>
      <c r="P154" s="226">
        <f>O154*H154</f>
        <v>0</v>
      </c>
      <c r="Q154" s="226">
        <v>1.3271500000000001</v>
      </c>
      <c r="R154" s="226">
        <f>Q154*H154</f>
        <v>0.26543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158</v>
      </c>
      <c r="AT154" s="228" t="s">
        <v>154</v>
      </c>
      <c r="AU154" s="228" t="s">
        <v>159</v>
      </c>
      <c r="AY154" s="14" t="s">
        <v>152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159</v>
      </c>
      <c r="BK154" s="229">
        <f>ROUND(I154*H154,2)</f>
        <v>0</v>
      </c>
      <c r="BL154" s="14" t="s">
        <v>158</v>
      </c>
      <c r="BM154" s="228" t="s">
        <v>202</v>
      </c>
    </row>
    <row r="155" s="2" customFormat="1" ht="37.8" customHeight="1">
      <c r="A155" s="35"/>
      <c r="B155" s="36"/>
      <c r="C155" s="216" t="s">
        <v>203</v>
      </c>
      <c r="D155" s="216" t="s">
        <v>154</v>
      </c>
      <c r="E155" s="217" t="s">
        <v>204</v>
      </c>
      <c r="F155" s="218" t="s">
        <v>205</v>
      </c>
      <c r="G155" s="219" t="s">
        <v>157</v>
      </c>
      <c r="H155" s="220">
        <v>1.238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44</v>
      </c>
      <c r="O155" s="88"/>
      <c r="P155" s="226">
        <f>O155*H155</f>
        <v>0</v>
      </c>
      <c r="Q155" s="226">
        <v>1.3271500000000001</v>
      </c>
      <c r="R155" s="226">
        <f>Q155*H155</f>
        <v>1.6430117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158</v>
      </c>
      <c r="AT155" s="228" t="s">
        <v>154</v>
      </c>
      <c r="AU155" s="228" t="s">
        <v>159</v>
      </c>
      <c r="AY155" s="14" t="s">
        <v>152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159</v>
      </c>
      <c r="BK155" s="229">
        <f>ROUND(I155*H155,2)</f>
        <v>0</v>
      </c>
      <c r="BL155" s="14" t="s">
        <v>158</v>
      </c>
      <c r="BM155" s="228" t="s">
        <v>206</v>
      </c>
    </row>
    <row r="156" s="2" customFormat="1" ht="44.25" customHeight="1">
      <c r="A156" s="35"/>
      <c r="B156" s="36"/>
      <c r="C156" s="216" t="s">
        <v>207</v>
      </c>
      <c r="D156" s="216" t="s">
        <v>154</v>
      </c>
      <c r="E156" s="217" t="s">
        <v>208</v>
      </c>
      <c r="F156" s="218" t="s">
        <v>209</v>
      </c>
      <c r="G156" s="219" t="s">
        <v>210</v>
      </c>
      <c r="H156" s="220">
        <v>1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44</v>
      </c>
      <c r="O156" s="88"/>
      <c r="P156" s="226">
        <f>O156*H156</f>
        <v>0</v>
      </c>
      <c r="Q156" s="226">
        <v>0.022280000000000001</v>
      </c>
      <c r="R156" s="226">
        <f>Q156*H156</f>
        <v>0.022280000000000001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158</v>
      </c>
      <c r="AT156" s="228" t="s">
        <v>154</v>
      </c>
      <c r="AU156" s="228" t="s">
        <v>159</v>
      </c>
      <c r="AY156" s="14" t="s">
        <v>152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159</v>
      </c>
      <c r="BK156" s="229">
        <f>ROUND(I156*H156,2)</f>
        <v>0</v>
      </c>
      <c r="BL156" s="14" t="s">
        <v>158</v>
      </c>
      <c r="BM156" s="228" t="s">
        <v>211</v>
      </c>
    </row>
    <row r="157" s="2" customFormat="1" ht="44.25" customHeight="1">
      <c r="A157" s="35"/>
      <c r="B157" s="36"/>
      <c r="C157" s="216" t="s">
        <v>212</v>
      </c>
      <c r="D157" s="216" t="s">
        <v>154</v>
      </c>
      <c r="E157" s="217" t="s">
        <v>213</v>
      </c>
      <c r="F157" s="218" t="s">
        <v>214</v>
      </c>
      <c r="G157" s="219" t="s">
        <v>210</v>
      </c>
      <c r="H157" s="220">
        <v>1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44</v>
      </c>
      <c r="O157" s="88"/>
      <c r="P157" s="226">
        <f>O157*H157</f>
        <v>0</v>
      </c>
      <c r="Q157" s="226">
        <v>0.026280000000000001</v>
      </c>
      <c r="R157" s="226">
        <f>Q157*H157</f>
        <v>0.026280000000000001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158</v>
      </c>
      <c r="AT157" s="228" t="s">
        <v>154</v>
      </c>
      <c r="AU157" s="228" t="s">
        <v>159</v>
      </c>
      <c r="AY157" s="14" t="s">
        <v>152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159</v>
      </c>
      <c r="BK157" s="229">
        <f>ROUND(I157*H157,2)</f>
        <v>0</v>
      </c>
      <c r="BL157" s="14" t="s">
        <v>158</v>
      </c>
      <c r="BM157" s="228" t="s">
        <v>215</v>
      </c>
    </row>
    <row r="158" s="2" customFormat="1" ht="33" customHeight="1">
      <c r="A158" s="35"/>
      <c r="B158" s="36"/>
      <c r="C158" s="216" t="s">
        <v>8</v>
      </c>
      <c r="D158" s="216" t="s">
        <v>154</v>
      </c>
      <c r="E158" s="217" t="s">
        <v>216</v>
      </c>
      <c r="F158" s="218" t="s">
        <v>217</v>
      </c>
      <c r="G158" s="219" t="s">
        <v>170</v>
      </c>
      <c r="H158" s="220">
        <v>0.13900000000000001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44</v>
      </c>
      <c r="O158" s="88"/>
      <c r="P158" s="226">
        <f>O158*H158</f>
        <v>0</v>
      </c>
      <c r="Q158" s="226">
        <v>1.0900000000000001</v>
      </c>
      <c r="R158" s="226">
        <f>Q158*H158</f>
        <v>0.15151000000000003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158</v>
      </c>
      <c r="AT158" s="228" t="s">
        <v>154</v>
      </c>
      <c r="AU158" s="228" t="s">
        <v>159</v>
      </c>
      <c r="AY158" s="14" t="s">
        <v>152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159</v>
      </c>
      <c r="BK158" s="229">
        <f>ROUND(I158*H158,2)</f>
        <v>0</v>
      </c>
      <c r="BL158" s="14" t="s">
        <v>158</v>
      </c>
      <c r="BM158" s="228" t="s">
        <v>218</v>
      </c>
    </row>
    <row r="159" s="2" customFormat="1" ht="37.8" customHeight="1">
      <c r="A159" s="35"/>
      <c r="B159" s="36"/>
      <c r="C159" s="216" t="s">
        <v>219</v>
      </c>
      <c r="D159" s="216" t="s">
        <v>154</v>
      </c>
      <c r="E159" s="217" t="s">
        <v>220</v>
      </c>
      <c r="F159" s="218" t="s">
        <v>221</v>
      </c>
      <c r="G159" s="219" t="s">
        <v>222</v>
      </c>
      <c r="H159" s="220">
        <v>28.120000000000001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44</v>
      </c>
      <c r="O159" s="88"/>
      <c r="P159" s="226">
        <f>O159*H159</f>
        <v>0</v>
      </c>
      <c r="Q159" s="226">
        <v>0.00079000000000000001</v>
      </c>
      <c r="R159" s="226">
        <f>Q159*H159</f>
        <v>0.0222148</v>
      </c>
      <c r="S159" s="226">
        <v>1.0000000000000001E-05</v>
      </c>
      <c r="T159" s="227">
        <f>S159*H159</f>
        <v>0.00028120000000000006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158</v>
      </c>
      <c r="AT159" s="228" t="s">
        <v>154</v>
      </c>
      <c r="AU159" s="228" t="s">
        <v>159</v>
      </c>
      <c r="AY159" s="14" t="s">
        <v>152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159</v>
      </c>
      <c r="BK159" s="229">
        <f>ROUND(I159*H159,2)</f>
        <v>0</v>
      </c>
      <c r="BL159" s="14" t="s">
        <v>158</v>
      </c>
      <c r="BM159" s="228" t="s">
        <v>223</v>
      </c>
    </row>
    <row r="160" s="2" customFormat="1" ht="37.8" customHeight="1">
      <c r="A160" s="35"/>
      <c r="B160" s="36"/>
      <c r="C160" s="216" t="s">
        <v>224</v>
      </c>
      <c r="D160" s="216" t="s">
        <v>154</v>
      </c>
      <c r="E160" s="217" t="s">
        <v>225</v>
      </c>
      <c r="F160" s="218" t="s">
        <v>226</v>
      </c>
      <c r="G160" s="219" t="s">
        <v>222</v>
      </c>
      <c r="H160" s="220">
        <v>6.9699999999999998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44</v>
      </c>
      <c r="O160" s="88"/>
      <c r="P160" s="226">
        <f>O160*H160</f>
        <v>0</v>
      </c>
      <c r="Q160" s="226">
        <v>0.0011900000000000001</v>
      </c>
      <c r="R160" s="226">
        <f>Q160*H160</f>
        <v>0.008294300000000001</v>
      </c>
      <c r="S160" s="226">
        <v>1.0000000000000001E-05</v>
      </c>
      <c r="T160" s="227">
        <f>S160*H160</f>
        <v>6.97E-05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158</v>
      </c>
      <c r="AT160" s="228" t="s">
        <v>154</v>
      </c>
      <c r="AU160" s="228" t="s">
        <v>159</v>
      </c>
      <c r="AY160" s="14" t="s">
        <v>152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159</v>
      </c>
      <c r="BK160" s="229">
        <f>ROUND(I160*H160,2)</f>
        <v>0</v>
      </c>
      <c r="BL160" s="14" t="s">
        <v>158</v>
      </c>
      <c r="BM160" s="228" t="s">
        <v>227</v>
      </c>
    </row>
    <row r="161" s="2" customFormat="1" ht="49.05" customHeight="1">
      <c r="A161" s="35"/>
      <c r="B161" s="36"/>
      <c r="C161" s="216" t="s">
        <v>228</v>
      </c>
      <c r="D161" s="216" t="s">
        <v>154</v>
      </c>
      <c r="E161" s="217" t="s">
        <v>229</v>
      </c>
      <c r="F161" s="218" t="s">
        <v>230</v>
      </c>
      <c r="G161" s="219" t="s">
        <v>231</v>
      </c>
      <c r="H161" s="220">
        <v>1.78</v>
      </c>
      <c r="I161" s="221"/>
      <c r="J161" s="222">
        <f>ROUND(I161*H161,2)</f>
        <v>0</v>
      </c>
      <c r="K161" s="223"/>
      <c r="L161" s="41"/>
      <c r="M161" s="224" t="s">
        <v>1</v>
      </c>
      <c r="N161" s="225" t="s">
        <v>44</v>
      </c>
      <c r="O161" s="88"/>
      <c r="P161" s="226">
        <f>O161*H161</f>
        <v>0</v>
      </c>
      <c r="Q161" s="226">
        <v>0.063070000000000001</v>
      </c>
      <c r="R161" s="226">
        <f>Q161*H161</f>
        <v>0.11226460000000001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158</v>
      </c>
      <c r="AT161" s="228" t="s">
        <v>154</v>
      </c>
      <c r="AU161" s="228" t="s">
        <v>159</v>
      </c>
      <c r="AY161" s="14" t="s">
        <v>152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159</v>
      </c>
      <c r="BK161" s="229">
        <f>ROUND(I161*H161,2)</f>
        <v>0</v>
      </c>
      <c r="BL161" s="14" t="s">
        <v>158</v>
      </c>
      <c r="BM161" s="228" t="s">
        <v>232</v>
      </c>
    </row>
    <row r="162" s="2" customFormat="1" ht="37.8" customHeight="1">
      <c r="A162" s="35"/>
      <c r="B162" s="36"/>
      <c r="C162" s="216" t="s">
        <v>233</v>
      </c>
      <c r="D162" s="216" t="s">
        <v>154</v>
      </c>
      <c r="E162" s="217" t="s">
        <v>234</v>
      </c>
      <c r="F162" s="218" t="s">
        <v>235</v>
      </c>
      <c r="G162" s="219" t="s">
        <v>231</v>
      </c>
      <c r="H162" s="220">
        <v>12.725</v>
      </c>
      <c r="I162" s="221"/>
      <c r="J162" s="222">
        <f>ROUND(I162*H162,2)</f>
        <v>0</v>
      </c>
      <c r="K162" s="223"/>
      <c r="L162" s="41"/>
      <c r="M162" s="224" t="s">
        <v>1</v>
      </c>
      <c r="N162" s="225" t="s">
        <v>44</v>
      </c>
      <c r="O162" s="88"/>
      <c r="P162" s="226">
        <f>O162*H162</f>
        <v>0</v>
      </c>
      <c r="Q162" s="226">
        <v>0.061719999999999997</v>
      </c>
      <c r="R162" s="226">
        <f>Q162*H162</f>
        <v>0.78538699999999995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158</v>
      </c>
      <c r="AT162" s="228" t="s">
        <v>154</v>
      </c>
      <c r="AU162" s="228" t="s">
        <v>159</v>
      </c>
      <c r="AY162" s="14" t="s">
        <v>152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159</v>
      </c>
      <c r="BK162" s="229">
        <f>ROUND(I162*H162,2)</f>
        <v>0</v>
      </c>
      <c r="BL162" s="14" t="s">
        <v>158</v>
      </c>
      <c r="BM162" s="228" t="s">
        <v>236</v>
      </c>
    </row>
    <row r="163" s="2" customFormat="1" ht="37.8" customHeight="1">
      <c r="A163" s="35"/>
      <c r="B163" s="36"/>
      <c r="C163" s="216" t="s">
        <v>237</v>
      </c>
      <c r="D163" s="216" t="s">
        <v>154</v>
      </c>
      <c r="E163" s="217" t="s">
        <v>238</v>
      </c>
      <c r="F163" s="218" t="s">
        <v>239</v>
      </c>
      <c r="G163" s="219" t="s">
        <v>231</v>
      </c>
      <c r="H163" s="220">
        <v>0.90000000000000002</v>
      </c>
      <c r="I163" s="221"/>
      <c r="J163" s="222">
        <f>ROUND(I163*H163,2)</f>
        <v>0</v>
      </c>
      <c r="K163" s="223"/>
      <c r="L163" s="41"/>
      <c r="M163" s="224" t="s">
        <v>1</v>
      </c>
      <c r="N163" s="225" t="s">
        <v>44</v>
      </c>
      <c r="O163" s="88"/>
      <c r="P163" s="226">
        <f>O163*H163</f>
        <v>0</v>
      </c>
      <c r="Q163" s="226">
        <v>0.17818000000000001</v>
      </c>
      <c r="R163" s="226">
        <f>Q163*H163</f>
        <v>0.16036200000000001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158</v>
      </c>
      <c r="AT163" s="228" t="s">
        <v>154</v>
      </c>
      <c r="AU163" s="228" t="s">
        <v>159</v>
      </c>
      <c r="AY163" s="14" t="s">
        <v>152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159</v>
      </c>
      <c r="BK163" s="229">
        <f>ROUND(I163*H163,2)</f>
        <v>0</v>
      </c>
      <c r="BL163" s="14" t="s">
        <v>158</v>
      </c>
      <c r="BM163" s="228" t="s">
        <v>240</v>
      </c>
    </row>
    <row r="164" s="2" customFormat="1" ht="16.5" customHeight="1">
      <c r="A164" s="35"/>
      <c r="B164" s="36"/>
      <c r="C164" s="216" t="s">
        <v>7</v>
      </c>
      <c r="D164" s="216" t="s">
        <v>154</v>
      </c>
      <c r="E164" s="217" t="s">
        <v>241</v>
      </c>
      <c r="F164" s="218" t="s">
        <v>242</v>
      </c>
      <c r="G164" s="219" t="s">
        <v>157</v>
      </c>
      <c r="H164" s="220">
        <v>0.068000000000000005</v>
      </c>
      <c r="I164" s="221"/>
      <c r="J164" s="222">
        <f>ROUND(I164*H164,2)</f>
        <v>0</v>
      </c>
      <c r="K164" s="223"/>
      <c r="L164" s="41"/>
      <c r="M164" s="224" t="s">
        <v>1</v>
      </c>
      <c r="N164" s="225" t="s">
        <v>44</v>
      </c>
      <c r="O164" s="88"/>
      <c r="P164" s="226">
        <f>O164*H164</f>
        <v>0</v>
      </c>
      <c r="Q164" s="226">
        <v>2.6446800000000001</v>
      </c>
      <c r="R164" s="226">
        <f>Q164*H164</f>
        <v>0.17983824000000001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158</v>
      </c>
      <c r="AT164" s="228" t="s">
        <v>154</v>
      </c>
      <c r="AU164" s="228" t="s">
        <v>159</v>
      </c>
      <c r="AY164" s="14" t="s">
        <v>152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159</v>
      </c>
      <c r="BK164" s="229">
        <f>ROUND(I164*H164,2)</f>
        <v>0</v>
      </c>
      <c r="BL164" s="14" t="s">
        <v>158</v>
      </c>
      <c r="BM164" s="228" t="s">
        <v>243</v>
      </c>
    </row>
    <row r="165" s="12" customFormat="1" ht="22.8" customHeight="1">
      <c r="A165" s="12"/>
      <c r="B165" s="200"/>
      <c r="C165" s="201"/>
      <c r="D165" s="202" t="s">
        <v>77</v>
      </c>
      <c r="E165" s="214" t="s">
        <v>158</v>
      </c>
      <c r="F165" s="214" t="s">
        <v>244</v>
      </c>
      <c r="G165" s="201"/>
      <c r="H165" s="201"/>
      <c r="I165" s="204"/>
      <c r="J165" s="215">
        <f>BK165</f>
        <v>0</v>
      </c>
      <c r="K165" s="201"/>
      <c r="L165" s="206"/>
      <c r="M165" s="207"/>
      <c r="N165" s="208"/>
      <c r="O165" s="208"/>
      <c r="P165" s="209">
        <f>SUM(P166:P169)</f>
        <v>0</v>
      </c>
      <c r="Q165" s="208"/>
      <c r="R165" s="209">
        <f>SUM(R166:R169)</f>
        <v>0.11968586000000001</v>
      </c>
      <c r="S165" s="208"/>
      <c r="T165" s="210">
        <f>SUM(T166:T169)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1" t="s">
        <v>86</v>
      </c>
      <c r="AT165" s="212" t="s">
        <v>77</v>
      </c>
      <c r="AU165" s="212" t="s">
        <v>86</v>
      </c>
      <c r="AY165" s="211" t="s">
        <v>152</v>
      </c>
      <c r="BK165" s="213">
        <f>SUM(BK166:BK169)</f>
        <v>0</v>
      </c>
    </row>
    <row r="166" s="2" customFormat="1" ht="44.25" customHeight="1">
      <c r="A166" s="35"/>
      <c r="B166" s="36"/>
      <c r="C166" s="216" t="s">
        <v>245</v>
      </c>
      <c r="D166" s="216" t="s">
        <v>154</v>
      </c>
      <c r="E166" s="217" t="s">
        <v>246</v>
      </c>
      <c r="F166" s="218" t="s">
        <v>247</v>
      </c>
      <c r="G166" s="219" t="s">
        <v>222</v>
      </c>
      <c r="H166" s="220">
        <v>1.0700000000000001</v>
      </c>
      <c r="I166" s="221"/>
      <c r="J166" s="222">
        <f>ROUND(I166*H166,2)</f>
        <v>0</v>
      </c>
      <c r="K166" s="223"/>
      <c r="L166" s="41"/>
      <c r="M166" s="224" t="s">
        <v>1</v>
      </c>
      <c r="N166" s="225" t="s">
        <v>44</v>
      </c>
      <c r="O166" s="88"/>
      <c r="P166" s="226">
        <f>O166*H166</f>
        <v>0</v>
      </c>
      <c r="Q166" s="226">
        <v>0.11046</v>
      </c>
      <c r="R166" s="226">
        <f>Q166*H166</f>
        <v>0.11819220000000001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158</v>
      </c>
      <c r="AT166" s="228" t="s">
        <v>154</v>
      </c>
      <c r="AU166" s="228" t="s">
        <v>159</v>
      </c>
      <c r="AY166" s="14" t="s">
        <v>152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159</v>
      </c>
      <c r="BK166" s="229">
        <f>ROUND(I166*H166,2)</f>
        <v>0</v>
      </c>
      <c r="BL166" s="14" t="s">
        <v>158</v>
      </c>
      <c r="BM166" s="228" t="s">
        <v>248</v>
      </c>
    </row>
    <row r="167" s="2" customFormat="1" ht="33" customHeight="1">
      <c r="A167" s="35"/>
      <c r="B167" s="36"/>
      <c r="C167" s="216" t="s">
        <v>249</v>
      </c>
      <c r="D167" s="216" t="s">
        <v>154</v>
      </c>
      <c r="E167" s="217" t="s">
        <v>250</v>
      </c>
      <c r="F167" s="218" t="s">
        <v>251</v>
      </c>
      <c r="G167" s="219" t="s">
        <v>231</v>
      </c>
      <c r="H167" s="220">
        <v>0.22700000000000001</v>
      </c>
      <c r="I167" s="221"/>
      <c r="J167" s="222">
        <f>ROUND(I167*H167,2)</f>
        <v>0</v>
      </c>
      <c r="K167" s="223"/>
      <c r="L167" s="41"/>
      <c r="M167" s="224" t="s">
        <v>1</v>
      </c>
      <c r="N167" s="225" t="s">
        <v>44</v>
      </c>
      <c r="O167" s="88"/>
      <c r="P167" s="226">
        <f>O167*H167</f>
        <v>0</v>
      </c>
      <c r="Q167" s="226">
        <v>0.0065799999999999999</v>
      </c>
      <c r="R167" s="226">
        <f>Q167*H167</f>
        <v>0.00149366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158</v>
      </c>
      <c r="AT167" s="228" t="s">
        <v>154</v>
      </c>
      <c r="AU167" s="228" t="s">
        <v>159</v>
      </c>
      <c r="AY167" s="14" t="s">
        <v>152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159</v>
      </c>
      <c r="BK167" s="229">
        <f>ROUND(I167*H167,2)</f>
        <v>0</v>
      </c>
      <c r="BL167" s="14" t="s">
        <v>158</v>
      </c>
      <c r="BM167" s="228" t="s">
        <v>252</v>
      </c>
    </row>
    <row r="168" s="2" customFormat="1" ht="33" customHeight="1">
      <c r="A168" s="35"/>
      <c r="B168" s="36"/>
      <c r="C168" s="216" t="s">
        <v>253</v>
      </c>
      <c r="D168" s="216" t="s">
        <v>154</v>
      </c>
      <c r="E168" s="217" t="s">
        <v>254</v>
      </c>
      <c r="F168" s="218" t="s">
        <v>255</v>
      </c>
      <c r="G168" s="219" t="s">
        <v>231</v>
      </c>
      <c r="H168" s="220">
        <v>0.22700000000000001</v>
      </c>
      <c r="I168" s="221"/>
      <c r="J168" s="222">
        <f>ROUND(I168*H168,2)</f>
        <v>0</v>
      </c>
      <c r="K168" s="223"/>
      <c r="L168" s="41"/>
      <c r="M168" s="224" t="s">
        <v>1</v>
      </c>
      <c r="N168" s="225" t="s">
        <v>44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158</v>
      </c>
      <c r="AT168" s="228" t="s">
        <v>154</v>
      </c>
      <c r="AU168" s="228" t="s">
        <v>159</v>
      </c>
      <c r="AY168" s="14" t="s">
        <v>152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159</v>
      </c>
      <c r="BK168" s="229">
        <f>ROUND(I168*H168,2)</f>
        <v>0</v>
      </c>
      <c r="BL168" s="14" t="s">
        <v>158</v>
      </c>
      <c r="BM168" s="228" t="s">
        <v>256</v>
      </c>
    </row>
    <row r="169" s="2" customFormat="1" ht="33" customHeight="1">
      <c r="A169" s="35"/>
      <c r="B169" s="36"/>
      <c r="C169" s="216" t="s">
        <v>257</v>
      </c>
      <c r="D169" s="216" t="s">
        <v>154</v>
      </c>
      <c r="E169" s="217" t="s">
        <v>258</v>
      </c>
      <c r="F169" s="218" t="s">
        <v>259</v>
      </c>
      <c r="G169" s="219" t="s">
        <v>157</v>
      </c>
      <c r="H169" s="220">
        <v>0.36399999999999999</v>
      </c>
      <c r="I169" s="221"/>
      <c r="J169" s="222">
        <f>ROUND(I169*H169,2)</f>
        <v>0</v>
      </c>
      <c r="K169" s="223"/>
      <c r="L169" s="41"/>
      <c r="M169" s="224" t="s">
        <v>1</v>
      </c>
      <c r="N169" s="225" t="s">
        <v>44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158</v>
      </c>
      <c r="AT169" s="228" t="s">
        <v>154</v>
      </c>
      <c r="AU169" s="228" t="s">
        <v>159</v>
      </c>
      <c r="AY169" s="14" t="s">
        <v>152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159</v>
      </c>
      <c r="BK169" s="229">
        <f>ROUND(I169*H169,2)</f>
        <v>0</v>
      </c>
      <c r="BL169" s="14" t="s">
        <v>158</v>
      </c>
      <c r="BM169" s="228" t="s">
        <v>260</v>
      </c>
    </row>
    <row r="170" s="12" customFormat="1" ht="22.8" customHeight="1">
      <c r="A170" s="12"/>
      <c r="B170" s="200"/>
      <c r="C170" s="201"/>
      <c r="D170" s="202" t="s">
        <v>77</v>
      </c>
      <c r="E170" s="214" t="s">
        <v>176</v>
      </c>
      <c r="F170" s="214" t="s">
        <v>261</v>
      </c>
      <c r="G170" s="201"/>
      <c r="H170" s="201"/>
      <c r="I170" s="204"/>
      <c r="J170" s="215">
        <f>BK170</f>
        <v>0</v>
      </c>
      <c r="K170" s="201"/>
      <c r="L170" s="206"/>
      <c r="M170" s="207"/>
      <c r="N170" s="208"/>
      <c r="O170" s="208"/>
      <c r="P170" s="209">
        <f>SUM(P171:P197)</f>
        <v>0</v>
      </c>
      <c r="Q170" s="208"/>
      <c r="R170" s="209">
        <f>SUM(R171:R197)</f>
        <v>20.824825780000001</v>
      </c>
      <c r="S170" s="208"/>
      <c r="T170" s="210">
        <f>SUM(T171:T197)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1" t="s">
        <v>86</v>
      </c>
      <c r="AT170" s="212" t="s">
        <v>77</v>
      </c>
      <c r="AU170" s="212" t="s">
        <v>86</v>
      </c>
      <c r="AY170" s="211" t="s">
        <v>152</v>
      </c>
      <c r="BK170" s="213">
        <f>SUM(BK171:BK197)</f>
        <v>0</v>
      </c>
    </row>
    <row r="171" s="2" customFormat="1" ht="37.8" customHeight="1">
      <c r="A171" s="35"/>
      <c r="B171" s="36"/>
      <c r="C171" s="216" t="s">
        <v>262</v>
      </c>
      <c r="D171" s="216" t="s">
        <v>154</v>
      </c>
      <c r="E171" s="217" t="s">
        <v>263</v>
      </c>
      <c r="F171" s="218" t="s">
        <v>264</v>
      </c>
      <c r="G171" s="219" t="s">
        <v>231</v>
      </c>
      <c r="H171" s="220">
        <v>139.036</v>
      </c>
      <c r="I171" s="221"/>
      <c r="J171" s="222">
        <f>ROUND(I171*H171,2)</f>
        <v>0</v>
      </c>
      <c r="K171" s="223"/>
      <c r="L171" s="41"/>
      <c r="M171" s="224" t="s">
        <v>1</v>
      </c>
      <c r="N171" s="225" t="s">
        <v>44</v>
      </c>
      <c r="O171" s="88"/>
      <c r="P171" s="226">
        <f>O171*H171</f>
        <v>0</v>
      </c>
      <c r="Q171" s="226">
        <v>0.0014</v>
      </c>
      <c r="R171" s="226">
        <f>Q171*H171</f>
        <v>0.1946504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158</v>
      </c>
      <c r="AT171" s="228" t="s">
        <v>154</v>
      </c>
      <c r="AU171" s="228" t="s">
        <v>159</v>
      </c>
      <c r="AY171" s="14" t="s">
        <v>152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159</v>
      </c>
      <c r="BK171" s="229">
        <f>ROUND(I171*H171,2)</f>
        <v>0</v>
      </c>
      <c r="BL171" s="14" t="s">
        <v>158</v>
      </c>
      <c r="BM171" s="228" t="s">
        <v>265</v>
      </c>
    </row>
    <row r="172" s="2" customFormat="1" ht="37.8" customHeight="1">
      <c r="A172" s="35"/>
      <c r="B172" s="36"/>
      <c r="C172" s="216" t="s">
        <v>266</v>
      </c>
      <c r="D172" s="216" t="s">
        <v>154</v>
      </c>
      <c r="E172" s="217" t="s">
        <v>267</v>
      </c>
      <c r="F172" s="218" t="s">
        <v>268</v>
      </c>
      <c r="G172" s="219" t="s">
        <v>231</v>
      </c>
      <c r="H172" s="220">
        <v>139.036</v>
      </c>
      <c r="I172" s="221"/>
      <c r="J172" s="222">
        <f>ROUND(I172*H172,2)</f>
        <v>0</v>
      </c>
      <c r="K172" s="223"/>
      <c r="L172" s="41"/>
      <c r="M172" s="224" t="s">
        <v>1</v>
      </c>
      <c r="N172" s="225" t="s">
        <v>44</v>
      </c>
      <c r="O172" s="88"/>
      <c r="P172" s="226">
        <f>O172*H172</f>
        <v>0</v>
      </c>
      <c r="Q172" s="226">
        <v>0.0043800000000000002</v>
      </c>
      <c r="R172" s="226">
        <f>Q172*H172</f>
        <v>0.60897768000000008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158</v>
      </c>
      <c r="AT172" s="228" t="s">
        <v>154</v>
      </c>
      <c r="AU172" s="228" t="s">
        <v>159</v>
      </c>
      <c r="AY172" s="14" t="s">
        <v>152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159</v>
      </c>
      <c r="BK172" s="229">
        <f>ROUND(I172*H172,2)</f>
        <v>0</v>
      </c>
      <c r="BL172" s="14" t="s">
        <v>158</v>
      </c>
      <c r="BM172" s="228" t="s">
        <v>269</v>
      </c>
    </row>
    <row r="173" s="2" customFormat="1" ht="37.8" customHeight="1">
      <c r="A173" s="35"/>
      <c r="B173" s="36"/>
      <c r="C173" s="216" t="s">
        <v>270</v>
      </c>
      <c r="D173" s="216" t="s">
        <v>154</v>
      </c>
      <c r="E173" s="217" t="s">
        <v>271</v>
      </c>
      <c r="F173" s="218" t="s">
        <v>272</v>
      </c>
      <c r="G173" s="219" t="s">
        <v>231</v>
      </c>
      <c r="H173" s="220">
        <v>22.576000000000001</v>
      </c>
      <c r="I173" s="221"/>
      <c r="J173" s="222">
        <f>ROUND(I173*H173,2)</f>
        <v>0</v>
      </c>
      <c r="K173" s="223"/>
      <c r="L173" s="41"/>
      <c r="M173" s="224" t="s">
        <v>1</v>
      </c>
      <c r="N173" s="225" t="s">
        <v>44</v>
      </c>
      <c r="O173" s="88"/>
      <c r="P173" s="226">
        <f>O173*H173</f>
        <v>0</v>
      </c>
      <c r="Q173" s="226">
        <v>0.015400000000000001</v>
      </c>
      <c r="R173" s="226">
        <f>Q173*H173</f>
        <v>0.34767040000000005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158</v>
      </c>
      <c r="AT173" s="228" t="s">
        <v>154</v>
      </c>
      <c r="AU173" s="228" t="s">
        <v>159</v>
      </c>
      <c r="AY173" s="14" t="s">
        <v>152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159</v>
      </c>
      <c r="BK173" s="229">
        <f>ROUND(I173*H173,2)</f>
        <v>0</v>
      </c>
      <c r="BL173" s="14" t="s">
        <v>158</v>
      </c>
      <c r="BM173" s="228" t="s">
        <v>273</v>
      </c>
    </row>
    <row r="174" s="2" customFormat="1" ht="44.25" customHeight="1">
      <c r="A174" s="35"/>
      <c r="B174" s="36"/>
      <c r="C174" s="216" t="s">
        <v>274</v>
      </c>
      <c r="D174" s="216" t="s">
        <v>154</v>
      </c>
      <c r="E174" s="217" t="s">
        <v>275</v>
      </c>
      <c r="F174" s="218" t="s">
        <v>276</v>
      </c>
      <c r="G174" s="219" t="s">
        <v>231</v>
      </c>
      <c r="H174" s="220">
        <v>116.45999999999999</v>
      </c>
      <c r="I174" s="221"/>
      <c r="J174" s="222">
        <f>ROUND(I174*H174,2)</f>
        <v>0</v>
      </c>
      <c r="K174" s="223"/>
      <c r="L174" s="41"/>
      <c r="M174" s="224" t="s">
        <v>1</v>
      </c>
      <c r="N174" s="225" t="s">
        <v>44</v>
      </c>
      <c r="O174" s="88"/>
      <c r="P174" s="226">
        <f>O174*H174</f>
        <v>0</v>
      </c>
      <c r="Q174" s="226">
        <v>0.018380000000000001</v>
      </c>
      <c r="R174" s="226">
        <f>Q174*H174</f>
        <v>2.1405347999999997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158</v>
      </c>
      <c r="AT174" s="228" t="s">
        <v>154</v>
      </c>
      <c r="AU174" s="228" t="s">
        <v>159</v>
      </c>
      <c r="AY174" s="14" t="s">
        <v>152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159</v>
      </c>
      <c r="BK174" s="229">
        <f>ROUND(I174*H174,2)</f>
        <v>0</v>
      </c>
      <c r="BL174" s="14" t="s">
        <v>158</v>
      </c>
      <c r="BM174" s="228" t="s">
        <v>277</v>
      </c>
    </row>
    <row r="175" s="2" customFormat="1" ht="49.05" customHeight="1">
      <c r="A175" s="35"/>
      <c r="B175" s="36"/>
      <c r="C175" s="216" t="s">
        <v>278</v>
      </c>
      <c r="D175" s="216" t="s">
        <v>154</v>
      </c>
      <c r="E175" s="217" t="s">
        <v>279</v>
      </c>
      <c r="F175" s="218" t="s">
        <v>280</v>
      </c>
      <c r="G175" s="219" t="s">
        <v>231</v>
      </c>
      <c r="H175" s="220">
        <v>3.4889999999999999</v>
      </c>
      <c r="I175" s="221"/>
      <c r="J175" s="222">
        <f>ROUND(I175*H175,2)</f>
        <v>0</v>
      </c>
      <c r="K175" s="223"/>
      <c r="L175" s="41"/>
      <c r="M175" s="224" t="s">
        <v>1</v>
      </c>
      <c r="N175" s="225" t="s">
        <v>44</v>
      </c>
      <c r="O175" s="88"/>
      <c r="P175" s="226">
        <f>O175*H175</f>
        <v>0</v>
      </c>
      <c r="Q175" s="226">
        <v>0.0083899999999999999</v>
      </c>
      <c r="R175" s="226">
        <f>Q175*H175</f>
        <v>0.029272709999999997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158</v>
      </c>
      <c r="AT175" s="228" t="s">
        <v>154</v>
      </c>
      <c r="AU175" s="228" t="s">
        <v>159</v>
      </c>
      <c r="AY175" s="14" t="s">
        <v>152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159</v>
      </c>
      <c r="BK175" s="229">
        <f>ROUND(I175*H175,2)</f>
        <v>0</v>
      </c>
      <c r="BL175" s="14" t="s">
        <v>158</v>
      </c>
      <c r="BM175" s="228" t="s">
        <v>281</v>
      </c>
    </row>
    <row r="176" s="2" customFormat="1" ht="16.5" customHeight="1">
      <c r="A176" s="35"/>
      <c r="B176" s="36"/>
      <c r="C176" s="230" t="s">
        <v>282</v>
      </c>
      <c r="D176" s="230" t="s">
        <v>185</v>
      </c>
      <c r="E176" s="231" t="s">
        <v>283</v>
      </c>
      <c r="F176" s="232" t="s">
        <v>284</v>
      </c>
      <c r="G176" s="233" t="s">
        <v>231</v>
      </c>
      <c r="H176" s="234">
        <v>3.6629999999999998</v>
      </c>
      <c r="I176" s="235"/>
      <c r="J176" s="236">
        <f>ROUND(I176*H176,2)</f>
        <v>0</v>
      </c>
      <c r="K176" s="237"/>
      <c r="L176" s="238"/>
      <c r="M176" s="239" t="s">
        <v>1</v>
      </c>
      <c r="N176" s="240" t="s">
        <v>44</v>
      </c>
      <c r="O176" s="88"/>
      <c r="P176" s="226">
        <f>O176*H176</f>
        <v>0</v>
      </c>
      <c r="Q176" s="226">
        <v>0.00115</v>
      </c>
      <c r="R176" s="226">
        <f>Q176*H176</f>
        <v>0.0042124499999999995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184</v>
      </c>
      <c r="AT176" s="228" t="s">
        <v>185</v>
      </c>
      <c r="AU176" s="228" t="s">
        <v>159</v>
      </c>
      <c r="AY176" s="14" t="s">
        <v>152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159</v>
      </c>
      <c r="BK176" s="229">
        <f>ROUND(I176*H176,2)</f>
        <v>0</v>
      </c>
      <c r="BL176" s="14" t="s">
        <v>158</v>
      </c>
      <c r="BM176" s="228" t="s">
        <v>285</v>
      </c>
    </row>
    <row r="177" s="2" customFormat="1" ht="37.8" customHeight="1">
      <c r="A177" s="35"/>
      <c r="B177" s="36"/>
      <c r="C177" s="216" t="s">
        <v>286</v>
      </c>
      <c r="D177" s="216" t="s">
        <v>154</v>
      </c>
      <c r="E177" s="217" t="s">
        <v>287</v>
      </c>
      <c r="F177" s="218" t="s">
        <v>288</v>
      </c>
      <c r="G177" s="219" t="s">
        <v>231</v>
      </c>
      <c r="H177" s="220">
        <v>104.846</v>
      </c>
      <c r="I177" s="221"/>
      <c r="J177" s="222">
        <f>ROUND(I177*H177,2)</f>
        <v>0</v>
      </c>
      <c r="K177" s="223"/>
      <c r="L177" s="41"/>
      <c r="M177" s="224" t="s">
        <v>1</v>
      </c>
      <c r="N177" s="225" t="s">
        <v>44</v>
      </c>
      <c r="O177" s="88"/>
      <c r="P177" s="226">
        <f>O177*H177</f>
        <v>0</v>
      </c>
      <c r="Q177" s="226">
        <v>0.0014</v>
      </c>
      <c r="R177" s="226">
        <f>Q177*H177</f>
        <v>0.14678440000000001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158</v>
      </c>
      <c r="AT177" s="228" t="s">
        <v>154</v>
      </c>
      <c r="AU177" s="228" t="s">
        <v>159</v>
      </c>
      <c r="AY177" s="14" t="s">
        <v>152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159</v>
      </c>
      <c r="BK177" s="229">
        <f>ROUND(I177*H177,2)</f>
        <v>0</v>
      </c>
      <c r="BL177" s="14" t="s">
        <v>158</v>
      </c>
      <c r="BM177" s="228" t="s">
        <v>289</v>
      </c>
    </row>
    <row r="178" s="2" customFormat="1" ht="44.25" customHeight="1">
      <c r="A178" s="35"/>
      <c r="B178" s="36"/>
      <c r="C178" s="216" t="s">
        <v>290</v>
      </c>
      <c r="D178" s="216" t="s">
        <v>154</v>
      </c>
      <c r="E178" s="217" t="s">
        <v>291</v>
      </c>
      <c r="F178" s="218" t="s">
        <v>292</v>
      </c>
      <c r="G178" s="219" t="s">
        <v>222</v>
      </c>
      <c r="H178" s="220">
        <v>28.890000000000001</v>
      </c>
      <c r="I178" s="221"/>
      <c r="J178" s="222">
        <f>ROUND(I178*H178,2)</f>
        <v>0</v>
      </c>
      <c r="K178" s="223"/>
      <c r="L178" s="41"/>
      <c r="M178" s="224" t="s">
        <v>1</v>
      </c>
      <c r="N178" s="225" t="s">
        <v>44</v>
      </c>
      <c r="O178" s="88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158</v>
      </c>
      <c r="AT178" s="228" t="s">
        <v>154</v>
      </c>
      <c r="AU178" s="228" t="s">
        <v>159</v>
      </c>
      <c r="AY178" s="14" t="s">
        <v>152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159</v>
      </c>
      <c r="BK178" s="229">
        <f>ROUND(I178*H178,2)</f>
        <v>0</v>
      </c>
      <c r="BL178" s="14" t="s">
        <v>158</v>
      </c>
      <c r="BM178" s="228" t="s">
        <v>293</v>
      </c>
    </row>
    <row r="179" s="2" customFormat="1" ht="24.15" customHeight="1">
      <c r="A179" s="35"/>
      <c r="B179" s="36"/>
      <c r="C179" s="230" t="s">
        <v>294</v>
      </c>
      <c r="D179" s="230" t="s">
        <v>185</v>
      </c>
      <c r="E179" s="231" t="s">
        <v>295</v>
      </c>
      <c r="F179" s="232" t="s">
        <v>296</v>
      </c>
      <c r="G179" s="233" t="s">
        <v>222</v>
      </c>
      <c r="H179" s="234">
        <v>30.335000000000001</v>
      </c>
      <c r="I179" s="235"/>
      <c r="J179" s="236">
        <f>ROUND(I179*H179,2)</f>
        <v>0</v>
      </c>
      <c r="K179" s="237"/>
      <c r="L179" s="238"/>
      <c r="M179" s="239" t="s">
        <v>1</v>
      </c>
      <c r="N179" s="240" t="s">
        <v>44</v>
      </c>
      <c r="O179" s="88"/>
      <c r="P179" s="226">
        <f>O179*H179</f>
        <v>0</v>
      </c>
      <c r="Q179" s="226">
        <v>0.00055999999999999995</v>
      </c>
      <c r="R179" s="226">
        <f>Q179*H179</f>
        <v>0.016987599999999999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184</v>
      </c>
      <c r="AT179" s="228" t="s">
        <v>185</v>
      </c>
      <c r="AU179" s="228" t="s">
        <v>159</v>
      </c>
      <c r="AY179" s="14" t="s">
        <v>152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159</v>
      </c>
      <c r="BK179" s="229">
        <f>ROUND(I179*H179,2)</f>
        <v>0</v>
      </c>
      <c r="BL179" s="14" t="s">
        <v>158</v>
      </c>
      <c r="BM179" s="228" t="s">
        <v>297</v>
      </c>
    </row>
    <row r="180" s="2" customFormat="1" ht="44.25" customHeight="1">
      <c r="A180" s="35"/>
      <c r="B180" s="36"/>
      <c r="C180" s="216" t="s">
        <v>298</v>
      </c>
      <c r="D180" s="216" t="s">
        <v>154</v>
      </c>
      <c r="E180" s="217" t="s">
        <v>299</v>
      </c>
      <c r="F180" s="218" t="s">
        <v>300</v>
      </c>
      <c r="G180" s="219" t="s">
        <v>222</v>
      </c>
      <c r="H180" s="220">
        <v>30.710000000000001</v>
      </c>
      <c r="I180" s="221"/>
      <c r="J180" s="222">
        <f>ROUND(I180*H180,2)</f>
        <v>0</v>
      </c>
      <c r="K180" s="223"/>
      <c r="L180" s="41"/>
      <c r="M180" s="224" t="s">
        <v>1</v>
      </c>
      <c r="N180" s="225" t="s">
        <v>44</v>
      </c>
      <c r="O180" s="88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158</v>
      </c>
      <c r="AT180" s="228" t="s">
        <v>154</v>
      </c>
      <c r="AU180" s="228" t="s">
        <v>159</v>
      </c>
      <c r="AY180" s="14" t="s">
        <v>152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159</v>
      </c>
      <c r="BK180" s="229">
        <f>ROUND(I180*H180,2)</f>
        <v>0</v>
      </c>
      <c r="BL180" s="14" t="s">
        <v>158</v>
      </c>
      <c r="BM180" s="228" t="s">
        <v>301</v>
      </c>
    </row>
    <row r="181" s="2" customFormat="1" ht="24.15" customHeight="1">
      <c r="A181" s="35"/>
      <c r="B181" s="36"/>
      <c r="C181" s="230" t="s">
        <v>302</v>
      </c>
      <c r="D181" s="230" t="s">
        <v>185</v>
      </c>
      <c r="E181" s="231" t="s">
        <v>303</v>
      </c>
      <c r="F181" s="232" t="s">
        <v>304</v>
      </c>
      <c r="G181" s="233" t="s">
        <v>222</v>
      </c>
      <c r="H181" s="234">
        <v>32.246000000000002</v>
      </c>
      <c r="I181" s="235"/>
      <c r="J181" s="236">
        <f>ROUND(I181*H181,2)</f>
        <v>0</v>
      </c>
      <c r="K181" s="237"/>
      <c r="L181" s="238"/>
      <c r="M181" s="239" t="s">
        <v>1</v>
      </c>
      <c r="N181" s="240" t="s">
        <v>44</v>
      </c>
      <c r="O181" s="88"/>
      <c r="P181" s="226">
        <f>O181*H181</f>
        <v>0</v>
      </c>
      <c r="Q181" s="226">
        <v>3.0000000000000001E-05</v>
      </c>
      <c r="R181" s="226">
        <f>Q181*H181</f>
        <v>0.00096738000000000011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184</v>
      </c>
      <c r="AT181" s="228" t="s">
        <v>185</v>
      </c>
      <c r="AU181" s="228" t="s">
        <v>159</v>
      </c>
      <c r="AY181" s="14" t="s">
        <v>152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159</v>
      </c>
      <c r="BK181" s="229">
        <f>ROUND(I181*H181,2)</f>
        <v>0</v>
      </c>
      <c r="BL181" s="14" t="s">
        <v>158</v>
      </c>
      <c r="BM181" s="228" t="s">
        <v>305</v>
      </c>
    </row>
    <row r="182" s="2" customFormat="1" ht="55.5" customHeight="1">
      <c r="A182" s="35"/>
      <c r="B182" s="36"/>
      <c r="C182" s="216" t="s">
        <v>306</v>
      </c>
      <c r="D182" s="216" t="s">
        <v>154</v>
      </c>
      <c r="E182" s="217" t="s">
        <v>307</v>
      </c>
      <c r="F182" s="218" t="s">
        <v>308</v>
      </c>
      <c r="G182" s="219" t="s">
        <v>222</v>
      </c>
      <c r="H182" s="220">
        <v>15.390000000000001</v>
      </c>
      <c r="I182" s="221"/>
      <c r="J182" s="222">
        <f>ROUND(I182*H182,2)</f>
        <v>0</v>
      </c>
      <c r="K182" s="223"/>
      <c r="L182" s="41"/>
      <c r="M182" s="224" t="s">
        <v>1</v>
      </c>
      <c r="N182" s="225" t="s">
        <v>44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158</v>
      </c>
      <c r="AT182" s="228" t="s">
        <v>154</v>
      </c>
      <c r="AU182" s="228" t="s">
        <v>159</v>
      </c>
      <c r="AY182" s="14" t="s">
        <v>152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159</v>
      </c>
      <c r="BK182" s="229">
        <f>ROUND(I182*H182,2)</f>
        <v>0</v>
      </c>
      <c r="BL182" s="14" t="s">
        <v>158</v>
      </c>
      <c r="BM182" s="228" t="s">
        <v>309</v>
      </c>
    </row>
    <row r="183" s="2" customFormat="1" ht="24.15" customHeight="1">
      <c r="A183" s="35"/>
      <c r="B183" s="36"/>
      <c r="C183" s="230" t="s">
        <v>310</v>
      </c>
      <c r="D183" s="230" t="s">
        <v>185</v>
      </c>
      <c r="E183" s="231" t="s">
        <v>311</v>
      </c>
      <c r="F183" s="232" t="s">
        <v>312</v>
      </c>
      <c r="G183" s="233" t="s">
        <v>222</v>
      </c>
      <c r="H183" s="234">
        <v>16.16</v>
      </c>
      <c r="I183" s="235"/>
      <c r="J183" s="236">
        <f>ROUND(I183*H183,2)</f>
        <v>0</v>
      </c>
      <c r="K183" s="237"/>
      <c r="L183" s="238"/>
      <c r="M183" s="239" t="s">
        <v>1</v>
      </c>
      <c r="N183" s="240" t="s">
        <v>44</v>
      </c>
      <c r="O183" s="88"/>
      <c r="P183" s="226">
        <f>O183*H183</f>
        <v>0</v>
      </c>
      <c r="Q183" s="226">
        <v>4.0000000000000003E-05</v>
      </c>
      <c r="R183" s="226">
        <f>Q183*H183</f>
        <v>0.0006464000000000001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184</v>
      </c>
      <c r="AT183" s="228" t="s">
        <v>185</v>
      </c>
      <c r="AU183" s="228" t="s">
        <v>159</v>
      </c>
      <c r="AY183" s="14" t="s">
        <v>152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159</v>
      </c>
      <c r="BK183" s="229">
        <f>ROUND(I183*H183,2)</f>
        <v>0</v>
      </c>
      <c r="BL183" s="14" t="s">
        <v>158</v>
      </c>
      <c r="BM183" s="228" t="s">
        <v>313</v>
      </c>
    </row>
    <row r="184" s="2" customFormat="1" ht="66.75" customHeight="1">
      <c r="A184" s="35"/>
      <c r="B184" s="36"/>
      <c r="C184" s="216" t="s">
        <v>314</v>
      </c>
      <c r="D184" s="216" t="s">
        <v>154</v>
      </c>
      <c r="E184" s="217" t="s">
        <v>315</v>
      </c>
      <c r="F184" s="218" t="s">
        <v>316</v>
      </c>
      <c r="G184" s="219" t="s">
        <v>231</v>
      </c>
      <c r="H184" s="220">
        <v>104.84999999999999</v>
      </c>
      <c r="I184" s="221"/>
      <c r="J184" s="222">
        <f>ROUND(I184*H184,2)</f>
        <v>0</v>
      </c>
      <c r="K184" s="223"/>
      <c r="L184" s="41"/>
      <c r="M184" s="224" t="s">
        <v>1</v>
      </c>
      <c r="N184" s="225" t="s">
        <v>44</v>
      </c>
      <c r="O184" s="88"/>
      <c r="P184" s="226">
        <f>O184*H184</f>
        <v>0</v>
      </c>
      <c r="Q184" s="226">
        <v>0.0086</v>
      </c>
      <c r="R184" s="226">
        <f>Q184*H184</f>
        <v>0.9017099999999999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158</v>
      </c>
      <c r="AT184" s="228" t="s">
        <v>154</v>
      </c>
      <c r="AU184" s="228" t="s">
        <v>159</v>
      </c>
      <c r="AY184" s="14" t="s">
        <v>152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159</v>
      </c>
      <c r="BK184" s="229">
        <f>ROUND(I184*H184,2)</f>
        <v>0</v>
      </c>
      <c r="BL184" s="14" t="s">
        <v>158</v>
      </c>
      <c r="BM184" s="228" t="s">
        <v>317</v>
      </c>
    </row>
    <row r="185" s="2" customFormat="1" ht="16.5" customHeight="1">
      <c r="A185" s="35"/>
      <c r="B185" s="36"/>
      <c r="C185" s="230" t="s">
        <v>318</v>
      </c>
      <c r="D185" s="230" t="s">
        <v>185</v>
      </c>
      <c r="E185" s="231" t="s">
        <v>319</v>
      </c>
      <c r="F185" s="232" t="s">
        <v>320</v>
      </c>
      <c r="G185" s="233" t="s">
        <v>231</v>
      </c>
      <c r="H185" s="234">
        <v>78.379999999999995</v>
      </c>
      <c r="I185" s="235"/>
      <c r="J185" s="236">
        <f>ROUND(I185*H185,2)</f>
        <v>0</v>
      </c>
      <c r="K185" s="237"/>
      <c r="L185" s="238"/>
      <c r="M185" s="239" t="s">
        <v>1</v>
      </c>
      <c r="N185" s="240" t="s">
        <v>44</v>
      </c>
      <c r="O185" s="88"/>
      <c r="P185" s="226">
        <f>O185*H185</f>
        <v>0</v>
      </c>
      <c r="Q185" s="226">
        <v>0.0027200000000000002</v>
      </c>
      <c r="R185" s="226">
        <f>Q185*H185</f>
        <v>0.21319360000000001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184</v>
      </c>
      <c r="AT185" s="228" t="s">
        <v>185</v>
      </c>
      <c r="AU185" s="228" t="s">
        <v>159</v>
      </c>
      <c r="AY185" s="14" t="s">
        <v>152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159</v>
      </c>
      <c r="BK185" s="229">
        <f>ROUND(I185*H185,2)</f>
        <v>0</v>
      </c>
      <c r="BL185" s="14" t="s">
        <v>158</v>
      </c>
      <c r="BM185" s="228" t="s">
        <v>321</v>
      </c>
    </row>
    <row r="186" s="2" customFormat="1" ht="24.15" customHeight="1">
      <c r="A186" s="35"/>
      <c r="B186" s="36"/>
      <c r="C186" s="230" t="s">
        <v>322</v>
      </c>
      <c r="D186" s="230" t="s">
        <v>185</v>
      </c>
      <c r="E186" s="231" t="s">
        <v>323</v>
      </c>
      <c r="F186" s="232" t="s">
        <v>324</v>
      </c>
      <c r="G186" s="233" t="s">
        <v>231</v>
      </c>
      <c r="H186" s="234">
        <v>31.681000000000001</v>
      </c>
      <c r="I186" s="235"/>
      <c r="J186" s="236">
        <f>ROUND(I186*H186,2)</f>
        <v>0</v>
      </c>
      <c r="K186" s="237"/>
      <c r="L186" s="238"/>
      <c r="M186" s="239" t="s">
        <v>1</v>
      </c>
      <c r="N186" s="240" t="s">
        <v>44</v>
      </c>
      <c r="O186" s="88"/>
      <c r="P186" s="226">
        <f>O186*H186</f>
        <v>0</v>
      </c>
      <c r="Q186" s="226">
        <v>0.0047999999999999996</v>
      </c>
      <c r="R186" s="226">
        <f>Q186*H186</f>
        <v>0.1520688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184</v>
      </c>
      <c r="AT186" s="228" t="s">
        <v>185</v>
      </c>
      <c r="AU186" s="228" t="s">
        <v>159</v>
      </c>
      <c r="AY186" s="14" t="s">
        <v>152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159</v>
      </c>
      <c r="BK186" s="229">
        <f>ROUND(I186*H186,2)</f>
        <v>0</v>
      </c>
      <c r="BL186" s="14" t="s">
        <v>158</v>
      </c>
      <c r="BM186" s="228" t="s">
        <v>325</v>
      </c>
    </row>
    <row r="187" s="2" customFormat="1" ht="44.25" customHeight="1">
      <c r="A187" s="35"/>
      <c r="B187" s="36"/>
      <c r="C187" s="216" t="s">
        <v>326</v>
      </c>
      <c r="D187" s="216" t="s">
        <v>154</v>
      </c>
      <c r="E187" s="217" t="s">
        <v>327</v>
      </c>
      <c r="F187" s="218" t="s">
        <v>328</v>
      </c>
      <c r="G187" s="219" t="s">
        <v>222</v>
      </c>
      <c r="H187" s="220">
        <v>15.390000000000001</v>
      </c>
      <c r="I187" s="221"/>
      <c r="J187" s="222">
        <f>ROUND(I187*H187,2)</f>
        <v>0</v>
      </c>
      <c r="K187" s="223"/>
      <c r="L187" s="41"/>
      <c r="M187" s="224" t="s">
        <v>1</v>
      </c>
      <c r="N187" s="225" t="s">
        <v>44</v>
      </c>
      <c r="O187" s="88"/>
      <c r="P187" s="226">
        <f>O187*H187</f>
        <v>0</v>
      </c>
      <c r="Q187" s="226">
        <v>0.0017600000000000001</v>
      </c>
      <c r="R187" s="226">
        <f>Q187*H187</f>
        <v>0.027086400000000004</v>
      </c>
      <c r="S187" s="226">
        <v>0</v>
      </c>
      <c r="T187" s="22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158</v>
      </c>
      <c r="AT187" s="228" t="s">
        <v>154</v>
      </c>
      <c r="AU187" s="228" t="s">
        <v>159</v>
      </c>
      <c r="AY187" s="14" t="s">
        <v>152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159</v>
      </c>
      <c r="BK187" s="229">
        <f>ROUND(I187*H187,2)</f>
        <v>0</v>
      </c>
      <c r="BL187" s="14" t="s">
        <v>158</v>
      </c>
      <c r="BM187" s="228" t="s">
        <v>329</v>
      </c>
    </row>
    <row r="188" s="2" customFormat="1" ht="16.5" customHeight="1">
      <c r="A188" s="35"/>
      <c r="B188" s="36"/>
      <c r="C188" s="230" t="s">
        <v>330</v>
      </c>
      <c r="D188" s="230" t="s">
        <v>185</v>
      </c>
      <c r="E188" s="231" t="s">
        <v>331</v>
      </c>
      <c r="F188" s="232" t="s">
        <v>332</v>
      </c>
      <c r="G188" s="233" t="s">
        <v>231</v>
      </c>
      <c r="H188" s="234">
        <v>3.0470000000000002</v>
      </c>
      <c r="I188" s="235"/>
      <c r="J188" s="236">
        <f>ROUND(I188*H188,2)</f>
        <v>0</v>
      </c>
      <c r="K188" s="237"/>
      <c r="L188" s="238"/>
      <c r="M188" s="239" t="s">
        <v>1</v>
      </c>
      <c r="N188" s="240" t="s">
        <v>44</v>
      </c>
      <c r="O188" s="88"/>
      <c r="P188" s="226">
        <f>O188*H188</f>
        <v>0</v>
      </c>
      <c r="Q188" s="226">
        <v>0.00034000000000000002</v>
      </c>
      <c r="R188" s="226">
        <f>Q188*H188</f>
        <v>0.0010359800000000002</v>
      </c>
      <c r="S188" s="226">
        <v>0</v>
      </c>
      <c r="T188" s="22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8" t="s">
        <v>184</v>
      </c>
      <c r="AT188" s="228" t="s">
        <v>185</v>
      </c>
      <c r="AU188" s="228" t="s">
        <v>159</v>
      </c>
      <c r="AY188" s="14" t="s">
        <v>152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4" t="s">
        <v>159</v>
      </c>
      <c r="BK188" s="229">
        <f>ROUND(I188*H188,2)</f>
        <v>0</v>
      </c>
      <c r="BL188" s="14" t="s">
        <v>158</v>
      </c>
      <c r="BM188" s="228" t="s">
        <v>333</v>
      </c>
    </row>
    <row r="189" s="2" customFormat="1" ht="37.8" customHeight="1">
      <c r="A189" s="35"/>
      <c r="B189" s="36"/>
      <c r="C189" s="216" t="s">
        <v>334</v>
      </c>
      <c r="D189" s="216" t="s">
        <v>154</v>
      </c>
      <c r="E189" s="217" t="s">
        <v>335</v>
      </c>
      <c r="F189" s="218" t="s">
        <v>336</v>
      </c>
      <c r="G189" s="219" t="s">
        <v>231</v>
      </c>
      <c r="H189" s="220">
        <v>115.497</v>
      </c>
      <c r="I189" s="221"/>
      <c r="J189" s="222">
        <f>ROUND(I189*H189,2)</f>
        <v>0</v>
      </c>
      <c r="K189" s="223"/>
      <c r="L189" s="41"/>
      <c r="M189" s="224" t="s">
        <v>1</v>
      </c>
      <c r="N189" s="225" t="s">
        <v>44</v>
      </c>
      <c r="O189" s="88"/>
      <c r="P189" s="226">
        <f>O189*H189</f>
        <v>0</v>
      </c>
      <c r="Q189" s="226">
        <v>0.0027000000000000001</v>
      </c>
      <c r="R189" s="226">
        <f>Q189*H189</f>
        <v>0.31184190000000001</v>
      </c>
      <c r="S189" s="226">
        <v>0</v>
      </c>
      <c r="T189" s="22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8" t="s">
        <v>158</v>
      </c>
      <c r="AT189" s="228" t="s">
        <v>154</v>
      </c>
      <c r="AU189" s="228" t="s">
        <v>159</v>
      </c>
      <c r="AY189" s="14" t="s">
        <v>152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4" t="s">
        <v>159</v>
      </c>
      <c r="BK189" s="229">
        <f>ROUND(I189*H189,2)</f>
        <v>0</v>
      </c>
      <c r="BL189" s="14" t="s">
        <v>158</v>
      </c>
      <c r="BM189" s="228" t="s">
        <v>337</v>
      </c>
    </row>
    <row r="190" s="2" customFormat="1" ht="37.8" customHeight="1">
      <c r="A190" s="35"/>
      <c r="B190" s="36"/>
      <c r="C190" s="216" t="s">
        <v>338</v>
      </c>
      <c r="D190" s="216" t="s">
        <v>154</v>
      </c>
      <c r="E190" s="217" t="s">
        <v>339</v>
      </c>
      <c r="F190" s="218" t="s">
        <v>340</v>
      </c>
      <c r="G190" s="219" t="s">
        <v>231</v>
      </c>
      <c r="H190" s="220">
        <v>17.507999999999999</v>
      </c>
      <c r="I190" s="221"/>
      <c r="J190" s="222">
        <f>ROUND(I190*H190,2)</f>
        <v>0</v>
      </c>
      <c r="K190" s="223"/>
      <c r="L190" s="41"/>
      <c r="M190" s="224" t="s">
        <v>1</v>
      </c>
      <c r="N190" s="225" t="s">
        <v>44</v>
      </c>
      <c r="O190" s="88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8" t="s">
        <v>158</v>
      </c>
      <c r="AT190" s="228" t="s">
        <v>154</v>
      </c>
      <c r="AU190" s="228" t="s">
        <v>159</v>
      </c>
      <c r="AY190" s="14" t="s">
        <v>152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4" t="s">
        <v>159</v>
      </c>
      <c r="BK190" s="229">
        <f>ROUND(I190*H190,2)</f>
        <v>0</v>
      </c>
      <c r="BL190" s="14" t="s">
        <v>158</v>
      </c>
      <c r="BM190" s="228" t="s">
        <v>341</v>
      </c>
    </row>
    <row r="191" s="2" customFormat="1" ht="37.8" customHeight="1">
      <c r="A191" s="35"/>
      <c r="B191" s="36"/>
      <c r="C191" s="216" t="s">
        <v>342</v>
      </c>
      <c r="D191" s="216" t="s">
        <v>154</v>
      </c>
      <c r="E191" s="217" t="s">
        <v>343</v>
      </c>
      <c r="F191" s="218" t="s">
        <v>344</v>
      </c>
      <c r="G191" s="219" t="s">
        <v>157</v>
      </c>
      <c r="H191" s="220">
        <v>0.36399999999999999</v>
      </c>
      <c r="I191" s="221"/>
      <c r="J191" s="222">
        <f>ROUND(I191*H191,2)</f>
        <v>0</v>
      </c>
      <c r="K191" s="223"/>
      <c r="L191" s="41"/>
      <c r="M191" s="224" t="s">
        <v>1</v>
      </c>
      <c r="N191" s="225" t="s">
        <v>44</v>
      </c>
      <c r="O191" s="88"/>
      <c r="P191" s="226">
        <f>O191*H191</f>
        <v>0</v>
      </c>
      <c r="Q191" s="226">
        <v>2.3010199999999998</v>
      </c>
      <c r="R191" s="226">
        <f>Q191*H191</f>
        <v>0.83757127999999992</v>
      </c>
      <c r="S191" s="226">
        <v>0</v>
      </c>
      <c r="T191" s="22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8" t="s">
        <v>158</v>
      </c>
      <c r="AT191" s="228" t="s">
        <v>154</v>
      </c>
      <c r="AU191" s="228" t="s">
        <v>159</v>
      </c>
      <c r="AY191" s="14" t="s">
        <v>152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4" t="s">
        <v>159</v>
      </c>
      <c r="BK191" s="229">
        <f>ROUND(I191*H191,2)</f>
        <v>0</v>
      </c>
      <c r="BL191" s="14" t="s">
        <v>158</v>
      </c>
      <c r="BM191" s="228" t="s">
        <v>345</v>
      </c>
    </row>
    <row r="192" s="2" customFormat="1" ht="24.15" customHeight="1">
      <c r="A192" s="35"/>
      <c r="B192" s="36"/>
      <c r="C192" s="216" t="s">
        <v>346</v>
      </c>
      <c r="D192" s="216" t="s">
        <v>154</v>
      </c>
      <c r="E192" s="217" t="s">
        <v>347</v>
      </c>
      <c r="F192" s="218" t="s">
        <v>348</v>
      </c>
      <c r="G192" s="219" t="s">
        <v>231</v>
      </c>
      <c r="H192" s="220">
        <v>40.299999999999997</v>
      </c>
      <c r="I192" s="221"/>
      <c r="J192" s="222">
        <f>ROUND(I192*H192,2)</f>
        <v>0</v>
      </c>
      <c r="K192" s="223"/>
      <c r="L192" s="41"/>
      <c r="M192" s="224" t="s">
        <v>1</v>
      </c>
      <c r="N192" s="225" t="s">
        <v>44</v>
      </c>
      <c r="O192" s="88"/>
      <c r="P192" s="226">
        <f>O192*H192</f>
        <v>0</v>
      </c>
      <c r="Q192" s="226">
        <v>0.1173</v>
      </c>
      <c r="R192" s="226">
        <f>Q192*H192</f>
        <v>4.7271899999999993</v>
      </c>
      <c r="S192" s="226">
        <v>0</v>
      </c>
      <c r="T192" s="22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8" t="s">
        <v>158</v>
      </c>
      <c r="AT192" s="228" t="s">
        <v>154</v>
      </c>
      <c r="AU192" s="228" t="s">
        <v>159</v>
      </c>
      <c r="AY192" s="14" t="s">
        <v>152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4" t="s">
        <v>159</v>
      </c>
      <c r="BK192" s="229">
        <f>ROUND(I192*H192,2)</f>
        <v>0</v>
      </c>
      <c r="BL192" s="14" t="s">
        <v>158</v>
      </c>
      <c r="BM192" s="228" t="s">
        <v>349</v>
      </c>
    </row>
    <row r="193" s="2" customFormat="1" ht="37.8" customHeight="1">
      <c r="A193" s="35"/>
      <c r="B193" s="36"/>
      <c r="C193" s="216" t="s">
        <v>350</v>
      </c>
      <c r="D193" s="216" t="s">
        <v>154</v>
      </c>
      <c r="E193" s="217" t="s">
        <v>351</v>
      </c>
      <c r="F193" s="218" t="s">
        <v>352</v>
      </c>
      <c r="G193" s="219" t="s">
        <v>231</v>
      </c>
      <c r="H193" s="220">
        <v>80.599999999999994</v>
      </c>
      <c r="I193" s="221"/>
      <c r="J193" s="222">
        <f>ROUND(I193*H193,2)</f>
        <v>0</v>
      </c>
      <c r="K193" s="223"/>
      <c r="L193" s="41"/>
      <c r="M193" s="224" t="s">
        <v>1</v>
      </c>
      <c r="N193" s="225" t="s">
        <v>44</v>
      </c>
      <c r="O193" s="88"/>
      <c r="P193" s="226">
        <f>O193*H193</f>
        <v>0</v>
      </c>
      <c r="Q193" s="226">
        <v>0.011730000000000001</v>
      </c>
      <c r="R193" s="226">
        <f>Q193*H193</f>
        <v>0.945438</v>
      </c>
      <c r="S193" s="226">
        <v>0</v>
      </c>
      <c r="T193" s="22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8" t="s">
        <v>158</v>
      </c>
      <c r="AT193" s="228" t="s">
        <v>154</v>
      </c>
      <c r="AU193" s="228" t="s">
        <v>159</v>
      </c>
      <c r="AY193" s="14" t="s">
        <v>152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4" t="s">
        <v>159</v>
      </c>
      <c r="BK193" s="229">
        <f>ROUND(I193*H193,2)</f>
        <v>0</v>
      </c>
      <c r="BL193" s="14" t="s">
        <v>158</v>
      </c>
      <c r="BM193" s="228" t="s">
        <v>353</v>
      </c>
    </row>
    <row r="194" s="2" customFormat="1" ht="49.05" customHeight="1">
      <c r="A194" s="35"/>
      <c r="B194" s="36"/>
      <c r="C194" s="216" t="s">
        <v>354</v>
      </c>
      <c r="D194" s="216" t="s">
        <v>154</v>
      </c>
      <c r="E194" s="217" t="s">
        <v>355</v>
      </c>
      <c r="F194" s="218" t="s">
        <v>356</v>
      </c>
      <c r="G194" s="219" t="s">
        <v>231</v>
      </c>
      <c r="H194" s="220">
        <v>10</v>
      </c>
      <c r="I194" s="221"/>
      <c r="J194" s="222">
        <f>ROUND(I194*H194,2)</f>
        <v>0</v>
      </c>
      <c r="K194" s="223"/>
      <c r="L194" s="41"/>
      <c r="M194" s="224" t="s">
        <v>1</v>
      </c>
      <c r="N194" s="225" t="s">
        <v>44</v>
      </c>
      <c r="O194" s="88"/>
      <c r="P194" s="226">
        <f>O194*H194</f>
        <v>0</v>
      </c>
      <c r="Q194" s="226">
        <v>0.026339999999999999</v>
      </c>
      <c r="R194" s="226">
        <f>Q194*H194</f>
        <v>0.26339999999999997</v>
      </c>
      <c r="S194" s="226">
        <v>0</v>
      </c>
      <c r="T194" s="22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8" t="s">
        <v>158</v>
      </c>
      <c r="AT194" s="228" t="s">
        <v>154</v>
      </c>
      <c r="AU194" s="228" t="s">
        <v>159</v>
      </c>
      <c r="AY194" s="14" t="s">
        <v>152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4" t="s">
        <v>159</v>
      </c>
      <c r="BK194" s="229">
        <f>ROUND(I194*H194,2)</f>
        <v>0</v>
      </c>
      <c r="BL194" s="14" t="s">
        <v>158</v>
      </c>
      <c r="BM194" s="228" t="s">
        <v>357</v>
      </c>
    </row>
    <row r="195" s="2" customFormat="1" ht="37.8" customHeight="1">
      <c r="A195" s="35"/>
      <c r="B195" s="36"/>
      <c r="C195" s="216" t="s">
        <v>358</v>
      </c>
      <c r="D195" s="216" t="s">
        <v>154</v>
      </c>
      <c r="E195" s="217" t="s">
        <v>359</v>
      </c>
      <c r="F195" s="218" t="s">
        <v>360</v>
      </c>
      <c r="G195" s="219" t="s">
        <v>222</v>
      </c>
      <c r="H195" s="220">
        <v>37.899999999999999</v>
      </c>
      <c r="I195" s="221"/>
      <c r="J195" s="222">
        <f>ROUND(I195*H195,2)</f>
        <v>0</v>
      </c>
      <c r="K195" s="223"/>
      <c r="L195" s="41"/>
      <c r="M195" s="224" t="s">
        <v>1</v>
      </c>
      <c r="N195" s="225" t="s">
        <v>44</v>
      </c>
      <c r="O195" s="88"/>
      <c r="P195" s="226">
        <f>O195*H195</f>
        <v>0</v>
      </c>
      <c r="Q195" s="226">
        <v>2.0000000000000002E-05</v>
      </c>
      <c r="R195" s="226">
        <f>Q195*H195</f>
        <v>0.00075799999999999999</v>
      </c>
      <c r="S195" s="226">
        <v>0</v>
      </c>
      <c r="T195" s="22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8" t="s">
        <v>158</v>
      </c>
      <c r="AT195" s="228" t="s">
        <v>154</v>
      </c>
      <c r="AU195" s="228" t="s">
        <v>159</v>
      </c>
      <c r="AY195" s="14" t="s">
        <v>152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4" t="s">
        <v>159</v>
      </c>
      <c r="BK195" s="229">
        <f>ROUND(I195*H195,2)</f>
        <v>0</v>
      </c>
      <c r="BL195" s="14" t="s">
        <v>158</v>
      </c>
      <c r="BM195" s="228" t="s">
        <v>361</v>
      </c>
    </row>
    <row r="196" s="2" customFormat="1" ht="33" customHeight="1">
      <c r="A196" s="35"/>
      <c r="B196" s="36"/>
      <c r="C196" s="216" t="s">
        <v>362</v>
      </c>
      <c r="D196" s="216" t="s">
        <v>154</v>
      </c>
      <c r="E196" s="217" t="s">
        <v>363</v>
      </c>
      <c r="F196" s="218" t="s">
        <v>364</v>
      </c>
      <c r="G196" s="219" t="s">
        <v>231</v>
      </c>
      <c r="H196" s="220">
        <v>11.375999999999999</v>
      </c>
      <c r="I196" s="221"/>
      <c r="J196" s="222">
        <f>ROUND(I196*H196,2)</f>
        <v>0</v>
      </c>
      <c r="K196" s="223"/>
      <c r="L196" s="41"/>
      <c r="M196" s="224" t="s">
        <v>1</v>
      </c>
      <c r="N196" s="225" t="s">
        <v>44</v>
      </c>
      <c r="O196" s="88"/>
      <c r="P196" s="226">
        <f>O196*H196</f>
        <v>0</v>
      </c>
      <c r="Q196" s="226">
        <v>0.25669999999999998</v>
      </c>
      <c r="R196" s="226">
        <f>Q196*H196</f>
        <v>2.9202191999999996</v>
      </c>
      <c r="S196" s="226">
        <v>0</v>
      </c>
      <c r="T196" s="22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8" t="s">
        <v>158</v>
      </c>
      <c r="AT196" s="228" t="s">
        <v>154</v>
      </c>
      <c r="AU196" s="228" t="s">
        <v>159</v>
      </c>
      <c r="AY196" s="14" t="s">
        <v>152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4" t="s">
        <v>159</v>
      </c>
      <c r="BK196" s="229">
        <f>ROUND(I196*H196,2)</f>
        <v>0</v>
      </c>
      <c r="BL196" s="14" t="s">
        <v>158</v>
      </c>
      <c r="BM196" s="228" t="s">
        <v>365</v>
      </c>
    </row>
    <row r="197" s="2" customFormat="1" ht="44.25" customHeight="1">
      <c r="A197" s="35"/>
      <c r="B197" s="36"/>
      <c r="C197" s="216" t="s">
        <v>366</v>
      </c>
      <c r="D197" s="216" t="s">
        <v>154</v>
      </c>
      <c r="E197" s="217" t="s">
        <v>367</v>
      </c>
      <c r="F197" s="218" t="s">
        <v>368</v>
      </c>
      <c r="G197" s="219" t="s">
        <v>222</v>
      </c>
      <c r="H197" s="220">
        <v>30.68</v>
      </c>
      <c r="I197" s="221"/>
      <c r="J197" s="222">
        <f>ROUND(I197*H197,2)</f>
        <v>0</v>
      </c>
      <c r="K197" s="223"/>
      <c r="L197" s="41"/>
      <c r="M197" s="224" t="s">
        <v>1</v>
      </c>
      <c r="N197" s="225" t="s">
        <v>44</v>
      </c>
      <c r="O197" s="88"/>
      <c r="P197" s="226">
        <f>O197*H197</f>
        <v>0</v>
      </c>
      <c r="Q197" s="226">
        <v>0.19663</v>
      </c>
      <c r="R197" s="226">
        <f>Q197*H197</f>
        <v>6.0326084</v>
      </c>
      <c r="S197" s="226">
        <v>0</v>
      </c>
      <c r="T197" s="22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8" t="s">
        <v>158</v>
      </c>
      <c r="AT197" s="228" t="s">
        <v>154</v>
      </c>
      <c r="AU197" s="228" t="s">
        <v>159</v>
      </c>
      <c r="AY197" s="14" t="s">
        <v>152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4" t="s">
        <v>159</v>
      </c>
      <c r="BK197" s="229">
        <f>ROUND(I197*H197,2)</f>
        <v>0</v>
      </c>
      <c r="BL197" s="14" t="s">
        <v>158</v>
      </c>
      <c r="BM197" s="228" t="s">
        <v>369</v>
      </c>
    </row>
    <row r="198" s="12" customFormat="1" ht="22.8" customHeight="1">
      <c r="A198" s="12"/>
      <c r="B198" s="200"/>
      <c r="C198" s="201"/>
      <c r="D198" s="202" t="s">
        <v>77</v>
      </c>
      <c r="E198" s="214" t="s">
        <v>190</v>
      </c>
      <c r="F198" s="214" t="s">
        <v>370</v>
      </c>
      <c r="G198" s="201"/>
      <c r="H198" s="201"/>
      <c r="I198" s="204"/>
      <c r="J198" s="215">
        <f>BK198</f>
        <v>0</v>
      </c>
      <c r="K198" s="201"/>
      <c r="L198" s="206"/>
      <c r="M198" s="207"/>
      <c r="N198" s="208"/>
      <c r="O198" s="208"/>
      <c r="P198" s="209">
        <f>SUM(P199:P221)</f>
        <v>0</v>
      </c>
      <c r="Q198" s="208"/>
      <c r="R198" s="209">
        <f>SUM(R199:R221)</f>
        <v>0.0051609999999999998</v>
      </c>
      <c r="S198" s="208"/>
      <c r="T198" s="210">
        <f>SUM(T199:T221)</f>
        <v>32.057704000000001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1" t="s">
        <v>86</v>
      </c>
      <c r="AT198" s="212" t="s">
        <v>77</v>
      </c>
      <c r="AU198" s="212" t="s">
        <v>86</v>
      </c>
      <c r="AY198" s="211" t="s">
        <v>152</v>
      </c>
      <c r="BK198" s="213">
        <f>SUM(BK199:BK221)</f>
        <v>0</v>
      </c>
    </row>
    <row r="199" s="2" customFormat="1" ht="44.25" customHeight="1">
      <c r="A199" s="35"/>
      <c r="B199" s="36"/>
      <c r="C199" s="216" t="s">
        <v>371</v>
      </c>
      <c r="D199" s="216" t="s">
        <v>154</v>
      </c>
      <c r="E199" s="217" t="s">
        <v>372</v>
      </c>
      <c r="F199" s="218" t="s">
        <v>373</v>
      </c>
      <c r="G199" s="219" t="s">
        <v>231</v>
      </c>
      <c r="H199" s="220">
        <v>83.584999999999994</v>
      </c>
      <c r="I199" s="221"/>
      <c r="J199" s="222">
        <f>ROUND(I199*H199,2)</f>
        <v>0</v>
      </c>
      <c r="K199" s="223"/>
      <c r="L199" s="41"/>
      <c r="M199" s="224" t="s">
        <v>1</v>
      </c>
      <c r="N199" s="225" t="s">
        <v>44</v>
      </c>
      <c r="O199" s="88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8" t="s">
        <v>158</v>
      </c>
      <c r="AT199" s="228" t="s">
        <v>154</v>
      </c>
      <c r="AU199" s="228" t="s">
        <v>159</v>
      </c>
      <c r="AY199" s="14" t="s">
        <v>152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4" t="s">
        <v>159</v>
      </c>
      <c r="BK199" s="229">
        <f>ROUND(I199*H199,2)</f>
        <v>0</v>
      </c>
      <c r="BL199" s="14" t="s">
        <v>158</v>
      </c>
      <c r="BM199" s="228" t="s">
        <v>374</v>
      </c>
    </row>
    <row r="200" s="2" customFormat="1" ht="55.5" customHeight="1">
      <c r="A200" s="35"/>
      <c r="B200" s="36"/>
      <c r="C200" s="216" t="s">
        <v>375</v>
      </c>
      <c r="D200" s="216" t="s">
        <v>154</v>
      </c>
      <c r="E200" s="217" t="s">
        <v>376</v>
      </c>
      <c r="F200" s="218" t="s">
        <v>377</v>
      </c>
      <c r="G200" s="219" t="s">
        <v>231</v>
      </c>
      <c r="H200" s="220">
        <v>5015.1000000000004</v>
      </c>
      <c r="I200" s="221"/>
      <c r="J200" s="222">
        <f>ROUND(I200*H200,2)</f>
        <v>0</v>
      </c>
      <c r="K200" s="223"/>
      <c r="L200" s="41"/>
      <c r="M200" s="224" t="s">
        <v>1</v>
      </c>
      <c r="N200" s="225" t="s">
        <v>44</v>
      </c>
      <c r="O200" s="88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8" t="s">
        <v>158</v>
      </c>
      <c r="AT200" s="228" t="s">
        <v>154</v>
      </c>
      <c r="AU200" s="228" t="s">
        <v>159</v>
      </c>
      <c r="AY200" s="14" t="s">
        <v>152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4" t="s">
        <v>159</v>
      </c>
      <c r="BK200" s="229">
        <f>ROUND(I200*H200,2)</f>
        <v>0</v>
      </c>
      <c r="BL200" s="14" t="s">
        <v>158</v>
      </c>
      <c r="BM200" s="228" t="s">
        <v>378</v>
      </c>
    </row>
    <row r="201" s="2" customFormat="1" ht="44.25" customHeight="1">
      <c r="A201" s="35"/>
      <c r="B201" s="36"/>
      <c r="C201" s="216" t="s">
        <v>379</v>
      </c>
      <c r="D201" s="216" t="s">
        <v>154</v>
      </c>
      <c r="E201" s="217" t="s">
        <v>380</v>
      </c>
      <c r="F201" s="218" t="s">
        <v>381</v>
      </c>
      <c r="G201" s="219" t="s">
        <v>231</v>
      </c>
      <c r="H201" s="220">
        <v>83.584999999999994</v>
      </c>
      <c r="I201" s="221"/>
      <c r="J201" s="222">
        <f>ROUND(I201*H201,2)</f>
        <v>0</v>
      </c>
      <c r="K201" s="223"/>
      <c r="L201" s="41"/>
      <c r="M201" s="224" t="s">
        <v>1</v>
      </c>
      <c r="N201" s="225" t="s">
        <v>44</v>
      </c>
      <c r="O201" s="88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8" t="s">
        <v>158</v>
      </c>
      <c r="AT201" s="228" t="s">
        <v>154</v>
      </c>
      <c r="AU201" s="228" t="s">
        <v>159</v>
      </c>
      <c r="AY201" s="14" t="s">
        <v>152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4" t="s">
        <v>159</v>
      </c>
      <c r="BK201" s="229">
        <f>ROUND(I201*H201,2)</f>
        <v>0</v>
      </c>
      <c r="BL201" s="14" t="s">
        <v>158</v>
      </c>
      <c r="BM201" s="228" t="s">
        <v>382</v>
      </c>
    </row>
    <row r="202" s="2" customFormat="1" ht="24.15" customHeight="1">
      <c r="A202" s="35"/>
      <c r="B202" s="36"/>
      <c r="C202" s="216" t="s">
        <v>383</v>
      </c>
      <c r="D202" s="216" t="s">
        <v>154</v>
      </c>
      <c r="E202" s="217" t="s">
        <v>384</v>
      </c>
      <c r="F202" s="218" t="s">
        <v>385</v>
      </c>
      <c r="G202" s="219" t="s">
        <v>231</v>
      </c>
      <c r="H202" s="220">
        <v>83.584999999999994</v>
      </c>
      <c r="I202" s="221"/>
      <c r="J202" s="222">
        <f>ROUND(I202*H202,2)</f>
        <v>0</v>
      </c>
      <c r="K202" s="223"/>
      <c r="L202" s="41"/>
      <c r="M202" s="224" t="s">
        <v>1</v>
      </c>
      <c r="N202" s="225" t="s">
        <v>44</v>
      </c>
      <c r="O202" s="88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8" t="s">
        <v>158</v>
      </c>
      <c r="AT202" s="228" t="s">
        <v>154</v>
      </c>
      <c r="AU202" s="228" t="s">
        <v>159</v>
      </c>
      <c r="AY202" s="14" t="s">
        <v>152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4" t="s">
        <v>159</v>
      </c>
      <c r="BK202" s="229">
        <f>ROUND(I202*H202,2)</f>
        <v>0</v>
      </c>
      <c r="BL202" s="14" t="s">
        <v>158</v>
      </c>
      <c r="BM202" s="228" t="s">
        <v>386</v>
      </c>
    </row>
    <row r="203" s="2" customFormat="1" ht="24.15" customHeight="1">
      <c r="A203" s="35"/>
      <c r="B203" s="36"/>
      <c r="C203" s="216" t="s">
        <v>387</v>
      </c>
      <c r="D203" s="216" t="s">
        <v>154</v>
      </c>
      <c r="E203" s="217" t="s">
        <v>388</v>
      </c>
      <c r="F203" s="218" t="s">
        <v>389</v>
      </c>
      <c r="G203" s="219" t="s">
        <v>231</v>
      </c>
      <c r="H203" s="220">
        <v>5015.0879999999997</v>
      </c>
      <c r="I203" s="221"/>
      <c r="J203" s="222">
        <f>ROUND(I203*H203,2)</f>
        <v>0</v>
      </c>
      <c r="K203" s="223"/>
      <c r="L203" s="41"/>
      <c r="M203" s="224" t="s">
        <v>1</v>
      </c>
      <c r="N203" s="225" t="s">
        <v>44</v>
      </c>
      <c r="O203" s="88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8" t="s">
        <v>158</v>
      </c>
      <c r="AT203" s="228" t="s">
        <v>154</v>
      </c>
      <c r="AU203" s="228" t="s">
        <v>159</v>
      </c>
      <c r="AY203" s="14" t="s">
        <v>152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4" t="s">
        <v>159</v>
      </c>
      <c r="BK203" s="229">
        <f>ROUND(I203*H203,2)</f>
        <v>0</v>
      </c>
      <c r="BL203" s="14" t="s">
        <v>158</v>
      </c>
      <c r="BM203" s="228" t="s">
        <v>390</v>
      </c>
    </row>
    <row r="204" s="2" customFormat="1" ht="24.15" customHeight="1">
      <c r="A204" s="35"/>
      <c r="B204" s="36"/>
      <c r="C204" s="216" t="s">
        <v>391</v>
      </c>
      <c r="D204" s="216" t="s">
        <v>154</v>
      </c>
      <c r="E204" s="217" t="s">
        <v>392</v>
      </c>
      <c r="F204" s="218" t="s">
        <v>393</v>
      </c>
      <c r="G204" s="219" t="s">
        <v>231</v>
      </c>
      <c r="H204" s="220">
        <v>83.584999999999994</v>
      </c>
      <c r="I204" s="221"/>
      <c r="J204" s="222">
        <f>ROUND(I204*H204,2)</f>
        <v>0</v>
      </c>
      <c r="K204" s="223"/>
      <c r="L204" s="41"/>
      <c r="M204" s="224" t="s">
        <v>1</v>
      </c>
      <c r="N204" s="225" t="s">
        <v>44</v>
      </c>
      <c r="O204" s="88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8" t="s">
        <v>158</v>
      </c>
      <c r="AT204" s="228" t="s">
        <v>154</v>
      </c>
      <c r="AU204" s="228" t="s">
        <v>159</v>
      </c>
      <c r="AY204" s="14" t="s">
        <v>152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4" t="s">
        <v>159</v>
      </c>
      <c r="BK204" s="229">
        <f>ROUND(I204*H204,2)</f>
        <v>0</v>
      </c>
      <c r="BL204" s="14" t="s">
        <v>158</v>
      </c>
      <c r="BM204" s="228" t="s">
        <v>394</v>
      </c>
    </row>
    <row r="205" s="2" customFormat="1" ht="37.8" customHeight="1">
      <c r="A205" s="35"/>
      <c r="B205" s="36"/>
      <c r="C205" s="216" t="s">
        <v>395</v>
      </c>
      <c r="D205" s="216" t="s">
        <v>154</v>
      </c>
      <c r="E205" s="217" t="s">
        <v>396</v>
      </c>
      <c r="F205" s="218" t="s">
        <v>397</v>
      </c>
      <c r="G205" s="219" t="s">
        <v>231</v>
      </c>
      <c r="H205" s="220">
        <v>39.700000000000003</v>
      </c>
      <c r="I205" s="221"/>
      <c r="J205" s="222">
        <f>ROUND(I205*H205,2)</f>
        <v>0</v>
      </c>
      <c r="K205" s="223"/>
      <c r="L205" s="41"/>
      <c r="M205" s="224" t="s">
        <v>1</v>
      </c>
      <c r="N205" s="225" t="s">
        <v>44</v>
      </c>
      <c r="O205" s="88"/>
      <c r="P205" s="226">
        <f>O205*H205</f>
        <v>0</v>
      </c>
      <c r="Q205" s="226">
        <v>0.00012999999999999999</v>
      </c>
      <c r="R205" s="226">
        <f>Q205*H205</f>
        <v>0.0051609999999999998</v>
      </c>
      <c r="S205" s="226">
        <v>0</v>
      </c>
      <c r="T205" s="22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8" t="s">
        <v>158</v>
      </c>
      <c r="AT205" s="228" t="s">
        <v>154</v>
      </c>
      <c r="AU205" s="228" t="s">
        <v>159</v>
      </c>
      <c r="AY205" s="14" t="s">
        <v>152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4" t="s">
        <v>159</v>
      </c>
      <c r="BK205" s="229">
        <f>ROUND(I205*H205,2)</f>
        <v>0</v>
      </c>
      <c r="BL205" s="14" t="s">
        <v>158</v>
      </c>
      <c r="BM205" s="228" t="s">
        <v>398</v>
      </c>
    </row>
    <row r="206" s="2" customFormat="1" ht="49.05" customHeight="1">
      <c r="A206" s="35"/>
      <c r="B206" s="36"/>
      <c r="C206" s="216" t="s">
        <v>399</v>
      </c>
      <c r="D206" s="216" t="s">
        <v>154</v>
      </c>
      <c r="E206" s="217" t="s">
        <v>400</v>
      </c>
      <c r="F206" s="218" t="s">
        <v>401</v>
      </c>
      <c r="G206" s="219" t="s">
        <v>157</v>
      </c>
      <c r="H206" s="220">
        <v>1.125</v>
      </c>
      <c r="I206" s="221"/>
      <c r="J206" s="222">
        <f>ROUND(I206*H206,2)</f>
        <v>0</v>
      </c>
      <c r="K206" s="223"/>
      <c r="L206" s="41"/>
      <c r="M206" s="224" t="s">
        <v>1</v>
      </c>
      <c r="N206" s="225" t="s">
        <v>44</v>
      </c>
      <c r="O206" s="88"/>
      <c r="P206" s="226">
        <f>O206*H206</f>
        <v>0</v>
      </c>
      <c r="Q206" s="226">
        <v>0</v>
      </c>
      <c r="R206" s="226">
        <f>Q206*H206</f>
        <v>0</v>
      </c>
      <c r="S206" s="226">
        <v>1.5940000000000001</v>
      </c>
      <c r="T206" s="227">
        <f>S206*H206</f>
        <v>1.79325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8" t="s">
        <v>158</v>
      </c>
      <c r="AT206" s="228" t="s">
        <v>154</v>
      </c>
      <c r="AU206" s="228" t="s">
        <v>159</v>
      </c>
      <c r="AY206" s="14" t="s">
        <v>152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4" t="s">
        <v>159</v>
      </c>
      <c r="BK206" s="229">
        <f>ROUND(I206*H206,2)</f>
        <v>0</v>
      </c>
      <c r="BL206" s="14" t="s">
        <v>158</v>
      </c>
      <c r="BM206" s="228" t="s">
        <v>402</v>
      </c>
    </row>
    <row r="207" s="2" customFormat="1" ht="24.15" customHeight="1">
      <c r="A207" s="35"/>
      <c r="B207" s="36"/>
      <c r="C207" s="216" t="s">
        <v>403</v>
      </c>
      <c r="D207" s="216" t="s">
        <v>154</v>
      </c>
      <c r="E207" s="217" t="s">
        <v>404</v>
      </c>
      <c r="F207" s="218" t="s">
        <v>405</v>
      </c>
      <c r="G207" s="219" t="s">
        <v>222</v>
      </c>
      <c r="H207" s="220">
        <v>2</v>
      </c>
      <c r="I207" s="221"/>
      <c r="J207" s="222">
        <f>ROUND(I207*H207,2)</f>
        <v>0</v>
      </c>
      <c r="K207" s="223"/>
      <c r="L207" s="41"/>
      <c r="M207" s="224" t="s">
        <v>1</v>
      </c>
      <c r="N207" s="225" t="s">
        <v>44</v>
      </c>
      <c r="O207" s="88"/>
      <c r="P207" s="226">
        <f>O207*H207</f>
        <v>0</v>
      </c>
      <c r="Q207" s="226">
        <v>0</v>
      </c>
      <c r="R207" s="226">
        <f>Q207*H207</f>
        <v>0</v>
      </c>
      <c r="S207" s="226">
        <v>0.112</v>
      </c>
      <c r="T207" s="227">
        <f>S207*H207</f>
        <v>0.22400000000000001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8" t="s">
        <v>158</v>
      </c>
      <c r="AT207" s="228" t="s">
        <v>154</v>
      </c>
      <c r="AU207" s="228" t="s">
        <v>159</v>
      </c>
      <c r="AY207" s="14" t="s">
        <v>152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4" t="s">
        <v>159</v>
      </c>
      <c r="BK207" s="229">
        <f>ROUND(I207*H207,2)</f>
        <v>0</v>
      </c>
      <c r="BL207" s="14" t="s">
        <v>158</v>
      </c>
      <c r="BM207" s="228" t="s">
        <v>406</v>
      </c>
    </row>
    <row r="208" s="2" customFormat="1" ht="24.15" customHeight="1">
      <c r="A208" s="35"/>
      <c r="B208" s="36"/>
      <c r="C208" s="216" t="s">
        <v>407</v>
      </c>
      <c r="D208" s="216" t="s">
        <v>154</v>
      </c>
      <c r="E208" s="217" t="s">
        <v>408</v>
      </c>
      <c r="F208" s="218" t="s">
        <v>409</v>
      </c>
      <c r="G208" s="219" t="s">
        <v>157</v>
      </c>
      <c r="H208" s="220">
        <v>0.42299999999999999</v>
      </c>
      <c r="I208" s="221"/>
      <c r="J208" s="222">
        <f>ROUND(I208*H208,2)</f>
        <v>0</v>
      </c>
      <c r="K208" s="223"/>
      <c r="L208" s="41"/>
      <c r="M208" s="224" t="s">
        <v>1</v>
      </c>
      <c r="N208" s="225" t="s">
        <v>44</v>
      </c>
      <c r="O208" s="88"/>
      <c r="P208" s="226">
        <f>O208*H208</f>
        <v>0</v>
      </c>
      <c r="Q208" s="226">
        <v>0</v>
      </c>
      <c r="R208" s="226">
        <f>Q208*H208</f>
        <v>0</v>
      </c>
      <c r="S208" s="226">
        <v>2.2000000000000002</v>
      </c>
      <c r="T208" s="227">
        <f>S208*H208</f>
        <v>0.93060000000000009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8" t="s">
        <v>158</v>
      </c>
      <c r="AT208" s="228" t="s">
        <v>154</v>
      </c>
      <c r="AU208" s="228" t="s">
        <v>159</v>
      </c>
      <c r="AY208" s="14" t="s">
        <v>152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4" t="s">
        <v>159</v>
      </c>
      <c r="BK208" s="229">
        <f>ROUND(I208*H208,2)</f>
        <v>0</v>
      </c>
      <c r="BL208" s="14" t="s">
        <v>158</v>
      </c>
      <c r="BM208" s="228" t="s">
        <v>410</v>
      </c>
    </row>
    <row r="209" s="2" customFormat="1" ht="24.15" customHeight="1">
      <c r="A209" s="35"/>
      <c r="B209" s="36"/>
      <c r="C209" s="216" t="s">
        <v>411</v>
      </c>
      <c r="D209" s="216" t="s">
        <v>154</v>
      </c>
      <c r="E209" s="217" t="s">
        <v>412</v>
      </c>
      <c r="F209" s="218" t="s">
        <v>413</v>
      </c>
      <c r="G209" s="219" t="s">
        <v>157</v>
      </c>
      <c r="H209" s="220">
        <v>4.6840000000000002</v>
      </c>
      <c r="I209" s="221"/>
      <c r="J209" s="222">
        <f>ROUND(I209*H209,2)</f>
        <v>0</v>
      </c>
      <c r="K209" s="223"/>
      <c r="L209" s="41"/>
      <c r="M209" s="224" t="s">
        <v>1</v>
      </c>
      <c r="N209" s="225" t="s">
        <v>44</v>
      </c>
      <c r="O209" s="88"/>
      <c r="P209" s="226">
        <f>O209*H209</f>
        <v>0</v>
      </c>
      <c r="Q209" s="226">
        <v>0</v>
      </c>
      <c r="R209" s="226">
        <f>Q209*H209</f>
        <v>0</v>
      </c>
      <c r="S209" s="226">
        <v>2.2000000000000002</v>
      </c>
      <c r="T209" s="227">
        <f>S209*H209</f>
        <v>10.304800000000002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8" t="s">
        <v>158</v>
      </c>
      <c r="AT209" s="228" t="s">
        <v>154</v>
      </c>
      <c r="AU209" s="228" t="s">
        <v>159</v>
      </c>
      <c r="AY209" s="14" t="s">
        <v>152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4" t="s">
        <v>159</v>
      </c>
      <c r="BK209" s="229">
        <f>ROUND(I209*H209,2)</f>
        <v>0</v>
      </c>
      <c r="BL209" s="14" t="s">
        <v>158</v>
      </c>
      <c r="BM209" s="228" t="s">
        <v>414</v>
      </c>
    </row>
    <row r="210" s="2" customFormat="1" ht="24.15" customHeight="1">
      <c r="A210" s="35"/>
      <c r="B210" s="36"/>
      <c r="C210" s="216" t="s">
        <v>415</v>
      </c>
      <c r="D210" s="216" t="s">
        <v>154</v>
      </c>
      <c r="E210" s="217" t="s">
        <v>416</v>
      </c>
      <c r="F210" s="218" t="s">
        <v>417</v>
      </c>
      <c r="G210" s="219" t="s">
        <v>157</v>
      </c>
      <c r="H210" s="220">
        <v>0.51000000000000001</v>
      </c>
      <c r="I210" s="221"/>
      <c r="J210" s="222">
        <f>ROUND(I210*H210,2)</f>
        <v>0</v>
      </c>
      <c r="K210" s="223"/>
      <c r="L210" s="41"/>
      <c r="M210" s="224" t="s">
        <v>1</v>
      </c>
      <c r="N210" s="225" t="s">
        <v>44</v>
      </c>
      <c r="O210" s="88"/>
      <c r="P210" s="226">
        <f>O210*H210</f>
        <v>0</v>
      </c>
      <c r="Q210" s="226">
        <v>0</v>
      </c>
      <c r="R210" s="226">
        <f>Q210*H210</f>
        <v>0</v>
      </c>
      <c r="S210" s="226">
        <v>2.2000000000000002</v>
      </c>
      <c r="T210" s="227">
        <f>S210*H210</f>
        <v>1.1220000000000001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8" t="s">
        <v>158</v>
      </c>
      <c r="AT210" s="228" t="s">
        <v>154</v>
      </c>
      <c r="AU210" s="228" t="s">
        <v>159</v>
      </c>
      <c r="AY210" s="14" t="s">
        <v>152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4" t="s">
        <v>159</v>
      </c>
      <c r="BK210" s="229">
        <f>ROUND(I210*H210,2)</f>
        <v>0</v>
      </c>
      <c r="BL210" s="14" t="s">
        <v>158</v>
      </c>
      <c r="BM210" s="228" t="s">
        <v>418</v>
      </c>
    </row>
    <row r="211" s="2" customFormat="1" ht="33" customHeight="1">
      <c r="A211" s="35"/>
      <c r="B211" s="36"/>
      <c r="C211" s="216" t="s">
        <v>419</v>
      </c>
      <c r="D211" s="216" t="s">
        <v>154</v>
      </c>
      <c r="E211" s="217" t="s">
        <v>420</v>
      </c>
      <c r="F211" s="218" t="s">
        <v>421</v>
      </c>
      <c r="G211" s="219" t="s">
        <v>157</v>
      </c>
      <c r="H211" s="220">
        <v>3.903</v>
      </c>
      <c r="I211" s="221"/>
      <c r="J211" s="222">
        <f>ROUND(I211*H211,2)</f>
        <v>0</v>
      </c>
      <c r="K211" s="223"/>
      <c r="L211" s="41"/>
      <c r="M211" s="224" t="s">
        <v>1</v>
      </c>
      <c r="N211" s="225" t="s">
        <v>44</v>
      </c>
      <c r="O211" s="88"/>
      <c r="P211" s="226">
        <f>O211*H211</f>
        <v>0</v>
      </c>
      <c r="Q211" s="226">
        <v>0</v>
      </c>
      <c r="R211" s="226">
        <f>Q211*H211</f>
        <v>0</v>
      </c>
      <c r="S211" s="226">
        <v>1.3999999999999999</v>
      </c>
      <c r="T211" s="227">
        <f>S211*H211</f>
        <v>5.4641999999999999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8" t="s">
        <v>158</v>
      </c>
      <c r="AT211" s="228" t="s">
        <v>154</v>
      </c>
      <c r="AU211" s="228" t="s">
        <v>159</v>
      </c>
      <c r="AY211" s="14" t="s">
        <v>152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4" t="s">
        <v>159</v>
      </c>
      <c r="BK211" s="229">
        <f>ROUND(I211*H211,2)</f>
        <v>0</v>
      </c>
      <c r="BL211" s="14" t="s">
        <v>158</v>
      </c>
      <c r="BM211" s="228" t="s">
        <v>422</v>
      </c>
    </row>
    <row r="212" s="2" customFormat="1" ht="24.15" customHeight="1">
      <c r="A212" s="35"/>
      <c r="B212" s="36"/>
      <c r="C212" s="216" t="s">
        <v>423</v>
      </c>
      <c r="D212" s="216" t="s">
        <v>154</v>
      </c>
      <c r="E212" s="217" t="s">
        <v>424</v>
      </c>
      <c r="F212" s="218" t="s">
        <v>425</v>
      </c>
      <c r="G212" s="219" t="s">
        <v>222</v>
      </c>
      <c r="H212" s="220">
        <v>15.859999999999999</v>
      </c>
      <c r="I212" s="221"/>
      <c r="J212" s="222">
        <f>ROUND(I212*H212,2)</f>
        <v>0</v>
      </c>
      <c r="K212" s="223"/>
      <c r="L212" s="41"/>
      <c r="M212" s="224" t="s">
        <v>1</v>
      </c>
      <c r="N212" s="225" t="s">
        <v>44</v>
      </c>
      <c r="O212" s="88"/>
      <c r="P212" s="226">
        <f>O212*H212</f>
        <v>0</v>
      </c>
      <c r="Q212" s="226">
        <v>0</v>
      </c>
      <c r="R212" s="226">
        <f>Q212*H212</f>
        <v>0</v>
      </c>
      <c r="S212" s="226">
        <v>0.082000000000000003</v>
      </c>
      <c r="T212" s="227">
        <f>S212*H212</f>
        <v>1.3005199999999999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8" t="s">
        <v>158</v>
      </c>
      <c r="AT212" s="228" t="s">
        <v>154</v>
      </c>
      <c r="AU212" s="228" t="s">
        <v>159</v>
      </c>
      <c r="AY212" s="14" t="s">
        <v>152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4" t="s">
        <v>159</v>
      </c>
      <c r="BK212" s="229">
        <f>ROUND(I212*H212,2)</f>
        <v>0</v>
      </c>
      <c r="BL212" s="14" t="s">
        <v>158</v>
      </c>
      <c r="BM212" s="228" t="s">
        <v>426</v>
      </c>
    </row>
    <row r="213" s="2" customFormat="1" ht="49.05" customHeight="1">
      <c r="A213" s="35"/>
      <c r="B213" s="36"/>
      <c r="C213" s="216" t="s">
        <v>427</v>
      </c>
      <c r="D213" s="216" t="s">
        <v>154</v>
      </c>
      <c r="E213" s="217" t="s">
        <v>428</v>
      </c>
      <c r="F213" s="218" t="s">
        <v>429</v>
      </c>
      <c r="G213" s="219" t="s">
        <v>231</v>
      </c>
      <c r="H213" s="220">
        <v>2</v>
      </c>
      <c r="I213" s="221"/>
      <c r="J213" s="222">
        <f>ROUND(I213*H213,2)</f>
        <v>0</v>
      </c>
      <c r="K213" s="223"/>
      <c r="L213" s="41"/>
      <c r="M213" s="224" t="s">
        <v>1</v>
      </c>
      <c r="N213" s="225" t="s">
        <v>44</v>
      </c>
      <c r="O213" s="88"/>
      <c r="P213" s="226">
        <f>O213*H213</f>
        <v>0</v>
      </c>
      <c r="Q213" s="226">
        <v>0</v>
      </c>
      <c r="R213" s="226">
        <f>Q213*H213</f>
        <v>0</v>
      </c>
      <c r="S213" s="226">
        <v>0.055</v>
      </c>
      <c r="T213" s="227">
        <f>S213*H213</f>
        <v>0.11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8" t="s">
        <v>158</v>
      </c>
      <c r="AT213" s="228" t="s">
        <v>154</v>
      </c>
      <c r="AU213" s="228" t="s">
        <v>159</v>
      </c>
      <c r="AY213" s="14" t="s">
        <v>152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4" t="s">
        <v>159</v>
      </c>
      <c r="BK213" s="229">
        <f>ROUND(I213*H213,2)</f>
        <v>0</v>
      </c>
      <c r="BL213" s="14" t="s">
        <v>158</v>
      </c>
      <c r="BM213" s="228" t="s">
        <v>430</v>
      </c>
    </row>
    <row r="214" s="2" customFormat="1" ht="44.25" customHeight="1">
      <c r="A214" s="35"/>
      <c r="B214" s="36"/>
      <c r="C214" s="216" t="s">
        <v>431</v>
      </c>
      <c r="D214" s="216" t="s">
        <v>154</v>
      </c>
      <c r="E214" s="217" t="s">
        <v>432</v>
      </c>
      <c r="F214" s="218" t="s">
        <v>433</v>
      </c>
      <c r="G214" s="219" t="s">
        <v>231</v>
      </c>
      <c r="H214" s="220">
        <v>7.2320000000000002</v>
      </c>
      <c r="I214" s="221"/>
      <c r="J214" s="222">
        <f>ROUND(I214*H214,2)</f>
        <v>0</v>
      </c>
      <c r="K214" s="223"/>
      <c r="L214" s="41"/>
      <c r="M214" s="224" t="s">
        <v>1</v>
      </c>
      <c r="N214" s="225" t="s">
        <v>44</v>
      </c>
      <c r="O214" s="88"/>
      <c r="P214" s="226">
        <f>O214*H214</f>
        <v>0</v>
      </c>
      <c r="Q214" s="226">
        <v>0</v>
      </c>
      <c r="R214" s="226">
        <f>Q214*H214</f>
        <v>0</v>
      </c>
      <c r="S214" s="226">
        <v>0.037999999999999999</v>
      </c>
      <c r="T214" s="227">
        <f>S214*H214</f>
        <v>0.274816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8" t="s">
        <v>158</v>
      </c>
      <c r="AT214" s="228" t="s">
        <v>154</v>
      </c>
      <c r="AU214" s="228" t="s">
        <v>159</v>
      </c>
      <c r="AY214" s="14" t="s">
        <v>152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4" t="s">
        <v>159</v>
      </c>
      <c r="BK214" s="229">
        <f>ROUND(I214*H214,2)</f>
        <v>0</v>
      </c>
      <c r="BL214" s="14" t="s">
        <v>158</v>
      </c>
      <c r="BM214" s="228" t="s">
        <v>434</v>
      </c>
    </row>
    <row r="215" s="2" customFormat="1" ht="37.8" customHeight="1">
      <c r="A215" s="35"/>
      <c r="B215" s="36"/>
      <c r="C215" s="216" t="s">
        <v>435</v>
      </c>
      <c r="D215" s="216" t="s">
        <v>154</v>
      </c>
      <c r="E215" s="217" t="s">
        <v>436</v>
      </c>
      <c r="F215" s="218" t="s">
        <v>437</v>
      </c>
      <c r="G215" s="219" t="s">
        <v>231</v>
      </c>
      <c r="H215" s="220">
        <v>3.5459999999999998</v>
      </c>
      <c r="I215" s="221"/>
      <c r="J215" s="222">
        <f>ROUND(I215*H215,2)</f>
        <v>0</v>
      </c>
      <c r="K215" s="223"/>
      <c r="L215" s="41"/>
      <c r="M215" s="224" t="s">
        <v>1</v>
      </c>
      <c r="N215" s="225" t="s">
        <v>44</v>
      </c>
      <c r="O215" s="88"/>
      <c r="P215" s="226">
        <f>O215*H215</f>
        <v>0</v>
      </c>
      <c r="Q215" s="226">
        <v>0</v>
      </c>
      <c r="R215" s="226">
        <f>Q215*H215</f>
        <v>0</v>
      </c>
      <c r="S215" s="226">
        <v>0.075999999999999998</v>
      </c>
      <c r="T215" s="227">
        <f>S215*H215</f>
        <v>0.26949599999999996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8" t="s">
        <v>158</v>
      </c>
      <c r="AT215" s="228" t="s">
        <v>154</v>
      </c>
      <c r="AU215" s="228" t="s">
        <v>159</v>
      </c>
      <c r="AY215" s="14" t="s">
        <v>152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4" t="s">
        <v>159</v>
      </c>
      <c r="BK215" s="229">
        <f>ROUND(I215*H215,2)</f>
        <v>0</v>
      </c>
      <c r="BL215" s="14" t="s">
        <v>158</v>
      </c>
      <c r="BM215" s="228" t="s">
        <v>438</v>
      </c>
    </row>
    <row r="216" s="2" customFormat="1" ht="55.5" customHeight="1">
      <c r="A216" s="35"/>
      <c r="B216" s="36"/>
      <c r="C216" s="216" t="s">
        <v>439</v>
      </c>
      <c r="D216" s="216" t="s">
        <v>154</v>
      </c>
      <c r="E216" s="217" t="s">
        <v>440</v>
      </c>
      <c r="F216" s="218" t="s">
        <v>441</v>
      </c>
      <c r="G216" s="219" t="s">
        <v>157</v>
      </c>
      <c r="H216" s="220">
        <v>1.2</v>
      </c>
      <c r="I216" s="221"/>
      <c r="J216" s="222">
        <f>ROUND(I216*H216,2)</f>
        <v>0</v>
      </c>
      <c r="K216" s="223"/>
      <c r="L216" s="41"/>
      <c r="M216" s="224" t="s">
        <v>1</v>
      </c>
      <c r="N216" s="225" t="s">
        <v>44</v>
      </c>
      <c r="O216" s="88"/>
      <c r="P216" s="226">
        <f>O216*H216</f>
        <v>0</v>
      </c>
      <c r="Q216" s="226">
        <v>0</v>
      </c>
      <c r="R216" s="226">
        <f>Q216*H216</f>
        <v>0</v>
      </c>
      <c r="S216" s="226">
        <v>1.8</v>
      </c>
      <c r="T216" s="227">
        <f>S216*H216</f>
        <v>2.1600000000000001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8" t="s">
        <v>158</v>
      </c>
      <c r="AT216" s="228" t="s">
        <v>154</v>
      </c>
      <c r="AU216" s="228" t="s">
        <v>159</v>
      </c>
      <c r="AY216" s="14" t="s">
        <v>152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4" t="s">
        <v>159</v>
      </c>
      <c r="BK216" s="229">
        <f>ROUND(I216*H216,2)</f>
        <v>0</v>
      </c>
      <c r="BL216" s="14" t="s">
        <v>158</v>
      </c>
      <c r="BM216" s="228" t="s">
        <v>442</v>
      </c>
    </row>
    <row r="217" s="2" customFormat="1" ht="44.25" customHeight="1">
      <c r="A217" s="35"/>
      <c r="B217" s="36"/>
      <c r="C217" s="216" t="s">
        <v>443</v>
      </c>
      <c r="D217" s="216" t="s">
        <v>154</v>
      </c>
      <c r="E217" s="217" t="s">
        <v>444</v>
      </c>
      <c r="F217" s="218" t="s">
        <v>445</v>
      </c>
      <c r="G217" s="219" t="s">
        <v>222</v>
      </c>
      <c r="H217" s="220">
        <v>15.199999999999999</v>
      </c>
      <c r="I217" s="221"/>
      <c r="J217" s="222">
        <f>ROUND(I217*H217,2)</f>
        <v>0</v>
      </c>
      <c r="K217" s="223"/>
      <c r="L217" s="41"/>
      <c r="M217" s="224" t="s">
        <v>1</v>
      </c>
      <c r="N217" s="225" t="s">
        <v>44</v>
      </c>
      <c r="O217" s="88"/>
      <c r="P217" s="226">
        <f>O217*H217</f>
        <v>0</v>
      </c>
      <c r="Q217" s="226">
        <v>0</v>
      </c>
      <c r="R217" s="226">
        <f>Q217*H217</f>
        <v>0</v>
      </c>
      <c r="S217" s="226">
        <v>0.0070000000000000001</v>
      </c>
      <c r="T217" s="227">
        <f>S217*H217</f>
        <v>0.1064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8" t="s">
        <v>158</v>
      </c>
      <c r="AT217" s="228" t="s">
        <v>154</v>
      </c>
      <c r="AU217" s="228" t="s">
        <v>159</v>
      </c>
      <c r="AY217" s="14" t="s">
        <v>152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4" t="s">
        <v>159</v>
      </c>
      <c r="BK217" s="229">
        <f>ROUND(I217*H217,2)</f>
        <v>0</v>
      </c>
      <c r="BL217" s="14" t="s">
        <v>158</v>
      </c>
      <c r="BM217" s="228" t="s">
        <v>446</v>
      </c>
    </row>
    <row r="218" s="2" customFormat="1" ht="37.8" customHeight="1">
      <c r="A218" s="35"/>
      <c r="B218" s="36"/>
      <c r="C218" s="216" t="s">
        <v>447</v>
      </c>
      <c r="D218" s="216" t="s">
        <v>154</v>
      </c>
      <c r="E218" s="217" t="s">
        <v>448</v>
      </c>
      <c r="F218" s="218" t="s">
        <v>449</v>
      </c>
      <c r="G218" s="219" t="s">
        <v>222</v>
      </c>
      <c r="H218" s="220">
        <v>9</v>
      </c>
      <c r="I218" s="221"/>
      <c r="J218" s="222">
        <f>ROUND(I218*H218,2)</f>
        <v>0</v>
      </c>
      <c r="K218" s="223"/>
      <c r="L218" s="41"/>
      <c r="M218" s="224" t="s">
        <v>1</v>
      </c>
      <c r="N218" s="225" t="s">
        <v>44</v>
      </c>
      <c r="O218" s="88"/>
      <c r="P218" s="226">
        <f>O218*H218</f>
        <v>0</v>
      </c>
      <c r="Q218" s="226">
        <v>0</v>
      </c>
      <c r="R218" s="226">
        <f>Q218*H218</f>
        <v>0</v>
      </c>
      <c r="S218" s="226">
        <v>0.040000000000000001</v>
      </c>
      <c r="T218" s="227">
        <f>S218*H218</f>
        <v>0.35999999999999999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8" t="s">
        <v>158</v>
      </c>
      <c r="AT218" s="228" t="s">
        <v>154</v>
      </c>
      <c r="AU218" s="228" t="s">
        <v>159</v>
      </c>
      <c r="AY218" s="14" t="s">
        <v>152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4" t="s">
        <v>159</v>
      </c>
      <c r="BK218" s="229">
        <f>ROUND(I218*H218,2)</f>
        <v>0</v>
      </c>
      <c r="BL218" s="14" t="s">
        <v>158</v>
      </c>
      <c r="BM218" s="228" t="s">
        <v>450</v>
      </c>
    </row>
    <row r="219" s="2" customFormat="1" ht="49.05" customHeight="1">
      <c r="A219" s="35"/>
      <c r="B219" s="36"/>
      <c r="C219" s="216" t="s">
        <v>451</v>
      </c>
      <c r="D219" s="216" t="s">
        <v>154</v>
      </c>
      <c r="E219" s="217" t="s">
        <v>452</v>
      </c>
      <c r="F219" s="218" t="s">
        <v>453</v>
      </c>
      <c r="G219" s="219" t="s">
        <v>222</v>
      </c>
      <c r="H219" s="220">
        <v>8.8000000000000007</v>
      </c>
      <c r="I219" s="221"/>
      <c r="J219" s="222">
        <f>ROUND(I219*H219,2)</f>
        <v>0</v>
      </c>
      <c r="K219" s="223"/>
      <c r="L219" s="41"/>
      <c r="M219" s="224" t="s">
        <v>1</v>
      </c>
      <c r="N219" s="225" t="s">
        <v>44</v>
      </c>
      <c r="O219" s="88"/>
      <c r="P219" s="226">
        <f>O219*H219</f>
        <v>0</v>
      </c>
      <c r="Q219" s="226">
        <v>0</v>
      </c>
      <c r="R219" s="226">
        <f>Q219*H219</f>
        <v>0</v>
      </c>
      <c r="S219" s="226">
        <v>0.042000000000000003</v>
      </c>
      <c r="T219" s="227">
        <f>S219*H219</f>
        <v>0.36960000000000004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8" t="s">
        <v>158</v>
      </c>
      <c r="AT219" s="228" t="s">
        <v>154</v>
      </c>
      <c r="AU219" s="228" t="s">
        <v>159</v>
      </c>
      <c r="AY219" s="14" t="s">
        <v>152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4" t="s">
        <v>159</v>
      </c>
      <c r="BK219" s="229">
        <f>ROUND(I219*H219,2)</f>
        <v>0</v>
      </c>
      <c r="BL219" s="14" t="s">
        <v>158</v>
      </c>
      <c r="BM219" s="228" t="s">
        <v>454</v>
      </c>
    </row>
    <row r="220" s="2" customFormat="1" ht="37.8" customHeight="1">
      <c r="A220" s="35"/>
      <c r="B220" s="36"/>
      <c r="C220" s="216" t="s">
        <v>455</v>
      </c>
      <c r="D220" s="216" t="s">
        <v>154</v>
      </c>
      <c r="E220" s="217" t="s">
        <v>456</v>
      </c>
      <c r="F220" s="218" t="s">
        <v>457</v>
      </c>
      <c r="G220" s="219" t="s">
        <v>231</v>
      </c>
      <c r="H220" s="220">
        <v>94.831999999999994</v>
      </c>
      <c r="I220" s="221"/>
      <c r="J220" s="222">
        <f>ROUND(I220*H220,2)</f>
        <v>0</v>
      </c>
      <c r="K220" s="223"/>
      <c r="L220" s="41"/>
      <c r="M220" s="224" t="s">
        <v>1</v>
      </c>
      <c r="N220" s="225" t="s">
        <v>44</v>
      </c>
      <c r="O220" s="88"/>
      <c r="P220" s="226">
        <f>O220*H220</f>
        <v>0</v>
      </c>
      <c r="Q220" s="226">
        <v>0</v>
      </c>
      <c r="R220" s="226">
        <f>Q220*H220</f>
        <v>0</v>
      </c>
      <c r="S220" s="226">
        <v>0.045999999999999999</v>
      </c>
      <c r="T220" s="227">
        <f>S220*H220</f>
        <v>4.3622719999999999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8" t="s">
        <v>158</v>
      </c>
      <c r="AT220" s="228" t="s">
        <v>154</v>
      </c>
      <c r="AU220" s="228" t="s">
        <v>159</v>
      </c>
      <c r="AY220" s="14" t="s">
        <v>152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4" t="s">
        <v>159</v>
      </c>
      <c r="BK220" s="229">
        <f>ROUND(I220*H220,2)</f>
        <v>0</v>
      </c>
      <c r="BL220" s="14" t="s">
        <v>158</v>
      </c>
      <c r="BM220" s="228" t="s">
        <v>458</v>
      </c>
    </row>
    <row r="221" s="2" customFormat="1" ht="44.25" customHeight="1">
      <c r="A221" s="35"/>
      <c r="B221" s="36"/>
      <c r="C221" s="216" t="s">
        <v>459</v>
      </c>
      <c r="D221" s="216" t="s">
        <v>154</v>
      </c>
      <c r="E221" s="217" t="s">
        <v>460</v>
      </c>
      <c r="F221" s="218" t="s">
        <v>461</v>
      </c>
      <c r="G221" s="219" t="s">
        <v>231</v>
      </c>
      <c r="H221" s="220">
        <v>49.25</v>
      </c>
      <c r="I221" s="221"/>
      <c r="J221" s="222">
        <f>ROUND(I221*H221,2)</f>
        <v>0</v>
      </c>
      <c r="K221" s="223"/>
      <c r="L221" s="41"/>
      <c r="M221" s="224" t="s">
        <v>1</v>
      </c>
      <c r="N221" s="225" t="s">
        <v>44</v>
      </c>
      <c r="O221" s="88"/>
      <c r="P221" s="226">
        <f>O221*H221</f>
        <v>0</v>
      </c>
      <c r="Q221" s="226">
        <v>0</v>
      </c>
      <c r="R221" s="226">
        <f>Q221*H221</f>
        <v>0</v>
      </c>
      <c r="S221" s="226">
        <v>0.058999999999999997</v>
      </c>
      <c r="T221" s="227">
        <f>S221*H221</f>
        <v>2.9057499999999998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8" t="s">
        <v>158</v>
      </c>
      <c r="AT221" s="228" t="s">
        <v>154</v>
      </c>
      <c r="AU221" s="228" t="s">
        <v>159</v>
      </c>
      <c r="AY221" s="14" t="s">
        <v>152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4" t="s">
        <v>159</v>
      </c>
      <c r="BK221" s="229">
        <f>ROUND(I221*H221,2)</f>
        <v>0</v>
      </c>
      <c r="BL221" s="14" t="s">
        <v>158</v>
      </c>
      <c r="BM221" s="228" t="s">
        <v>462</v>
      </c>
    </row>
    <row r="222" s="12" customFormat="1" ht="22.8" customHeight="1">
      <c r="A222" s="12"/>
      <c r="B222" s="200"/>
      <c r="C222" s="201"/>
      <c r="D222" s="202" t="s">
        <v>77</v>
      </c>
      <c r="E222" s="214" t="s">
        <v>463</v>
      </c>
      <c r="F222" s="214" t="s">
        <v>464</v>
      </c>
      <c r="G222" s="201"/>
      <c r="H222" s="201"/>
      <c r="I222" s="204"/>
      <c r="J222" s="215">
        <f>BK222</f>
        <v>0</v>
      </c>
      <c r="K222" s="201"/>
      <c r="L222" s="206"/>
      <c r="M222" s="207"/>
      <c r="N222" s="208"/>
      <c r="O222" s="208"/>
      <c r="P222" s="209">
        <f>SUM(P223:P227)</f>
        <v>0</v>
      </c>
      <c r="Q222" s="208"/>
      <c r="R222" s="209">
        <f>SUM(R223:R227)</f>
        <v>0</v>
      </c>
      <c r="S222" s="208"/>
      <c r="T222" s="210">
        <f>SUM(T223:T227)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1" t="s">
        <v>86</v>
      </c>
      <c r="AT222" s="212" t="s">
        <v>77</v>
      </c>
      <c r="AU222" s="212" t="s">
        <v>86</v>
      </c>
      <c r="AY222" s="211" t="s">
        <v>152</v>
      </c>
      <c r="BK222" s="213">
        <f>SUM(BK223:BK227)</f>
        <v>0</v>
      </c>
    </row>
    <row r="223" s="2" customFormat="1" ht="37.8" customHeight="1">
      <c r="A223" s="35"/>
      <c r="B223" s="36"/>
      <c r="C223" s="216" t="s">
        <v>465</v>
      </c>
      <c r="D223" s="216" t="s">
        <v>154</v>
      </c>
      <c r="E223" s="217" t="s">
        <v>466</v>
      </c>
      <c r="F223" s="218" t="s">
        <v>467</v>
      </c>
      <c r="G223" s="219" t="s">
        <v>170</v>
      </c>
      <c r="H223" s="220">
        <v>32.859999999999999</v>
      </c>
      <c r="I223" s="221"/>
      <c r="J223" s="222">
        <f>ROUND(I223*H223,2)</f>
        <v>0</v>
      </c>
      <c r="K223" s="223"/>
      <c r="L223" s="41"/>
      <c r="M223" s="224" t="s">
        <v>1</v>
      </c>
      <c r="N223" s="225" t="s">
        <v>44</v>
      </c>
      <c r="O223" s="88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8" t="s">
        <v>158</v>
      </c>
      <c r="AT223" s="228" t="s">
        <v>154</v>
      </c>
      <c r="AU223" s="228" t="s">
        <v>159</v>
      </c>
      <c r="AY223" s="14" t="s">
        <v>152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4" t="s">
        <v>159</v>
      </c>
      <c r="BK223" s="229">
        <f>ROUND(I223*H223,2)</f>
        <v>0</v>
      </c>
      <c r="BL223" s="14" t="s">
        <v>158</v>
      </c>
      <c r="BM223" s="228" t="s">
        <v>468</v>
      </c>
    </row>
    <row r="224" s="2" customFormat="1" ht="33" customHeight="1">
      <c r="A224" s="35"/>
      <c r="B224" s="36"/>
      <c r="C224" s="216" t="s">
        <v>469</v>
      </c>
      <c r="D224" s="216" t="s">
        <v>154</v>
      </c>
      <c r="E224" s="217" t="s">
        <v>470</v>
      </c>
      <c r="F224" s="218" t="s">
        <v>471</v>
      </c>
      <c r="G224" s="219" t="s">
        <v>170</v>
      </c>
      <c r="H224" s="220">
        <v>32.859999999999999</v>
      </c>
      <c r="I224" s="221"/>
      <c r="J224" s="222">
        <f>ROUND(I224*H224,2)</f>
        <v>0</v>
      </c>
      <c r="K224" s="223"/>
      <c r="L224" s="41"/>
      <c r="M224" s="224" t="s">
        <v>1</v>
      </c>
      <c r="N224" s="225" t="s">
        <v>44</v>
      </c>
      <c r="O224" s="88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8" t="s">
        <v>158</v>
      </c>
      <c r="AT224" s="228" t="s">
        <v>154</v>
      </c>
      <c r="AU224" s="228" t="s">
        <v>159</v>
      </c>
      <c r="AY224" s="14" t="s">
        <v>152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4" t="s">
        <v>159</v>
      </c>
      <c r="BK224" s="229">
        <f>ROUND(I224*H224,2)</f>
        <v>0</v>
      </c>
      <c r="BL224" s="14" t="s">
        <v>158</v>
      </c>
      <c r="BM224" s="228" t="s">
        <v>472</v>
      </c>
    </row>
    <row r="225" s="2" customFormat="1" ht="44.25" customHeight="1">
      <c r="A225" s="35"/>
      <c r="B225" s="36"/>
      <c r="C225" s="216" t="s">
        <v>473</v>
      </c>
      <c r="D225" s="216" t="s">
        <v>154</v>
      </c>
      <c r="E225" s="217" t="s">
        <v>474</v>
      </c>
      <c r="F225" s="218" t="s">
        <v>475</v>
      </c>
      <c r="G225" s="219" t="s">
        <v>170</v>
      </c>
      <c r="H225" s="220">
        <v>328.60000000000002</v>
      </c>
      <c r="I225" s="221"/>
      <c r="J225" s="222">
        <f>ROUND(I225*H225,2)</f>
        <v>0</v>
      </c>
      <c r="K225" s="223"/>
      <c r="L225" s="41"/>
      <c r="M225" s="224" t="s">
        <v>1</v>
      </c>
      <c r="N225" s="225" t="s">
        <v>44</v>
      </c>
      <c r="O225" s="88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8" t="s">
        <v>158</v>
      </c>
      <c r="AT225" s="228" t="s">
        <v>154</v>
      </c>
      <c r="AU225" s="228" t="s">
        <v>159</v>
      </c>
      <c r="AY225" s="14" t="s">
        <v>152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4" t="s">
        <v>159</v>
      </c>
      <c r="BK225" s="229">
        <f>ROUND(I225*H225,2)</f>
        <v>0</v>
      </c>
      <c r="BL225" s="14" t="s">
        <v>158</v>
      </c>
      <c r="BM225" s="228" t="s">
        <v>476</v>
      </c>
    </row>
    <row r="226" s="2" customFormat="1" ht="55.5" customHeight="1">
      <c r="A226" s="35"/>
      <c r="B226" s="36"/>
      <c r="C226" s="216" t="s">
        <v>477</v>
      </c>
      <c r="D226" s="216" t="s">
        <v>154</v>
      </c>
      <c r="E226" s="217" t="s">
        <v>478</v>
      </c>
      <c r="F226" s="218" t="s">
        <v>479</v>
      </c>
      <c r="G226" s="219" t="s">
        <v>170</v>
      </c>
      <c r="H226" s="220">
        <v>32.258000000000003</v>
      </c>
      <c r="I226" s="221"/>
      <c r="J226" s="222">
        <f>ROUND(I226*H226,2)</f>
        <v>0</v>
      </c>
      <c r="K226" s="223"/>
      <c r="L226" s="41"/>
      <c r="M226" s="224" t="s">
        <v>1</v>
      </c>
      <c r="N226" s="225" t="s">
        <v>44</v>
      </c>
      <c r="O226" s="88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8" t="s">
        <v>158</v>
      </c>
      <c r="AT226" s="228" t="s">
        <v>154</v>
      </c>
      <c r="AU226" s="228" t="s">
        <v>159</v>
      </c>
      <c r="AY226" s="14" t="s">
        <v>152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4" t="s">
        <v>159</v>
      </c>
      <c r="BK226" s="229">
        <f>ROUND(I226*H226,2)</f>
        <v>0</v>
      </c>
      <c r="BL226" s="14" t="s">
        <v>158</v>
      </c>
      <c r="BM226" s="228" t="s">
        <v>480</v>
      </c>
    </row>
    <row r="227" s="2" customFormat="1" ht="44.25" customHeight="1">
      <c r="A227" s="35"/>
      <c r="B227" s="36"/>
      <c r="C227" s="216" t="s">
        <v>481</v>
      </c>
      <c r="D227" s="216" t="s">
        <v>154</v>
      </c>
      <c r="E227" s="217" t="s">
        <v>482</v>
      </c>
      <c r="F227" s="218" t="s">
        <v>483</v>
      </c>
      <c r="G227" s="219" t="s">
        <v>170</v>
      </c>
      <c r="H227" s="220">
        <v>0.60199999999999998</v>
      </c>
      <c r="I227" s="221"/>
      <c r="J227" s="222">
        <f>ROUND(I227*H227,2)</f>
        <v>0</v>
      </c>
      <c r="K227" s="223"/>
      <c r="L227" s="41"/>
      <c r="M227" s="224" t="s">
        <v>1</v>
      </c>
      <c r="N227" s="225" t="s">
        <v>44</v>
      </c>
      <c r="O227" s="88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8" t="s">
        <v>158</v>
      </c>
      <c r="AT227" s="228" t="s">
        <v>154</v>
      </c>
      <c r="AU227" s="228" t="s">
        <v>159</v>
      </c>
      <c r="AY227" s="14" t="s">
        <v>152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4" t="s">
        <v>159</v>
      </c>
      <c r="BK227" s="229">
        <f>ROUND(I227*H227,2)</f>
        <v>0</v>
      </c>
      <c r="BL227" s="14" t="s">
        <v>158</v>
      </c>
      <c r="BM227" s="228" t="s">
        <v>484</v>
      </c>
    </row>
    <row r="228" s="12" customFormat="1" ht="22.8" customHeight="1">
      <c r="A228" s="12"/>
      <c r="B228" s="200"/>
      <c r="C228" s="201"/>
      <c r="D228" s="202" t="s">
        <v>77</v>
      </c>
      <c r="E228" s="214" t="s">
        <v>485</v>
      </c>
      <c r="F228" s="214" t="s">
        <v>486</v>
      </c>
      <c r="G228" s="201"/>
      <c r="H228" s="201"/>
      <c r="I228" s="204"/>
      <c r="J228" s="215">
        <f>BK228</f>
        <v>0</v>
      </c>
      <c r="K228" s="201"/>
      <c r="L228" s="206"/>
      <c r="M228" s="207"/>
      <c r="N228" s="208"/>
      <c r="O228" s="208"/>
      <c r="P228" s="209">
        <f>P229</f>
        <v>0</v>
      </c>
      <c r="Q228" s="208"/>
      <c r="R228" s="209">
        <f>R229</f>
        <v>0</v>
      </c>
      <c r="S228" s="208"/>
      <c r="T228" s="210">
        <f>T229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1" t="s">
        <v>86</v>
      </c>
      <c r="AT228" s="212" t="s">
        <v>77</v>
      </c>
      <c r="AU228" s="212" t="s">
        <v>86</v>
      </c>
      <c r="AY228" s="211" t="s">
        <v>152</v>
      </c>
      <c r="BK228" s="213">
        <f>BK229</f>
        <v>0</v>
      </c>
    </row>
    <row r="229" s="2" customFormat="1" ht="55.5" customHeight="1">
      <c r="A229" s="35"/>
      <c r="B229" s="36"/>
      <c r="C229" s="216" t="s">
        <v>487</v>
      </c>
      <c r="D229" s="216" t="s">
        <v>154</v>
      </c>
      <c r="E229" s="217" t="s">
        <v>488</v>
      </c>
      <c r="F229" s="218" t="s">
        <v>489</v>
      </c>
      <c r="G229" s="219" t="s">
        <v>170</v>
      </c>
      <c r="H229" s="220">
        <v>26.853000000000002</v>
      </c>
      <c r="I229" s="221"/>
      <c r="J229" s="222">
        <f>ROUND(I229*H229,2)</f>
        <v>0</v>
      </c>
      <c r="K229" s="223"/>
      <c r="L229" s="41"/>
      <c r="M229" s="224" t="s">
        <v>1</v>
      </c>
      <c r="N229" s="225" t="s">
        <v>44</v>
      </c>
      <c r="O229" s="88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8" t="s">
        <v>158</v>
      </c>
      <c r="AT229" s="228" t="s">
        <v>154</v>
      </c>
      <c r="AU229" s="228" t="s">
        <v>159</v>
      </c>
      <c r="AY229" s="14" t="s">
        <v>152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4" t="s">
        <v>159</v>
      </c>
      <c r="BK229" s="229">
        <f>ROUND(I229*H229,2)</f>
        <v>0</v>
      </c>
      <c r="BL229" s="14" t="s">
        <v>158</v>
      </c>
      <c r="BM229" s="228" t="s">
        <v>490</v>
      </c>
    </row>
    <row r="230" s="12" customFormat="1" ht="25.92" customHeight="1">
      <c r="A230" s="12"/>
      <c r="B230" s="200"/>
      <c r="C230" s="201"/>
      <c r="D230" s="202" t="s">
        <v>77</v>
      </c>
      <c r="E230" s="203" t="s">
        <v>491</v>
      </c>
      <c r="F230" s="203" t="s">
        <v>492</v>
      </c>
      <c r="G230" s="201"/>
      <c r="H230" s="201"/>
      <c r="I230" s="204"/>
      <c r="J230" s="205">
        <f>BK230</f>
        <v>0</v>
      </c>
      <c r="K230" s="201"/>
      <c r="L230" s="206"/>
      <c r="M230" s="207"/>
      <c r="N230" s="208"/>
      <c r="O230" s="208"/>
      <c r="P230" s="209">
        <f>P231+P238+P253+P268+P272+P282+P289+P307+P325+P331+P348+P363+P365</f>
        <v>0</v>
      </c>
      <c r="Q230" s="208"/>
      <c r="R230" s="209">
        <f>R231+R238+R253+R268+R272+R282+R289+R307+R325+R331+R348+R363+R365</f>
        <v>5.9166239800000007</v>
      </c>
      <c r="S230" s="208"/>
      <c r="T230" s="210">
        <f>T231+T238+T253+T268+T272+T282+T289+T307+T325+T331+T348+T363+T365</f>
        <v>0.80282920000000002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1" t="s">
        <v>159</v>
      </c>
      <c r="AT230" s="212" t="s">
        <v>77</v>
      </c>
      <c r="AU230" s="212" t="s">
        <v>78</v>
      </c>
      <c r="AY230" s="211" t="s">
        <v>152</v>
      </c>
      <c r="BK230" s="213">
        <f>BK231+BK238+BK253+BK268+BK272+BK282+BK289+BK307+BK325+BK331+BK348+BK363+BK365</f>
        <v>0</v>
      </c>
    </row>
    <row r="231" s="12" customFormat="1" ht="22.8" customHeight="1">
      <c r="A231" s="12"/>
      <c r="B231" s="200"/>
      <c r="C231" s="201"/>
      <c r="D231" s="202" t="s">
        <v>77</v>
      </c>
      <c r="E231" s="214" t="s">
        <v>493</v>
      </c>
      <c r="F231" s="214" t="s">
        <v>494</v>
      </c>
      <c r="G231" s="201"/>
      <c r="H231" s="201"/>
      <c r="I231" s="204"/>
      <c r="J231" s="215">
        <f>BK231</f>
        <v>0</v>
      </c>
      <c r="K231" s="201"/>
      <c r="L231" s="206"/>
      <c r="M231" s="207"/>
      <c r="N231" s="208"/>
      <c r="O231" s="208"/>
      <c r="P231" s="209">
        <f>SUM(P232:P237)</f>
        <v>0</v>
      </c>
      <c r="Q231" s="208"/>
      <c r="R231" s="209">
        <f>SUM(R232:R237)</f>
        <v>0.51394000000000006</v>
      </c>
      <c r="S231" s="208"/>
      <c r="T231" s="210">
        <f>SUM(T232:T237)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1" t="s">
        <v>159</v>
      </c>
      <c r="AT231" s="212" t="s">
        <v>77</v>
      </c>
      <c r="AU231" s="212" t="s">
        <v>86</v>
      </c>
      <c r="AY231" s="211" t="s">
        <v>152</v>
      </c>
      <c r="BK231" s="213">
        <f>SUM(BK232:BK237)</f>
        <v>0</v>
      </c>
    </row>
    <row r="232" s="2" customFormat="1" ht="37.8" customHeight="1">
      <c r="A232" s="35"/>
      <c r="B232" s="36"/>
      <c r="C232" s="216" t="s">
        <v>495</v>
      </c>
      <c r="D232" s="216" t="s">
        <v>154</v>
      </c>
      <c r="E232" s="217" t="s">
        <v>496</v>
      </c>
      <c r="F232" s="218" t="s">
        <v>497</v>
      </c>
      <c r="G232" s="219" t="s">
        <v>231</v>
      </c>
      <c r="H232" s="220">
        <v>40.299999999999997</v>
      </c>
      <c r="I232" s="221"/>
      <c r="J232" s="222">
        <f>ROUND(I232*H232,2)</f>
        <v>0</v>
      </c>
      <c r="K232" s="223"/>
      <c r="L232" s="41"/>
      <c r="M232" s="224" t="s">
        <v>1</v>
      </c>
      <c r="N232" s="225" t="s">
        <v>44</v>
      </c>
      <c r="O232" s="88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8" t="s">
        <v>219</v>
      </c>
      <c r="AT232" s="228" t="s">
        <v>154</v>
      </c>
      <c r="AU232" s="228" t="s">
        <v>159</v>
      </c>
      <c r="AY232" s="14" t="s">
        <v>152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4" t="s">
        <v>159</v>
      </c>
      <c r="BK232" s="229">
        <f>ROUND(I232*H232,2)</f>
        <v>0</v>
      </c>
      <c r="BL232" s="14" t="s">
        <v>219</v>
      </c>
      <c r="BM232" s="228" t="s">
        <v>498</v>
      </c>
    </row>
    <row r="233" s="2" customFormat="1" ht="16.5" customHeight="1">
      <c r="A233" s="35"/>
      <c r="B233" s="36"/>
      <c r="C233" s="230" t="s">
        <v>499</v>
      </c>
      <c r="D233" s="230" t="s">
        <v>185</v>
      </c>
      <c r="E233" s="231" t="s">
        <v>500</v>
      </c>
      <c r="F233" s="232" t="s">
        <v>501</v>
      </c>
      <c r="G233" s="233" t="s">
        <v>170</v>
      </c>
      <c r="H233" s="234">
        <v>0.012</v>
      </c>
      <c r="I233" s="235"/>
      <c r="J233" s="236">
        <f>ROUND(I233*H233,2)</f>
        <v>0</v>
      </c>
      <c r="K233" s="237"/>
      <c r="L233" s="238"/>
      <c r="M233" s="239" t="s">
        <v>1</v>
      </c>
      <c r="N233" s="240" t="s">
        <v>44</v>
      </c>
      <c r="O233" s="88"/>
      <c r="P233" s="226">
        <f>O233*H233</f>
        <v>0</v>
      </c>
      <c r="Q233" s="226">
        <v>1</v>
      </c>
      <c r="R233" s="226">
        <f>Q233*H233</f>
        <v>0.012</v>
      </c>
      <c r="S233" s="226">
        <v>0</v>
      </c>
      <c r="T233" s="22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8" t="s">
        <v>286</v>
      </c>
      <c r="AT233" s="228" t="s">
        <v>185</v>
      </c>
      <c r="AU233" s="228" t="s">
        <v>159</v>
      </c>
      <c r="AY233" s="14" t="s">
        <v>152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4" t="s">
        <v>159</v>
      </c>
      <c r="BK233" s="229">
        <f>ROUND(I233*H233,2)</f>
        <v>0</v>
      </c>
      <c r="BL233" s="14" t="s">
        <v>219</v>
      </c>
      <c r="BM233" s="228" t="s">
        <v>502</v>
      </c>
    </row>
    <row r="234" s="2" customFormat="1" ht="24.15" customHeight="1">
      <c r="A234" s="35"/>
      <c r="B234" s="36"/>
      <c r="C234" s="216" t="s">
        <v>503</v>
      </c>
      <c r="D234" s="216" t="s">
        <v>154</v>
      </c>
      <c r="E234" s="217" t="s">
        <v>504</v>
      </c>
      <c r="F234" s="218" t="s">
        <v>505</v>
      </c>
      <c r="G234" s="219" t="s">
        <v>231</v>
      </c>
      <c r="H234" s="220">
        <v>80.599999999999994</v>
      </c>
      <c r="I234" s="221"/>
      <c r="J234" s="222">
        <f>ROUND(I234*H234,2)</f>
        <v>0</v>
      </c>
      <c r="K234" s="223"/>
      <c r="L234" s="41"/>
      <c r="M234" s="224" t="s">
        <v>1</v>
      </c>
      <c r="N234" s="225" t="s">
        <v>44</v>
      </c>
      <c r="O234" s="88"/>
      <c r="P234" s="226">
        <f>O234*H234</f>
        <v>0</v>
      </c>
      <c r="Q234" s="226">
        <v>0.00040000000000000002</v>
      </c>
      <c r="R234" s="226">
        <f>Q234*H234</f>
        <v>0.032239999999999998</v>
      </c>
      <c r="S234" s="226">
        <v>0</v>
      </c>
      <c r="T234" s="22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8" t="s">
        <v>219</v>
      </c>
      <c r="AT234" s="228" t="s">
        <v>154</v>
      </c>
      <c r="AU234" s="228" t="s">
        <v>159</v>
      </c>
      <c r="AY234" s="14" t="s">
        <v>152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4" t="s">
        <v>159</v>
      </c>
      <c r="BK234" s="229">
        <f>ROUND(I234*H234,2)</f>
        <v>0</v>
      </c>
      <c r="BL234" s="14" t="s">
        <v>219</v>
      </c>
      <c r="BM234" s="228" t="s">
        <v>506</v>
      </c>
    </row>
    <row r="235" s="2" customFormat="1" ht="24.15" customHeight="1">
      <c r="A235" s="35"/>
      <c r="B235" s="36"/>
      <c r="C235" s="230" t="s">
        <v>507</v>
      </c>
      <c r="D235" s="230" t="s">
        <v>185</v>
      </c>
      <c r="E235" s="231" t="s">
        <v>508</v>
      </c>
      <c r="F235" s="232" t="s">
        <v>509</v>
      </c>
      <c r="G235" s="233" t="s">
        <v>231</v>
      </c>
      <c r="H235" s="234">
        <v>46.969999999999999</v>
      </c>
      <c r="I235" s="235"/>
      <c r="J235" s="236">
        <f>ROUND(I235*H235,2)</f>
        <v>0</v>
      </c>
      <c r="K235" s="237"/>
      <c r="L235" s="238"/>
      <c r="M235" s="239" t="s">
        <v>1</v>
      </c>
      <c r="N235" s="240" t="s">
        <v>44</v>
      </c>
      <c r="O235" s="88"/>
      <c r="P235" s="226">
        <f>O235*H235</f>
        <v>0</v>
      </c>
      <c r="Q235" s="226">
        <v>0.0053</v>
      </c>
      <c r="R235" s="226">
        <f>Q235*H235</f>
        <v>0.248941</v>
      </c>
      <c r="S235" s="226">
        <v>0</v>
      </c>
      <c r="T235" s="22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8" t="s">
        <v>286</v>
      </c>
      <c r="AT235" s="228" t="s">
        <v>185</v>
      </c>
      <c r="AU235" s="228" t="s">
        <v>159</v>
      </c>
      <c r="AY235" s="14" t="s">
        <v>152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4" t="s">
        <v>159</v>
      </c>
      <c r="BK235" s="229">
        <f>ROUND(I235*H235,2)</f>
        <v>0</v>
      </c>
      <c r="BL235" s="14" t="s">
        <v>219</v>
      </c>
      <c r="BM235" s="228" t="s">
        <v>510</v>
      </c>
    </row>
    <row r="236" s="2" customFormat="1" ht="24.15" customHeight="1">
      <c r="A236" s="35"/>
      <c r="B236" s="36"/>
      <c r="C236" s="230" t="s">
        <v>511</v>
      </c>
      <c r="D236" s="230" t="s">
        <v>185</v>
      </c>
      <c r="E236" s="231" t="s">
        <v>512</v>
      </c>
      <c r="F236" s="232" t="s">
        <v>513</v>
      </c>
      <c r="G236" s="233" t="s">
        <v>231</v>
      </c>
      <c r="H236" s="234">
        <v>46.969999999999999</v>
      </c>
      <c r="I236" s="235"/>
      <c r="J236" s="236">
        <f>ROUND(I236*H236,2)</f>
        <v>0</v>
      </c>
      <c r="K236" s="237"/>
      <c r="L236" s="238"/>
      <c r="M236" s="239" t="s">
        <v>1</v>
      </c>
      <c r="N236" s="240" t="s">
        <v>44</v>
      </c>
      <c r="O236" s="88"/>
      <c r="P236" s="226">
        <f>O236*H236</f>
        <v>0</v>
      </c>
      <c r="Q236" s="226">
        <v>0.0047000000000000002</v>
      </c>
      <c r="R236" s="226">
        <f>Q236*H236</f>
        <v>0.22075900000000001</v>
      </c>
      <c r="S236" s="226">
        <v>0</v>
      </c>
      <c r="T236" s="22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8" t="s">
        <v>286</v>
      </c>
      <c r="AT236" s="228" t="s">
        <v>185</v>
      </c>
      <c r="AU236" s="228" t="s">
        <v>159</v>
      </c>
      <c r="AY236" s="14" t="s">
        <v>152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4" t="s">
        <v>159</v>
      </c>
      <c r="BK236" s="229">
        <f>ROUND(I236*H236,2)</f>
        <v>0</v>
      </c>
      <c r="BL236" s="14" t="s">
        <v>219</v>
      </c>
      <c r="BM236" s="228" t="s">
        <v>514</v>
      </c>
    </row>
    <row r="237" s="2" customFormat="1" ht="55.5" customHeight="1">
      <c r="A237" s="35"/>
      <c r="B237" s="36"/>
      <c r="C237" s="216" t="s">
        <v>515</v>
      </c>
      <c r="D237" s="216" t="s">
        <v>154</v>
      </c>
      <c r="E237" s="217" t="s">
        <v>516</v>
      </c>
      <c r="F237" s="218" t="s">
        <v>517</v>
      </c>
      <c r="G237" s="219" t="s">
        <v>518</v>
      </c>
      <c r="H237" s="241"/>
      <c r="I237" s="221"/>
      <c r="J237" s="222">
        <f>ROUND(I237*H237,2)</f>
        <v>0</v>
      </c>
      <c r="K237" s="223"/>
      <c r="L237" s="41"/>
      <c r="M237" s="224" t="s">
        <v>1</v>
      </c>
      <c r="N237" s="225" t="s">
        <v>44</v>
      </c>
      <c r="O237" s="88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8" t="s">
        <v>219</v>
      </c>
      <c r="AT237" s="228" t="s">
        <v>154</v>
      </c>
      <c r="AU237" s="228" t="s">
        <v>159</v>
      </c>
      <c r="AY237" s="14" t="s">
        <v>152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4" t="s">
        <v>159</v>
      </c>
      <c r="BK237" s="229">
        <f>ROUND(I237*H237,2)</f>
        <v>0</v>
      </c>
      <c r="BL237" s="14" t="s">
        <v>219</v>
      </c>
      <c r="BM237" s="228" t="s">
        <v>519</v>
      </c>
    </row>
    <row r="238" s="12" customFormat="1" ht="22.8" customHeight="1">
      <c r="A238" s="12"/>
      <c r="B238" s="200"/>
      <c r="C238" s="201"/>
      <c r="D238" s="202" t="s">
        <v>77</v>
      </c>
      <c r="E238" s="214" t="s">
        <v>520</v>
      </c>
      <c r="F238" s="214" t="s">
        <v>521</v>
      </c>
      <c r="G238" s="201"/>
      <c r="H238" s="201"/>
      <c r="I238" s="204"/>
      <c r="J238" s="215">
        <f>BK238</f>
        <v>0</v>
      </c>
      <c r="K238" s="201"/>
      <c r="L238" s="206"/>
      <c r="M238" s="207"/>
      <c r="N238" s="208"/>
      <c r="O238" s="208"/>
      <c r="P238" s="209">
        <f>SUM(P239:P252)</f>
        <v>0</v>
      </c>
      <c r="Q238" s="208"/>
      <c r="R238" s="209">
        <f>SUM(R239:R252)</f>
        <v>0.65294976000000005</v>
      </c>
      <c r="S238" s="208"/>
      <c r="T238" s="210">
        <f>SUM(T239:T252)</f>
        <v>0.60188699999999995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1" t="s">
        <v>159</v>
      </c>
      <c r="AT238" s="212" t="s">
        <v>77</v>
      </c>
      <c r="AU238" s="212" t="s">
        <v>86</v>
      </c>
      <c r="AY238" s="211" t="s">
        <v>152</v>
      </c>
      <c r="BK238" s="213">
        <f>SUM(BK239:BK252)</f>
        <v>0</v>
      </c>
    </row>
    <row r="239" s="2" customFormat="1" ht="37.8" customHeight="1">
      <c r="A239" s="35"/>
      <c r="B239" s="36"/>
      <c r="C239" s="216" t="s">
        <v>522</v>
      </c>
      <c r="D239" s="216" t="s">
        <v>154</v>
      </c>
      <c r="E239" s="217" t="s">
        <v>523</v>
      </c>
      <c r="F239" s="218" t="s">
        <v>524</v>
      </c>
      <c r="G239" s="219" t="s">
        <v>231</v>
      </c>
      <c r="H239" s="220">
        <v>55.826999999999998</v>
      </c>
      <c r="I239" s="221"/>
      <c r="J239" s="222">
        <f>ROUND(I239*H239,2)</f>
        <v>0</v>
      </c>
      <c r="K239" s="223"/>
      <c r="L239" s="41"/>
      <c r="M239" s="224" t="s">
        <v>1</v>
      </c>
      <c r="N239" s="225" t="s">
        <v>44</v>
      </c>
      <c r="O239" s="88"/>
      <c r="P239" s="226">
        <f>O239*H239</f>
        <v>0</v>
      </c>
      <c r="Q239" s="226">
        <v>0</v>
      </c>
      <c r="R239" s="226">
        <f>Q239*H239</f>
        <v>0</v>
      </c>
      <c r="S239" s="226">
        <v>0</v>
      </c>
      <c r="T239" s="22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8" t="s">
        <v>219</v>
      </c>
      <c r="AT239" s="228" t="s">
        <v>154</v>
      </c>
      <c r="AU239" s="228" t="s">
        <v>159</v>
      </c>
      <c r="AY239" s="14" t="s">
        <v>152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4" t="s">
        <v>159</v>
      </c>
      <c r="BK239" s="229">
        <f>ROUND(I239*H239,2)</f>
        <v>0</v>
      </c>
      <c r="BL239" s="14" t="s">
        <v>219</v>
      </c>
      <c r="BM239" s="228" t="s">
        <v>525</v>
      </c>
    </row>
    <row r="240" s="2" customFormat="1" ht="16.5" customHeight="1">
      <c r="A240" s="35"/>
      <c r="B240" s="36"/>
      <c r="C240" s="230" t="s">
        <v>526</v>
      </c>
      <c r="D240" s="230" t="s">
        <v>185</v>
      </c>
      <c r="E240" s="231" t="s">
        <v>500</v>
      </c>
      <c r="F240" s="232" t="s">
        <v>501</v>
      </c>
      <c r="G240" s="233" t="s">
        <v>170</v>
      </c>
      <c r="H240" s="234">
        <v>0.017999999999999999</v>
      </c>
      <c r="I240" s="235"/>
      <c r="J240" s="236">
        <f>ROUND(I240*H240,2)</f>
        <v>0</v>
      </c>
      <c r="K240" s="237"/>
      <c r="L240" s="238"/>
      <c r="M240" s="239" t="s">
        <v>1</v>
      </c>
      <c r="N240" s="240" t="s">
        <v>44</v>
      </c>
      <c r="O240" s="88"/>
      <c r="P240" s="226">
        <f>O240*H240</f>
        <v>0</v>
      </c>
      <c r="Q240" s="226">
        <v>1</v>
      </c>
      <c r="R240" s="226">
        <f>Q240*H240</f>
        <v>0.017999999999999999</v>
      </c>
      <c r="S240" s="226">
        <v>0</v>
      </c>
      <c r="T240" s="22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8" t="s">
        <v>286</v>
      </c>
      <c r="AT240" s="228" t="s">
        <v>185</v>
      </c>
      <c r="AU240" s="228" t="s">
        <v>159</v>
      </c>
      <c r="AY240" s="14" t="s">
        <v>152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4" t="s">
        <v>159</v>
      </c>
      <c r="BK240" s="229">
        <f>ROUND(I240*H240,2)</f>
        <v>0</v>
      </c>
      <c r="BL240" s="14" t="s">
        <v>219</v>
      </c>
      <c r="BM240" s="228" t="s">
        <v>527</v>
      </c>
    </row>
    <row r="241" s="2" customFormat="1" ht="33" customHeight="1">
      <c r="A241" s="35"/>
      <c r="B241" s="36"/>
      <c r="C241" s="216" t="s">
        <v>528</v>
      </c>
      <c r="D241" s="216" t="s">
        <v>154</v>
      </c>
      <c r="E241" s="217" t="s">
        <v>529</v>
      </c>
      <c r="F241" s="218" t="s">
        <v>530</v>
      </c>
      <c r="G241" s="219" t="s">
        <v>231</v>
      </c>
      <c r="H241" s="220">
        <v>54.716999999999999</v>
      </c>
      <c r="I241" s="221"/>
      <c r="J241" s="222">
        <f>ROUND(I241*H241,2)</f>
        <v>0</v>
      </c>
      <c r="K241" s="223"/>
      <c r="L241" s="41"/>
      <c r="M241" s="224" t="s">
        <v>1</v>
      </c>
      <c r="N241" s="225" t="s">
        <v>44</v>
      </c>
      <c r="O241" s="88"/>
      <c r="P241" s="226">
        <f>O241*H241</f>
        <v>0</v>
      </c>
      <c r="Q241" s="226">
        <v>0</v>
      </c>
      <c r="R241" s="226">
        <f>Q241*H241</f>
        <v>0</v>
      </c>
      <c r="S241" s="226">
        <v>0.010999999999999999</v>
      </c>
      <c r="T241" s="227">
        <f>S241*H241</f>
        <v>0.60188699999999995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28" t="s">
        <v>219</v>
      </c>
      <c r="AT241" s="228" t="s">
        <v>154</v>
      </c>
      <c r="AU241" s="228" t="s">
        <v>159</v>
      </c>
      <c r="AY241" s="14" t="s">
        <v>152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4" t="s">
        <v>159</v>
      </c>
      <c r="BK241" s="229">
        <f>ROUND(I241*H241,2)</f>
        <v>0</v>
      </c>
      <c r="BL241" s="14" t="s">
        <v>219</v>
      </c>
      <c r="BM241" s="228" t="s">
        <v>531</v>
      </c>
    </row>
    <row r="242" s="2" customFormat="1" ht="24.15" customHeight="1">
      <c r="A242" s="35"/>
      <c r="B242" s="36"/>
      <c r="C242" s="216" t="s">
        <v>532</v>
      </c>
      <c r="D242" s="216" t="s">
        <v>154</v>
      </c>
      <c r="E242" s="217" t="s">
        <v>533</v>
      </c>
      <c r="F242" s="218" t="s">
        <v>534</v>
      </c>
      <c r="G242" s="219" t="s">
        <v>231</v>
      </c>
      <c r="H242" s="220">
        <v>55.826999999999998</v>
      </c>
      <c r="I242" s="221"/>
      <c r="J242" s="222">
        <f>ROUND(I242*H242,2)</f>
        <v>0</v>
      </c>
      <c r="K242" s="223"/>
      <c r="L242" s="41"/>
      <c r="M242" s="224" t="s">
        <v>1</v>
      </c>
      <c r="N242" s="225" t="s">
        <v>44</v>
      </c>
      <c r="O242" s="88"/>
      <c r="P242" s="226">
        <f>O242*H242</f>
        <v>0</v>
      </c>
      <c r="Q242" s="226">
        <v>0.00088000000000000003</v>
      </c>
      <c r="R242" s="226">
        <f>Q242*H242</f>
        <v>0.049127759999999999</v>
      </c>
      <c r="S242" s="226">
        <v>0</v>
      </c>
      <c r="T242" s="22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8" t="s">
        <v>219</v>
      </c>
      <c r="AT242" s="228" t="s">
        <v>154</v>
      </c>
      <c r="AU242" s="228" t="s">
        <v>159</v>
      </c>
      <c r="AY242" s="14" t="s">
        <v>152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4" t="s">
        <v>159</v>
      </c>
      <c r="BK242" s="229">
        <f>ROUND(I242*H242,2)</f>
        <v>0</v>
      </c>
      <c r="BL242" s="14" t="s">
        <v>219</v>
      </c>
      <c r="BM242" s="228" t="s">
        <v>535</v>
      </c>
    </row>
    <row r="243" s="2" customFormat="1" ht="24.15" customHeight="1">
      <c r="A243" s="35"/>
      <c r="B243" s="36"/>
      <c r="C243" s="230" t="s">
        <v>536</v>
      </c>
      <c r="D243" s="230" t="s">
        <v>185</v>
      </c>
      <c r="E243" s="231" t="s">
        <v>537</v>
      </c>
      <c r="F243" s="232" t="s">
        <v>538</v>
      </c>
      <c r="G243" s="233" t="s">
        <v>231</v>
      </c>
      <c r="H243" s="234">
        <v>65.066000000000002</v>
      </c>
      <c r="I243" s="235"/>
      <c r="J243" s="236">
        <f>ROUND(I243*H243,2)</f>
        <v>0</v>
      </c>
      <c r="K243" s="237"/>
      <c r="L243" s="238"/>
      <c r="M243" s="239" t="s">
        <v>1</v>
      </c>
      <c r="N243" s="240" t="s">
        <v>44</v>
      </c>
      <c r="O243" s="88"/>
      <c r="P243" s="226">
        <f>O243*H243</f>
        <v>0</v>
      </c>
      <c r="Q243" s="226">
        <v>0.0054000000000000003</v>
      </c>
      <c r="R243" s="226">
        <f>Q243*H243</f>
        <v>0.35135640000000001</v>
      </c>
      <c r="S243" s="226">
        <v>0</v>
      </c>
      <c r="T243" s="22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8" t="s">
        <v>286</v>
      </c>
      <c r="AT243" s="228" t="s">
        <v>185</v>
      </c>
      <c r="AU243" s="228" t="s">
        <v>159</v>
      </c>
      <c r="AY243" s="14" t="s">
        <v>152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4" t="s">
        <v>159</v>
      </c>
      <c r="BK243" s="229">
        <f>ROUND(I243*H243,2)</f>
        <v>0</v>
      </c>
      <c r="BL243" s="14" t="s">
        <v>219</v>
      </c>
      <c r="BM243" s="228" t="s">
        <v>539</v>
      </c>
    </row>
    <row r="244" s="2" customFormat="1" ht="37.8" customHeight="1">
      <c r="A244" s="35"/>
      <c r="B244" s="36"/>
      <c r="C244" s="216" t="s">
        <v>540</v>
      </c>
      <c r="D244" s="216" t="s">
        <v>154</v>
      </c>
      <c r="E244" s="217" t="s">
        <v>541</v>
      </c>
      <c r="F244" s="218" t="s">
        <v>542</v>
      </c>
      <c r="G244" s="219" t="s">
        <v>231</v>
      </c>
      <c r="H244" s="220">
        <v>60.959000000000003</v>
      </c>
      <c r="I244" s="221"/>
      <c r="J244" s="222">
        <f>ROUND(I244*H244,2)</f>
        <v>0</v>
      </c>
      <c r="K244" s="223"/>
      <c r="L244" s="41"/>
      <c r="M244" s="224" t="s">
        <v>1</v>
      </c>
      <c r="N244" s="225" t="s">
        <v>44</v>
      </c>
      <c r="O244" s="88"/>
      <c r="P244" s="226">
        <f>O244*H244</f>
        <v>0</v>
      </c>
      <c r="Q244" s="226">
        <v>0</v>
      </c>
      <c r="R244" s="226">
        <f>Q244*H244</f>
        <v>0</v>
      </c>
      <c r="S244" s="226">
        <v>0</v>
      </c>
      <c r="T244" s="22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8" t="s">
        <v>219</v>
      </c>
      <c r="AT244" s="228" t="s">
        <v>154</v>
      </c>
      <c r="AU244" s="228" t="s">
        <v>159</v>
      </c>
      <c r="AY244" s="14" t="s">
        <v>152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4" t="s">
        <v>159</v>
      </c>
      <c r="BK244" s="229">
        <f>ROUND(I244*H244,2)</f>
        <v>0</v>
      </c>
      <c r="BL244" s="14" t="s">
        <v>219</v>
      </c>
      <c r="BM244" s="228" t="s">
        <v>543</v>
      </c>
    </row>
    <row r="245" s="2" customFormat="1" ht="24.15" customHeight="1">
      <c r="A245" s="35"/>
      <c r="B245" s="36"/>
      <c r="C245" s="230" t="s">
        <v>544</v>
      </c>
      <c r="D245" s="230" t="s">
        <v>185</v>
      </c>
      <c r="E245" s="231" t="s">
        <v>545</v>
      </c>
      <c r="F245" s="232" t="s">
        <v>546</v>
      </c>
      <c r="G245" s="233" t="s">
        <v>231</v>
      </c>
      <c r="H245" s="234">
        <v>71.048000000000002</v>
      </c>
      <c r="I245" s="235"/>
      <c r="J245" s="236">
        <f>ROUND(I245*H245,2)</f>
        <v>0</v>
      </c>
      <c r="K245" s="237"/>
      <c r="L245" s="238"/>
      <c r="M245" s="239" t="s">
        <v>1</v>
      </c>
      <c r="N245" s="240" t="s">
        <v>44</v>
      </c>
      <c r="O245" s="88"/>
      <c r="P245" s="226">
        <f>O245*H245</f>
        <v>0</v>
      </c>
      <c r="Q245" s="226">
        <v>0.0025000000000000001</v>
      </c>
      <c r="R245" s="226">
        <f>Q245*H245</f>
        <v>0.17762</v>
      </c>
      <c r="S245" s="226">
        <v>0</v>
      </c>
      <c r="T245" s="22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8" t="s">
        <v>286</v>
      </c>
      <c r="AT245" s="228" t="s">
        <v>185</v>
      </c>
      <c r="AU245" s="228" t="s">
        <v>159</v>
      </c>
      <c r="AY245" s="14" t="s">
        <v>152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4" t="s">
        <v>159</v>
      </c>
      <c r="BK245" s="229">
        <f>ROUND(I245*H245,2)</f>
        <v>0</v>
      </c>
      <c r="BL245" s="14" t="s">
        <v>219</v>
      </c>
      <c r="BM245" s="228" t="s">
        <v>547</v>
      </c>
    </row>
    <row r="246" s="2" customFormat="1" ht="44.25" customHeight="1">
      <c r="A246" s="35"/>
      <c r="B246" s="36"/>
      <c r="C246" s="216" t="s">
        <v>548</v>
      </c>
      <c r="D246" s="216" t="s">
        <v>154</v>
      </c>
      <c r="E246" s="217" t="s">
        <v>549</v>
      </c>
      <c r="F246" s="218" t="s">
        <v>550</v>
      </c>
      <c r="G246" s="219" t="s">
        <v>222</v>
      </c>
      <c r="H246" s="220">
        <v>42.240000000000002</v>
      </c>
      <c r="I246" s="221"/>
      <c r="J246" s="222">
        <f>ROUND(I246*H246,2)</f>
        <v>0</v>
      </c>
      <c r="K246" s="223"/>
      <c r="L246" s="41"/>
      <c r="M246" s="224" t="s">
        <v>1</v>
      </c>
      <c r="N246" s="225" t="s">
        <v>44</v>
      </c>
      <c r="O246" s="88"/>
      <c r="P246" s="226">
        <f>O246*H246</f>
        <v>0</v>
      </c>
      <c r="Q246" s="226">
        <v>0</v>
      </c>
      <c r="R246" s="226">
        <f>Q246*H246</f>
        <v>0</v>
      </c>
      <c r="S246" s="226">
        <v>0</v>
      </c>
      <c r="T246" s="22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8" t="s">
        <v>219</v>
      </c>
      <c r="AT246" s="228" t="s">
        <v>154</v>
      </c>
      <c r="AU246" s="228" t="s">
        <v>159</v>
      </c>
      <c r="AY246" s="14" t="s">
        <v>152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4" t="s">
        <v>159</v>
      </c>
      <c r="BK246" s="229">
        <f>ROUND(I246*H246,2)</f>
        <v>0</v>
      </c>
      <c r="BL246" s="14" t="s">
        <v>219</v>
      </c>
      <c r="BM246" s="228" t="s">
        <v>551</v>
      </c>
    </row>
    <row r="247" s="2" customFormat="1" ht="24.15" customHeight="1">
      <c r="A247" s="35"/>
      <c r="B247" s="36"/>
      <c r="C247" s="230" t="s">
        <v>552</v>
      </c>
      <c r="D247" s="230" t="s">
        <v>185</v>
      </c>
      <c r="E247" s="231" t="s">
        <v>553</v>
      </c>
      <c r="F247" s="232" t="s">
        <v>554</v>
      </c>
      <c r="G247" s="233" t="s">
        <v>231</v>
      </c>
      <c r="H247" s="234">
        <v>12.308</v>
      </c>
      <c r="I247" s="235"/>
      <c r="J247" s="236">
        <f>ROUND(I247*H247,2)</f>
        <v>0</v>
      </c>
      <c r="K247" s="237"/>
      <c r="L247" s="238"/>
      <c r="M247" s="239" t="s">
        <v>1</v>
      </c>
      <c r="N247" s="240" t="s">
        <v>44</v>
      </c>
      <c r="O247" s="88"/>
      <c r="P247" s="226">
        <f>O247*H247</f>
        <v>0</v>
      </c>
      <c r="Q247" s="226">
        <v>0.0022000000000000001</v>
      </c>
      <c r="R247" s="226">
        <f>Q247*H247</f>
        <v>0.0270776</v>
      </c>
      <c r="S247" s="226">
        <v>0</v>
      </c>
      <c r="T247" s="22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28" t="s">
        <v>286</v>
      </c>
      <c r="AT247" s="228" t="s">
        <v>185</v>
      </c>
      <c r="AU247" s="228" t="s">
        <v>159</v>
      </c>
      <c r="AY247" s="14" t="s">
        <v>152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4" t="s">
        <v>159</v>
      </c>
      <c r="BK247" s="229">
        <f>ROUND(I247*H247,2)</f>
        <v>0</v>
      </c>
      <c r="BL247" s="14" t="s">
        <v>219</v>
      </c>
      <c r="BM247" s="228" t="s">
        <v>555</v>
      </c>
    </row>
    <row r="248" s="2" customFormat="1" ht="62.7" customHeight="1">
      <c r="A248" s="35"/>
      <c r="B248" s="36"/>
      <c r="C248" s="216" t="s">
        <v>556</v>
      </c>
      <c r="D248" s="216" t="s">
        <v>154</v>
      </c>
      <c r="E248" s="217" t="s">
        <v>557</v>
      </c>
      <c r="F248" s="218" t="s">
        <v>558</v>
      </c>
      <c r="G248" s="219" t="s">
        <v>210</v>
      </c>
      <c r="H248" s="220">
        <v>488</v>
      </c>
      <c r="I248" s="221"/>
      <c r="J248" s="222">
        <f>ROUND(I248*H248,2)</f>
        <v>0</v>
      </c>
      <c r="K248" s="223"/>
      <c r="L248" s="41"/>
      <c r="M248" s="224" t="s">
        <v>1</v>
      </c>
      <c r="N248" s="225" t="s">
        <v>44</v>
      </c>
      <c r="O248" s="88"/>
      <c r="P248" s="226">
        <f>O248*H248</f>
        <v>0</v>
      </c>
      <c r="Q248" s="226">
        <v>0</v>
      </c>
      <c r="R248" s="226">
        <f>Q248*H248</f>
        <v>0</v>
      </c>
      <c r="S248" s="226">
        <v>0</v>
      </c>
      <c r="T248" s="22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8" t="s">
        <v>219</v>
      </c>
      <c r="AT248" s="228" t="s">
        <v>154</v>
      </c>
      <c r="AU248" s="228" t="s">
        <v>159</v>
      </c>
      <c r="AY248" s="14" t="s">
        <v>152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14" t="s">
        <v>159</v>
      </c>
      <c r="BK248" s="229">
        <f>ROUND(I248*H248,2)</f>
        <v>0</v>
      </c>
      <c r="BL248" s="14" t="s">
        <v>219</v>
      </c>
      <c r="BM248" s="228" t="s">
        <v>559</v>
      </c>
    </row>
    <row r="249" s="2" customFormat="1" ht="16.5" customHeight="1">
      <c r="A249" s="35"/>
      <c r="B249" s="36"/>
      <c r="C249" s="230" t="s">
        <v>560</v>
      </c>
      <c r="D249" s="230" t="s">
        <v>185</v>
      </c>
      <c r="E249" s="231" t="s">
        <v>561</v>
      </c>
      <c r="F249" s="232" t="s">
        <v>562</v>
      </c>
      <c r="G249" s="233" t="s">
        <v>210</v>
      </c>
      <c r="H249" s="234">
        <v>512.39999999999998</v>
      </c>
      <c r="I249" s="235"/>
      <c r="J249" s="236">
        <f>ROUND(I249*H249,2)</f>
        <v>0</v>
      </c>
      <c r="K249" s="237"/>
      <c r="L249" s="238"/>
      <c r="M249" s="239" t="s">
        <v>1</v>
      </c>
      <c r="N249" s="240" t="s">
        <v>44</v>
      </c>
      <c r="O249" s="88"/>
      <c r="P249" s="226">
        <f>O249*H249</f>
        <v>0</v>
      </c>
      <c r="Q249" s="226">
        <v>4.0000000000000003E-05</v>
      </c>
      <c r="R249" s="226">
        <f>Q249*H249</f>
        <v>0.020496</v>
      </c>
      <c r="S249" s="226">
        <v>0</v>
      </c>
      <c r="T249" s="22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28" t="s">
        <v>286</v>
      </c>
      <c r="AT249" s="228" t="s">
        <v>185</v>
      </c>
      <c r="AU249" s="228" t="s">
        <v>159</v>
      </c>
      <c r="AY249" s="14" t="s">
        <v>152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4" t="s">
        <v>159</v>
      </c>
      <c r="BK249" s="229">
        <f>ROUND(I249*H249,2)</f>
        <v>0</v>
      </c>
      <c r="BL249" s="14" t="s">
        <v>219</v>
      </c>
      <c r="BM249" s="228" t="s">
        <v>563</v>
      </c>
    </row>
    <row r="250" s="2" customFormat="1" ht="55.5" customHeight="1">
      <c r="A250" s="35"/>
      <c r="B250" s="36"/>
      <c r="C250" s="216" t="s">
        <v>564</v>
      </c>
      <c r="D250" s="216" t="s">
        <v>154</v>
      </c>
      <c r="E250" s="217" t="s">
        <v>565</v>
      </c>
      <c r="F250" s="218" t="s">
        <v>566</v>
      </c>
      <c r="G250" s="219" t="s">
        <v>210</v>
      </c>
      <c r="H250" s="220">
        <v>488</v>
      </c>
      <c r="I250" s="221"/>
      <c r="J250" s="222">
        <f>ROUND(I250*H250,2)</f>
        <v>0</v>
      </c>
      <c r="K250" s="223"/>
      <c r="L250" s="41"/>
      <c r="M250" s="224" t="s">
        <v>1</v>
      </c>
      <c r="N250" s="225" t="s">
        <v>44</v>
      </c>
      <c r="O250" s="88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28" t="s">
        <v>219</v>
      </c>
      <c r="AT250" s="228" t="s">
        <v>154</v>
      </c>
      <c r="AU250" s="228" t="s">
        <v>159</v>
      </c>
      <c r="AY250" s="14" t="s">
        <v>152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4" t="s">
        <v>159</v>
      </c>
      <c r="BK250" s="229">
        <f>ROUND(I250*H250,2)</f>
        <v>0</v>
      </c>
      <c r="BL250" s="14" t="s">
        <v>219</v>
      </c>
      <c r="BM250" s="228" t="s">
        <v>567</v>
      </c>
    </row>
    <row r="251" s="2" customFormat="1" ht="24.15" customHeight="1">
      <c r="A251" s="35"/>
      <c r="B251" s="36"/>
      <c r="C251" s="230" t="s">
        <v>568</v>
      </c>
      <c r="D251" s="230" t="s">
        <v>185</v>
      </c>
      <c r="E251" s="231" t="s">
        <v>569</v>
      </c>
      <c r="F251" s="232" t="s">
        <v>570</v>
      </c>
      <c r="G251" s="233" t="s">
        <v>231</v>
      </c>
      <c r="H251" s="234">
        <v>4.8799999999999999</v>
      </c>
      <c r="I251" s="235"/>
      <c r="J251" s="236">
        <f>ROUND(I251*H251,2)</f>
        <v>0</v>
      </c>
      <c r="K251" s="237"/>
      <c r="L251" s="238"/>
      <c r="M251" s="239" t="s">
        <v>1</v>
      </c>
      <c r="N251" s="240" t="s">
        <v>44</v>
      </c>
      <c r="O251" s="88"/>
      <c r="P251" s="226">
        <f>O251*H251</f>
        <v>0</v>
      </c>
      <c r="Q251" s="226">
        <v>0.0019</v>
      </c>
      <c r="R251" s="226">
        <f>Q251*H251</f>
        <v>0.009271999999999999</v>
      </c>
      <c r="S251" s="226">
        <v>0</v>
      </c>
      <c r="T251" s="22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8" t="s">
        <v>286</v>
      </c>
      <c r="AT251" s="228" t="s">
        <v>185</v>
      </c>
      <c r="AU251" s="228" t="s">
        <v>159</v>
      </c>
      <c r="AY251" s="14" t="s">
        <v>152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4" t="s">
        <v>159</v>
      </c>
      <c r="BK251" s="229">
        <f>ROUND(I251*H251,2)</f>
        <v>0</v>
      </c>
      <c r="BL251" s="14" t="s">
        <v>219</v>
      </c>
      <c r="BM251" s="228" t="s">
        <v>571</v>
      </c>
    </row>
    <row r="252" s="2" customFormat="1" ht="49.05" customHeight="1">
      <c r="A252" s="35"/>
      <c r="B252" s="36"/>
      <c r="C252" s="216" t="s">
        <v>572</v>
      </c>
      <c r="D252" s="216" t="s">
        <v>154</v>
      </c>
      <c r="E252" s="217" t="s">
        <v>573</v>
      </c>
      <c r="F252" s="218" t="s">
        <v>574</v>
      </c>
      <c r="G252" s="219" t="s">
        <v>518</v>
      </c>
      <c r="H252" s="241"/>
      <c r="I252" s="221"/>
      <c r="J252" s="222">
        <f>ROUND(I252*H252,2)</f>
        <v>0</v>
      </c>
      <c r="K252" s="223"/>
      <c r="L252" s="41"/>
      <c r="M252" s="224" t="s">
        <v>1</v>
      </c>
      <c r="N252" s="225" t="s">
        <v>44</v>
      </c>
      <c r="O252" s="88"/>
      <c r="P252" s="226">
        <f>O252*H252</f>
        <v>0</v>
      </c>
      <c r="Q252" s="226">
        <v>0</v>
      </c>
      <c r="R252" s="226">
        <f>Q252*H252</f>
        <v>0</v>
      </c>
      <c r="S252" s="226">
        <v>0</v>
      </c>
      <c r="T252" s="22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28" t="s">
        <v>219</v>
      </c>
      <c r="AT252" s="228" t="s">
        <v>154</v>
      </c>
      <c r="AU252" s="228" t="s">
        <v>159</v>
      </c>
      <c r="AY252" s="14" t="s">
        <v>152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4" t="s">
        <v>159</v>
      </c>
      <c r="BK252" s="229">
        <f>ROUND(I252*H252,2)</f>
        <v>0</v>
      </c>
      <c r="BL252" s="14" t="s">
        <v>219</v>
      </c>
      <c r="BM252" s="228" t="s">
        <v>575</v>
      </c>
    </row>
    <row r="253" s="12" customFormat="1" ht="22.8" customHeight="1">
      <c r="A253" s="12"/>
      <c r="B253" s="200"/>
      <c r="C253" s="201"/>
      <c r="D253" s="202" t="s">
        <v>77</v>
      </c>
      <c r="E253" s="214" t="s">
        <v>576</v>
      </c>
      <c r="F253" s="214" t="s">
        <v>577</v>
      </c>
      <c r="G253" s="201"/>
      <c r="H253" s="201"/>
      <c r="I253" s="204"/>
      <c r="J253" s="215">
        <f>BK253</f>
        <v>0</v>
      </c>
      <c r="K253" s="201"/>
      <c r="L253" s="206"/>
      <c r="M253" s="207"/>
      <c r="N253" s="208"/>
      <c r="O253" s="208"/>
      <c r="P253" s="209">
        <f>SUM(P254:P267)</f>
        <v>0</v>
      </c>
      <c r="Q253" s="208"/>
      <c r="R253" s="209">
        <f>SUM(R254:R267)</f>
        <v>0.79004004000000017</v>
      </c>
      <c r="S253" s="208"/>
      <c r="T253" s="210">
        <f>SUM(T254:T267)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1" t="s">
        <v>159</v>
      </c>
      <c r="AT253" s="212" t="s">
        <v>77</v>
      </c>
      <c r="AU253" s="212" t="s">
        <v>86</v>
      </c>
      <c r="AY253" s="211" t="s">
        <v>152</v>
      </c>
      <c r="BK253" s="213">
        <f>SUM(BK254:BK267)</f>
        <v>0</v>
      </c>
    </row>
    <row r="254" s="2" customFormat="1" ht="37.8" customHeight="1">
      <c r="A254" s="35"/>
      <c r="B254" s="36"/>
      <c r="C254" s="216" t="s">
        <v>578</v>
      </c>
      <c r="D254" s="216" t="s">
        <v>154</v>
      </c>
      <c r="E254" s="217" t="s">
        <v>579</v>
      </c>
      <c r="F254" s="218" t="s">
        <v>580</v>
      </c>
      <c r="G254" s="219" t="s">
        <v>231</v>
      </c>
      <c r="H254" s="220">
        <v>40.299999999999997</v>
      </c>
      <c r="I254" s="221"/>
      <c r="J254" s="222">
        <f>ROUND(I254*H254,2)</f>
        <v>0</v>
      </c>
      <c r="K254" s="223"/>
      <c r="L254" s="41"/>
      <c r="M254" s="224" t="s">
        <v>1</v>
      </c>
      <c r="N254" s="225" t="s">
        <v>44</v>
      </c>
      <c r="O254" s="88"/>
      <c r="P254" s="226">
        <f>O254*H254</f>
        <v>0</v>
      </c>
      <c r="Q254" s="226">
        <v>0</v>
      </c>
      <c r="R254" s="226">
        <f>Q254*H254</f>
        <v>0</v>
      </c>
      <c r="S254" s="226">
        <v>0</v>
      </c>
      <c r="T254" s="22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8" t="s">
        <v>219</v>
      </c>
      <c r="AT254" s="228" t="s">
        <v>154</v>
      </c>
      <c r="AU254" s="228" t="s">
        <v>159</v>
      </c>
      <c r="AY254" s="14" t="s">
        <v>152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4" t="s">
        <v>159</v>
      </c>
      <c r="BK254" s="229">
        <f>ROUND(I254*H254,2)</f>
        <v>0</v>
      </c>
      <c r="BL254" s="14" t="s">
        <v>219</v>
      </c>
      <c r="BM254" s="228" t="s">
        <v>581</v>
      </c>
    </row>
    <row r="255" s="2" customFormat="1" ht="24.15" customHeight="1">
      <c r="A255" s="35"/>
      <c r="B255" s="36"/>
      <c r="C255" s="230" t="s">
        <v>582</v>
      </c>
      <c r="D255" s="230" t="s">
        <v>185</v>
      </c>
      <c r="E255" s="231" t="s">
        <v>583</v>
      </c>
      <c r="F255" s="232" t="s">
        <v>584</v>
      </c>
      <c r="G255" s="233" t="s">
        <v>231</v>
      </c>
      <c r="H255" s="234">
        <v>42.314999999999998</v>
      </c>
      <c r="I255" s="235"/>
      <c r="J255" s="236">
        <f>ROUND(I255*H255,2)</f>
        <v>0</v>
      </c>
      <c r="K255" s="237"/>
      <c r="L255" s="238"/>
      <c r="M255" s="239" t="s">
        <v>1</v>
      </c>
      <c r="N255" s="240" t="s">
        <v>44</v>
      </c>
      <c r="O255" s="88"/>
      <c r="P255" s="226">
        <f>O255*H255</f>
        <v>0</v>
      </c>
      <c r="Q255" s="226">
        <v>0.00167</v>
      </c>
      <c r="R255" s="226">
        <f>Q255*H255</f>
        <v>0.070666049999999994</v>
      </c>
      <c r="S255" s="226">
        <v>0</v>
      </c>
      <c r="T255" s="22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28" t="s">
        <v>286</v>
      </c>
      <c r="AT255" s="228" t="s">
        <v>185</v>
      </c>
      <c r="AU255" s="228" t="s">
        <v>159</v>
      </c>
      <c r="AY255" s="14" t="s">
        <v>152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4" t="s">
        <v>159</v>
      </c>
      <c r="BK255" s="229">
        <f>ROUND(I255*H255,2)</f>
        <v>0</v>
      </c>
      <c r="BL255" s="14" t="s">
        <v>219</v>
      </c>
      <c r="BM255" s="228" t="s">
        <v>585</v>
      </c>
    </row>
    <row r="256" s="2" customFormat="1" ht="24.15" customHeight="1">
      <c r="A256" s="35"/>
      <c r="B256" s="36"/>
      <c r="C256" s="230" t="s">
        <v>586</v>
      </c>
      <c r="D256" s="230" t="s">
        <v>185</v>
      </c>
      <c r="E256" s="231" t="s">
        <v>587</v>
      </c>
      <c r="F256" s="232" t="s">
        <v>588</v>
      </c>
      <c r="G256" s="233" t="s">
        <v>231</v>
      </c>
      <c r="H256" s="234">
        <v>42.314999999999998</v>
      </c>
      <c r="I256" s="235"/>
      <c r="J256" s="236">
        <f>ROUND(I256*H256,2)</f>
        <v>0</v>
      </c>
      <c r="K256" s="237"/>
      <c r="L256" s="238"/>
      <c r="M256" s="239" t="s">
        <v>1</v>
      </c>
      <c r="N256" s="240" t="s">
        <v>44</v>
      </c>
      <c r="O256" s="88"/>
      <c r="P256" s="226">
        <f>O256*H256</f>
        <v>0</v>
      </c>
      <c r="Q256" s="226">
        <v>0.0018799999999999999</v>
      </c>
      <c r="R256" s="226">
        <f>Q256*H256</f>
        <v>0.07955219999999999</v>
      </c>
      <c r="S256" s="226">
        <v>0</v>
      </c>
      <c r="T256" s="227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28" t="s">
        <v>286</v>
      </c>
      <c r="AT256" s="228" t="s">
        <v>185</v>
      </c>
      <c r="AU256" s="228" t="s">
        <v>159</v>
      </c>
      <c r="AY256" s="14" t="s">
        <v>152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4" t="s">
        <v>159</v>
      </c>
      <c r="BK256" s="229">
        <f>ROUND(I256*H256,2)</f>
        <v>0</v>
      </c>
      <c r="BL256" s="14" t="s">
        <v>219</v>
      </c>
      <c r="BM256" s="228" t="s">
        <v>589</v>
      </c>
    </row>
    <row r="257" s="2" customFormat="1" ht="37.8" customHeight="1">
      <c r="A257" s="35"/>
      <c r="B257" s="36"/>
      <c r="C257" s="216" t="s">
        <v>590</v>
      </c>
      <c r="D257" s="216" t="s">
        <v>154</v>
      </c>
      <c r="E257" s="217" t="s">
        <v>591</v>
      </c>
      <c r="F257" s="218" t="s">
        <v>592</v>
      </c>
      <c r="G257" s="219" t="s">
        <v>231</v>
      </c>
      <c r="H257" s="220">
        <v>60.959000000000003</v>
      </c>
      <c r="I257" s="221"/>
      <c r="J257" s="222">
        <f>ROUND(I257*H257,2)</f>
        <v>0</v>
      </c>
      <c r="K257" s="223"/>
      <c r="L257" s="41"/>
      <c r="M257" s="224" t="s">
        <v>1</v>
      </c>
      <c r="N257" s="225" t="s">
        <v>44</v>
      </c>
      <c r="O257" s="88"/>
      <c r="P257" s="226">
        <f>O257*H257</f>
        <v>0</v>
      </c>
      <c r="Q257" s="226">
        <v>0</v>
      </c>
      <c r="R257" s="226">
        <f>Q257*H257</f>
        <v>0</v>
      </c>
      <c r="S257" s="226">
        <v>0</v>
      </c>
      <c r="T257" s="22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28" t="s">
        <v>219</v>
      </c>
      <c r="AT257" s="228" t="s">
        <v>154</v>
      </c>
      <c r="AU257" s="228" t="s">
        <v>159</v>
      </c>
      <c r="AY257" s="14" t="s">
        <v>152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4" t="s">
        <v>159</v>
      </c>
      <c r="BK257" s="229">
        <f>ROUND(I257*H257,2)</f>
        <v>0</v>
      </c>
      <c r="BL257" s="14" t="s">
        <v>219</v>
      </c>
      <c r="BM257" s="228" t="s">
        <v>593</v>
      </c>
    </row>
    <row r="258" s="2" customFormat="1" ht="24.15" customHeight="1">
      <c r="A258" s="35"/>
      <c r="B258" s="36"/>
      <c r="C258" s="230" t="s">
        <v>594</v>
      </c>
      <c r="D258" s="230" t="s">
        <v>185</v>
      </c>
      <c r="E258" s="231" t="s">
        <v>595</v>
      </c>
      <c r="F258" s="232" t="s">
        <v>596</v>
      </c>
      <c r="G258" s="233" t="s">
        <v>231</v>
      </c>
      <c r="H258" s="234">
        <v>64.007000000000005</v>
      </c>
      <c r="I258" s="235"/>
      <c r="J258" s="236">
        <f>ROUND(I258*H258,2)</f>
        <v>0</v>
      </c>
      <c r="K258" s="237"/>
      <c r="L258" s="238"/>
      <c r="M258" s="239" t="s">
        <v>1</v>
      </c>
      <c r="N258" s="240" t="s">
        <v>44</v>
      </c>
      <c r="O258" s="88"/>
      <c r="P258" s="226">
        <f>O258*H258</f>
        <v>0</v>
      </c>
      <c r="Q258" s="226">
        <v>0.0060000000000000001</v>
      </c>
      <c r="R258" s="226">
        <f>Q258*H258</f>
        <v>0.38404200000000005</v>
      </c>
      <c r="S258" s="226">
        <v>0</v>
      </c>
      <c r="T258" s="22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28" t="s">
        <v>286</v>
      </c>
      <c r="AT258" s="228" t="s">
        <v>185</v>
      </c>
      <c r="AU258" s="228" t="s">
        <v>159</v>
      </c>
      <c r="AY258" s="14" t="s">
        <v>152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4" t="s">
        <v>159</v>
      </c>
      <c r="BK258" s="229">
        <f>ROUND(I258*H258,2)</f>
        <v>0</v>
      </c>
      <c r="BL258" s="14" t="s">
        <v>219</v>
      </c>
      <c r="BM258" s="228" t="s">
        <v>597</v>
      </c>
    </row>
    <row r="259" s="2" customFormat="1" ht="24.15" customHeight="1">
      <c r="A259" s="35"/>
      <c r="B259" s="36"/>
      <c r="C259" s="230" t="s">
        <v>598</v>
      </c>
      <c r="D259" s="230" t="s">
        <v>185</v>
      </c>
      <c r="E259" s="231" t="s">
        <v>599</v>
      </c>
      <c r="F259" s="232" t="s">
        <v>600</v>
      </c>
      <c r="G259" s="233" t="s">
        <v>231</v>
      </c>
      <c r="H259" s="234">
        <v>64.007000000000005</v>
      </c>
      <c r="I259" s="235"/>
      <c r="J259" s="236">
        <f>ROUND(I259*H259,2)</f>
        <v>0</v>
      </c>
      <c r="K259" s="237"/>
      <c r="L259" s="238"/>
      <c r="M259" s="239" t="s">
        <v>1</v>
      </c>
      <c r="N259" s="240" t="s">
        <v>44</v>
      </c>
      <c r="O259" s="88"/>
      <c r="P259" s="226">
        <f>O259*H259</f>
        <v>0</v>
      </c>
      <c r="Q259" s="226">
        <v>0.0015</v>
      </c>
      <c r="R259" s="226">
        <f>Q259*H259</f>
        <v>0.096010500000000012</v>
      </c>
      <c r="S259" s="226">
        <v>0</v>
      </c>
      <c r="T259" s="227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28" t="s">
        <v>286</v>
      </c>
      <c r="AT259" s="228" t="s">
        <v>185</v>
      </c>
      <c r="AU259" s="228" t="s">
        <v>159</v>
      </c>
      <c r="AY259" s="14" t="s">
        <v>152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4" t="s">
        <v>159</v>
      </c>
      <c r="BK259" s="229">
        <f>ROUND(I259*H259,2)</f>
        <v>0</v>
      </c>
      <c r="BL259" s="14" t="s">
        <v>219</v>
      </c>
      <c r="BM259" s="228" t="s">
        <v>601</v>
      </c>
    </row>
    <row r="260" s="2" customFormat="1" ht="44.25" customHeight="1">
      <c r="A260" s="35"/>
      <c r="B260" s="36"/>
      <c r="C260" s="216" t="s">
        <v>602</v>
      </c>
      <c r="D260" s="216" t="s">
        <v>154</v>
      </c>
      <c r="E260" s="217" t="s">
        <v>603</v>
      </c>
      <c r="F260" s="218" t="s">
        <v>604</v>
      </c>
      <c r="G260" s="219" t="s">
        <v>231</v>
      </c>
      <c r="H260" s="220">
        <v>60.959000000000003</v>
      </c>
      <c r="I260" s="221"/>
      <c r="J260" s="222">
        <f>ROUND(I260*H260,2)</f>
        <v>0</v>
      </c>
      <c r="K260" s="223"/>
      <c r="L260" s="41"/>
      <c r="M260" s="224" t="s">
        <v>1</v>
      </c>
      <c r="N260" s="225" t="s">
        <v>44</v>
      </c>
      <c r="O260" s="88"/>
      <c r="P260" s="226">
        <f>O260*H260</f>
        <v>0</v>
      </c>
      <c r="Q260" s="226">
        <v>0.00010000000000000001</v>
      </c>
      <c r="R260" s="226">
        <f>Q260*H260</f>
        <v>0.0060959000000000004</v>
      </c>
      <c r="S260" s="226">
        <v>0</v>
      </c>
      <c r="T260" s="22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28" t="s">
        <v>219</v>
      </c>
      <c r="AT260" s="228" t="s">
        <v>154</v>
      </c>
      <c r="AU260" s="228" t="s">
        <v>159</v>
      </c>
      <c r="AY260" s="14" t="s">
        <v>152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4" t="s">
        <v>159</v>
      </c>
      <c r="BK260" s="229">
        <f>ROUND(I260*H260,2)</f>
        <v>0</v>
      </c>
      <c r="BL260" s="14" t="s">
        <v>219</v>
      </c>
      <c r="BM260" s="228" t="s">
        <v>605</v>
      </c>
    </row>
    <row r="261" s="2" customFormat="1" ht="37.8" customHeight="1">
      <c r="A261" s="35"/>
      <c r="B261" s="36"/>
      <c r="C261" s="216" t="s">
        <v>606</v>
      </c>
      <c r="D261" s="216" t="s">
        <v>154</v>
      </c>
      <c r="E261" s="217" t="s">
        <v>607</v>
      </c>
      <c r="F261" s="218" t="s">
        <v>608</v>
      </c>
      <c r="G261" s="219" t="s">
        <v>231</v>
      </c>
      <c r="H261" s="220">
        <v>60.590000000000003</v>
      </c>
      <c r="I261" s="221"/>
      <c r="J261" s="222">
        <f>ROUND(I261*H261,2)</f>
        <v>0</v>
      </c>
      <c r="K261" s="223"/>
      <c r="L261" s="41"/>
      <c r="M261" s="224" t="s">
        <v>1</v>
      </c>
      <c r="N261" s="225" t="s">
        <v>44</v>
      </c>
      <c r="O261" s="88"/>
      <c r="P261" s="226">
        <f>O261*H261</f>
        <v>0</v>
      </c>
      <c r="Q261" s="226">
        <v>0.00012</v>
      </c>
      <c r="R261" s="226">
        <f>Q261*H261</f>
        <v>0.0072708000000000009</v>
      </c>
      <c r="S261" s="226">
        <v>0</v>
      </c>
      <c r="T261" s="22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8" t="s">
        <v>219</v>
      </c>
      <c r="AT261" s="228" t="s">
        <v>154</v>
      </c>
      <c r="AU261" s="228" t="s">
        <v>159</v>
      </c>
      <c r="AY261" s="14" t="s">
        <v>152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14" t="s">
        <v>159</v>
      </c>
      <c r="BK261" s="229">
        <f>ROUND(I261*H261,2)</f>
        <v>0</v>
      </c>
      <c r="BL261" s="14" t="s">
        <v>219</v>
      </c>
      <c r="BM261" s="228" t="s">
        <v>609</v>
      </c>
    </row>
    <row r="262" s="2" customFormat="1" ht="16.5" customHeight="1">
      <c r="A262" s="35"/>
      <c r="B262" s="36"/>
      <c r="C262" s="230" t="s">
        <v>610</v>
      </c>
      <c r="D262" s="230" t="s">
        <v>185</v>
      </c>
      <c r="E262" s="231" t="s">
        <v>611</v>
      </c>
      <c r="F262" s="232" t="s">
        <v>612</v>
      </c>
      <c r="G262" s="233" t="s">
        <v>157</v>
      </c>
      <c r="H262" s="234">
        <v>4.5439999999999996</v>
      </c>
      <c r="I262" s="235"/>
      <c r="J262" s="236">
        <f>ROUND(I262*H262,2)</f>
        <v>0</v>
      </c>
      <c r="K262" s="237"/>
      <c r="L262" s="238"/>
      <c r="M262" s="239" t="s">
        <v>1</v>
      </c>
      <c r="N262" s="240" t="s">
        <v>44</v>
      </c>
      <c r="O262" s="88"/>
      <c r="P262" s="226">
        <f>O262*H262</f>
        <v>0</v>
      </c>
      <c r="Q262" s="226">
        <v>0.025000000000000001</v>
      </c>
      <c r="R262" s="226">
        <f>Q262*H262</f>
        <v>0.11359999999999999</v>
      </c>
      <c r="S262" s="226">
        <v>0</v>
      </c>
      <c r="T262" s="227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28" t="s">
        <v>286</v>
      </c>
      <c r="AT262" s="228" t="s">
        <v>185</v>
      </c>
      <c r="AU262" s="228" t="s">
        <v>159</v>
      </c>
      <c r="AY262" s="14" t="s">
        <v>152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4" t="s">
        <v>159</v>
      </c>
      <c r="BK262" s="229">
        <f>ROUND(I262*H262,2)</f>
        <v>0</v>
      </c>
      <c r="BL262" s="14" t="s">
        <v>219</v>
      </c>
      <c r="BM262" s="228" t="s">
        <v>613</v>
      </c>
    </row>
    <row r="263" s="2" customFormat="1" ht="44.25" customHeight="1">
      <c r="A263" s="35"/>
      <c r="B263" s="36"/>
      <c r="C263" s="216" t="s">
        <v>614</v>
      </c>
      <c r="D263" s="216" t="s">
        <v>154</v>
      </c>
      <c r="E263" s="217" t="s">
        <v>615</v>
      </c>
      <c r="F263" s="218" t="s">
        <v>616</v>
      </c>
      <c r="G263" s="219" t="s">
        <v>231</v>
      </c>
      <c r="H263" s="220">
        <v>40.299999999999997</v>
      </c>
      <c r="I263" s="221"/>
      <c r="J263" s="222">
        <f>ROUND(I263*H263,2)</f>
        <v>0</v>
      </c>
      <c r="K263" s="223"/>
      <c r="L263" s="41"/>
      <c r="M263" s="224" t="s">
        <v>1</v>
      </c>
      <c r="N263" s="225" t="s">
        <v>44</v>
      </c>
      <c r="O263" s="88"/>
      <c r="P263" s="226">
        <f>O263*H263</f>
        <v>0</v>
      </c>
      <c r="Q263" s="226">
        <v>0</v>
      </c>
      <c r="R263" s="226">
        <f>Q263*H263</f>
        <v>0</v>
      </c>
      <c r="S263" s="226">
        <v>0</v>
      </c>
      <c r="T263" s="227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28" t="s">
        <v>219</v>
      </c>
      <c r="AT263" s="228" t="s">
        <v>154</v>
      </c>
      <c r="AU263" s="228" t="s">
        <v>159</v>
      </c>
      <c r="AY263" s="14" t="s">
        <v>152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4" t="s">
        <v>159</v>
      </c>
      <c r="BK263" s="229">
        <f>ROUND(I263*H263,2)</f>
        <v>0</v>
      </c>
      <c r="BL263" s="14" t="s">
        <v>219</v>
      </c>
      <c r="BM263" s="228" t="s">
        <v>617</v>
      </c>
    </row>
    <row r="264" s="2" customFormat="1" ht="21.75" customHeight="1">
      <c r="A264" s="35"/>
      <c r="B264" s="36"/>
      <c r="C264" s="230" t="s">
        <v>618</v>
      </c>
      <c r="D264" s="230" t="s">
        <v>185</v>
      </c>
      <c r="E264" s="231" t="s">
        <v>619</v>
      </c>
      <c r="F264" s="232" t="s">
        <v>620</v>
      </c>
      <c r="G264" s="233" t="s">
        <v>231</v>
      </c>
      <c r="H264" s="234">
        <v>46.969999999999999</v>
      </c>
      <c r="I264" s="235"/>
      <c r="J264" s="236">
        <f>ROUND(I264*H264,2)</f>
        <v>0</v>
      </c>
      <c r="K264" s="237"/>
      <c r="L264" s="238"/>
      <c r="M264" s="239" t="s">
        <v>1</v>
      </c>
      <c r="N264" s="240" t="s">
        <v>44</v>
      </c>
      <c r="O264" s="88"/>
      <c r="P264" s="226">
        <f>O264*H264</f>
        <v>0</v>
      </c>
      <c r="Q264" s="226">
        <v>0.00021000000000000001</v>
      </c>
      <c r="R264" s="226">
        <f>Q264*H264</f>
        <v>0.0098636999999999996</v>
      </c>
      <c r="S264" s="226">
        <v>0</v>
      </c>
      <c r="T264" s="22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28" t="s">
        <v>286</v>
      </c>
      <c r="AT264" s="228" t="s">
        <v>185</v>
      </c>
      <c r="AU264" s="228" t="s">
        <v>159</v>
      </c>
      <c r="AY264" s="14" t="s">
        <v>152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4" t="s">
        <v>159</v>
      </c>
      <c r="BK264" s="229">
        <f>ROUND(I264*H264,2)</f>
        <v>0</v>
      </c>
      <c r="BL264" s="14" t="s">
        <v>219</v>
      </c>
      <c r="BM264" s="228" t="s">
        <v>621</v>
      </c>
    </row>
    <row r="265" s="2" customFormat="1" ht="44.25" customHeight="1">
      <c r="A265" s="35"/>
      <c r="B265" s="36"/>
      <c r="C265" s="216" t="s">
        <v>622</v>
      </c>
      <c r="D265" s="216" t="s">
        <v>154</v>
      </c>
      <c r="E265" s="217" t="s">
        <v>623</v>
      </c>
      <c r="F265" s="218" t="s">
        <v>624</v>
      </c>
      <c r="G265" s="219" t="s">
        <v>231</v>
      </c>
      <c r="H265" s="220">
        <v>60.959000000000003</v>
      </c>
      <c r="I265" s="221"/>
      <c r="J265" s="222">
        <f>ROUND(I265*H265,2)</f>
        <v>0</v>
      </c>
      <c r="K265" s="223"/>
      <c r="L265" s="41"/>
      <c r="M265" s="224" t="s">
        <v>1</v>
      </c>
      <c r="N265" s="225" t="s">
        <v>44</v>
      </c>
      <c r="O265" s="88"/>
      <c r="P265" s="226">
        <f>O265*H265</f>
        <v>0</v>
      </c>
      <c r="Q265" s="226">
        <v>1.0000000000000001E-05</v>
      </c>
      <c r="R265" s="226">
        <f>Q265*H265</f>
        <v>0.00060959000000000013</v>
      </c>
      <c r="S265" s="226">
        <v>0</v>
      </c>
      <c r="T265" s="22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28" t="s">
        <v>219</v>
      </c>
      <c r="AT265" s="228" t="s">
        <v>154</v>
      </c>
      <c r="AU265" s="228" t="s">
        <v>159</v>
      </c>
      <c r="AY265" s="14" t="s">
        <v>152</v>
      </c>
      <c r="BE265" s="229">
        <f>IF(N265="základní",J265,0)</f>
        <v>0</v>
      </c>
      <c r="BF265" s="229">
        <f>IF(N265="snížená",J265,0)</f>
        <v>0</v>
      </c>
      <c r="BG265" s="229">
        <f>IF(N265="zákl. přenesená",J265,0)</f>
        <v>0</v>
      </c>
      <c r="BH265" s="229">
        <f>IF(N265="sníž. přenesená",J265,0)</f>
        <v>0</v>
      </c>
      <c r="BI265" s="229">
        <f>IF(N265="nulová",J265,0)</f>
        <v>0</v>
      </c>
      <c r="BJ265" s="14" t="s">
        <v>159</v>
      </c>
      <c r="BK265" s="229">
        <f>ROUND(I265*H265,2)</f>
        <v>0</v>
      </c>
      <c r="BL265" s="14" t="s">
        <v>219</v>
      </c>
      <c r="BM265" s="228" t="s">
        <v>625</v>
      </c>
    </row>
    <row r="266" s="2" customFormat="1" ht="24.15" customHeight="1">
      <c r="A266" s="35"/>
      <c r="B266" s="36"/>
      <c r="C266" s="230" t="s">
        <v>626</v>
      </c>
      <c r="D266" s="230" t="s">
        <v>185</v>
      </c>
      <c r="E266" s="231" t="s">
        <v>627</v>
      </c>
      <c r="F266" s="232" t="s">
        <v>628</v>
      </c>
      <c r="G266" s="233" t="s">
        <v>231</v>
      </c>
      <c r="H266" s="234">
        <v>74.430999999999997</v>
      </c>
      <c r="I266" s="235"/>
      <c r="J266" s="236">
        <f>ROUND(I266*H266,2)</f>
        <v>0</v>
      </c>
      <c r="K266" s="237"/>
      <c r="L266" s="238"/>
      <c r="M266" s="239" t="s">
        <v>1</v>
      </c>
      <c r="N266" s="240" t="s">
        <v>44</v>
      </c>
      <c r="O266" s="88"/>
      <c r="P266" s="226">
        <f>O266*H266</f>
        <v>0</v>
      </c>
      <c r="Q266" s="226">
        <v>0.00029999999999999997</v>
      </c>
      <c r="R266" s="226">
        <f>Q266*H266</f>
        <v>0.022329299999999996</v>
      </c>
      <c r="S266" s="226">
        <v>0</v>
      </c>
      <c r="T266" s="22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28" t="s">
        <v>286</v>
      </c>
      <c r="AT266" s="228" t="s">
        <v>185</v>
      </c>
      <c r="AU266" s="228" t="s">
        <v>159</v>
      </c>
      <c r="AY266" s="14" t="s">
        <v>152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4" t="s">
        <v>159</v>
      </c>
      <c r="BK266" s="229">
        <f>ROUND(I266*H266,2)</f>
        <v>0</v>
      </c>
      <c r="BL266" s="14" t="s">
        <v>219</v>
      </c>
      <c r="BM266" s="228" t="s">
        <v>629</v>
      </c>
    </row>
    <row r="267" s="2" customFormat="1" ht="49.05" customHeight="1">
      <c r="A267" s="35"/>
      <c r="B267" s="36"/>
      <c r="C267" s="216" t="s">
        <v>630</v>
      </c>
      <c r="D267" s="216" t="s">
        <v>154</v>
      </c>
      <c r="E267" s="217" t="s">
        <v>631</v>
      </c>
      <c r="F267" s="218" t="s">
        <v>632</v>
      </c>
      <c r="G267" s="219" t="s">
        <v>518</v>
      </c>
      <c r="H267" s="241"/>
      <c r="I267" s="221"/>
      <c r="J267" s="222">
        <f>ROUND(I267*H267,2)</f>
        <v>0</v>
      </c>
      <c r="K267" s="223"/>
      <c r="L267" s="41"/>
      <c r="M267" s="224" t="s">
        <v>1</v>
      </c>
      <c r="N267" s="225" t="s">
        <v>44</v>
      </c>
      <c r="O267" s="88"/>
      <c r="P267" s="226">
        <f>O267*H267</f>
        <v>0</v>
      </c>
      <c r="Q267" s="226">
        <v>0</v>
      </c>
      <c r="R267" s="226">
        <f>Q267*H267</f>
        <v>0</v>
      </c>
      <c r="S267" s="226">
        <v>0</v>
      </c>
      <c r="T267" s="22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28" t="s">
        <v>219</v>
      </c>
      <c r="AT267" s="228" t="s">
        <v>154</v>
      </c>
      <c r="AU267" s="228" t="s">
        <v>159</v>
      </c>
      <c r="AY267" s="14" t="s">
        <v>152</v>
      </c>
      <c r="BE267" s="229">
        <f>IF(N267="základní",J267,0)</f>
        <v>0</v>
      </c>
      <c r="BF267" s="229">
        <f>IF(N267="snížená",J267,0)</f>
        <v>0</v>
      </c>
      <c r="BG267" s="229">
        <f>IF(N267="zákl. přenesená",J267,0)</f>
        <v>0</v>
      </c>
      <c r="BH267" s="229">
        <f>IF(N267="sníž. přenesená",J267,0)</f>
        <v>0</v>
      </c>
      <c r="BI267" s="229">
        <f>IF(N267="nulová",J267,0)</f>
        <v>0</v>
      </c>
      <c r="BJ267" s="14" t="s">
        <v>159</v>
      </c>
      <c r="BK267" s="229">
        <f>ROUND(I267*H267,2)</f>
        <v>0</v>
      </c>
      <c r="BL267" s="14" t="s">
        <v>219</v>
      </c>
      <c r="BM267" s="228" t="s">
        <v>633</v>
      </c>
    </row>
    <row r="268" s="12" customFormat="1" ht="22.8" customHeight="1">
      <c r="A268" s="12"/>
      <c r="B268" s="200"/>
      <c r="C268" s="201"/>
      <c r="D268" s="202" t="s">
        <v>77</v>
      </c>
      <c r="E268" s="214" t="s">
        <v>634</v>
      </c>
      <c r="F268" s="214" t="s">
        <v>635</v>
      </c>
      <c r="G268" s="201"/>
      <c r="H268" s="201"/>
      <c r="I268" s="204"/>
      <c r="J268" s="215">
        <f>BK268</f>
        <v>0</v>
      </c>
      <c r="K268" s="201"/>
      <c r="L268" s="206"/>
      <c r="M268" s="207"/>
      <c r="N268" s="208"/>
      <c r="O268" s="208"/>
      <c r="P268" s="209">
        <f>SUM(P269:P271)</f>
        <v>0</v>
      </c>
      <c r="Q268" s="208"/>
      <c r="R268" s="209">
        <f>SUM(R269:R271)</f>
        <v>0.00029999999999999997</v>
      </c>
      <c r="S268" s="208"/>
      <c r="T268" s="210">
        <f>SUM(T269:T271)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11" t="s">
        <v>159</v>
      </c>
      <c r="AT268" s="212" t="s">
        <v>77</v>
      </c>
      <c r="AU268" s="212" t="s">
        <v>86</v>
      </c>
      <c r="AY268" s="211" t="s">
        <v>152</v>
      </c>
      <c r="BK268" s="213">
        <f>SUM(BK269:BK271)</f>
        <v>0</v>
      </c>
    </row>
    <row r="269" s="2" customFormat="1" ht="24.15" customHeight="1">
      <c r="A269" s="35"/>
      <c r="B269" s="36"/>
      <c r="C269" s="216" t="s">
        <v>636</v>
      </c>
      <c r="D269" s="216" t="s">
        <v>154</v>
      </c>
      <c r="E269" s="217" t="s">
        <v>637</v>
      </c>
      <c r="F269" s="218" t="s">
        <v>638</v>
      </c>
      <c r="G269" s="219" t="s">
        <v>210</v>
      </c>
      <c r="H269" s="220">
        <v>1</v>
      </c>
      <c r="I269" s="221"/>
      <c r="J269" s="222">
        <f>ROUND(I269*H269,2)</f>
        <v>0</v>
      </c>
      <c r="K269" s="223"/>
      <c r="L269" s="41"/>
      <c r="M269" s="224" t="s">
        <v>1</v>
      </c>
      <c r="N269" s="225" t="s">
        <v>44</v>
      </c>
      <c r="O269" s="88"/>
      <c r="P269" s="226">
        <f>O269*H269</f>
        <v>0</v>
      </c>
      <c r="Q269" s="226">
        <v>0</v>
      </c>
      <c r="R269" s="226">
        <f>Q269*H269</f>
        <v>0</v>
      </c>
      <c r="S269" s="226">
        <v>0</v>
      </c>
      <c r="T269" s="227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28" t="s">
        <v>219</v>
      </c>
      <c r="AT269" s="228" t="s">
        <v>154</v>
      </c>
      <c r="AU269" s="228" t="s">
        <v>159</v>
      </c>
      <c r="AY269" s="14" t="s">
        <v>152</v>
      </c>
      <c r="BE269" s="229">
        <f>IF(N269="základní",J269,0)</f>
        <v>0</v>
      </c>
      <c r="BF269" s="229">
        <f>IF(N269="snížená",J269,0)</f>
        <v>0</v>
      </c>
      <c r="BG269" s="229">
        <f>IF(N269="zákl. přenesená",J269,0)</f>
        <v>0</v>
      </c>
      <c r="BH269" s="229">
        <f>IF(N269="sníž. přenesená",J269,0)</f>
        <v>0</v>
      </c>
      <c r="BI269" s="229">
        <f>IF(N269="nulová",J269,0)</f>
        <v>0</v>
      </c>
      <c r="BJ269" s="14" t="s">
        <v>159</v>
      </c>
      <c r="BK269" s="229">
        <f>ROUND(I269*H269,2)</f>
        <v>0</v>
      </c>
      <c r="BL269" s="14" t="s">
        <v>219</v>
      </c>
      <c r="BM269" s="228" t="s">
        <v>639</v>
      </c>
    </row>
    <row r="270" s="2" customFormat="1" ht="16.5" customHeight="1">
      <c r="A270" s="35"/>
      <c r="B270" s="36"/>
      <c r="C270" s="230" t="s">
        <v>640</v>
      </c>
      <c r="D270" s="230" t="s">
        <v>185</v>
      </c>
      <c r="E270" s="231" t="s">
        <v>641</v>
      </c>
      <c r="F270" s="232" t="s">
        <v>642</v>
      </c>
      <c r="G270" s="233" t="s">
        <v>210</v>
      </c>
      <c r="H270" s="234">
        <v>1</v>
      </c>
      <c r="I270" s="235"/>
      <c r="J270" s="236">
        <f>ROUND(I270*H270,2)</f>
        <v>0</v>
      </c>
      <c r="K270" s="237"/>
      <c r="L270" s="238"/>
      <c r="M270" s="239" t="s">
        <v>1</v>
      </c>
      <c r="N270" s="240" t="s">
        <v>44</v>
      </c>
      <c r="O270" s="88"/>
      <c r="P270" s="226">
        <f>O270*H270</f>
        <v>0</v>
      </c>
      <c r="Q270" s="226">
        <v>0.00029999999999999997</v>
      </c>
      <c r="R270" s="226">
        <f>Q270*H270</f>
        <v>0.00029999999999999997</v>
      </c>
      <c r="S270" s="226">
        <v>0</v>
      </c>
      <c r="T270" s="22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28" t="s">
        <v>286</v>
      </c>
      <c r="AT270" s="228" t="s">
        <v>185</v>
      </c>
      <c r="AU270" s="228" t="s">
        <v>159</v>
      </c>
      <c r="AY270" s="14" t="s">
        <v>152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4" t="s">
        <v>159</v>
      </c>
      <c r="BK270" s="229">
        <f>ROUND(I270*H270,2)</f>
        <v>0</v>
      </c>
      <c r="BL270" s="14" t="s">
        <v>219</v>
      </c>
      <c r="BM270" s="228" t="s">
        <v>643</v>
      </c>
    </row>
    <row r="271" s="2" customFormat="1" ht="49.05" customHeight="1">
      <c r="A271" s="35"/>
      <c r="B271" s="36"/>
      <c r="C271" s="216" t="s">
        <v>644</v>
      </c>
      <c r="D271" s="216" t="s">
        <v>154</v>
      </c>
      <c r="E271" s="217" t="s">
        <v>645</v>
      </c>
      <c r="F271" s="218" t="s">
        <v>646</v>
      </c>
      <c r="G271" s="219" t="s">
        <v>518</v>
      </c>
      <c r="H271" s="241"/>
      <c r="I271" s="221"/>
      <c r="J271" s="222">
        <f>ROUND(I271*H271,2)</f>
        <v>0</v>
      </c>
      <c r="K271" s="223"/>
      <c r="L271" s="41"/>
      <c r="M271" s="224" t="s">
        <v>1</v>
      </c>
      <c r="N271" s="225" t="s">
        <v>44</v>
      </c>
      <c r="O271" s="88"/>
      <c r="P271" s="226">
        <f>O271*H271</f>
        <v>0</v>
      </c>
      <c r="Q271" s="226">
        <v>0</v>
      </c>
      <c r="R271" s="226">
        <f>Q271*H271</f>
        <v>0</v>
      </c>
      <c r="S271" s="226">
        <v>0</v>
      </c>
      <c r="T271" s="22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28" t="s">
        <v>219</v>
      </c>
      <c r="AT271" s="228" t="s">
        <v>154</v>
      </c>
      <c r="AU271" s="228" t="s">
        <v>159</v>
      </c>
      <c r="AY271" s="14" t="s">
        <v>152</v>
      </c>
      <c r="BE271" s="229">
        <f>IF(N271="základní",J271,0)</f>
        <v>0</v>
      </c>
      <c r="BF271" s="229">
        <f>IF(N271="snížená",J271,0)</f>
        <v>0</v>
      </c>
      <c r="BG271" s="229">
        <f>IF(N271="zákl. přenesená",J271,0)</f>
        <v>0</v>
      </c>
      <c r="BH271" s="229">
        <f>IF(N271="sníž. přenesená",J271,0)</f>
        <v>0</v>
      </c>
      <c r="BI271" s="229">
        <f>IF(N271="nulová",J271,0)</f>
        <v>0</v>
      </c>
      <c r="BJ271" s="14" t="s">
        <v>159</v>
      </c>
      <c r="BK271" s="229">
        <f>ROUND(I271*H271,2)</f>
        <v>0</v>
      </c>
      <c r="BL271" s="14" t="s">
        <v>219</v>
      </c>
      <c r="BM271" s="228" t="s">
        <v>647</v>
      </c>
    </row>
    <row r="272" s="12" customFormat="1" ht="22.8" customHeight="1">
      <c r="A272" s="12"/>
      <c r="B272" s="200"/>
      <c r="C272" s="201"/>
      <c r="D272" s="202" t="s">
        <v>77</v>
      </c>
      <c r="E272" s="214" t="s">
        <v>648</v>
      </c>
      <c r="F272" s="214" t="s">
        <v>649</v>
      </c>
      <c r="G272" s="201"/>
      <c r="H272" s="201"/>
      <c r="I272" s="204"/>
      <c r="J272" s="215">
        <f>BK272</f>
        <v>0</v>
      </c>
      <c r="K272" s="201"/>
      <c r="L272" s="206"/>
      <c r="M272" s="207"/>
      <c r="N272" s="208"/>
      <c r="O272" s="208"/>
      <c r="P272" s="209">
        <f>SUM(P273:P281)</f>
        <v>0</v>
      </c>
      <c r="Q272" s="208"/>
      <c r="R272" s="209">
        <f>SUM(R273:R281)</f>
        <v>0.93644410000000011</v>
      </c>
      <c r="S272" s="208"/>
      <c r="T272" s="210">
        <f>SUM(T273:T281)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11" t="s">
        <v>159</v>
      </c>
      <c r="AT272" s="212" t="s">
        <v>77</v>
      </c>
      <c r="AU272" s="212" t="s">
        <v>86</v>
      </c>
      <c r="AY272" s="211" t="s">
        <v>152</v>
      </c>
      <c r="BK272" s="213">
        <f>SUM(BK273:BK281)</f>
        <v>0</v>
      </c>
    </row>
    <row r="273" s="2" customFormat="1" ht="62.7" customHeight="1">
      <c r="A273" s="35"/>
      <c r="B273" s="36"/>
      <c r="C273" s="216" t="s">
        <v>650</v>
      </c>
      <c r="D273" s="216" t="s">
        <v>154</v>
      </c>
      <c r="E273" s="217" t="s">
        <v>651</v>
      </c>
      <c r="F273" s="218" t="s">
        <v>652</v>
      </c>
      <c r="G273" s="219" t="s">
        <v>222</v>
      </c>
      <c r="H273" s="220">
        <v>18</v>
      </c>
      <c r="I273" s="221"/>
      <c r="J273" s="222">
        <f>ROUND(I273*H273,2)</f>
        <v>0</v>
      </c>
      <c r="K273" s="223"/>
      <c r="L273" s="41"/>
      <c r="M273" s="224" t="s">
        <v>1</v>
      </c>
      <c r="N273" s="225" t="s">
        <v>44</v>
      </c>
      <c r="O273" s="88"/>
      <c r="P273" s="226">
        <f>O273*H273</f>
        <v>0</v>
      </c>
      <c r="Q273" s="226">
        <v>0</v>
      </c>
      <c r="R273" s="226">
        <f>Q273*H273</f>
        <v>0</v>
      </c>
      <c r="S273" s="226">
        <v>0</v>
      </c>
      <c r="T273" s="22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28" t="s">
        <v>219</v>
      </c>
      <c r="AT273" s="228" t="s">
        <v>154</v>
      </c>
      <c r="AU273" s="228" t="s">
        <v>159</v>
      </c>
      <c r="AY273" s="14" t="s">
        <v>152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14" t="s">
        <v>159</v>
      </c>
      <c r="BK273" s="229">
        <f>ROUND(I273*H273,2)</f>
        <v>0</v>
      </c>
      <c r="BL273" s="14" t="s">
        <v>219</v>
      </c>
      <c r="BM273" s="228" t="s">
        <v>653</v>
      </c>
    </row>
    <row r="274" s="2" customFormat="1" ht="21.75" customHeight="1">
      <c r="A274" s="35"/>
      <c r="B274" s="36"/>
      <c r="C274" s="230" t="s">
        <v>654</v>
      </c>
      <c r="D274" s="230" t="s">
        <v>185</v>
      </c>
      <c r="E274" s="231" t="s">
        <v>655</v>
      </c>
      <c r="F274" s="232" t="s">
        <v>656</v>
      </c>
      <c r="G274" s="233" t="s">
        <v>210</v>
      </c>
      <c r="H274" s="234">
        <v>108</v>
      </c>
      <c r="I274" s="235"/>
      <c r="J274" s="236">
        <f>ROUND(I274*H274,2)</f>
        <v>0</v>
      </c>
      <c r="K274" s="237"/>
      <c r="L274" s="238"/>
      <c r="M274" s="239" t="s">
        <v>1</v>
      </c>
      <c r="N274" s="240" t="s">
        <v>44</v>
      </c>
      <c r="O274" s="88"/>
      <c r="P274" s="226">
        <f>O274*H274</f>
        <v>0</v>
      </c>
      <c r="Q274" s="226">
        <v>0.00046999999999999999</v>
      </c>
      <c r="R274" s="226">
        <f>Q274*H274</f>
        <v>0.05076</v>
      </c>
      <c r="S274" s="226">
        <v>0</v>
      </c>
      <c r="T274" s="22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28" t="s">
        <v>286</v>
      </c>
      <c r="AT274" s="228" t="s">
        <v>185</v>
      </c>
      <c r="AU274" s="228" t="s">
        <v>159</v>
      </c>
      <c r="AY274" s="14" t="s">
        <v>152</v>
      </c>
      <c r="BE274" s="229">
        <f>IF(N274="základní",J274,0)</f>
        <v>0</v>
      </c>
      <c r="BF274" s="229">
        <f>IF(N274="snížená",J274,0)</f>
        <v>0</v>
      </c>
      <c r="BG274" s="229">
        <f>IF(N274="zákl. přenesená",J274,0)</f>
        <v>0</v>
      </c>
      <c r="BH274" s="229">
        <f>IF(N274="sníž. přenesená",J274,0)</f>
        <v>0</v>
      </c>
      <c r="BI274" s="229">
        <f>IF(N274="nulová",J274,0)</f>
        <v>0</v>
      </c>
      <c r="BJ274" s="14" t="s">
        <v>159</v>
      </c>
      <c r="BK274" s="229">
        <f>ROUND(I274*H274,2)</f>
        <v>0</v>
      </c>
      <c r="BL274" s="14" t="s">
        <v>219</v>
      </c>
      <c r="BM274" s="228" t="s">
        <v>657</v>
      </c>
    </row>
    <row r="275" s="2" customFormat="1" ht="24.15" customHeight="1">
      <c r="A275" s="35"/>
      <c r="B275" s="36"/>
      <c r="C275" s="230" t="s">
        <v>658</v>
      </c>
      <c r="D275" s="230" t="s">
        <v>185</v>
      </c>
      <c r="E275" s="231" t="s">
        <v>659</v>
      </c>
      <c r="F275" s="232" t="s">
        <v>660</v>
      </c>
      <c r="G275" s="233" t="s">
        <v>231</v>
      </c>
      <c r="H275" s="234">
        <v>6.2999999999999998</v>
      </c>
      <c r="I275" s="235"/>
      <c r="J275" s="236">
        <f>ROUND(I275*H275,2)</f>
        <v>0</v>
      </c>
      <c r="K275" s="237"/>
      <c r="L275" s="238"/>
      <c r="M275" s="239" t="s">
        <v>1</v>
      </c>
      <c r="N275" s="240" t="s">
        <v>44</v>
      </c>
      <c r="O275" s="88"/>
      <c r="P275" s="226">
        <f>O275*H275</f>
        <v>0</v>
      </c>
      <c r="Q275" s="226">
        <v>0.048000000000000001</v>
      </c>
      <c r="R275" s="226">
        <f>Q275*H275</f>
        <v>0.3024</v>
      </c>
      <c r="S275" s="226">
        <v>0</v>
      </c>
      <c r="T275" s="227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28" t="s">
        <v>286</v>
      </c>
      <c r="AT275" s="228" t="s">
        <v>185</v>
      </c>
      <c r="AU275" s="228" t="s">
        <v>159</v>
      </c>
      <c r="AY275" s="14" t="s">
        <v>152</v>
      </c>
      <c r="BE275" s="229">
        <f>IF(N275="základní",J275,0)</f>
        <v>0</v>
      </c>
      <c r="BF275" s="229">
        <f>IF(N275="snížená",J275,0)</f>
        <v>0</v>
      </c>
      <c r="BG275" s="229">
        <f>IF(N275="zákl. přenesená",J275,0)</f>
        <v>0</v>
      </c>
      <c r="BH275" s="229">
        <f>IF(N275="sníž. přenesená",J275,0)</f>
        <v>0</v>
      </c>
      <c r="BI275" s="229">
        <f>IF(N275="nulová",J275,0)</f>
        <v>0</v>
      </c>
      <c r="BJ275" s="14" t="s">
        <v>159</v>
      </c>
      <c r="BK275" s="229">
        <f>ROUND(I275*H275,2)</f>
        <v>0</v>
      </c>
      <c r="BL275" s="14" t="s">
        <v>219</v>
      </c>
      <c r="BM275" s="228" t="s">
        <v>661</v>
      </c>
    </row>
    <row r="276" s="2" customFormat="1" ht="37.8" customHeight="1">
      <c r="A276" s="35"/>
      <c r="B276" s="36"/>
      <c r="C276" s="216" t="s">
        <v>662</v>
      </c>
      <c r="D276" s="216" t="s">
        <v>154</v>
      </c>
      <c r="E276" s="217" t="s">
        <v>663</v>
      </c>
      <c r="F276" s="218" t="s">
        <v>664</v>
      </c>
      <c r="G276" s="219" t="s">
        <v>231</v>
      </c>
      <c r="H276" s="220">
        <v>34.649999999999999</v>
      </c>
      <c r="I276" s="221"/>
      <c r="J276" s="222">
        <f>ROUND(I276*H276,2)</f>
        <v>0</v>
      </c>
      <c r="K276" s="223"/>
      <c r="L276" s="41"/>
      <c r="M276" s="224" t="s">
        <v>1</v>
      </c>
      <c r="N276" s="225" t="s">
        <v>44</v>
      </c>
      <c r="O276" s="88"/>
      <c r="P276" s="226">
        <f>O276*H276</f>
        <v>0</v>
      </c>
      <c r="Q276" s="226">
        <v>0</v>
      </c>
      <c r="R276" s="226">
        <f>Q276*H276</f>
        <v>0</v>
      </c>
      <c r="S276" s="226">
        <v>0</v>
      </c>
      <c r="T276" s="22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28" t="s">
        <v>219</v>
      </c>
      <c r="AT276" s="228" t="s">
        <v>154</v>
      </c>
      <c r="AU276" s="228" t="s">
        <v>159</v>
      </c>
      <c r="AY276" s="14" t="s">
        <v>152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14" t="s">
        <v>159</v>
      </c>
      <c r="BK276" s="229">
        <f>ROUND(I276*H276,2)</f>
        <v>0</v>
      </c>
      <c r="BL276" s="14" t="s">
        <v>219</v>
      </c>
      <c r="BM276" s="228" t="s">
        <v>665</v>
      </c>
    </row>
    <row r="277" s="2" customFormat="1" ht="24.15" customHeight="1">
      <c r="A277" s="35"/>
      <c r="B277" s="36"/>
      <c r="C277" s="230" t="s">
        <v>666</v>
      </c>
      <c r="D277" s="230" t="s">
        <v>185</v>
      </c>
      <c r="E277" s="231" t="s">
        <v>667</v>
      </c>
      <c r="F277" s="232" t="s">
        <v>668</v>
      </c>
      <c r="G277" s="233" t="s">
        <v>157</v>
      </c>
      <c r="H277" s="234">
        <v>0.91500000000000004</v>
      </c>
      <c r="I277" s="235"/>
      <c r="J277" s="236">
        <f>ROUND(I277*H277,2)</f>
        <v>0</v>
      </c>
      <c r="K277" s="237"/>
      <c r="L277" s="238"/>
      <c r="M277" s="239" t="s">
        <v>1</v>
      </c>
      <c r="N277" s="240" t="s">
        <v>44</v>
      </c>
      <c r="O277" s="88"/>
      <c r="P277" s="226">
        <f>O277*H277</f>
        <v>0</v>
      </c>
      <c r="Q277" s="226">
        <v>0.55000000000000004</v>
      </c>
      <c r="R277" s="226">
        <f>Q277*H277</f>
        <v>0.50325000000000009</v>
      </c>
      <c r="S277" s="226">
        <v>0</v>
      </c>
      <c r="T277" s="22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28" t="s">
        <v>286</v>
      </c>
      <c r="AT277" s="228" t="s">
        <v>185</v>
      </c>
      <c r="AU277" s="228" t="s">
        <v>159</v>
      </c>
      <c r="AY277" s="14" t="s">
        <v>152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4" t="s">
        <v>159</v>
      </c>
      <c r="BK277" s="229">
        <f>ROUND(I277*H277,2)</f>
        <v>0</v>
      </c>
      <c r="BL277" s="14" t="s">
        <v>219</v>
      </c>
      <c r="BM277" s="228" t="s">
        <v>669</v>
      </c>
    </row>
    <row r="278" s="2" customFormat="1" ht="44.25" customHeight="1">
      <c r="A278" s="35"/>
      <c r="B278" s="36"/>
      <c r="C278" s="216" t="s">
        <v>670</v>
      </c>
      <c r="D278" s="216" t="s">
        <v>154</v>
      </c>
      <c r="E278" s="217" t="s">
        <v>671</v>
      </c>
      <c r="F278" s="218" t="s">
        <v>672</v>
      </c>
      <c r="G278" s="219" t="s">
        <v>231</v>
      </c>
      <c r="H278" s="220">
        <v>3.6480000000000001</v>
      </c>
      <c r="I278" s="221"/>
      <c r="J278" s="222">
        <f>ROUND(I278*H278,2)</f>
        <v>0</v>
      </c>
      <c r="K278" s="223"/>
      <c r="L278" s="41"/>
      <c r="M278" s="224" t="s">
        <v>1</v>
      </c>
      <c r="N278" s="225" t="s">
        <v>44</v>
      </c>
      <c r="O278" s="88"/>
      <c r="P278" s="226">
        <f>O278*H278</f>
        <v>0</v>
      </c>
      <c r="Q278" s="226">
        <v>0</v>
      </c>
      <c r="R278" s="226">
        <f>Q278*H278</f>
        <v>0</v>
      </c>
      <c r="S278" s="226">
        <v>0</v>
      </c>
      <c r="T278" s="22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28" t="s">
        <v>219</v>
      </c>
      <c r="AT278" s="228" t="s">
        <v>154</v>
      </c>
      <c r="AU278" s="228" t="s">
        <v>159</v>
      </c>
      <c r="AY278" s="14" t="s">
        <v>152</v>
      </c>
      <c r="BE278" s="229">
        <f>IF(N278="základní",J278,0)</f>
        <v>0</v>
      </c>
      <c r="BF278" s="229">
        <f>IF(N278="snížená",J278,0)</f>
        <v>0</v>
      </c>
      <c r="BG278" s="229">
        <f>IF(N278="zákl. přenesená",J278,0)</f>
        <v>0</v>
      </c>
      <c r="BH278" s="229">
        <f>IF(N278="sníž. přenesená",J278,0)</f>
        <v>0</v>
      </c>
      <c r="BI278" s="229">
        <f>IF(N278="nulová",J278,0)</f>
        <v>0</v>
      </c>
      <c r="BJ278" s="14" t="s">
        <v>159</v>
      </c>
      <c r="BK278" s="229">
        <f>ROUND(I278*H278,2)</f>
        <v>0</v>
      </c>
      <c r="BL278" s="14" t="s">
        <v>219</v>
      </c>
      <c r="BM278" s="228" t="s">
        <v>673</v>
      </c>
    </row>
    <row r="279" s="2" customFormat="1" ht="24.15" customHeight="1">
      <c r="A279" s="35"/>
      <c r="B279" s="36"/>
      <c r="C279" s="230" t="s">
        <v>674</v>
      </c>
      <c r="D279" s="230" t="s">
        <v>185</v>
      </c>
      <c r="E279" s="231" t="s">
        <v>667</v>
      </c>
      <c r="F279" s="232" t="s">
        <v>668</v>
      </c>
      <c r="G279" s="233" t="s">
        <v>157</v>
      </c>
      <c r="H279" s="234">
        <v>0.106</v>
      </c>
      <c r="I279" s="235"/>
      <c r="J279" s="236">
        <f>ROUND(I279*H279,2)</f>
        <v>0</v>
      </c>
      <c r="K279" s="237"/>
      <c r="L279" s="238"/>
      <c r="M279" s="239" t="s">
        <v>1</v>
      </c>
      <c r="N279" s="240" t="s">
        <v>44</v>
      </c>
      <c r="O279" s="88"/>
      <c r="P279" s="226">
        <f>O279*H279</f>
        <v>0</v>
      </c>
      <c r="Q279" s="226">
        <v>0.55000000000000004</v>
      </c>
      <c r="R279" s="226">
        <f>Q279*H279</f>
        <v>0.058300000000000005</v>
      </c>
      <c r="S279" s="226">
        <v>0</v>
      </c>
      <c r="T279" s="22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28" t="s">
        <v>286</v>
      </c>
      <c r="AT279" s="228" t="s">
        <v>185</v>
      </c>
      <c r="AU279" s="228" t="s">
        <v>159</v>
      </c>
      <c r="AY279" s="14" t="s">
        <v>152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14" t="s">
        <v>159</v>
      </c>
      <c r="BK279" s="229">
        <f>ROUND(I279*H279,2)</f>
        <v>0</v>
      </c>
      <c r="BL279" s="14" t="s">
        <v>219</v>
      </c>
      <c r="BM279" s="228" t="s">
        <v>675</v>
      </c>
    </row>
    <row r="280" s="2" customFormat="1" ht="37.8" customHeight="1">
      <c r="A280" s="35"/>
      <c r="B280" s="36"/>
      <c r="C280" s="216" t="s">
        <v>676</v>
      </c>
      <c r="D280" s="216" t="s">
        <v>154</v>
      </c>
      <c r="E280" s="217" t="s">
        <v>677</v>
      </c>
      <c r="F280" s="218" t="s">
        <v>678</v>
      </c>
      <c r="G280" s="219" t="s">
        <v>157</v>
      </c>
      <c r="H280" s="220">
        <v>0.93000000000000005</v>
      </c>
      <c r="I280" s="221"/>
      <c r="J280" s="222">
        <f>ROUND(I280*H280,2)</f>
        <v>0</v>
      </c>
      <c r="K280" s="223"/>
      <c r="L280" s="41"/>
      <c r="M280" s="224" t="s">
        <v>1</v>
      </c>
      <c r="N280" s="225" t="s">
        <v>44</v>
      </c>
      <c r="O280" s="88"/>
      <c r="P280" s="226">
        <f>O280*H280</f>
        <v>0</v>
      </c>
      <c r="Q280" s="226">
        <v>0.023369999999999998</v>
      </c>
      <c r="R280" s="226">
        <f>Q280*H280</f>
        <v>0.021734099999999999</v>
      </c>
      <c r="S280" s="226">
        <v>0</v>
      </c>
      <c r="T280" s="22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28" t="s">
        <v>219</v>
      </c>
      <c r="AT280" s="228" t="s">
        <v>154</v>
      </c>
      <c r="AU280" s="228" t="s">
        <v>159</v>
      </c>
      <c r="AY280" s="14" t="s">
        <v>152</v>
      </c>
      <c r="BE280" s="229">
        <f>IF(N280="základní",J280,0)</f>
        <v>0</v>
      </c>
      <c r="BF280" s="229">
        <f>IF(N280="snížená",J280,0)</f>
        <v>0</v>
      </c>
      <c r="BG280" s="229">
        <f>IF(N280="zákl. přenesená",J280,0)</f>
        <v>0</v>
      </c>
      <c r="BH280" s="229">
        <f>IF(N280="sníž. přenesená",J280,0)</f>
        <v>0</v>
      </c>
      <c r="BI280" s="229">
        <f>IF(N280="nulová",J280,0)</f>
        <v>0</v>
      </c>
      <c r="BJ280" s="14" t="s">
        <v>159</v>
      </c>
      <c r="BK280" s="229">
        <f>ROUND(I280*H280,2)</f>
        <v>0</v>
      </c>
      <c r="BL280" s="14" t="s">
        <v>219</v>
      </c>
      <c r="BM280" s="228" t="s">
        <v>679</v>
      </c>
    </row>
    <row r="281" s="2" customFormat="1" ht="49.05" customHeight="1">
      <c r="A281" s="35"/>
      <c r="B281" s="36"/>
      <c r="C281" s="216" t="s">
        <v>680</v>
      </c>
      <c r="D281" s="216" t="s">
        <v>154</v>
      </c>
      <c r="E281" s="217" t="s">
        <v>681</v>
      </c>
      <c r="F281" s="218" t="s">
        <v>682</v>
      </c>
      <c r="G281" s="219" t="s">
        <v>518</v>
      </c>
      <c r="H281" s="241"/>
      <c r="I281" s="221"/>
      <c r="J281" s="222">
        <f>ROUND(I281*H281,2)</f>
        <v>0</v>
      </c>
      <c r="K281" s="223"/>
      <c r="L281" s="41"/>
      <c r="M281" s="224" t="s">
        <v>1</v>
      </c>
      <c r="N281" s="225" t="s">
        <v>44</v>
      </c>
      <c r="O281" s="88"/>
      <c r="P281" s="226">
        <f>O281*H281</f>
        <v>0</v>
      </c>
      <c r="Q281" s="226">
        <v>0</v>
      </c>
      <c r="R281" s="226">
        <f>Q281*H281</f>
        <v>0</v>
      </c>
      <c r="S281" s="226">
        <v>0</v>
      </c>
      <c r="T281" s="227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28" t="s">
        <v>219</v>
      </c>
      <c r="AT281" s="228" t="s">
        <v>154</v>
      </c>
      <c r="AU281" s="228" t="s">
        <v>159</v>
      </c>
      <c r="AY281" s="14" t="s">
        <v>152</v>
      </c>
      <c r="BE281" s="229">
        <f>IF(N281="základní",J281,0)</f>
        <v>0</v>
      </c>
      <c r="BF281" s="229">
        <f>IF(N281="snížená",J281,0)</f>
        <v>0</v>
      </c>
      <c r="BG281" s="229">
        <f>IF(N281="zákl. přenesená",J281,0)</f>
        <v>0</v>
      </c>
      <c r="BH281" s="229">
        <f>IF(N281="sníž. přenesená",J281,0)</f>
        <v>0</v>
      </c>
      <c r="BI281" s="229">
        <f>IF(N281="nulová",J281,0)</f>
        <v>0</v>
      </c>
      <c r="BJ281" s="14" t="s">
        <v>159</v>
      </c>
      <c r="BK281" s="229">
        <f>ROUND(I281*H281,2)</f>
        <v>0</v>
      </c>
      <c r="BL281" s="14" t="s">
        <v>219</v>
      </c>
      <c r="BM281" s="228" t="s">
        <v>683</v>
      </c>
    </row>
    <row r="282" s="12" customFormat="1" ht="22.8" customHeight="1">
      <c r="A282" s="12"/>
      <c r="B282" s="200"/>
      <c r="C282" s="201"/>
      <c r="D282" s="202" t="s">
        <v>77</v>
      </c>
      <c r="E282" s="214" t="s">
        <v>684</v>
      </c>
      <c r="F282" s="214" t="s">
        <v>685</v>
      </c>
      <c r="G282" s="201"/>
      <c r="H282" s="201"/>
      <c r="I282" s="204"/>
      <c r="J282" s="215">
        <f>BK282</f>
        <v>0</v>
      </c>
      <c r="K282" s="201"/>
      <c r="L282" s="206"/>
      <c r="M282" s="207"/>
      <c r="N282" s="208"/>
      <c r="O282" s="208"/>
      <c r="P282" s="209">
        <f>SUM(P283:P288)</f>
        <v>0</v>
      </c>
      <c r="Q282" s="208"/>
      <c r="R282" s="209">
        <f>SUM(R283:R288)</f>
        <v>0.46852232999999999</v>
      </c>
      <c r="S282" s="208"/>
      <c r="T282" s="210">
        <f>SUM(T283:T288)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1" t="s">
        <v>159</v>
      </c>
      <c r="AT282" s="212" t="s">
        <v>77</v>
      </c>
      <c r="AU282" s="212" t="s">
        <v>86</v>
      </c>
      <c r="AY282" s="211" t="s">
        <v>152</v>
      </c>
      <c r="BK282" s="213">
        <f>SUM(BK283:BK288)</f>
        <v>0</v>
      </c>
    </row>
    <row r="283" s="2" customFormat="1" ht="33" customHeight="1">
      <c r="A283" s="35"/>
      <c r="B283" s="36"/>
      <c r="C283" s="216" t="s">
        <v>686</v>
      </c>
      <c r="D283" s="216" t="s">
        <v>154</v>
      </c>
      <c r="E283" s="217" t="s">
        <v>687</v>
      </c>
      <c r="F283" s="218" t="s">
        <v>688</v>
      </c>
      <c r="G283" s="219" t="s">
        <v>231</v>
      </c>
      <c r="H283" s="220">
        <v>33.899999999999999</v>
      </c>
      <c r="I283" s="221"/>
      <c r="J283" s="222">
        <f>ROUND(I283*H283,2)</f>
        <v>0</v>
      </c>
      <c r="K283" s="223"/>
      <c r="L283" s="41"/>
      <c r="M283" s="224" t="s">
        <v>1</v>
      </c>
      <c r="N283" s="225" t="s">
        <v>44</v>
      </c>
      <c r="O283" s="88"/>
      <c r="P283" s="226">
        <f>O283*H283</f>
        <v>0</v>
      </c>
      <c r="Q283" s="226">
        <v>0.01154</v>
      </c>
      <c r="R283" s="226">
        <f>Q283*H283</f>
        <v>0.391206</v>
      </c>
      <c r="S283" s="226">
        <v>0</v>
      </c>
      <c r="T283" s="227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28" t="s">
        <v>219</v>
      </c>
      <c r="AT283" s="228" t="s">
        <v>154</v>
      </c>
      <c r="AU283" s="228" t="s">
        <v>159</v>
      </c>
      <c r="AY283" s="14" t="s">
        <v>152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4" t="s">
        <v>159</v>
      </c>
      <c r="BK283" s="229">
        <f>ROUND(I283*H283,2)</f>
        <v>0</v>
      </c>
      <c r="BL283" s="14" t="s">
        <v>219</v>
      </c>
      <c r="BM283" s="228" t="s">
        <v>689</v>
      </c>
    </row>
    <row r="284" s="2" customFormat="1" ht="49.05" customHeight="1">
      <c r="A284" s="35"/>
      <c r="B284" s="36"/>
      <c r="C284" s="216" t="s">
        <v>690</v>
      </c>
      <c r="D284" s="216" t="s">
        <v>154</v>
      </c>
      <c r="E284" s="217" t="s">
        <v>691</v>
      </c>
      <c r="F284" s="218" t="s">
        <v>692</v>
      </c>
      <c r="G284" s="219" t="s">
        <v>231</v>
      </c>
      <c r="H284" s="220">
        <v>5.7999999999999998</v>
      </c>
      <c r="I284" s="221"/>
      <c r="J284" s="222">
        <f>ROUND(I284*H284,2)</f>
        <v>0</v>
      </c>
      <c r="K284" s="223"/>
      <c r="L284" s="41"/>
      <c r="M284" s="224" t="s">
        <v>1</v>
      </c>
      <c r="N284" s="225" t="s">
        <v>44</v>
      </c>
      <c r="O284" s="88"/>
      <c r="P284" s="226">
        <f>O284*H284</f>
        <v>0</v>
      </c>
      <c r="Q284" s="226">
        <v>0.0118</v>
      </c>
      <c r="R284" s="226">
        <f>Q284*H284</f>
        <v>0.068440000000000001</v>
      </c>
      <c r="S284" s="226">
        <v>0</v>
      </c>
      <c r="T284" s="22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28" t="s">
        <v>219</v>
      </c>
      <c r="AT284" s="228" t="s">
        <v>154</v>
      </c>
      <c r="AU284" s="228" t="s">
        <v>159</v>
      </c>
      <c r="AY284" s="14" t="s">
        <v>152</v>
      </c>
      <c r="BE284" s="229">
        <f>IF(N284="základní",J284,0)</f>
        <v>0</v>
      </c>
      <c r="BF284" s="229">
        <f>IF(N284="snížená",J284,0)</f>
        <v>0</v>
      </c>
      <c r="BG284" s="229">
        <f>IF(N284="zákl. přenesená",J284,0)</f>
        <v>0</v>
      </c>
      <c r="BH284" s="229">
        <f>IF(N284="sníž. přenesená",J284,0)</f>
        <v>0</v>
      </c>
      <c r="BI284" s="229">
        <f>IF(N284="nulová",J284,0)</f>
        <v>0</v>
      </c>
      <c r="BJ284" s="14" t="s">
        <v>159</v>
      </c>
      <c r="BK284" s="229">
        <f>ROUND(I284*H284,2)</f>
        <v>0</v>
      </c>
      <c r="BL284" s="14" t="s">
        <v>219</v>
      </c>
      <c r="BM284" s="228" t="s">
        <v>693</v>
      </c>
    </row>
    <row r="285" s="2" customFormat="1" ht="37.8" customHeight="1">
      <c r="A285" s="35"/>
      <c r="B285" s="36"/>
      <c r="C285" s="216" t="s">
        <v>694</v>
      </c>
      <c r="D285" s="216" t="s">
        <v>154</v>
      </c>
      <c r="E285" s="217" t="s">
        <v>695</v>
      </c>
      <c r="F285" s="218" t="s">
        <v>696</v>
      </c>
      <c r="G285" s="219" t="s">
        <v>231</v>
      </c>
      <c r="H285" s="220">
        <v>39.700000000000003</v>
      </c>
      <c r="I285" s="221"/>
      <c r="J285" s="222">
        <f>ROUND(I285*H285,2)</f>
        <v>0</v>
      </c>
      <c r="K285" s="223"/>
      <c r="L285" s="41"/>
      <c r="M285" s="224" t="s">
        <v>1</v>
      </c>
      <c r="N285" s="225" t="s">
        <v>44</v>
      </c>
      <c r="O285" s="88"/>
      <c r="P285" s="226">
        <f>O285*H285</f>
        <v>0</v>
      </c>
      <c r="Q285" s="226">
        <v>0.00010000000000000001</v>
      </c>
      <c r="R285" s="226">
        <f>Q285*H285</f>
        <v>0.0039700000000000004</v>
      </c>
      <c r="S285" s="226">
        <v>0</v>
      </c>
      <c r="T285" s="22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28" t="s">
        <v>219</v>
      </c>
      <c r="AT285" s="228" t="s">
        <v>154</v>
      </c>
      <c r="AU285" s="228" t="s">
        <v>159</v>
      </c>
      <c r="AY285" s="14" t="s">
        <v>152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4" t="s">
        <v>159</v>
      </c>
      <c r="BK285" s="229">
        <f>ROUND(I285*H285,2)</f>
        <v>0</v>
      </c>
      <c r="BL285" s="14" t="s">
        <v>219</v>
      </c>
      <c r="BM285" s="228" t="s">
        <v>697</v>
      </c>
    </row>
    <row r="286" s="2" customFormat="1" ht="44.25" customHeight="1">
      <c r="A286" s="35"/>
      <c r="B286" s="36"/>
      <c r="C286" s="216" t="s">
        <v>698</v>
      </c>
      <c r="D286" s="216" t="s">
        <v>154</v>
      </c>
      <c r="E286" s="217" t="s">
        <v>699</v>
      </c>
      <c r="F286" s="218" t="s">
        <v>700</v>
      </c>
      <c r="G286" s="219" t="s">
        <v>231</v>
      </c>
      <c r="H286" s="220">
        <v>39.700000000000003</v>
      </c>
      <c r="I286" s="221"/>
      <c r="J286" s="222">
        <f>ROUND(I286*H286,2)</f>
        <v>0</v>
      </c>
      <c r="K286" s="223"/>
      <c r="L286" s="41"/>
      <c r="M286" s="224" t="s">
        <v>1</v>
      </c>
      <c r="N286" s="225" t="s">
        <v>44</v>
      </c>
      <c r="O286" s="88"/>
      <c r="P286" s="226">
        <f>O286*H286</f>
        <v>0</v>
      </c>
      <c r="Q286" s="226">
        <v>0</v>
      </c>
      <c r="R286" s="226">
        <f>Q286*H286</f>
        <v>0</v>
      </c>
      <c r="S286" s="226">
        <v>0</v>
      </c>
      <c r="T286" s="22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28" t="s">
        <v>219</v>
      </c>
      <c r="AT286" s="228" t="s">
        <v>154</v>
      </c>
      <c r="AU286" s="228" t="s">
        <v>159</v>
      </c>
      <c r="AY286" s="14" t="s">
        <v>152</v>
      </c>
      <c r="BE286" s="229">
        <f>IF(N286="základní",J286,0)</f>
        <v>0</v>
      </c>
      <c r="BF286" s="229">
        <f>IF(N286="snížená",J286,0)</f>
        <v>0</v>
      </c>
      <c r="BG286" s="229">
        <f>IF(N286="zákl. přenesená",J286,0)</f>
        <v>0</v>
      </c>
      <c r="BH286" s="229">
        <f>IF(N286="sníž. přenesená",J286,0)</f>
        <v>0</v>
      </c>
      <c r="BI286" s="229">
        <f>IF(N286="nulová",J286,0)</f>
        <v>0</v>
      </c>
      <c r="BJ286" s="14" t="s">
        <v>159</v>
      </c>
      <c r="BK286" s="229">
        <f>ROUND(I286*H286,2)</f>
        <v>0</v>
      </c>
      <c r="BL286" s="14" t="s">
        <v>219</v>
      </c>
      <c r="BM286" s="228" t="s">
        <v>701</v>
      </c>
    </row>
    <row r="287" s="2" customFormat="1" ht="24.15" customHeight="1">
      <c r="A287" s="35"/>
      <c r="B287" s="36"/>
      <c r="C287" s="230" t="s">
        <v>702</v>
      </c>
      <c r="D287" s="230" t="s">
        <v>185</v>
      </c>
      <c r="E287" s="231" t="s">
        <v>703</v>
      </c>
      <c r="F287" s="232" t="s">
        <v>704</v>
      </c>
      <c r="G287" s="233" t="s">
        <v>231</v>
      </c>
      <c r="H287" s="234">
        <v>44.603000000000002</v>
      </c>
      <c r="I287" s="235"/>
      <c r="J287" s="236">
        <f>ROUND(I287*H287,2)</f>
        <v>0</v>
      </c>
      <c r="K287" s="237"/>
      <c r="L287" s="238"/>
      <c r="M287" s="239" t="s">
        <v>1</v>
      </c>
      <c r="N287" s="240" t="s">
        <v>44</v>
      </c>
      <c r="O287" s="88"/>
      <c r="P287" s="226">
        <f>O287*H287</f>
        <v>0</v>
      </c>
      <c r="Q287" s="226">
        <v>0.00011</v>
      </c>
      <c r="R287" s="226">
        <f>Q287*H287</f>
        <v>0.0049063300000000004</v>
      </c>
      <c r="S287" s="226">
        <v>0</v>
      </c>
      <c r="T287" s="227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28" t="s">
        <v>286</v>
      </c>
      <c r="AT287" s="228" t="s">
        <v>185</v>
      </c>
      <c r="AU287" s="228" t="s">
        <v>159</v>
      </c>
      <c r="AY287" s="14" t="s">
        <v>152</v>
      </c>
      <c r="BE287" s="229">
        <f>IF(N287="základní",J287,0)</f>
        <v>0</v>
      </c>
      <c r="BF287" s="229">
        <f>IF(N287="snížená",J287,0)</f>
        <v>0</v>
      </c>
      <c r="BG287" s="229">
        <f>IF(N287="zákl. přenesená",J287,0)</f>
        <v>0</v>
      </c>
      <c r="BH287" s="229">
        <f>IF(N287="sníž. přenesená",J287,0)</f>
        <v>0</v>
      </c>
      <c r="BI287" s="229">
        <f>IF(N287="nulová",J287,0)</f>
        <v>0</v>
      </c>
      <c r="BJ287" s="14" t="s">
        <v>159</v>
      </c>
      <c r="BK287" s="229">
        <f>ROUND(I287*H287,2)</f>
        <v>0</v>
      </c>
      <c r="BL287" s="14" t="s">
        <v>219</v>
      </c>
      <c r="BM287" s="228" t="s">
        <v>705</v>
      </c>
    </row>
    <row r="288" s="2" customFormat="1" ht="66.75" customHeight="1">
      <c r="A288" s="35"/>
      <c r="B288" s="36"/>
      <c r="C288" s="216" t="s">
        <v>706</v>
      </c>
      <c r="D288" s="216" t="s">
        <v>154</v>
      </c>
      <c r="E288" s="217" t="s">
        <v>707</v>
      </c>
      <c r="F288" s="218" t="s">
        <v>708</v>
      </c>
      <c r="G288" s="219" t="s">
        <v>518</v>
      </c>
      <c r="H288" s="241"/>
      <c r="I288" s="221"/>
      <c r="J288" s="222">
        <f>ROUND(I288*H288,2)</f>
        <v>0</v>
      </c>
      <c r="K288" s="223"/>
      <c r="L288" s="41"/>
      <c r="M288" s="224" t="s">
        <v>1</v>
      </c>
      <c r="N288" s="225" t="s">
        <v>44</v>
      </c>
      <c r="O288" s="88"/>
      <c r="P288" s="226">
        <f>O288*H288</f>
        <v>0</v>
      </c>
      <c r="Q288" s="226">
        <v>0</v>
      </c>
      <c r="R288" s="226">
        <f>Q288*H288</f>
        <v>0</v>
      </c>
      <c r="S288" s="226">
        <v>0</v>
      </c>
      <c r="T288" s="227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28" t="s">
        <v>219</v>
      </c>
      <c r="AT288" s="228" t="s">
        <v>154</v>
      </c>
      <c r="AU288" s="228" t="s">
        <v>159</v>
      </c>
      <c r="AY288" s="14" t="s">
        <v>152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4" t="s">
        <v>159</v>
      </c>
      <c r="BK288" s="229">
        <f>ROUND(I288*H288,2)</f>
        <v>0</v>
      </c>
      <c r="BL288" s="14" t="s">
        <v>219</v>
      </c>
      <c r="BM288" s="228" t="s">
        <v>709</v>
      </c>
    </row>
    <row r="289" s="12" customFormat="1" ht="22.8" customHeight="1">
      <c r="A289" s="12"/>
      <c r="B289" s="200"/>
      <c r="C289" s="201"/>
      <c r="D289" s="202" t="s">
        <v>77</v>
      </c>
      <c r="E289" s="214" t="s">
        <v>710</v>
      </c>
      <c r="F289" s="214" t="s">
        <v>711</v>
      </c>
      <c r="G289" s="201"/>
      <c r="H289" s="201"/>
      <c r="I289" s="204"/>
      <c r="J289" s="215">
        <f>BK289</f>
        <v>0</v>
      </c>
      <c r="K289" s="201"/>
      <c r="L289" s="206"/>
      <c r="M289" s="207"/>
      <c r="N289" s="208"/>
      <c r="O289" s="208"/>
      <c r="P289" s="209">
        <f>SUM(P290:P306)</f>
        <v>0</v>
      </c>
      <c r="Q289" s="208"/>
      <c r="R289" s="209">
        <f>SUM(R290:R306)</f>
        <v>0.19705679999999998</v>
      </c>
      <c r="S289" s="208"/>
      <c r="T289" s="210">
        <f>SUM(T290:T306)</f>
        <v>0.19975119999999999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1" t="s">
        <v>159</v>
      </c>
      <c r="AT289" s="212" t="s">
        <v>77</v>
      </c>
      <c r="AU289" s="212" t="s">
        <v>86</v>
      </c>
      <c r="AY289" s="211" t="s">
        <v>152</v>
      </c>
      <c r="BK289" s="213">
        <f>SUM(BK290:BK306)</f>
        <v>0</v>
      </c>
    </row>
    <row r="290" s="2" customFormat="1" ht="24.15" customHeight="1">
      <c r="A290" s="35"/>
      <c r="B290" s="36"/>
      <c r="C290" s="216" t="s">
        <v>712</v>
      </c>
      <c r="D290" s="216" t="s">
        <v>154</v>
      </c>
      <c r="E290" s="217" t="s">
        <v>713</v>
      </c>
      <c r="F290" s="218" t="s">
        <v>714</v>
      </c>
      <c r="G290" s="219" t="s">
        <v>222</v>
      </c>
      <c r="H290" s="220">
        <v>29.960000000000001</v>
      </c>
      <c r="I290" s="221"/>
      <c r="J290" s="222">
        <f>ROUND(I290*H290,2)</f>
        <v>0</v>
      </c>
      <c r="K290" s="223"/>
      <c r="L290" s="41"/>
      <c r="M290" s="224" t="s">
        <v>1</v>
      </c>
      <c r="N290" s="225" t="s">
        <v>44</v>
      </c>
      <c r="O290" s="88"/>
      <c r="P290" s="226">
        <f>O290*H290</f>
        <v>0</v>
      </c>
      <c r="Q290" s="226">
        <v>0</v>
      </c>
      <c r="R290" s="226">
        <f>Q290*H290</f>
        <v>0</v>
      </c>
      <c r="S290" s="226">
        <v>0.0017600000000000001</v>
      </c>
      <c r="T290" s="227">
        <f>S290*H290</f>
        <v>0.052729600000000001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28" t="s">
        <v>219</v>
      </c>
      <c r="AT290" s="228" t="s">
        <v>154</v>
      </c>
      <c r="AU290" s="228" t="s">
        <v>159</v>
      </c>
      <c r="AY290" s="14" t="s">
        <v>152</v>
      </c>
      <c r="BE290" s="229">
        <f>IF(N290="základní",J290,0)</f>
        <v>0</v>
      </c>
      <c r="BF290" s="229">
        <f>IF(N290="snížená",J290,0)</f>
        <v>0</v>
      </c>
      <c r="BG290" s="229">
        <f>IF(N290="zákl. přenesená",J290,0)</f>
        <v>0</v>
      </c>
      <c r="BH290" s="229">
        <f>IF(N290="sníž. přenesená",J290,0)</f>
        <v>0</v>
      </c>
      <c r="BI290" s="229">
        <f>IF(N290="nulová",J290,0)</f>
        <v>0</v>
      </c>
      <c r="BJ290" s="14" t="s">
        <v>159</v>
      </c>
      <c r="BK290" s="229">
        <f>ROUND(I290*H290,2)</f>
        <v>0</v>
      </c>
      <c r="BL290" s="14" t="s">
        <v>219</v>
      </c>
      <c r="BM290" s="228" t="s">
        <v>715</v>
      </c>
    </row>
    <row r="291" s="2" customFormat="1" ht="21.75" customHeight="1">
      <c r="A291" s="35"/>
      <c r="B291" s="36"/>
      <c r="C291" s="216" t="s">
        <v>716</v>
      </c>
      <c r="D291" s="216" t="s">
        <v>154</v>
      </c>
      <c r="E291" s="217" t="s">
        <v>717</v>
      </c>
      <c r="F291" s="218" t="s">
        <v>718</v>
      </c>
      <c r="G291" s="219" t="s">
        <v>222</v>
      </c>
      <c r="H291" s="220">
        <v>14.4</v>
      </c>
      <c r="I291" s="221"/>
      <c r="J291" s="222">
        <f>ROUND(I291*H291,2)</f>
        <v>0</v>
      </c>
      <c r="K291" s="223"/>
      <c r="L291" s="41"/>
      <c r="M291" s="224" t="s">
        <v>1</v>
      </c>
      <c r="N291" s="225" t="s">
        <v>44</v>
      </c>
      <c r="O291" s="88"/>
      <c r="P291" s="226">
        <f>O291*H291</f>
        <v>0</v>
      </c>
      <c r="Q291" s="226">
        <v>0</v>
      </c>
      <c r="R291" s="226">
        <f>Q291*H291</f>
        <v>0</v>
      </c>
      <c r="S291" s="226">
        <v>0.0016999999999999999</v>
      </c>
      <c r="T291" s="227">
        <f>S291*H291</f>
        <v>0.024479999999999998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28" t="s">
        <v>219</v>
      </c>
      <c r="AT291" s="228" t="s">
        <v>154</v>
      </c>
      <c r="AU291" s="228" t="s">
        <v>159</v>
      </c>
      <c r="AY291" s="14" t="s">
        <v>152</v>
      </c>
      <c r="BE291" s="229">
        <f>IF(N291="základní",J291,0)</f>
        <v>0</v>
      </c>
      <c r="BF291" s="229">
        <f>IF(N291="snížená",J291,0)</f>
        <v>0</v>
      </c>
      <c r="BG291" s="229">
        <f>IF(N291="zákl. přenesená",J291,0)</f>
        <v>0</v>
      </c>
      <c r="BH291" s="229">
        <f>IF(N291="sníž. přenesená",J291,0)</f>
        <v>0</v>
      </c>
      <c r="BI291" s="229">
        <f>IF(N291="nulová",J291,0)</f>
        <v>0</v>
      </c>
      <c r="BJ291" s="14" t="s">
        <v>159</v>
      </c>
      <c r="BK291" s="229">
        <f>ROUND(I291*H291,2)</f>
        <v>0</v>
      </c>
      <c r="BL291" s="14" t="s">
        <v>219</v>
      </c>
      <c r="BM291" s="228" t="s">
        <v>719</v>
      </c>
    </row>
    <row r="292" s="2" customFormat="1" ht="24.15" customHeight="1">
      <c r="A292" s="35"/>
      <c r="B292" s="36"/>
      <c r="C292" s="216" t="s">
        <v>720</v>
      </c>
      <c r="D292" s="216" t="s">
        <v>154</v>
      </c>
      <c r="E292" s="217" t="s">
        <v>721</v>
      </c>
      <c r="F292" s="218" t="s">
        <v>722</v>
      </c>
      <c r="G292" s="219" t="s">
        <v>222</v>
      </c>
      <c r="H292" s="220">
        <v>2.46</v>
      </c>
      <c r="I292" s="221"/>
      <c r="J292" s="222">
        <f>ROUND(I292*H292,2)</f>
        <v>0</v>
      </c>
      <c r="K292" s="223"/>
      <c r="L292" s="41"/>
      <c r="M292" s="224" t="s">
        <v>1</v>
      </c>
      <c r="N292" s="225" t="s">
        <v>44</v>
      </c>
      <c r="O292" s="88"/>
      <c r="P292" s="226">
        <f>O292*H292</f>
        <v>0</v>
      </c>
      <c r="Q292" s="226">
        <v>0</v>
      </c>
      <c r="R292" s="226">
        <f>Q292*H292</f>
        <v>0</v>
      </c>
      <c r="S292" s="226">
        <v>0.00167</v>
      </c>
      <c r="T292" s="227">
        <f>S292*H292</f>
        <v>0.0041082000000000002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28" t="s">
        <v>219</v>
      </c>
      <c r="AT292" s="228" t="s">
        <v>154</v>
      </c>
      <c r="AU292" s="228" t="s">
        <v>159</v>
      </c>
      <c r="AY292" s="14" t="s">
        <v>152</v>
      </c>
      <c r="BE292" s="229">
        <f>IF(N292="základní",J292,0)</f>
        <v>0</v>
      </c>
      <c r="BF292" s="229">
        <f>IF(N292="snížená",J292,0)</f>
        <v>0</v>
      </c>
      <c r="BG292" s="229">
        <f>IF(N292="zákl. přenesená",J292,0)</f>
        <v>0</v>
      </c>
      <c r="BH292" s="229">
        <f>IF(N292="sníž. přenesená",J292,0)</f>
        <v>0</v>
      </c>
      <c r="BI292" s="229">
        <f>IF(N292="nulová",J292,0)</f>
        <v>0</v>
      </c>
      <c r="BJ292" s="14" t="s">
        <v>159</v>
      </c>
      <c r="BK292" s="229">
        <f>ROUND(I292*H292,2)</f>
        <v>0</v>
      </c>
      <c r="BL292" s="14" t="s">
        <v>219</v>
      </c>
      <c r="BM292" s="228" t="s">
        <v>723</v>
      </c>
    </row>
    <row r="293" s="2" customFormat="1" ht="24.15" customHeight="1">
      <c r="A293" s="35"/>
      <c r="B293" s="36"/>
      <c r="C293" s="216" t="s">
        <v>724</v>
      </c>
      <c r="D293" s="216" t="s">
        <v>154</v>
      </c>
      <c r="E293" s="217" t="s">
        <v>725</v>
      </c>
      <c r="F293" s="218" t="s">
        <v>726</v>
      </c>
      <c r="G293" s="219" t="s">
        <v>222</v>
      </c>
      <c r="H293" s="220">
        <v>15.859999999999999</v>
      </c>
      <c r="I293" s="221"/>
      <c r="J293" s="222">
        <f>ROUND(I293*H293,2)</f>
        <v>0</v>
      </c>
      <c r="K293" s="223"/>
      <c r="L293" s="41"/>
      <c r="M293" s="224" t="s">
        <v>1</v>
      </c>
      <c r="N293" s="225" t="s">
        <v>44</v>
      </c>
      <c r="O293" s="88"/>
      <c r="P293" s="226">
        <f>O293*H293</f>
        <v>0</v>
      </c>
      <c r="Q293" s="226">
        <v>0</v>
      </c>
      <c r="R293" s="226">
        <f>Q293*H293</f>
        <v>0</v>
      </c>
      <c r="S293" s="226">
        <v>0.0022300000000000002</v>
      </c>
      <c r="T293" s="227">
        <f>S293*H293</f>
        <v>0.035367800000000005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28" t="s">
        <v>219</v>
      </c>
      <c r="AT293" s="228" t="s">
        <v>154</v>
      </c>
      <c r="AU293" s="228" t="s">
        <v>159</v>
      </c>
      <c r="AY293" s="14" t="s">
        <v>152</v>
      </c>
      <c r="BE293" s="229">
        <f>IF(N293="základní",J293,0)</f>
        <v>0</v>
      </c>
      <c r="BF293" s="229">
        <f>IF(N293="snížená",J293,0)</f>
        <v>0</v>
      </c>
      <c r="BG293" s="229">
        <f>IF(N293="zákl. přenesená",J293,0)</f>
        <v>0</v>
      </c>
      <c r="BH293" s="229">
        <f>IF(N293="sníž. přenesená",J293,0)</f>
        <v>0</v>
      </c>
      <c r="BI293" s="229">
        <f>IF(N293="nulová",J293,0)</f>
        <v>0</v>
      </c>
      <c r="BJ293" s="14" t="s">
        <v>159</v>
      </c>
      <c r="BK293" s="229">
        <f>ROUND(I293*H293,2)</f>
        <v>0</v>
      </c>
      <c r="BL293" s="14" t="s">
        <v>219</v>
      </c>
      <c r="BM293" s="228" t="s">
        <v>727</v>
      </c>
    </row>
    <row r="294" s="2" customFormat="1" ht="24.15" customHeight="1">
      <c r="A294" s="35"/>
      <c r="B294" s="36"/>
      <c r="C294" s="216" t="s">
        <v>728</v>
      </c>
      <c r="D294" s="216" t="s">
        <v>154</v>
      </c>
      <c r="E294" s="217" t="s">
        <v>729</v>
      </c>
      <c r="F294" s="218" t="s">
        <v>730</v>
      </c>
      <c r="G294" s="219" t="s">
        <v>231</v>
      </c>
      <c r="H294" s="220">
        <v>2.4399999999999999</v>
      </c>
      <c r="I294" s="221"/>
      <c r="J294" s="222">
        <f>ROUND(I294*H294,2)</f>
        <v>0</v>
      </c>
      <c r="K294" s="223"/>
      <c r="L294" s="41"/>
      <c r="M294" s="224" t="s">
        <v>1</v>
      </c>
      <c r="N294" s="225" t="s">
        <v>44</v>
      </c>
      <c r="O294" s="88"/>
      <c r="P294" s="226">
        <f>O294*H294</f>
        <v>0</v>
      </c>
      <c r="Q294" s="226">
        <v>0</v>
      </c>
      <c r="R294" s="226">
        <f>Q294*H294</f>
        <v>0</v>
      </c>
      <c r="S294" s="226">
        <v>0.0058399999999999997</v>
      </c>
      <c r="T294" s="227">
        <f>S294*H294</f>
        <v>0.014249599999999999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28" t="s">
        <v>219</v>
      </c>
      <c r="AT294" s="228" t="s">
        <v>154</v>
      </c>
      <c r="AU294" s="228" t="s">
        <v>159</v>
      </c>
      <c r="AY294" s="14" t="s">
        <v>152</v>
      </c>
      <c r="BE294" s="229">
        <f>IF(N294="základní",J294,0)</f>
        <v>0</v>
      </c>
      <c r="BF294" s="229">
        <f>IF(N294="snížená",J294,0)</f>
        <v>0</v>
      </c>
      <c r="BG294" s="229">
        <f>IF(N294="zákl. přenesená",J294,0)</f>
        <v>0</v>
      </c>
      <c r="BH294" s="229">
        <f>IF(N294="sníž. přenesená",J294,0)</f>
        <v>0</v>
      </c>
      <c r="BI294" s="229">
        <f>IF(N294="nulová",J294,0)</f>
        <v>0</v>
      </c>
      <c r="BJ294" s="14" t="s">
        <v>159</v>
      </c>
      <c r="BK294" s="229">
        <f>ROUND(I294*H294,2)</f>
        <v>0</v>
      </c>
      <c r="BL294" s="14" t="s">
        <v>219</v>
      </c>
      <c r="BM294" s="228" t="s">
        <v>731</v>
      </c>
    </row>
    <row r="295" s="2" customFormat="1" ht="24.15" customHeight="1">
      <c r="A295" s="35"/>
      <c r="B295" s="36"/>
      <c r="C295" s="216" t="s">
        <v>732</v>
      </c>
      <c r="D295" s="216" t="s">
        <v>154</v>
      </c>
      <c r="E295" s="217" t="s">
        <v>733</v>
      </c>
      <c r="F295" s="218" t="s">
        <v>734</v>
      </c>
      <c r="G295" s="219" t="s">
        <v>222</v>
      </c>
      <c r="H295" s="220">
        <v>15.859999999999999</v>
      </c>
      <c r="I295" s="221"/>
      <c r="J295" s="222">
        <f>ROUND(I295*H295,2)</f>
        <v>0</v>
      </c>
      <c r="K295" s="223"/>
      <c r="L295" s="41"/>
      <c r="M295" s="224" t="s">
        <v>1</v>
      </c>
      <c r="N295" s="225" t="s">
        <v>44</v>
      </c>
      <c r="O295" s="88"/>
      <c r="P295" s="226">
        <f>O295*H295</f>
        <v>0</v>
      </c>
      <c r="Q295" s="226">
        <v>0</v>
      </c>
      <c r="R295" s="226">
        <f>Q295*H295</f>
        <v>0</v>
      </c>
      <c r="S295" s="226">
        <v>0.0025999999999999999</v>
      </c>
      <c r="T295" s="227">
        <f>S295*H295</f>
        <v>0.041235999999999995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28" t="s">
        <v>219</v>
      </c>
      <c r="AT295" s="228" t="s">
        <v>154</v>
      </c>
      <c r="AU295" s="228" t="s">
        <v>159</v>
      </c>
      <c r="AY295" s="14" t="s">
        <v>152</v>
      </c>
      <c r="BE295" s="229">
        <f>IF(N295="základní",J295,0)</f>
        <v>0</v>
      </c>
      <c r="BF295" s="229">
        <f>IF(N295="snížená",J295,0)</f>
        <v>0</v>
      </c>
      <c r="BG295" s="229">
        <f>IF(N295="zákl. přenesená",J295,0)</f>
        <v>0</v>
      </c>
      <c r="BH295" s="229">
        <f>IF(N295="sníž. přenesená",J295,0)</f>
        <v>0</v>
      </c>
      <c r="BI295" s="229">
        <f>IF(N295="nulová",J295,0)</f>
        <v>0</v>
      </c>
      <c r="BJ295" s="14" t="s">
        <v>159</v>
      </c>
      <c r="BK295" s="229">
        <f>ROUND(I295*H295,2)</f>
        <v>0</v>
      </c>
      <c r="BL295" s="14" t="s">
        <v>219</v>
      </c>
      <c r="BM295" s="228" t="s">
        <v>735</v>
      </c>
    </row>
    <row r="296" s="2" customFormat="1" ht="16.5" customHeight="1">
      <c r="A296" s="35"/>
      <c r="B296" s="36"/>
      <c r="C296" s="216" t="s">
        <v>736</v>
      </c>
      <c r="D296" s="216" t="s">
        <v>154</v>
      </c>
      <c r="E296" s="217" t="s">
        <v>737</v>
      </c>
      <c r="F296" s="218" t="s">
        <v>738</v>
      </c>
      <c r="G296" s="219" t="s">
        <v>222</v>
      </c>
      <c r="H296" s="220">
        <v>7</v>
      </c>
      <c r="I296" s="221"/>
      <c r="J296" s="222">
        <f>ROUND(I296*H296,2)</f>
        <v>0</v>
      </c>
      <c r="K296" s="223"/>
      <c r="L296" s="41"/>
      <c r="M296" s="224" t="s">
        <v>1</v>
      </c>
      <c r="N296" s="225" t="s">
        <v>44</v>
      </c>
      <c r="O296" s="88"/>
      <c r="P296" s="226">
        <f>O296*H296</f>
        <v>0</v>
      </c>
      <c r="Q296" s="226">
        <v>0</v>
      </c>
      <c r="R296" s="226">
        <f>Q296*H296</f>
        <v>0</v>
      </c>
      <c r="S296" s="226">
        <v>0.0039399999999999999</v>
      </c>
      <c r="T296" s="227">
        <f>S296*H296</f>
        <v>0.02758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28" t="s">
        <v>219</v>
      </c>
      <c r="AT296" s="228" t="s">
        <v>154</v>
      </c>
      <c r="AU296" s="228" t="s">
        <v>159</v>
      </c>
      <c r="AY296" s="14" t="s">
        <v>152</v>
      </c>
      <c r="BE296" s="229">
        <f>IF(N296="základní",J296,0)</f>
        <v>0</v>
      </c>
      <c r="BF296" s="229">
        <f>IF(N296="snížená",J296,0)</f>
        <v>0</v>
      </c>
      <c r="BG296" s="229">
        <f>IF(N296="zákl. přenesená",J296,0)</f>
        <v>0</v>
      </c>
      <c r="BH296" s="229">
        <f>IF(N296="sníž. přenesená",J296,0)</f>
        <v>0</v>
      </c>
      <c r="BI296" s="229">
        <f>IF(N296="nulová",J296,0)</f>
        <v>0</v>
      </c>
      <c r="BJ296" s="14" t="s">
        <v>159</v>
      </c>
      <c r="BK296" s="229">
        <f>ROUND(I296*H296,2)</f>
        <v>0</v>
      </c>
      <c r="BL296" s="14" t="s">
        <v>219</v>
      </c>
      <c r="BM296" s="228" t="s">
        <v>739</v>
      </c>
    </row>
    <row r="297" s="2" customFormat="1" ht="33" customHeight="1">
      <c r="A297" s="35"/>
      <c r="B297" s="36"/>
      <c r="C297" s="216" t="s">
        <v>740</v>
      </c>
      <c r="D297" s="216" t="s">
        <v>154</v>
      </c>
      <c r="E297" s="217" t="s">
        <v>741</v>
      </c>
      <c r="F297" s="218" t="s">
        <v>742</v>
      </c>
      <c r="G297" s="219" t="s">
        <v>222</v>
      </c>
      <c r="H297" s="220">
        <v>14.48</v>
      </c>
      <c r="I297" s="221"/>
      <c r="J297" s="222">
        <f>ROUND(I297*H297,2)</f>
        <v>0</v>
      </c>
      <c r="K297" s="223"/>
      <c r="L297" s="41"/>
      <c r="M297" s="224" t="s">
        <v>1</v>
      </c>
      <c r="N297" s="225" t="s">
        <v>44</v>
      </c>
      <c r="O297" s="88"/>
      <c r="P297" s="226">
        <f>O297*H297</f>
        <v>0</v>
      </c>
      <c r="Q297" s="226">
        <v>0.0015</v>
      </c>
      <c r="R297" s="226">
        <f>Q297*H297</f>
        <v>0.02172</v>
      </c>
      <c r="S297" s="226">
        <v>0</v>
      </c>
      <c r="T297" s="227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28" t="s">
        <v>219</v>
      </c>
      <c r="AT297" s="228" t="s">
        <v>154</v>
      </c>
      <c r="AU297" s="228" t="s">
        <v>159</v>
      </c>
      <c r="AY297" s="14" t="s">
        <v>152</v>
      </c>
      <c r="BE297" s="229">
        <f>IF(N297="základní",J297,0)</f>
        <v>0</v>
      </c>
      <c r="BF297" s="229">
        <f>IF(N297="snížená",J297,0)</f>
        <v>0</v>
      </c>
      <c r="BG297" s="229">
        <f>IF(N297="zákl. přenesená",J297,0)</f>
        <v>0</v>
      </c>
      <c r="BH297" s="229">
        <f>IF(N297="sníž. přenesená",J297,0)</f>
        <v>0</v>
      </c>
      <c r="BI297" s="229">
        <f>IF(N297="nulová",J297,0)</f>
        <v>0</v>
      </c>
      <c r="BJ297" s="14" t="s">
        <v>159</v>
      </c>
      <c r="BK297" s="229">
        <f>ROUND(I297*H297,2)</f>
        <v>0</v>
      </c>
      <c r="BL297" s="14" t="s">
        <v>219</v>
      </c>
      <c r="BM297" s="228" t="s">
        <v>743</v>
      </c>
    </row>
    <row r="298" s="2" customFormat="1" ht="33" customHeight="1">
      <c r="A298" s="35"/>
      <c r="B298" s="36"/>
      <c r="C298" s="216" t="s">
        <v>744</v>
      </c>
      <c r="D298" s="216" t="s">
        <v>154</v>
      </c>
      <c r="E298" s="217" t="s">
        <v>745</v>
      </c>
      <c r="F298" s="218" t="s">
        <v>746</v>
      </c>
      <c r="G298" s="219" t="s">
        <v>222</v>
      </c>
      <c r="H298" s="220">
        <v>16.52</v>
      </c>
      <c r="I298" s="221"/>
      <c r="J298" s="222">
        <f>ROUND(I298*H298,2)</f>
        <v>0</v>
      </c>
      <c r="K298" s="223"/>
      <c r="L298" s="41"/>
      <c r="M298" s="224" t="s">
        <v>1</v>
      </c>
      <c r="N298" s="225" t="s">
        <v>44</v>
      </c>
      <c r="O298" s="88"/>
      <c r="P298" s="226">
        <f>O298*H298</f>
        <v>0</v>
      </c>
      <c r="Q298" s="226">
        <v>0.0015</v>
      </c>
      <c r="R298" s="226">
        <f>Q298*H298</f>
        <v>0.02478</v>
      </c>
      <c r="S298" s="226">
        <v>0</v>
      </c>
      <c r="T298" s="227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28" t="s">
        <v>219</v>
      </c>
      <c r="AT298" s="228" t="s">
        <v>154</v>
      </c>
      <c r="AU298" s="228" t="s">
        <v>159</v>
      </c>
      <c r="AY298" s="14" t="s">
        <v>152</v>
      </c>
      <c r="BE298" s="229">
        <f>IF(N298="základní",J298,0)</f>
        <v>0</v>
      </c>
      <c r="BF298" s="229">
        <f>IF(N298="snížená",J298,0)</f>
        <v>0</v>
      </c>
      <c r="BG298" s="229">
        <f>IF(N298="zákl. přenesená",J298,0)</f>
        <v>0</v>
      </c>
      <c r="BH298" s="229">
        <f>IF(N298="sníž. přenesená",J298,0)</f>
        <v>0</v>
      </c>
      <c r="BI298" s="229">
        <f>IF(N298="nulová",J298,0)</f>
        <v>0</v>
      </c>
      <c r="BJ298" s="14" t="s">
        <v>159</v>
      </c>
      <c r="BK298" s="229">
        <f>ROUND(I298*H298,2)</f>
        <v>0</v>
      </c>
      <c r="BL298" s="14" t="s">
        <v>219</v>
      </c>
      <c r="BM298" s="228" t="s">
        <v>747</v>
      </c>
    </row>
    <row r="299" s="2" customFormat="1" ht="37.8" customHeight="1">
      <c r="A299" s="35"/>
      <c r="B299" s="36"/>
      <c r="C299" s="216" t="s">
        <v>748</v>
      </c>
      <c r="D299" s="216" t="s">
        <v>154</v>
      </c>
      <c r="E299" s="217" t="s">
        <v>749</v>
      </c>
      <c r="F299" s="218" t="s">
        <v>750</v>
      </c>
      <c r="G299" s="219" t="s">
        <v>222</v>
      </c>
      <c r="H299" s="220">
        <v>30.780000000000001</v>
      </c>
      <c r="I299" s="221"/>
      <c r="J299" s="222">
        <f>ROUND(I299*H299,2)</f>
        <v>0</v>
      </c>
      <c r="K299" s="223"/>
      <c r="L299" s="41"/>
      <c r="M299" s="224" t="s">
        <v>1</v>
      </c>
      <c r="N299" s="225" t="s">
        <v>44</v>
      </c>
      <c r="O299" s="88"/>
      <c r="P299" s="226">
        <f>O299*H299</f>
        <v>0</v>
      </c>
      <c r="Q299" s="226">
        <v>0.0029099999999999998</v>
      </c>
      <c r="R299" s="226">
        <f>Q299*H299</f>
        <v>0.089569799999999991</v>
      </c>
      <c r="S299" s="226">
        <v>0</v>
      </c>
      <c r="T299" s="227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28" t="s">
        <v>219</v>
      </c>
      <c r="AT299" s="228" t="s">
        <v>154</v>
      </c>
      <c r="AU299" s="228" t="s">
        <v>159</v>
      </c>
      <c r="AY299" s="14" t="s">
        <v>152</v>
      </c>
      <c r="BE299" s="229">
        <f>IF(N299="základní",J299,0)</f>
        <v>0</v>
      </c>
      <c r="BF299" s="229">
        <f>IF(N299="snížená",J299,0)</f>
        <v>0</v>
      </c>
      <c r="BG299" s="229">
        <f>IF(N299="zákl. přenesená",J299,0)</f>
        <v>0</v>
      </c>
      <c r="BH299" s="229">
        <f>IF(N299="sníž. přenesená",J299,0)</f>
        <v>0</v>
      </c>
      <c r="BI299" s="229">
        <f>IF(N299="nulová",J299,0)</f>
        <v>0</v>
      </c>
      <c r="BJ299" s="14" t="s">
        <v>159</v>
      </c>
      <c r="BK299" s="229">
        <f>ROUND(I299*H299,2)</f>
        <v>0</v>
      </c>
      <c r="BL299" s="14" t="s">
        <v>219</v>
      </c>
      <c r="BM299" s="228" t="s">
        <v>751</v>
      </c>
    </row>
    <row r="300" s="2" customFormat="1" ht="37.8" customHeight="1">
      <c r="A300" s="35"/>
      <c r="B300" s="36"/>
      <c r="C300" s="216" t="s">
        <v>752</v>
      </c>
      <c r="D300" s="216" t="s">
        <v>154</v>
      </c>
      <c r="E300" s="217" t="s">
        <v>753</v>
      </c>
      <c r="F300" s="218" t="s">
        <v>754</v>
      </c>
      <c r="G300" s="219" t="s">
        <v>222</v>
      </c>
      <c r="H300" s="220">
        <v>4.8200000000000003</v>
      </c>
      <c r="I300" s="221"/>
      <c r="J300" s="222">
        <f>ROUND(I300*H300,2)</f>
        <v>0</v>
      </c>
      <c r="K300" s="223"/>
      <c r="L300" s="41"/>
      <c r="M300" s="224" t="s">
        <v>1</v>
      </c>
      <c r="N300" s="225" t="s">
        <v>44</v>
      </c>
      <c r="O300" s="88"/>
      <c r="P300" s="226">
        <f>O300*H300</f>
        <v>0</v>
      </c>
      <c r="Q300" s="226">
        <v>0.0029099999999999998</v>
      </c>
      <c r="R300" s="226">
        <f>Q300*H300</f>
        <v>0.014026200000000001</v>
      </c>
      <c r="S300" s="226">
        <v>0</v>
      </c>
      <c r="T300" s="227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28" t="s">
        <v>219</v>
      </c>
      <c r="AT300" s="228" t="s">
        <v>154</v>
      </c>
      <c r="AU300" s="228" t="s">
        <v>159</v>
      </c>
      <c r="AY300" s="14" t="s">
        <v>152</v>
      </c>
      <c r="BE300" s="229">
        <f>IF(N300="základní",J300,0)</f>
        <v>0</v>
      </c>
      <c r="BF300" s="229">
        <f>IF(N300="snížená",J300,0)</f>
        <v>0</v>
      </c>
      <c r="BG300" s="229">
        <f>IF(N300="zákl. přenesená",J300,0)</f>
        <v>0</v>
      </c>
      <c r="BH300" s="229">
        <f>IF(N300="sníž. přenesená",J300,0)</f>
        <v>0</v>
      </c>
      <c r="BI300" s="229">
        <f>IF(N300="nulová",J300,0)</f>
        <v>0</v>
      </c>
      <c r="BJ300" s="14" t="s">
        <v>159</v>
      </c>
      <c r="BK300" s="229">
        <f>ROUND(I300*H300,2)</f>
        <v>0</v>
      </c>
      <c r="BL300" s="14" t="s">
        <v>219</v>
      </c>
      <c r="BM300" s="228" t="s">
        <v>755</v>
      </c>
    </row>
    <row r="301" s="2" customFormat="1" ht="55.5" customHeight="1">
      <c r="A301" s="35"/>
      <c r="B301" s="36"/>
      <c r="C301" s="216" t="s">
        <v>756</v>
      </c>
      <c r="D301" s="216" t="s">
        <v>154</v>
      </c>
      <c r="E301" s="217" t="s">
        <v>757</v>
      </c>
      <c r="F301" s="218" t="s">
        <v>758</v>
      </c>
      <c r="G301" s="219" t="s">
        <v>210</v>
      </c>
      <c r="H301" s="220">
        <v>8</v>
      </c>
      <c r="I301" s="221"/>
      <c r="J301" s="222">
        <f>ROUND(I301*H301,2)</f>
        <v>0</v>
      </c>
      <c r="K301" s="223"/>
      <c r="L301" s="41"/>
      <c r="M301" s="224" t="s">
        <v>1</v>
      </c>
      <c r="N301" s="225" t="s">
        <v>44</v>
      </c>
      <c r="O301" s="88"/>
      <c r="P301" s="226">
        <f>O301*H301</f>
        <v>0</v>
      </c>
      <c r="Q301" s="226">
        <v>0</v>
      </c>
      <c r="R301" s="226">
        <f>Q301*H301</f>
        <v>0</v>
      </c>
      <c r="S301" s="226">
        <v>0</v>
      </c>
      <c r="T301" s="227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28" t="s">
        <v>219</v>
      </c>
      <c r="AT301" s="228" t="s">
        <v>154</v>
      </c>
      <c r="AU301" s="228" t="s">
        <v>159</v>
      </c>
      <c r="AY301" s="14" t="s">
        <v>152</v>
      </c>
      <c r="BE301" s="229">
        <f>IF(N301="základní",J301,0)</f>
        <v>0</v>
      </c>
      <c r="BF301" s="229">
        <f>IF(N301="snížená",J301,0)</f>
        <v>0</v>
      </c>
      <c r="BG301" s="229">
        <f>IF(N301="zákl. přenesená",J301,0)</f>
        <v>0</v>
      </c>
      <c r="BH301" s="229">
        <f>IF(N301="sníž. přenesená",J301,0)</f>
        <v>0</v>
      </c>
      <c r="BI301" s="229">
        <f>IF(N301="nulová",J301,0)</f>
        <v>0</v>
      </c>
      <c r="BJ301" s="14" t="s">
        <v>159</v>
      </c>
      <c r="BK301" s="229">
        <f>ROUND(I301*H301,2)</f>
        <v>0</v>
      </c>
      <c r="BL301" s="14" t="s">
        <v>219</v>
      </c>
      <c r="BM301" s="228" t="s">
        <v>759</v>
      </c>
    </row>
    <row r="302" s="2" customFormat="1" ht="49.05" customHeight="1">
      <c r="A302" s="35"/>
      <c r="B302" s="36"/>
      <c r="C302" s="216" t="s">
        <v>760</v>
      </c>
      <c r="D302" s="216" t="s">
        <v>154</v>
      </c>
      <c r="E302" s="217" t="s">
        <v>761</v>
      </c>
      <c r="F302" s="218" t="s">
        <v>762</v>
      </c>
      <c r="G302" s="219" t="s">
        <v>210</v>
      </c>
      <c r="H302" s="220">
        <v>1</v>
      </c>
      <c r="I302" s="221"/>
      <c r="J302" s="222">
        <f>ROUND(I302*H302,2)</f>
        <v>0</v>
      </c>
      <c r="K302" s="223"/>
      <c r="L302" s="41"/>
      <c r="M302" s="224" t="s">
        <v>1</v>
      </c>
      <c r="N302" s="225" t="s">
        <v>44</v>
      </c>
      <c r="O302" s="88"/>
      <c r="P302" s="226">
        <f>O302*H302</f>
        <v>0</v>
      </c>
      <c r="Q302" s="226">
        <v>0.00183</v>
      </c>
      <c r="R302" s="226">
        <f>Q302*H302</f>
        <v>0.00183</v>
      </c>
      <c r="S302" s="226">
        <v>0</v>
      </c>
      <c r="T302" s="227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28" t="s">
        <v>219</v>
      </c>
      <c r="AT302" s="228" t="s">
        <v>154</v>
      </c>
      <c r="AU302" s="228" t="s">
        <v>159</v>
      </c>
      <c r="AY302" s="14" t="s">
        <v>152</v>
      </c>
      <c r="BE302" s="229">
        <f>IF(N302="základní",J302,0)</f>
        <v>0</v>
      </c>
      <c r="BF302" s="229">
        <f>IF(N302="snížená",J302,0)</f>
        <v>0</v>
      </c>
      <c r="BG302" s="229">
        <f>IF(N302="zákl. přenesená",J302,0)</f>
        <v>0</v>
      </c>
      <c r="BH302" s="229">
        <f>IF(N302="sníž. přenesená",J302,0)</f>
        <v>0</v>
      </c>
      <c r="BI302" s="229">
        <f>IF(N302="nulová",J302,0)</f>
        <v>0</v>
      </c>
      <c r="BJ302" s="14" t="s">
        <v>159</v>
      </c>
      <c r="BK302" s="229">
        <f>ROUND(I302*H302,2)</f>
        <v>0</v>
      </c>
      <c r="BL302" s="14" t="s">
        <v>219</v>
      </c>
      <c r="BM302" s="228" t="s">
        <v>763</v>
      </c>
    </row>
    <row r="303" s="2" customFormat="1" ht="33" customHeight="1">
      <c r="A303" s="35"/>
      <c r="B303" s="36"/>
      <c r="C303" s="216" t="s">
        <v>764</v>
      </c>
      <c r="D303" s="216" t="s">
        <v>154</v>
      </c>
      <c r="E303" s="217" t="s">
        <v>765</v>
      </c>
      <c r="F303" s="218" t="s">
        <v>766</v>
      </c>
      <c r="G303" s="219" t="s">
        <v>222</v>
      </c>
      <c r="H303" s="220">
        <v>16.52</v>
      </c>
      <c r="I303" s="221"/>
      <c r="J303" s="222">
        <f>ROUND(I303*H303,2)</f>
        <v>0</v>
      </c>
      <c r="K303" s="223"/>
      <c r="L303" s="41"/>
      <c r="M303" s="224" t="s">
        <v>1</v>
      </c>
      <c r="N303" s="225" t="s">
        <v>44</v>
      </c>
      <c r="O303" s="88"/>
      <c r="P303" s="226">
        <f>O303*H303</f>
        <v>0</v>
      </c>
      <c r="Q303" s="226">
        <v>0.0016900000000000001</v>
      </c>
      <c r="R303" s="226">
        <f>Q303*H303</f>
        <v>0.027918800000000001</v>
      </c>
      <c r="S303" s="226">
        <v>0</v>
      </c>
      <c r="T303" s="227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28" t="s">
        <v>219</v>
      </c>
      <c r="AT303" s="228" t="s">
        <v>154</v>
      </c>
      <c r="AU303" s="228" t="s">
        <v>159</v>
      </c>
      <c r="AY303" s="14" t="s">
        <v>152</v>
      </c>
      <c r="BE303" s="229">
        <f>IF(N303="základní",J303,0)</f>
        <v>0</v>
      </c>
      <c r="BF303" s="229">
        <f>IF(N303="snížená",J303,0)</f>
        <v>0</v>
      </c>
      <c r="BG303" s="229">
        <f>IF(N303="zákl. přenesená",J303,0)</f>
        <v>0</v>
      </c>
      <c r="BH303" s="229">
        <f>IF(N303="sníž. přenesená",J303,0)</f>
        <v>0</v>
      </c>
      <c r="BI303" s="229">
        <f>IF(N303="nulová",J303,0)</f>
        <v>0</v>
      </c>
      <c r="BJ303" s="14" t="s">
        <v>159</v>
      </c>
      <c r="BK303" s="229">
        <f>ROUND(I303*H303,2)</f>
        <v>0</v>
      </c>
      <c r="BL303" s="14" t="s">
        <v>219</v>
      </c>
      <c r="BM303" s="228" t="s">
        <v>767</v>
      </c>
    </row>
    <row r="304" s="2" customFormat="1" ht="44.25" customHeight="1">
      <c r="A304" s="35"/>
      <c r="B304" s="36"/>
      <c r="C304" s="216" t="s">
        <v>768</v>
      </c>
      <c r="D304" s="216" t="s">
        <v>154</v>
      </c>
      <c r="E304" s="217" t="s">
        <v>769</v>
      </c>
      <c r="F304" s="218" t="s">
        <v>770</v>
      </c>
      <c r="G304" s="219" t="s">
        <v>210</v>
      </c>
      <c r="H304" s="220">
        <v>2</v>
      </c>
      <c r="I304" s="221"/>
      <c r="J304" s="222">
        <f>ROUND(I304*H304,2)</f>
        <v>0</v>
      </c>
      <c r="K304" s="223"/>
      <c r="L304" s="41"/>
      <c r="M304" s="224" t="s">
        <v>1</v>
      </c>
      <c r="N304" s="225" t="s">
        <v>44</v>
      </c>
      <c r="O304" s="88"/>
      <c r="P304" s="226">
        <f>O304*H304</f>
        <v>0</v>
      </c>
      <c r="Q304" s="226">
        <v>0.00036000000000000002</v>
      </c>
      <c r="R304" s="226">
        <f>Q304*H304</f>
        <v>0.00072000000000000005</v>
      </c>
      <c r="S304" s="226">
        <v>0</v>
      </c>
      <c r="T304" s="227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28" t="s">
        <v>219</v>
      </c>
      <c r="AT304" s="228" t="s">
        <v>154</v>
      </c>
      <c r="AU304" s="228" t="s">
        <v>159</v>
      </c>
      <c r="AY304" s="14" t="s">
        <v>152</v>
      </c>
      <c r="BE304" s="229">
        <f>IF(N304="základní",J304,0)</f>
        <v>0</v>
      </c>
      <c r="BF304" s="229">
        <f>IF(N304="snížená",J304,0)</f>
        <v>0</v>
      </c>
      <c r="BG304" s="229">
        <f>IF(N304="zákl. přenesená",J304,0)</f>
        <v>0</v>
      </c>
      <c r="BH304" s="229">
        <f>IF(N304="sníž. přenesená",J304,0)</f>
        <v>0</v>
      </c>
      <c r="BI304" s="229">
        <f>IF(N304="nulová",J304,0)</f>
        <v>0</v>
      </c>
      <c r="BJ304" s="14" t="s">
        <v>159</v>
      </c>
      <c r="BK304" s="229">
        <f>ROUND(I304*H304,2)</f>
        <v>0</v>
      </c>
      <c r="BL304" s="14" t="s">
        <v>219</v>
      </c>
      <c r="BM304" s="228" t="s">
        <v>771</v>
      </c>
    </row>
    <row r="305" s="2" customFormat="1" ht="37.8" customHeight="1">
      <c r="A305" s="35"/>
      <c r="B305" s="36"/>
      <c r="C305" s="216" t="s">
        <v>772</v>
      </c>
      <c r="D305" s="216" t="s">
        <v>154</v>
      </c>
      <c r="E305" s="217" t="s">
        <v>773</v>
      </c>
      <c r="F305" s="218" t="s">
        <v>774</v>
      </c>
      <c r="G305" s="219" t="s">
        <v>222</v>
      </c>
      <c r="H305" s="220">
        <v>7.5999999999999996</v>
      </c>
      <c r="I305" s="221"/>
      <c r="J305" s="222">
        <f>ROUND(I305*H305,2)</f>
        <v>0</v>
      </c>
      <c r="K305" s="223"/>
      <c r="L305" s="41"/>
      <c r="M305" s="224" t="s">
        <v>1</v>
      </c>
      <c r="N305" s="225" t="s">
        <v>44</v>
      </c>
      <c r="O305" s="88"/>
      <c r="P305" s="226">
        <f>O305*H305</f>
        <v>0</v>
      </c>
      <c r="Q305" s="226">
        <v>0.0021700000000000001</v>
      </c>
      <c r="R305" s="226">
        <f>Q305*H305</f>
        <v>0.016492</v>
      </c>
      <c r="S305" s="226">
        <v>0</v>
      </c>
      <c r="T305" s="227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28" t="s">
        <v>219</v>
      </c>
      <c r="AT305" s="228" t="s">
        <v>154</v>
      </c>
      <c r="AU305" s="228" t="s">
        <v>159</v>
      </c>
      <c r="AY305" s="14" t="s">
        <v>152</v>
      </c>
      <c r="BE305" s="229">
        <f>IF(N305="základní",J305,0)</f>
        <v>0</v>
      </c>
      <c r="BF305" s="229">
        <f>IF(N305="snížená",J305,0)</f>
        <v>0</v>
      </c>
      <c r="BG305" s="229">
        <f>IF(N305="zákl. přenesená",J305,0)</f>
        <v>0</v>
      </c>
      <c r="BH305" s="229">
        <f>IF(N305="sníž. přenesená",J305,0)</f>
        <v>0</v>
      </c>
      <c r="BI305" s="229">
        <f>IF(N305="nulová",J305,0)</f>
        <v>0</v>
      </c>
      <c r="BJ305" s="14" t="s">
        <v>159</v>
      </c>
      <c r="BK305" s="229">
        <f>ROUND(I305*H305,2)</f>
        <v>0</v>
      </c>
      <c r="BL305" s="14" t="s">
        <v>219</v>
      </c>
      <c r="BM305" s="228" t="s">
        <v>775</v>
      </c>
    </row>
    <row r="306" s="2" customFormat="1" ht="55.5" customHeight="1">
      <c r="A306" s="35"/>
      <c r="B306" s="36"/>
      <c r="C306" s="216" t="s">
        <v>776</v>
      </c>
      <c r="D306" s="216" t="s">
        <v>154</v>
      </c>
      <c r="E306" s="217" t="s">
        <v>777</v>
      </c>
      <c r="F306" s="218" t="s">
        <v>778</v>
      </c>
      <c r="G306" s="219" t="s">
        <v>518</v>
      </c>
      <c r="H306" s="241"/>
      <c r="I306" s="221"/>
      <c r="J306" s="222">
        <f>ROUND(I306*H306,2)</f>
        <v>0</v>
      </c>
      <c r="K306" s="223"/>
      <c r="L306" s="41"/>
      <c r="M306" s="224" t="s">
        <v>1</v>
      </c>
      <c r="N306" s="225" t="s">
        <v>44</v>
      </c>
      <c r="O306" s="88"/>
      <c r="P306" s="226">
        <f>O306*H306</f>
        <v>0</v>
      </c>
      <c r="Q306" s="226">
        <v>0</v>
      </c>
      <c r="R306" s="226">
        <f>Q306*H306</f>
        <v>0</v>
      </c>
      <c r="S306" s="226">
        <v>0</v>
      </c>
      <c r="T306" s="227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28" t="s">
        <v>219</v>
      </c>
      <c r="AT306" s="228" t="s">
        <v>154</v>
      </c>
      <c r="AU306" s="228" t="s">
        <v>159</v>
      </c>
      <c r="AY306" s="14" t="s">
        <v>152</v>
      </c>
      <c r="BE306" s="229">
        <f>IF(N306="základní",J306,0)</f>
        <v>0</v>
      </c>
      <c r="BF306" s="229">
        <f>IF(N306="snížená",J306,0)</f>
        <v>0</v>
      </c>
      <c r="BG306" s="229">
        <f>IF(N306="zákl. přenesená",J306,0)</f>
        <v>0</v>
      </c>
      <c r="BH306" s="229">
        <f>IF(N306="sníž. přenesená",J306,0)</f>
        <v>0</v>
      </c>
      <c r="BI306" s="229">
        <f>IF(N306="nulová",J306,0)</f>
        <v>0</v>
      </c>
      <c r="BJ306" s="14" t="s">
        <v>159</v>
      </c>
      <c r="BK306" s="229">
        <f>ROUND(I306*H306,2)</f>
        <v>0</v>
      </c>
      <c r="BL306" s="14" t="s">
        <v>219</v>
      </c>
      <c r="BM306" s="228" t="s">
        <v>779</v>
      </c>
    </row>
    <row r="307" s="12" customFormat="1" ht="22.8" customHeight="1">
      <c r="A307" s="12"/>
      <c r="B307" s="200"/>
      <c r="C307" s="201"/>
      <c r="D307" s="202" t="s">
        <v>77</v>
      </c>
      <c r="E307" s="214" t="s">
        <v>780</v>
      </c>
      <c r="F307" s="214" t="s">
        <v>781</v>
      </c>
      <c r="G307" s="201"/>
      <c r="H307" s="201"/>
      <c r="I307" s="204"/>
      <c r="J307" s="215">
        <f>BK307</f>
        <v>0</v>
      </c>
      <c r="K307" s="201"/>
      <c r="L307" s="206"/>
      <c r="M307" s="207"/>
      <c r="N307" s="208"/>
      <c r="O307" s="208"/>
      <c r="P307" s="209">
        <f>SUM(P308:P324)</f>
        <v>0</v>
      </c>
      <c r="Q307" s="208"/>
      <c r="R307" s="209">
        <f>SUM(R308:R324)</f>
        <v>0.36602559999999995</v>
      </c>
      <c r="S307" s="208"/>
      <c r="T307" s="210">
        <f>SUM(T308:T324)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11" t="s">
        <v>159</v>
      </c>
      <c r="AT307" s="212" t="s">
        <v>77</v>
      </c>
      <c r="AU307" s="212" t="s">
        <v>86</v>
      </c>
      <c r="AY307" s="211" t="s">
        <v>152</v>
      </c>
      <c r="BK307" s="213">
        <f>SUM(BK308:BK324)</f>
        <v>0</v>
      </c>
    </row>
    <row r="308" s="2" customFormat="1" ht="33" customHeight="1">
      <c r="A308" s="35"/>
      <c r="B308" s="36"/>
      <c r="C308" s="216" t="s">
        <v>782</v>
      </c>
      <c r="D308" s="216" t="s">
        <v>154</v>
      </c>
      <c r="E308" s="217" t="s">
        <v>783</v>
      </c>
      <c r="F308" s="218" t="s">
        <v>784</v>
      </c>
      <c r="G308" s="219" t="s">
        <v>231</v>
      </c>
      <c r="H308" s="220">
        <v>4</v>
      </c>
      <c r="I308" s="221"/>
      <c r="J308" s="222">
        <f>ROUND(I308*H308,2)</f>
        <v>0</v>
      </c>
      <c r="K308" s="223"/>
      <c r="L308" s="41"/>
      <c r="M308" s="224" t="s">
        <v>1</v>
      </c>
      <c r="N308" s="225" t="s">
        <v>44</v>
      </c>
      <c r="O308" s="88"/>
      <c r="P308" s="226">
        <f>O308*H308</f>
        <v>0</v>
      </c>
      <c r="Q308" s="226">
        <v>0.00027</v>
      </c>
      <c r="R308" s="226">
        <f>Q308*H308</f>
        <v>0.00108</v>
      </c>
      <c r="S308" s="226">
        <v>0</v>
      </c>
      <c r="T308" s="22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28" t="s">
        <v>219</v>
      </c>
      <c r="AT308" s="228" t="s">
        <v>154</v>
      </c>
      <c r="AU308" s="228" t="s">
        <v>159</v>
      </c>
      <c r="AY308" s="14" t="s">
        <v>152</v>
      </c>
      <c r="BE308" s="229">
        <f>IF(N308="základní",J308,0)</f>
        <v>0</v>
      </c>
      <c r="BF308" s="229">
        <f>IF(N308="snížená",J308,0)</f>
        <v>0</v>
      </c>
      <c r="BG308" s="229">
        <f>IF(N308="zákl. přenesená",J308,0)</f>
        <v>0</v>
      </c>
      <c r="BH308" s="229">
        <f>IF(N308="sníž. přenesená",J308,0)</f>
        <v>0</v>
      </c>
      <c r="BI308" s="229">
        <f>IF(N308="nulová",J308,0)</f>
        <v>0</v>
      </c>
      <c r="BJ308" s="14" t="s">
        <v>159</v>
      </c>
      <c r="BK308" s="229">
        <f>ROUND(I308*H308,2)</f>
        <v>0</v>
      </c>
      <c r="BL308" s="14" t="s">
        <v>219</v>
      </c>
      <c r="BM308" s="228" t="s">
        <v>785</v>
      </c>
    </row>
    <row r="309" s="2" customFormat="1" ht="24.15" customHeight="1">
      <c r="A309" s="35"/>
      <c r="B309" s="36"/>
      <c r="C309" s="230" t="s">
        <v>786</v>
      </c>
      <c r="D309" s="230" t="s">
        <v>185</v>
      </c>
      <c r="E309" s="231" t="s">
        <v>787</v>
      </c>
      <c r="F309" s="232" t="s">
        <v>788</v>
      </c>
      <c r="G309" s="233" t="s">
        <v>231</v>
      </c>
      <c r="H309" s="234">
        <v>3.1800000000000002</v>
      </c>
      <c r="I309" s="235"/>
      <c r="J309" s="236">
        <f>ROUND(I309*H309,2)</f>
        <v>0</v>
      </c>
      <c r="K309" s="237"/>
      <c r="L309" s="238"/>
      <c r="M309" s="239" t="s">
        <v>1</v>
      </c>
      <c r="N309" s="240" t="s">
        <v>44</v>
      </c>
      <c r="O309" s="88"/>
      <c r="P309" s="226">
        <f>O309*H309</f>
        <v>0</v>
      </c>
      <c r="Q309" s="226">
        <v>0.039579999999999997</v>
      </c>
      <c r="R309" s="226">
        <f>Q309*H309</f>
        <v>0.12586439999999999</v>
      </c>
      <c r="S309" s="226">
        <v>0</v>
      </c>
      <c r="T309" s="227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28" t="s">
        <v>286</v>
      </c>
      <c r="AT309" s="228" t="s">
        <v>185</v>
      </c>
      <c r="AU309" s="228" t="s">
        <v>159</v>
      </c>
      <c r="AY309" s="14" t="s">
        <v>152</v>
      </c>
      <c r="BE309" s="229">
        <f>IF(N309="základní",J309,0)</f>
        <v>0</v>
      </c>
      <c r="BF309" s="229">
        <f>IF(N309="snížená",J309,0)</f>
        <v>0</v>
      </c>
      <c r="BG309" s="229">
        <f>IF(N309="zákl. přenesená",J309,0)</f>
        <v>0</v>
      </c>
      <c r="BH309" s="229">
        <f>IF(N309="sníž. přenesená",J309,0)</f>
        <v>0</v>
      </c>
      <c r="BI309" s="229">
        <f>IF(N309="nulová",J309,0)</f>
        <v>0</v>
      </c>
      <c r="BJ309" s="14" t="s">
        <v>159</v>
      </c>
      <c r="BK309" s="229">
        <f>ROUND(I309*H309,2)</f>
        <v>0</v>
      </c>
      <c r="BL309" s="14" t="s">
        <v>219</v>
      </c>
      <c r="BM309" s="228" t="s">
        <v>789</v>
      </c>
    </row>
    <row r="310" s="2" customFormat="1" ht="24.15" customHeight="1">
      <c r="A310" s="35"/>
      <c r="B310" s="36"/>
      <c r="C310" s="230" t="s">
        <v>790</v>
      </c>
      <c r="D310" s="230" t="s">
        <v>185</v>
      </c>
      <c r="E310" s="231" t="s">
        <v>791</v>
      </c>
      <c r="F310" s="232" t="s">
        <v>792</v>
      </c>
      <c r="G310" s="233" t="s">
        <v>231</v>
      </c>
      <c r="H310" s="234">
        <v>3.3199999999999998</v>
      </c>
      <c r="I310" s="235"/>
      <c r="J310" s="236">
        <f>ROUND(I310*H310,2)</f>
        <v>0</v>
      </c>
      <c r="K310" s="237"/>
      <c r="L310" s="238"/>
      <c r="M310" s="239" t="s">
        <v>1</v>
      </c>
      <c r="N310" s="240" t="s">
        <v>44</v>
      </c>
      <c r="O310" s="88"/>
      <c r="P310" s="226">
        <f>O310*H310</f>
        <v>0</v>
      </c>
      <c r="Q310" s="226">
        <v>0.037960000000000001</v>
      </c>
      <c r="R310" s="226">
        <f>Q310*H310</f>
        <v>0.12602720000000001</v>
      </c>
      <c r="S310" s="226">
        <v>0</v>
      </c>
      <c r="T310" s="22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28" t="s">
        <v>286</v>
      </c>
      <c r="AT310" s="228" t="s">
        <v>185</v>
      </c>
      <c r="AU310" s="228" t="s">
        <v>159</v>
      </c>
      <c r="AY310" s="14" t="s">
        <v>152</v>
      </c>
      <c r="BE310" s="229">
        <f>IF(N310="základní",J310,0)</f>
        <v>0</v>
      </c>
      <c r="BF310" s="229">
        <f>IF(N310="snížená",J310,0)</f>
        <v>0</v>
      </c>
      <c r="BG310" s="229">
        <f>IF(N310="zákl. přenesená",J310,0)</f>
        <v>0</v>
      </c>
      <c r="BH310" s="229">
        <f>IF(N310="sníž. přenesená",J310,0)</f>
        <v>0</v>
      </c>
      <c r="BI310" s="229">
        <f>IF(N310="nulová",J310,0)</f>
        <v>0</v>
      </c>
      <c r="BJ310" s="14" t="s">
        <v>159</v>
      </c>
      <c r="BK310" s="229">
        <f>ROUND(I310*H310,2)</f>
        <v>0</v>
      </c>
      <c r="BL310" s="14" t="s">
        <v>219</v>
      </c>
      <c r="BM310" s="228" t="s">
        <v>793</v>
      </c>
    </row>
    <row r="311" s="2" customFormat="1" ht="37.8" customHeight="1">
      <c r="A311" s="35"/>
      <c r="B311" s="36"/>
      <c r="C311" s="216" t="s">
        <v>794</v>
      </c>
      <c r="D311" s="216" t="s">
        <v>154</v>
      </c>
      <c r="E311" s="217" t="s">
        <v>795</v>
      </c>
      <c r="F311" s="218" t="s">
        <v>796</v>
      </c>
      <c r="G311" s="219" t="s">
        <v>210</v>
      </c>
      <c r="H311" s="220">
        <v>2</v>
      </c>
      <c r="I311" s="221"/>
      <c r="J311" s="222">
        <f>ROUND(I311*H311,2)</f>
        <v>0</v>
      </c>
      <c r="K311" s="223"/>
      <c r="L311" s="41"/>
      <c r="M311" s="224" t="s">
        <v>1</v>
      </c>
      <c r="N311" s="225" t="s">
        <v>44</v>
      </c>
      <c r="O311" s="88"/>
      <c r="P311" s="226">
        <f>O311*H311</f>
        <v>0</v>
      </c>
      <c r="Q311" s="226">
        <v>0</v>
      </c>
      <c r="R311" s="226">
        <f>Q311*H311</f>
        <v>0</v>
      </c>
      <c r="S311" s="226">
        <v>0</v>
      </c>
      <c r="T311" s="227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28" t="s">
        <v>219</v>
      </c>
      <c r="AT311" s="228" t="s">
        <v>154</v>
      </c>
      <c r="AU311" s="228" t="s">
        <v>159</v>
      </c>
      <c r="AY311" s="14" t="s">
        <v>152</v>
      </c>
      <c r="BE311" s="229">
        <f>IF(N311="základní",J311,0)</f>
        <v>0</v>
      </c>
      <c r="BF311" s="229">
        <f>IF(N311="snížená",J311,0)</f>
        <v>0</v>
      </c>
      <c r="BG311" s="229">
        <f>IF(N311="zákl. přenesená",J311,0)</f>
        <v>0</v>
      </c>
      <c r="BH311" s="229">
        <f>IF(N311="sníž. přenesená",J311,0)</f>
        <v>0</v>
      </c>
      <c r="BI311" s="229">
        <f>IF(N311="nulová",J311,0)</f>
        <v>0</v>
      </c>
      <c r="BJ311" s="14" t="s">
        <v>159</v>
      </c>
      <c r="BK311" s="229">
        <f>ROUND(I311*H311,2)</f>
        <v>0</v>
      </c>
      <c r="BL311" s="14" t="s">
        <v>219</v>
      </c>
      <c r="BM311" s="228" t="s">
        <v>797</v>
      </c>
    </row>
    <row r="312" s="2" customFormat="1" ht="24.15" customHeight="1">
      <c r="A312" s="35"/>
      <c r="B312" s="36"/>
      <c r="C312" s="230" t="s">
        <v>798</v>
      </c>
      <c r="D312" s="230" t="s">
        <v>185</v>
      </c>
      <c r="E312" s="231" t="s">
        <v>799</v>
      </c>
      <c r="F312" s="232" t="s">
        <v>800</v>
      </c>
      <c r="G312" s="233" t="s">
        <v>210</v>
      </c>
      <c r="H312" s="234">
        <v>1</v>
      </c>
      <c r="I312" s="235"/>
      <c r="J312" s="236">
        <f>ROUND(I312*H312,2)</f>
        <v>0</v>
      </c>
      <c r="K312" s="237"/>
      <c r="L312" s="238"/>
      <c r="M312" s="239" t="s">
        <v>1</v>
      </c>
      <c r="N312" s="240" t="s">
        <v>44</v>
      </c>
      <c r="O312" s="88"/>
      <c r="P312" s="226">
        <f>O312*H312</f>
        <v>0</v>
      </c>
      <c r="Q312" s="226">
        <v>0.0195</v>
      </c>
      <c r="R312" s="226">
        <f>Q312*H312</f>
        <v>0.0195</v>
      </c>
      <c r="S312" s="226">
        <v>0</v>
      </c>
      <c r="T312" s="22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28" t="s">
        <v>286</v>
      </c>
      <c r="AT312" s="228" t="s">
        <v>185</v>
      </c>
      <c r="AU312" s="228" t="s">
        <v>159</v>
      </c>
      <c r="AY312" s="14" t="s">
        <v>152</v>
      </c>
      <c r="BE312" s="229">
        <f>IF(N312="základní",J312,0)</f>
        <v>0</v>
      </c>
      <c r="BF312" s="229">
        <f>IF(N312="snížená",J312,0)</f>
        <v>0</v>
      </c>
      <c r="BG312" s="229">
        <f>IF(N312="zákl. přenesená",J312,0)</f>
        <v>0</v>
      </c>
      <c r="BH312" s="229">
        <f>IF(N312="sníž. přenesená",J312,0)</f>
        <v>0</v>
      </c>
      <c r="BI312" s="229">
        <f>IF(N312="nulová",J312,0)</f>
        <v>0</v>
      </c>
      <c r="BJ312" s="14" t="s">
        <v>159</v>
      </c>
      <c r="BK312" s="229">
        <f>ROUND(I312*H312,2)</f>
        <v>0</v>
      </c>
      <c r="BL312" s="14" t="s">
        <v>219</v>
      </c>
      <c r="BM312" s="228" t="s">
        <v>801</v>
      </c>
    </row>
    <row r="313" s="2" customFormat="1" ht="24.15" customHeight="1">
      <c r="A313" s="35"/>
      <c r="B313" s="36"/>
      <c r="C313" s="230" t="s">
        <v>802</v>
      </c>
      <c r="D313" s="230" t="s">
        <v>185</v>
      </c>
      <c r="E313" s="231" t="s">
        <v>803</v>
      </c>
      <c r="F313" s="232" t="s">
        <v>804</v>
      </c>
      <c r="G313" s="233" t="s">
        <v>210</v>
      </c>
      <c r="H313" s="234">
        <v>1</v>
      </c>
      <c r="I313" s="235"/>
      <c r="J313" s="236">
        <f>ROUND(I313*H313,2)</f>
        <v>0</v>
      </c>
      <c r="K313" s="237"/>
      <c r="L313" s="238"/>
      <c r="M313" s="239" t="s">
        <v>1</v>
      </c>
      <c r="N313" s="240" t="s">
        <v>44</v>
      </c>
      <c r="O313" s="88"/>
      <c r="P313" s="226">
        <f>O313*H313</f>
        <v>0</v>
      </c>
      <c r="Q313" s="226">
        <v>0.021000000000000001</v>
      </c>
      <c r="R313" s="226">
        <f>Q313*H313</f>
        <v>0.021000000000000001</v>
      </c>
      <c r="S313" s="226">
        <v>0</v>
      </c>
      <c r="T313" s="227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28" t="s">
        <v>286</v>
      </c>
      <c r="AT313" s="228" t="s">
        <v>185</v>
      </c>
      <c r="AU313" s="228" t="s">
        <v>159</v>
      </c>
      <c r="AY313" s="14" t="s">
        <v>152</v>
      </c>
      <c r="BE313" s="229">
        <f>IF(N313="základní",J313,0)</f>
        <v>0</v>
      </c>
      <c r="BF313" s="229">
        <f>IF(N313="snížená",J313,0)</f>
        <v>0</v>
      </c>
      <c r="BG313" s="229">
        <f>IF(N313="zákl. přenesená",J313,0)</f>
        <v>0</v>
      </c>
      <c r="BH313" s="229">
        <f>IF(N313="sníž. přenesená",J313,0)</f>
        <v>0</v>
      </c>
      <c r="BI313" s="229">
        <f>IF(N313="nulová",J313,0)</f>
        <v>0</v>
      </c>
      <c r="BJ313" s="14" t="s">
        <v>159</v>
      </c>
      <c r="BK313" s="229">
        <f>ROUND(I313*H313,2)</f>
        <v>0</v>
      </c>
      <c r="BL313" s="14" t="s">
        <v>219</v>
      </c>
      <c r="BM313" s="228" t="s">
        <v>805</v>
      </c>
    </row>
    <row r="314" s="2" customFormat="1" ht="24.15" customHeight="1">
      <c r="A314" s="35"/>
      <c r="B314" s="36"/>
      <c r="C314" s="216" t="s">
        <v>806</v>
      </c>
      <c r="D314" s="216" t="s">
        <v>154</v>
      </c>
      <c r="E314" s="217" t="s">
        <v>807</v>
      </c>
      <c r="F314" s="218" t="s">
        <v>808</v>
      </c>
      <c r="G314" s="219" t="s">
        <v>210</v>
      </c>
      <c r="H314" s="220">
        <v>1</v>
      </c>
      <c r="I314" s="221"/>
      <c r="J314" s="222">
        <f>ROUND(I314*H314,2)</f>
        <v>0</v>
      </c>
      <c r="K314" s="223"/>
      <c r="L314" s="41"/>
      <c r="M314" s="224" t="s">
        <v>1</v>
      </c>
      <c r="N314" s="225" t="s">
        <v>44</v>
      </c>
      <c r="O314" s="88"/>
      <c r="P314" s="226">
        <f>O314*H314</f>
        <v>0</v>
      </c>
      <c r="Q314" s="226">
        <v>0</v>
      </c>
      <c r="R314" s="226">
        <f>Q314*H314</f>
        <v>0</v>
      </c>
      <c r="S314" s="226">
        <v>0</v>
      </c>
      <c r="T314" s="227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28" t="s">
        <v>219</v>
      </c>
      <c r="AT314" s="228" t="s">
        <v>154</v>
      </c>
      <c r="AU314" s="228" t="s">
        <v>159</v>
      </c>
      <c r="AY314" s="14" t="s">
        <v>152</v>
      </c>
      <c r="BE314" s="229">
        <f>IF(N314="základní",J314,0)</f>
        <v>0</v>
      </c>
      <c r="BF314" s="229">
        <f>IF(N314="snížená",J314,0)</f>
        <v>0</v>
      </c>
      <c r="BG314" s="229">
        <f>IF(N314="zákl. přenesená",J314,0)</f>
        <v>0</v>
      </c>
      <c r="BH314" s="229">
        <f>IF(N314="sníž. přenesená",J314,0)</f>
        <v>0</v>
      </c>
      <c r="BI314" s="229">
        <f>IF(N314="nulová",J314,0)</f>
        <v>0</v>
      </c>
      <c r="BJ314" s="14" t="s">
        <v>159</v>
      </c>
      <c r="BK314" s="229">
        <f>ROUND(I314*H314,2)</f>
        <v>0</v>
      </c>
      <c r="BL314" s="14" t="s">
        <v>219</v>
      </c>
      <c r="BM314" s="228" t="s">
        <v>809</v>
      </c>
    </row>
    <row r="315" s="2" customFormat="1" ht="24.15" customHeight="1">
      <c r="A315" s="35"/>
      <c r="B315" s="36"/>
      <c r="C315" s="230" t="s">
        <v>810</v>
      </c>
      <c r="D315" s="230" t="s">
        <v>185</v>
      </c>
      <c r="E315" s="231" t="s">
        <v>811</v>
      </c>
      <c r="F315" s="232" t="s">
        <v>812</v>
      </c>
      <c r="G315" s="233" t="s">
        <v>210</v>
      </c>
      <c r="H315" s="234">
        <v>1</v>
      </c>
      <c r="I315" s="235"/>
      <c r="J315" s="236">
        <f>ROUND(I315*H315,2)</f>
        <v>0</v>
      </c>
      <c r="K315" s="237"/>
      <c r="L315" s="238"/>
      <c r="M315" s="239" t="s">
        <v>1</v>
      </c>
      <c r="N315" s="240" t="s">
        <v>44</v>
      </c>
      <c r="O315" s="88"/>
      <c r="P315" s="226">
        <f>O315*H315</f>
        <v>0</v>
      </c>
      <c r="Q315" s="226">
        <v>0.00014999999999999999</v>
      </c>
      <c r="R315" s="226">
        <f>Q315*H315</f>
        <v>0.00014999999999999999</v>
      </c>
      <c r="S315" s="226">
        <v>0</v>
      </c>
      <c r="T315" s="22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28" t="s">
        <v>286</v>
      </c>
      <c r="AT315" s="228" t="s">
        <v>185</v>
      </c>
      <c r="AU315" s="228" t="s">
        <v>159</v>
      </c>
      <c r="AY315" s="14" t="s">
        <v>152</v>
      </c>
      <c r="BE315" s="229">
        <f>IF(N315="základní",J315,0)</f>
        <v>0</v>
      </c>
      <c r="BF315" s="229">
        <f>IF(N315="snížená",J315,0)</f>
        <v>0</v>
      </c>
      <c r="BG315" s="229">
        <f>IF(N315="zákl. přenesená",J315,0)</f>
        <v>0</v>
      </c>
      <c r="BH315" s="229">
        <f>IF(N315="sníž. přenesená",J315,0)</f>
        <v>0</v>
      </c>
      <c r="BI315" s="229">
        <f>IF(N315="nulová",J315,0)</f>
        <v>0</v>
      </c>
      <c r="BJ315" s="14" t="s">
        <v>159</v>
      </c>
      <c r="BK315" s="229">
        <f>ROUND(I315*H315,2)</f>
        <v>0</v>
      </c>
      <c r="BL315" s="14" t="s">
        <v>219</v>
      </c>
      <c r="BM315" s="228" t="s">
        <v>813</v>
      </c>
    </row>
    <row r="316" s="2" customFormat="1" ht="24.15" customHeight="1">
      <c r="A316" s="35"/>
      <c r="B316" s="36"/>
      <c r="C316" s="216" t="s">
        <v>814</v>
      </c>
      <c r="D316" s="216" t="s">
        <v>154</v>
      </c>
      <c r="E316" s="217" t="s">
        <v>815</v>
      </c>
      <c r="F316" s="218" t="s">
        <v>816</v>
      </c>
      <c r="G316" s="219" t="s">
        <v>210</v>
      </c>
      <c r="H316" s="220">
        <v>1</v>
      </c>
      <c r="I316" s="221"/>
      <c r="J316" s="222">
        <f>ROUND(I316*H316,2)</f>
        <v>0</v>
      </c>
      <c r="K316" s="223"/>
      <c r="L316" s="41"/>
      <c r="M316" s="224" t="s">
        <v>1</v>
      </c>
      <c r="N316" s="225" t="s">
        <v>44</v>
      </c>
      <c r="O316" s="88"/>
      <c r="P316" s="226">
        <f>O316*H316</f>
        <v>0</v>
      </c>
      <c r="Q316" s="226">
        <v>0</v>
      </c>
      <c r="R316" s="226">
        <f>Q316*H316</f>
        <v>0</v>
      </c>
      <c r="S316" s="226">
        <v>0</v>
      </c>
      <c r="T316" s="227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28" t="s">
        <v>219</v>
      </c>
      <c r="AT316" s="228" t="s">
        <v>154</v>
      </c>
      <c r="AU316" s="228" t="s">
        <v>159</v>
      </c>
      <c r="AY316" s="14" t="s">
        <v>152</v>
      </c>
      <c r="BE316" s="229">
        <f>IF(N316="základní",J316,0)</f>
        <v>0</v>
      </c>
      <c r="BF316" s="229">
        <f>IF(N316="snížená",J316,0)</f>
        <v>0</v>
      </c>
      <c r="BG316" s="229">
        <f>IF(N316="zákl. přenesená",J316,0)</f>
        <v>0</v>
      </c>
      <c r="BH316" s="229">
        <f>IF(N316="sníž. přenesená",J316,0)</f>
        <v>0</v>
      </c>
      <c r="BI316" s="229">
        <f>IF(N316="nulová",J316,0)</f>
        <v>0</v>
      </c>
      <c r="BJ316" s="14" t="s">
        <v>159</v>
      </c>
      <c r="BK316" s="229">
        <f>ROUND(I316*H316,2)</f>
        <v>0</v>
      </c>
      <c r="BL316" s="14" t="s">
        <v>219</v>
      </c>
      <c r="BM316" s="228" t="s">
        <v>817</v>
      </c>
    </row>
    <row r="317" s="2" customFormat="1" ht="16.5" customHeight="1">
      <c r="A317" s="35"/>
      <c r="B317" s="36"/>
      <c r="C317" s="230" t="s">
        <v>818</v>
      </c>
      <c r="D317" s="230" t="s">
        <v>185</v>
      </c>
      <c r="E317" s="231" t="s">
        <v>819</v>
      </c>
      <c r="F317" s="232" t="s">
        <v>820</v>
      </c>
      <c r="G317" s="233" t="s">
        <v>210</v>
      </c>
      <c r="H317" s="234">
        <v>1</v>
      </c>
      <c r="I317" s="235"/>
      <c r="J317" s="236">
        <f>ROUND(I317*H317,2)</f>
        <v>0</v>
      </c>
      <c r="K317" s="237"/>
      <c r="L317" s="238"/>
      <c r="M317" s="239" t="s">
        <v>1</v>
      </c>
      <c r="N317" s="240" t="s">
        <v>44</v>
      </c>
      <c r="O317" s="88"/>
      <c r="P317" s="226">
        <f>O317*H317</f>
        <v>0</v>
      </c>
      <c r="Q317" s="226">
        <v>0.0022000000000000001</v>
      </c>
      <c r="R317" s="226">
        <f>Q317*H317</f>
        <v>0.0022000000000000001</v>
      </c>
      <c r="S317" s="226">
        <v>0</v>
      </c>
      <c r="T317" s="227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28" t="s">
        <v>286</v>
      </c>
      <c r="AT317" s="228" t="s">
        <v>185</v>
      </c>
      <c r="AU317" s="228" t="s">
        <v>159</v>
      </c>
      <c r="AY317" s="14" t="s">
        <v>152</v>
      </c>
      <c r="BE317" s="229">
        <f>IF(N317="základní",J317,0)</f>
        <v>0</v>
      </c>
      <c r="BF317" s="229">
        <f>IF(N317="snížená",J317,0)</f>
        <v>0</v>
      </c>
      <c r="BG317" s="229">
        <f>IF(N317="zákl. přenesená",J317,0)</f>
        <v>0</v>
      </c>
      <c r="BH317" s="229">
        <f>IF(N317="sníž. přenesená",J317,0)</f>
        <v>0</v>
      </c>
      <c r="BI317" s="229">
        <f>IF(N317="nulová",J317,0)</f>
        <v>0</v>
      </c>
      <c r="BJ317" s="14" t="s">
        <v>159</v>
      </c>
      <c r="BK317" s="229">
        <f>ROUND(I317*H317,2)</f>
        <v>0</v>
      </c>
      <c r="BL317" s="14" t="s">
        <v>219</v>
      </c>
      <c r="BM317" s="228" t="s">
        <v>821</v>
      </c>
    </row>
    <row r="318" s="2" customFormat="1" ht="24.15" customHeight="1">
      <c r="A318" s="35"/>
      <c r="B318" s="36"/>
      <c r="C318" s="216" t="s">
        <v>822</v>
      </c>
      <c r="D318" s="216" t="s">
        <v>154</v>
      </c>
      <c r="E318" s="217" t="s">
        <v>823</v>
      </c>
      <c r="F318" s="218" t="s">
        <v>824</v>
      </c>
      <c r="G318" s="219" t="s">
        <v>210</v>
      </c>
      <c r="H318" s="220">
        <v>1</v>
      </c>
      <c r="I318" s="221"/>
      <c r="J318" s="222">
        <f>ROUND(I318*H318,2)</f>
        <v>0</v>
      </c>
      <c r="K318" s="223"/>
      <c r="L318" s="41"/>
      <c r="M318" s="224" t="s">
        <v>1</v>
      </c>
      <c r="N318" s="225" t="s">
        <v>44</v>
      </c>
      <c r="O318" s="88"/>
      <c r="P318" s="226">
        <f>O318*H318</f>
        <v>0</v>
      </c>
      <c r="Q318" s="226">
        <v>0</v>
      </c>
      <c r="R318" s="226">
        <f>Q318*H318</f>
        <v>0</v>
      </c>
      <c r="S318" s="226">
        <v>0</v>
      </c>
      <c r="T318" s="227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28" t="s">
        <v>219</v>
      </c>
      <c r="AT318" s="228" t="s">
        <v>154</v>
      </c>
      <c r="AU318" s="228" t="s">
        <v>159</v>
      </c>
      <c r="AY318" s="14" t="s">
        <v>152</v>
      </c>
      <c r="BE318" s="229">
        <f>IF(N318="základní",J318,0)</f>
        <v>0</v>
      </c>
      <c r="BF318" s="229">
        <f>IF(N318="snížená",J318,0)</f>
        <v>0</v>
      </c>
      <c r="BG318" s="229">
        <f>IF(N318="zákl. přenesená",J318,0)</f>
        <v>0</v>
      </c>
      <c r="BH318" s="229">
        <f>IF(N318="sníž. přenesená",J318,0)</f>
        <v>0</v>
      </c>
      <c r="BI318" s="229">
        <f>IF(N318="nulová",J318,0)</f>
        <v>0</v>
      </c>
      <c r="BJ318" s="14" t="s">
        <v>159</v>
      </c>
      <c r="BK318" s="229">
        <f>ROUND(I318*H318,2)</f>
        <v>0</v>
      </c>
      <c r="BL318" s="14" t="s">
        <v>219</v>
      </c>
      <c r="BM318" s="228" t="s">
        <v>825</v>
      </c>
    </row>
    <row r="319" s="2" customFormat="1" ht="24.15" customHeight="1">
      <c r="A319" s="35"/>
      <c r="B319" s="36"/>
      <c r="C319" s="230" t="s">
        <v>826</v>
      </c>
      <c r="D319" s="230" t="s">
        <v>185</v>
      </c>
      <c r="E319" s="231" t="s">
        <v>827</v>
      </c>
      <c r="F319" s="232" t="s">
        <v>828</v>
      </c>
      <c r="G319" s="233" t="s">
        <v>210</v>
      </c>
      <c r="H319" s="234">
        <v>1</v>
      </c>
      <c r="I319" s="235"/>
      <c r="J319" s="236">
        <f>ROUND(I319*H319,2)</f>
        <v>0</v>
      </c>
      <c r="K319" s="237"/>
      <c r="L319" s="238"/>
      <c r="M319" s="239" t="s">
        <v>1</v>
      </c>
      <c r="N319" s="240" t="s">
        <v>44</v>
      </c>
      <c r="O319" s="88"/>
      <c r="P319" s="226">
        <f>O319*H319</f>
        <v>0</v>
      </c>
      <c r="Q319" s="226">
        <v>0.00014999999999999999</v>
      </c>
      <c r="R319" s="226">
        <f>Q319*H319</f>
        <v>0.00014999999999999999</v>
      </c>
      <c r="S319" s="226">
        <v>0</v>
      </c>
      <c r="T319" s="227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28" t="s">
        <v>286</v>
      </c>
      <c r="AT319" s="228" t="s">
        <v>185</v>
      </c>
      <c r="AU319" s="228" t="s">
        <v>159</v>
      </c>
      <c r="AY319" s="14" t="s">
        <v>152</v>
      </c>
      <c r="BE319" s="229">
        <f>IF(N319="základní",J319,0)</f>
        <v>0</v>
      </c>
      <c r="BF319" s="229">
        <f>IF(N319="snížená",J319,0)</f>
        <v>0</v>
      </c>
      <c r="BG319" s="229">
        <f>IF(N319="zákl. přenesená",J319,0)</f>
        <v>0</v>
      </c>
      <c r="BH319" s="229">
        <f>IF(N319="sníž. přenesená",J319,0)</f>
        <v>0</v>
      </c>
      <c r="BI319" s="229">
        <f>IF(N319="nulová",J319,0)</f>
        <v>0</v>
      </c>
      <c r="BJ319" s="14" t="s">
        <v>159</v>
      </c>
      <c r="BK319" s="229">
        <f>ROUND(I319*H319,2)</f>
        <v>0</v>
      </c>
      <c r="BL319" s="14" t="s">
        <v>219</v>
      </c>
      <c r="BM319" s="228" t="s">
        <v>829</v>
      </c>
    </row>
    <row r="320" s="2" customFormat="1" ht="37.8" customHeight="1">
      <c r="A320" s="35"/>
      <c r="B320" s="36"/>
      <c r="C320" s="216" t="s">
        <v>830</v>
      </c>
      <c r="D320" s="216" t="s">
        <v>154</v>
      </c>
      <c r="E320" s="217" t="s">
        <v>831</v>
      </c>
      <c r="F320" s="218" t="s">
        <v>832</v>
      </c>
      <c r="G320" s="219" t="s">
        <v>210</v>
      </c>
      <c r="H320" s="220">
        <v>2</v>
      </c>
      <c r="I320" s="221"/>
      <c r="J320" s="222">
        <f>ROUND(I320*H320,2)</f>
        <v>0</v>
      </c>
      <c r="K320" s="223"/>
      <c r="L320" s="41"/>
      <c r="M320" s="224" t="s">
        <v>1</v>
      </c>
      <c r="N320" s="225" t="s">
        <v>44</v>
      </c>
      <c r="O320" s="88"/>
      <c r="P320" s="226">
        <f>O320*H320</f>
        <v>0</v>
      </c>
      <c r="Q320" s="226">
        <v>0.00046999999999999999</v>
      </c>
      <c r="R320" s="226">
        <f>Q320*H320</f>
        <v>0.00093999999999999997</v>
      </c>
      <c r="S320" s="226">
        <v>0</v>
      </c>
      <c r="T320" s="227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28" t="s">
        <v>219</v>
      </c>
      <c r="AT320" s="228" t="s">
        <v>154</v>
      </c>
      <c r="AU320" s="228" t="s">
        <v>159</v>
      </c>
      <c r="AY320" s="14" t="s">
        <v>152</v>
      </c>
      <c r="BE320" s="229">
        <f>IF(N320="základní",J320,0)</f>
        <v>0</v>
      </c>
      <c r="BF320" s="229">
        <f>IF(N320="snížená",J320,0)</f>
        <v>0</v>
      </c>
      <c r="BG320" s="229">
        <f>IF(N320="zákl. přenesená",J320,0)</f>
        <v>0</v>
      </c>
      <c r="BH320" s="229">
        <f>IF(N320="sníž. přenesená",J320,0)</f>
        <v>0</v>
      </c>
      <c r="BI320" s="229">
        <f>IF(N320="nulová",J320,0)</f>
        <v>0</v>
      </c>
      <c r="BJ320" s="14" t="s">
        <v>159</v>
      </c>
      <c r="BK320" s="229">
        <f>ROUND(I320*H320,2)</f>
        <v>0</v>
      </c>
      <c r="BL320" s="14" t="s">
        <v>219</v>
      </c>
      <c r="BM320" s="228" t="s">
        <v>833</v>
      </c>
    </row>
    <row r="321" s="2" customFormat="1" ht="37.8" customHeight="1">
      <c r="A321" s="35"/>
      <c r="B321" s="36"/>
      <c r="C321" s="230" t="s">
        <v>834</v>
      </c>
      <c r="D321" s="230" t="s">
        <v>185</v>
      </c>
      <c r="E321" s="231" t="s">
        <v>835</v>
      </c>
      <c r="F321" s="232" t="s">
        <v>836</v>
      </c>
      <c r="G321" s="233" t="s">
        <v>210</v>
      </c>
      <c r="H321" s="234">
        <v>2</v>
      </c>
      <c r="I321" s="235"/>
      <c r="J321" s="236">
        <f>ROUND(I321*H321,2)</f>
        <v>0</v>
      </c>
      <c r="K321" s="237"/>
      <c r="L321" s="238"/>
      <c r="M321" s="239" t="s">
        <v>1</v>
      </c>
      <c r="N321" s="240" t="s">
        <v>44</v>
      </c>
      <c r="O321" s="88"/>
      <c r="P321" s="226">
        <f>O321*H321</f>
        <v>0</v>
      </c>
      <c r="Q321" s="226">
        <v>0.016</v>
      </c>
      <c r="R321" s="226">
        <f>Q321*H321</f>
        <v>0.032000000000000001</v>
      </c>
      <c r="S321" s="226">
        <v>0</v>
      </c>
      <c r="T321" s="227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28" t="s">
        <v>286</v>
      </c>
      <c r="AT321" s="228" t="s">
        <v>185</v>
      </c>
      <c r="AU321" s="228" t="s">
        <v>159</v>
      </c>
      <c r="AY321" s="14" t="s">
        <v>152</v>
      </c>
      <c r="BE321" s="229">
        <f>IF(N321="základní",J321,0)</f>
        <v>0</v>
      </c>
      <c r="BF321" s="229">
        <f>IF(N321="snížená",J321,0)</f>
        <v>0</v>
      </c>
      <c r="BG321" s="229">
        <f>IF(N321="zákl. přenesená",J321,0)</f>
        <v>0</v>
      </c>
      <c r="BH321" s="229">
        <f>IF(N321="sníž. přenesená",J321,0)</f>
        <v>0</v>
      </c>
      <c r="BI321" s="229">
        <f>IF(N321="nulová",J321,0)</f>
        <v>0</v>
      </c>
      <c r="BJ321" s="14" t="s">
        <v>159</v>
      </c>
      <c r="BK321" s="229">
        <f>ROUND(I321*H321,2)</f>
        <v>0</v>
      </c>
      <c r="BL321" s="14" t="s">
        <v>219</v>
      </c>
      <c r="BM321" s="228" t="s">
        <v>837</v>
      </c>
    </row>
    <row r="322" s="2" customFormat="1" ht="33" customHeight="1">
      <c r="A322" s="35"/>
      <c r="B322" s="36"/>
      <c r="C322" s="216" t="s">
        <v>838</v>
      </c>
      <c r="D322" s="216" t="s">
        <v>154</v>
      </c>
      <c r="E322" s="217" t="s">
        <v>839</v>
      </c>
      <c r="F322" s="218" t="s">
        <v>840</v>
      </c>
      <c r="G322" s="219" t="s">
        <v>222</v>
      </c>
      <c r="H322" s="220">
        <v>4.8200000000000003</v>
      </c>
      <c r="I322" s="221"/>
      <c r="J322" s="222">
        <f>ROUND(I322*H322,2)</f>
        <v>0</v>
      </c>
      <c r="K322" s="223"/>
      <c r="L322" s="41"/>
      <c r="M322" s="224" t="s">
        <v>1</v>
      </c>
      <c r="N322" s="225" t="s">
        <v>44</v>
      </c>
      <c r="O322" s="88"/>
      <c r="P322" s="226">
        <f>O322*H322</f>
        <v>0</v>
      </c>
      <c r="Q322" s="226">
        <v>0</v>
      </c>
      <c r="R322" s="226">
        <f>Q322*H322</f>
        <v>0</v>
      </c>
      <c r="S322" s="226">
        <v>0</v>
      </c>
      <c r="T322" s="227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28" t="s">
        <v>219</v>
      </c>
      <c r="AT322" s="228" t="s">
        <v>154</v>
      </c>
      <c r="AU322" s="228" t="s">
        <v>159</v>
      </c>
      <c r="AY322" s="14" t="s">
        <v>152</v>
      </c>
      <c r="BE322" s="229">
        <f>IF(N322="základní",J322,0)</f>
        <v>0</v>
      </c>
      <c r="BF322" s="229">
        <f>IF(N322="snížená",J322,0)</f>
        <v>0</v>
      </c>
      <c r="BG322" s="229">
        <f>IF(N322="zákl. přenesená",J322,0)</f>
        <v>0</v>
      </c>
      <c r="BH322" s="229">
        <f>IF(N322="sníž. přenesená",J322,0)</f>
        <v>0</v>
      </c>
      <c r="BI322" s="229">
        <f>IF(N322="nulová",J322,0)</f>
        <v>0</v>
      </c>
      <c r="BJ322" s="14" t="s">
        <v>159</v>
      </c>
      <c r="BK322" s="229">
        <f>ROUND(I322*H322,2)</f>
        <v>0</v>
      </c>
      <c r="BL322" s="14" t="s">
        <v>219</v>
      </c>
      <c r="BM322" s="228" t="s">
        <v>841</v>
      </c>
    </row>
    <row r="323" s="2" customFormat="1" ht="24.15" customHeight="1">
      <c r="A323" s="35"/>
      <c r="B323" s="36"/>
      <c r="C323" s="230" t="s">
        <v>842</v>
      </c>
      <c r="D323" s="230" t="s">
        <v>185</v>
      </c>
      <c r="E323" s="231" t="s">
        <v>843</v>
      </c>
      <c r="F323" s="232" t="s">
        <v>844</v>
      </c>
      <c r="G323" s="233" t="s">
        <v>222</v>
      </c>
      <c r="H323" s="234">
        <v>5.3019999999999996</v>
      </c>
      <c r="I323" s="235"/>
      <c r="J323" s="236">
        <f>ROUND(I323*H323,2)</f>
        <v>0</v>
      </c>
      <c r="K323" s="237"/>
      <c r="L323" s="238"/>
      <c r="M323" s="239" t="s">
        <v>1</v>
      </c>
      <c r="N323" s="240" t="s">
        <v>44</v>
      </c>
      <c r="O323" s="88"/>
      <c r="P323" s="226">
        <f>O323*H323</f>
        <v>0</v>
      </c>
      <c r="Q323" s="226">
        <v>0.0070000000000000001</v>
      </c>
      <c r="R323" s="226">
        <f>Q323*H323</f>
        <v>0.037114000000000001</v>
      </c>
      <c r="S323" s="226">
        <v>0</v>
      </c>
      <c r="T323" s="22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28" t="s">
        <v>286</v>
      </c>
      <c r="AT323" s="228" t="s">
        <v>185</v>
      </c>
      <c r="AU323" s="228" t="s">
        <v>159</v>
      </c>
      <c r="AY323" s="14" t="s">
        <v>152</v>
      </c>
      <c r="BE323" s="229">
        <f>IF(N323="základní",J323,0)</f>
        <v>0</v>
      </c>
      <c r="BF323" s="229">
        <f>IF(N323="snížená",J323,0)</f>
        <v>0</v>
      </c>
      <c r="BG323" s="229">
        <f>IF(N323="zákl. přenesená",J323,0)</f>
        <v>0</v>
      </c>
      <c r="BH323" s="229">
        <f>IF(N323="sníž. přenesená",J323,0)</f>
        <v>0</v>
      </c>
      <c r="BI323" s="229">
        <f>IF(N323="nulová",J323,0)</f>
        <v>0</v>
      </c>
      <c r="BJ323" s="14" t="s">
        <v>159</v>
      </c>
      <c r="BK323" s="229">
        <f>ROUND(I323*H323,2)</f>
        <v>0</v>
      </c>
      <c r="BL323" s="14" t="s">
        <v>219</v>
      </c>
      <c r="BM323" s="228" t="s">
        <v>845</v>
      </c>
    </row>
    <row r="324" s="2" customFormat="1" ht="49.05" customHeight="1">
      <c r="A324" s="35"/>
      <c r="B324" s="36"/>
      <c r="C324" s="216" t="s">
        <v>846</v>
      </c>
      <c r="D324" s="216" t="s">
        <v>154</v>
      </c>
      <c r="E324" s="217" t="s">
        <v>847</v>
      </c>
      <c r="F324" s="218" t="s">
        <v>848</v>
      </c>
      <c r="G324" s="219" t="s">
        <v>518</v>
      </c>
      <c r="H324" s="241"/>
      <c r="I324" s="221"/>
      <c r="J324" s="222">
        <f>ROUND(I324*H324,2)</f>
        <v>0</v>
      </c>
      <c r="K324" s="223"/>
      <c r="L324" s="41"/>
      <c r="M324" s="224" t="s">
        <v>1</v>
      </c>
      <c r="N324" s="225" t="s">
        <v>44</v>
      </c>
      <c r="O324" s="88"/>
      <c r="P324" s="226">
        <f>O324*H324</f>
        <v>0</v>
      </c>
      <c r="Q324" s="226">
        <v>0</v>
      </c>
      <c r="R324" s="226">
        <f>Q324*H324</f>
        <v>0</v>
      </c>
      <c r="S324" s="226">
        <v>0</v>
      </c>
      <c r="T324" s="227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28" t="s">
        <v>219</v>
      </c>
      <c r="AT324" s="228" t="s">
        <v>154</v>
      </c>
      <c r="AU324" s="228" t="s">
        <v>159</v>
      </c>
      <c r="AY324" s="14" t="s">
        <v>152</v>
      </c>
      <c r="BE324" s="229">
        <f>IF(N324="základní",J324,0)</f>
        <v>0</v>
      </c>
      <c r="BF324" s="229">
        <f>IF(N324="snížená",J324,0)</f>
        <v>0</v>
      </c>
      <c r="BG324" s="229">
        <f>IF(N324="zákl. přenesená",J324,0)</f>
        <v>0</v>
      </c>
      <c r="BH324" s="229">
        <f>IF(N324="sníž. přenesená",J324,0)</f>
        <v>0</v>
      </c>
      <c r="BI324" s="229">
        <f>IF(N324="nulová",J324,0)</f>
        <v>0</v>
      </c>
      <c r="BJ324" s="14" t="s">
        <v>159</v>
      </c>
      <c r="BK324" s="229">
        <f>ROUND(I324*H324,2)</f>
        <v>0</v>
      </c>
      <c r="BL324" s="14" t="s">
        <v>219</v>
      </c>
      <c r="BM324" s="228" t="s">
        <v>849</v>
      </c>
    </row>
    <row r="325" s="12" customFormat="1" ht="22.8" customHeight="1">
      <c r="A325" s="12"/>
      <c r="B325" s="200"/>
      <c r="C325" s="201"/>
      <c r="D325" s="202" t="s">
        <v>77</v>
      </c>
      <c r="E325" s="214" t="s">
        <v>850</v>
      </c>
      <c r="F325" s="214" t="s">
        <v>851</v>
      </c>
      <c r="G325" s="201"/>
      <c r="H325" s="201"/>
      <c r="I325" s="204"/>
      <c r="J325" s="215">
        <f>BK325</f>
        <v>0</v>
      </c>
      <c r="K325" s="201"/>
      <c r="L325" s="206"/>
      <c r="M325" s="207"/>
      <c r="N325" s="208"/>
      <c r="O325" s="208"/>
      <c r="P325" s="209">
        <f>SUM(P326:P330)</f>
        <v>0</v>
      </c>
      <c r="Q325" s="208"/>
      <c r="R325" s="209">
        <f>SUM(R326:R330)</f>
        <v>0.043329999999999994</v>
      </c>
      <c r="S325" s="208"/>
      <c r="T325" s="210">
        <f>SUM(T326:T330)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11" t="s">
        <v>159</v>
      </c>
      <c r="AT325" s="212" t="s">
        <v>77</v>
      </c>
      <c r="AU325" s="212" t="s">
        <v>86</v>
      </c>
      <c r="AY325" s="211" t="s">
        <v>152</v>
      </c>
      <c r="BK325" s="213">
        <f>SUM(BK326:BK330)</f>
        <v>0</v>
      </c>
    </row>
    <row r="326" s="2" customFormat="1" ht="24.15" customHeight="1">
      <c r="A326" s="35"/>
      <c r="B326" s="36"/>
      <c r="C326" s="216" t="s">
        <v>852</v>
      </c>
      <c r="D326" s="216" t="s">
        <v>154</v>
      </c>
      <c r="E326" s="217" t="s">
        <v>853</v>
      </c>
      <c r="F326" s="218" t="s">
        <v>854</v>
      </c>
      <c r="G326" s="219" t="s">
        <v>210</v>
      </c>
      <c r="H326" s="220">
        <v>1</v>
      </c>
      <c r="I326" s="221"/>
      <c r="J326" s="222">
        <f>ROUND(I326*H326,2)</f>
        <v>0</v>
      </c>
      <c r="K326" s="223"/>
      <c r="L326" s="41"/>
      <c r="M326" s="224" t="s">
        <v>1</v>
      </c>
      <c r="N326" s="225" t="s">
        <v>44</v>
      </c>
      <c r="O326" s="88"/>
      <c r="P326" s="226">
        <f>O326*H326</f>
        <v>0</v>
      </c>
      <c r="Q326" s="226">
        <v>0</v>
      </c>
      <c r="R326" s="226">
        <f>Q326*H326</f>
        <v>0</v>
      </c>
      <c r="S326" s="226">
        <v>0</v>
      </c>
      <c r="T326" s="227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28" t="s">
        <v>219</v>
      </c>
      <c r="AT326" s="228" t="s">
        <v>154</v>
      </c>
      <c r="AU326" s="228" t="s">
        <v>159</v>
      </c>
      <c r="AY326" s="14" t="s">
        <v>152</v>
      </c>
      <c r="BE326" s="229">
        <f>IF(N326="základní",J326,0)</f>
        <v>0</v>
      </c>
      <c r="BF326" s="229">
        <f>IF(N326="snížená",J326,0)</f>
        <v>0</v>
      </c>
      <c r="BG326" s="229">
        <f>IF(N326="zákl. přenesená",J326,0)</f>
        <v>0</v>
      </c>
      <c r="BH326" s="229">
        <f>IF(N326="sníž. přenesená",J326,0)</f>
        <v>0</v>
      </c>
      <c r="BI326" s="229">
        <f>IF(N326="nulová",J326,0)</f>
        <v>0</v>
      </c>
      <c r="BJ326" s="14" t="s">
        <v>159</v>
      </c>
      <c r="BK326" s="229">
        <f>ROUND(I326*H326,2)</f>
        <v>0</v>
      </c>
      <c r="BL326" s="14" t="s">
        <v>219</v>
      </c>
      <c r="BM326" s="228" t="s">
        <v>855</v>
      </c>
    </row>
    <row r="327" s="2" customFormat="1" ht="24.15" customHeight="1">
      <c r="A327" s="35"/>
      <c r="B327" s="36"/>
      <c r="C327" s="230" t="s">
        <v>856</v>
      </c>
      <c r="D327" s="230" t="s">
        <v>185</v>
      </c>
      <c r="E327" s="231" t="s">
        <v>857</v>
      </c>
      <c r="F327" s="232" t="s">
        <v>858</v>
      </c>
      <c r="G327" s="233" t="s">
        <v>231</v>
      </c>
      <c r="H327" s="234">
        <v>1</v>
      </c>
      <c r="I327" s="235"/>
      <c r="J327" s="236">
        <f>ROUND(I327*H327,2)</f>
        <v>0</v>
      </c>
      <c r="K327" s="237"/>
      <c r="L327" s="238"/>
      <c r="M327" s="239" t="s">
        <v>1</v>
      </c>
      <c r="N327" s="240" t="s">
        <v>44</v>
      </c>
      <c r="O327" s="88"/>
      <c r="P327" s="226">
        <f>O327*H327</f>
        <v>0</v>
      </c>
      <c r="Q327" s="226">
        <v>0.038289999999999998</v>
      </c>
      <c r="R327" s="226">
        <f>Q327*H327</f>
        <v>0.038289999999999998</v>
      </c>
      <c r="S327" s="226">
        <v>0</v>
      </c>
      <c r="T327" s="227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28" t="s">
        <v>286</v>
      </c>
      <c r="AT327" s="228" t="s">
        <v>185</v>
      </c>
      <c r="AU327" s="228" t="s">
        <v>159</v>
      </c>
      <c r="AY327" s="14" t="s">
        <v>152</v>
      </c>
      <c r="BE327" s="229">
        <f>IF(N327="základní",J327,0)</f>
        <v>0</v>
      </c>
      <c r="BF327" s="229">
        <f>IF(N327="snížená",J327,0)</f>
        <v>0</v>
      </c>
      <c r="BG327" s="229">
        <f>IF(N327="zákl. přenesená",J327,0)</f>
        <v>0</v>
      </c>
      <c r="BH327" s="229">
        <f>IF(N327="sníž. přenesená",J327,0)</f>
        <v>0</v>
      </c>
      <c r="BI327" s="229">
        <f>IF(N327="nulová",J327,0)</f>
        <v>0</v>
      </c>
      <c r="BJ327" s="14" t="s">
        <v>159</v>
      </c>
      <c r="BK327" s="229">
        <f>ROUND(I327*H327,2)</f>
        <v>0</v>
      </c>
      <c r="BL327" s="14" t="s">
        <v>219</v>
      </c>
      <c r="BM327" s="228" t="s">
        <v>859</v>
      </c>
    </row>
    <row r="328" s="2" customFormat="1" ht="44.25" customHeight="1">
      <c r="A328" s="35"/>
      <c r="B328" s="36"/>
      <c r="C328" s="216" t="s">
        <v>860</v>
      </c>
      <c r="D328" s="216" t="s">
        <v>154</v>
      </c>
      <c r="E328" s="217" t="s">
        <v>861</v>
      </c>
      <c r="F328" s="218" t="s">
        <v>862</v>
      </c>
      <c r="G328" s="219" t="s">
        <v>210</v>
      </c>
      <c r="H328" s="220">
        <v>1</v>
      </c>
      <c r="I328" s="221"/>
      <c r="J328" s="222">
        <f>ROUND(I328*H328,2)</f>
        <v>0</v>
      </c>
      <c r="K328" s="223"/>
      <c r="L328" s="41"/>
      <c r="M328" s="224" t="s">
        <v>1</v>
      </c>
      <c r="N328" s="225" t="s">
        <v>44</v>
      </c>
      <c r="O328" s="88"/>
      <c r="P328" s="226">
        <f>O328*H328</f>
        <v>0</v>
      </c>
      <c r="Q328" s="226">
        <v>4.0000000000000003E-05</v>
      </c>
      <c r="R328" s="226">
        <f>Q328*H328</f>
        <v>4.0000000000000003E-05</v>
      </c>
      <c r="S328" s="226">
        <v>0</v>
      </c>
      <c r="T328" s="227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28" t="s">
        <v>219</v>
      </c>
      <c r="AT328" s="228" t="s">
        <v>154</v>
      </c>
      <c r="AU328" s="228" t="s">
        <v>159</v>
      </c>
      <c r="AY328" s="14" t="s">
        <v>152</v>
      </c>
      <c r="BE328" s="229">
        <f>IF(N328="základní",J328,0)</f>
        <v>0</v>
      </c>
      <c r="BF328" s="229">
        <f>IF(N328="snížená",J328,0)</f>
        <v>0</v>
      </c>
      <c r="BG328" s="229">
        <f>IF(N328="zákl. přenesená",J328,0)</f>
        <v>0</v>
      </c>
      <c r="BH328" s="229">
        <f>IF(N328="sníž. přenesená",J328,0)</f>
        <v>0</v>
      </c>
      <c r="BI328" s="229">
        <f>IF(N328="nulová",J328,0)</f>
        <v>0</v>
      </c>
      <c r="BJ328" s="14" t="s">
        <v>159</v>
      </c>
      <c r="BK328" s="229">
        <f>ROUND(I328*H328,2)</f>
        <v>0</v>
      </c>
      <c r="BL328" s="14" t="s">
        <v>219</v>
      </c>
      <c r="BM328" s="228" t="s">
        <v>863</v>
      </c>
    </row>
    <row r="329" s="2" customFormat="1" ht="33" customHeight="1">
      <c r="A329" s="35"/>
      <c r="B329" s="36"/>
      <c r="C329" s="230" t="s">
        <v>864</v>
      </c>
      <c r="D329" s="230" t="s">
        <v>185</v>
      </c>
      <c r="E329" s="231" t="s">
        <v>865</v>
      </c>
      <c r="F329" s="232" t="s">
        <v>866</v>
      </c>
      <c r="G329" s="233" t="s">
        <v>210</v>
      </c>
      <c r="H329" s="234">
        <v>1</v>
      </c>
      <c r="I329" s="235"/>
      <c r="J329" s="236">
        <f>ROUND(I329*H329,2)</f>
        <v>0</v>
      </c>
      <c r="K329" s="237"/>
      <c r="L329" s="238"/>
      <c r="M329" s="239" t="s">
        <v>1</v>
      </c>
      <c r="N329" s="240" t="s">
        <v>44</v>
      </c>
      <c r="O329" s="88"/>
      <c r="P329" s="226">
        <f>O329*H329</f>
        <v>0</v>
      </c>
      <c r="Q329" s="226">
        <v>0.0050000000000000001</v>
      </c>
      <c r="R329" s="226">
        <f>Q329*H329</f>
        <v>0.0050000000000000001</v>
      </c>
      <c r="S329" s="226">
        <v>0</v>
      </c>
      <c r="T329" s="227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28" t="s">
        <v>286</v>
      </c>
      <c r="AT329" s="228" t="s">
        <v>185</v>
      </c>
      <c r="AU329" s="228" t="s">
        <v>159</v>
      </c>
      <c r="AY329" s="14" t="s">
        <v>152</v>
      </c>
      <c r="BE329" s="229">
        <f>IF(N329="základní",J329,0)</f>
        <v>0</v>
      </c>
      <c r="BF329" s="229">
        <f>IF(N329="snížená",J329,0)</f>
        <v>0</v>
      </c>
      <c r="BG329" s="229">
        <f>IF(N329="zákl. přenesená",J329,0)</f>
        <v>0</v>
      </c>
      <c r="BH329" s="229">
        <f>IF(N329="sníž. přenesená",J329,0)</f>
        <v>0</v>
      </c>
      <c r="BI329" s="229">
        <f>IF(N329="nulová",J329,0)</f>
        <v>0</v>
      </c>
      <c r="BJ329" s="14" t="s">
        <v>159</v>
      </c>
      <c r="BK329" s="229">
        <f>ROUND(I329*H329,2)</f>
        <v>0</v>
      </c>
      <c r="BL329" s="14" t="s">
        <v>219</v>
      </c>
      <c r="BM329" s="228" t="s">
        <v>867</v>
      </c>
    </row>
    <row r="330" s="2" customFormat="1" ht="55.5" customHeight="1">
      <c r="A330" s="35"/>
      <c r="B330" s="36"/>
      <c r="C330" s="216" t="s">
        <v>868</v>
      </c>
      <c r="D330" s="216" t="s">
        <v>154</v>
      </c>
      <c r="E330" s="217" t="s">
        <v>869</v>
      </c>
      <c r="F330" s="218" t="s">
        <v>870</v>
      </c>
      <c r="G330" s="219" t="s">
        <v>518</v>
      </c>
      <c r="H330" s="241"/>
      <c r="I330" s="221"/>
      <c r="J330" s="222">
        <f>ROUND(I330*H330,2)</f>
        <v>0</v>
      </c>
      <c r="K330" s="223"/>
      <c r="L330" s="41"/>
      <c r="M330" s="224" t="s">
        <v>1</v>
      </c>
      <c r="N330" s="225" t="s">
        <v>44</v>
      </c>
      <c r="O330" s="88"/>
      <c r="P330" s="226">
        <f>O330*H330</f>
        <v>0</v>
      </c>
      <c r="Q330" s="226">
        <v>0</v>
      </c>
      <c r="R330" s="226">
        <f>Q330*H330</f>
        <v>0</v>
      </c>
      <c r="S330" s="226">
        <v>0</v>
      </c>
      <c r="T330" s="227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28" t="s">
        <v>219</v>
      </c>
      <c r="AT330" s="228" t="s">
        <v>154</v>
      </c>
      <c r="AU330" s="228" t="s">
        <v>159</v>
      </c>
      <c r="AY330" s="14" t="s">
        <v>152</v>
      </c>
      <c r="BE330" s="229">
        <f>IF(N330="základní",J330,0)</f>
        <v>0</v>
      </c>
      <c r="BF330" s="229">
        <f>IF(N330="snížená",J330,0)</f>
        <v>0</v>
      </c>
      <c r="BG330" s="229">
        <f>IF(N330="zákl. přenesená",J330,0)</f>
        <v>0</v>
      </c>
      <c r="BH330" s="229">
        <f>IF(N330="sníž. přenesená",J330,0)</f>
        <v>0</v>
      </c>
      <c r="BI330" s="229">
        <f>IF(N330="nulová",J330,0)</f>
        <v>0</v>
      </c>
      <c r="BJ330" s="14" t="s">
        <v>159</v>
      </c>
      <c r="BK330" s="229">
        <f>ROUND(I330*H330,2)</f>
        <v>0</v>
      </c>
      <c r="BL330" s="14" t="s">
        <v>219</v>
      </c>
      <c r="BM330" s="228" t="s">
        <v>871</v>
      </c>
    </row>
    <row r="331" s="12" customFormat="1" ht="22.8" customHeight="1">
      <c r="A331" s="12"/>
      <c r="B331" s="200"/>
      <c r="C331" s="201"/>
      <c r="D331" s="202" t="s">
        <v>77</v>
      </c>
      <c r="E331" s="214" t="s">
        <v>872</v>
      </c>
      <c r="F331" s="214" t="s">
        <v>873</v>
      </c>
      <c r="G331" s="201"/>
      <c r="H331" s="201"/>
      <c r="I331" s="204"/>
      <c r="J331" s="215">
        <f>BK331</f>
        <v>0</v>
      </c>
      <c r="K331" s="201"/>
      <c r="L331" s="206"/>
      <c r="M331" s="207"/>
      <c r="N331" s="208"/>
      <c r="O331" s="208"/>
      <c r="P331" s="209">
        <f>SUM(P332:P347)</f>
        <v>0</v>
      </c>
      <c r="Q331" s="208"/>
      <c r="R331" s="209">
        <f>SUM(R332:R347)</f>
        <v>1.3399551000000001</v>
      </c>
      <c r="S331" s="208"/>
      <c r="T331" s="210">
        <f>SUM(T332:T347)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11" t="s">
        <v>159</v>
      </c>
      <c r="AT331" s="212" t="s">
        <v>77</v>
      </c>
      <c r="AU331" s="212" t="s">
        <v>86</v>
      </c>
      <c r="AY331" s="211" t="s">
        <v>152</v>
      </c>
      <c r="BK331" s="213">
        <f>SUM(BK332:BK347)</f>
        <v>0</v>
      </c>
    </row>
    <row r="332" s="2" customFormat="1" ht="24.15" customHeight="1">
      <c r="A332" s="35"/>
      <c r="B332" s="36"/>
      <c r="C332" s="216" t="s">
        <v>874</v>
      </c>
      <c r="D332" s="216" t="s">
        <v>154</v>
      </c>
      <c r="E332" s="217" t="s">
        <v>875</v>
      </c>
      <c r="F332" s="218" t="s">
        <v>876</v>
      </c>
      <c r="G332" s="219" t="s">
        <v>231</v>
      </c>
      <c r="H332" s="220">
        <v>40.299999999999997</v>
      </c>
      <c r="I332" s="221"/>
      <c r="J332" s="222">
        <f>ROUND(I332*H332,2)</f>
        <v>0</v>
      </c>
      <c r="K332" s="223"/>
      <c r="L332" s="41"/>
      <c r="M332" s="224" t="s">
        <v>1</v>
      </c>
      <c r="N332" s="225" t="s">
        <v>44</v>
      </c>
      <c r="O332" s="88"/>
      <c r="P332" s="226">
        <f>O332*H332</f>
        <v>0</v>
      </c>
      <c r="Q332" s="226">
        <v>0</v>
      </c>
      <c r="R332" s="226">
        <f>Q332*H332</f>
        <v>0</v>
      </c>
      <c r="S332" s="226">
        <v>0</v>
      </c>
      <c r="T332" s="227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28" t="s">
        <v>219</v>
      </c>
      <c r="AT332" s="228" t="s">
        <v>154</v>
      </c>
      <c r="AU332" s="228" t="s">
        <v>159</v>
      </c>
      <c r="AY332" s="14" t="s">
        <v>152</v>
      </c>
      <c r="BE332" s="229">
        <f>IF(N332="základní",J332,0)</f>
        <v>0</v>
      </c>
      <c r="BF332" s="229">
        <f>IF(N332="snížená",J332,0)</f>
        <v>0</v>
      </c>
      <c r="BG332" s="229">
        <f>IF(N332="zákl. přenesená",J332,0)</f>
        <v>0</v>
      </c>
      <c r="BH332" s="229">
        <f>IF(N332="sníž. přenesená",J332,0)</f>
        <v>0</v>
      </c>
      <c r="BI332" s="229">
        <f>IF(N332="nulová",J332,0)</f>
        <v>0</v>
      </c>
      <c r="BJ332" s="14" t="s">
        <v>159</v>
      </c>
      <c r="BK332" s="229">
        <f>ROUND(I332*H332,2)</f>
        <v>0</v>
      </c>
      <c r="BL332" s="14" t="s">
        <v>219</v>
      </c>
      <c r="BM332" s="228" t="s">
        <v>877</v>
      </c>
    </row>
    <row r="333" s="2" customFormat="1" ht="24.15" customHeight="1">
      <c r="A333" s="35"/>
      <c r="B333" s="36"/>
      <c r="C333" s="216" t="s">
        <v>878</v>
      </c>
      <c r="D333" s="216" t="s">
        <v>154</v>
      </c>
      <c r="E333" s="217" t="s">
        <v>879</v>
      </c>
      <c r="F333" s="218" t="s">
        <v>880</v>
      </c>
      <c r="G333" s="219" t="s">
        <v>231</v>
      </c>
      <c r="H333" s="220">
        <v>40.299999999999997</v>
      </c>
      <c r="I333" s="221"/>
      <c r="J333" s="222">
        <f>ROUND(I333*H333,2)</f>
        <v>0</v>
      </c>
      <c r="K333" s="223"/>
      <c r="L333" s="41"/>
      <c r="M333" s="224" t="s">
        <v>1</v>
      </c>
      <c r="N333" s="225" t="s">
        <v>44</v>
      </c>
      <c r="O333" s="88"/>
      <c r="P333" s="226">
        <f>O333*H333</f>
        <v>0</v>
      </c>
      <c r="Q333" s="226">
        <v>0.00029999999999999997</v>
      </c>
      <c r="R333" s="226">
        <f>Q333*H333</f>
        <v>0.012089999999999998</v>
      </c>
      <c r="S333" s="226">
        <v>0</v>
      </c>
      <c r="T333" s="227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28" t="s">
        <v>219</v>
      </c>
      <c r="AT333" s="228" t="s">
        <v>154</v>
      </c>
      <c r="AU333" s="228" t="s">
        <v>159</v>
      </c>
      <c r="AY333" s="14" t="s">
        <v>152</v>
      </c>
      <c r="BE333" s="229">
        <f>IF(N333="základní",J333,0)</f>
        <v>0</v>
      </c>
      <c r="BF333" s="229">
        <f>IF(N333="snížená",J333,0)</f>
        <v>0</v>
      </c>
      <c r="BG333" s="229">
        <f>IF(N333="zákl. přenesená",J333,0)</f>
        <v>0</v>
      </c>
      <c r="BH333" s="229">
        <f>IF(N333="sníž. přenesená",J333,0)</f>
        <v>0</v>
      </c>
      <c r="BI333" s="229">
        <f>IF(N333="nulová",J333,0)</f>
        <v>0</v>
      </c>
      <c r="BJ333" s="14" t="s">
        <v>159</v>
      </c>
      <c r="BK333" s="229">
        <f>ROUND(I333*H333,2)</f>
        <v>0</v>
      </c>
      <c r="BL333" s="14" t="s">
        <v>219</v>
      </c>
      <c r="BM333" s="228" t="s">
        <v>881</v>
      </c>
    </row>
    <row r="334" s="2" customFormat="1" ht="37.8" customHeight="1">
      <c r="A334" s="35"/>
      <c r="B334" s="36"/>
      <c r="C334" s="216" t="s">
        <v>882</v>
      </c>
      <c r="D334" s="216" t="s">
        <v>154</v>
      </c>
      <c r="E334" s="217" t="s">
        <v>883</v>
      </c>
      <c r="F334" s="218" t="s">
        <v>884</v>
      </c>
      <c r="G334" s="219" t="s">
        <v>231</v>
      </c>
      <c r="H334" s="220">
        <v>40.299999999999997</v>
      </c>
      <c r="I334" s="221"/>
      <c r="J334" s="222">
        <f>ROUND(I334*H334,2)</f>
        <v>0</v>
      </c>
      <c r="K334" s="223"/>
      <c r="L334" s="41"/>
      <c r="M334" s="224" t="s">
        <v>1</v>
      </c>
      <c r="N334" s="225" t="s">
        <v>44</v>
      </c>
      <c r="O334" s="88"/>
      <c r="P334" s="226">
        <f>O334*H334</f>
        <v>0</v>
      </c>
      <c r="Q334" s="226">
        <v>0.0045500000000000002</v>
      </c>
      <c r="R334" s="226">
        <f>Q334*H334</f>
        <v>0.183365</v>
      </c>
      <c r="S334" s="226">
        <v>0</v>
      </c>
      <c r="T334" s="227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28" t="s">
        <v>219</v>
      </c>
      <c r="AT334" s="228" t="s">
        <v>154</v>
      </c>
      <c r="AU334" s="228" t="s">
        <v>159</v>
      </c>
      <c r="AY334" s="14" t="s">
        <v>152</v>
      </c>
      <c r="BE334" s="229">
        <f>IF(N334="základní",J334,0)</f>
        <v>0</v>
      </c>
      <c r="BF334" s="229">
        <f>IF(N334="snížená",J334,0)</f>
        <v>0</v>
      </c>
      <c r="BG334" s="229">
        <f>IF(N334="zákl. přenesená",J334,0)</f>
        <v>0</v>
      </c>
      <c r="BH334" s="229">
        <f>IF(N334="sníž. přenesená",J334,0)</f>
        <v>0</v>
      </c>
      <c r="BI334" s="229">
        <f>IF(N334="nulová",J334,0)</f>
        <v>0</v>
      </c>
      <c r="BJ334" s="14" t="s">
        <v>159</v>
      </c>
      <c r="BK334" s="229">
        <f>ROUND(I334*H334,2)</f>
        <v>0</v>
      </c>
      <c r="BL334" s="14" t="s">
        <v>219</v>
      </c>
      <c r="BM334" s="228" t="s">
        <v>885</v>
      </c>
    </row>
    <row r="335" s="2" customFormat="1" ht="33" customHeight="1">
      <c r="A335" s="35"/>
      <c r="B335" s="36"/>
      <c r="C335" s="216" t="s">
        <v>886</v>
      </c>
      <c r="D335" s="216" t="s">
        <v>154</v>
      </c>
      <c r="E335" s="217" t="s">
        <v>887</v>
      </c>
      <c r="F335" s="218" t="s">
        <v>888</v>
      </c>
      <c r="G335" s="219" t="s">
        <v>222</v>
      </c>
      <c r="H335" s="220">
        <v>24.68</v>
      </c>
      <c r="I335" s="221"/>
      <c r="J335" s="222">
        <f>ROUND(I335*H335,2)</f>
        <v>0</v>
      </c>
      <c r="K335" s="223"/>
      <c r="L335" s="41"/>
      <c r="M335" s="224" t="s">
        <v>1</v>
      </c>
      <c r="N335" s="225" t="s">
        <v>44</v>
      </c>
      <c r="O335" s="88"/>
      <c r="P335" s="226">
        <f>O335*H335</f>
        <v>0</v>
      </c>
      <c r="Q335" s="226">
        <v>0.00058</v>
      </c>
      <c r="R335" s="226">
        <f>Q335*H335</f>
        <v>0.0143144</v>
      </c>
      <c r="S335" s="226">
        <v>0</v>
      </c>
      <c r="T335" s="227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28" t="s">
        <v>219</v>
      </c>
      <c r="AT335" s="228" t="s">
        <v>154</v>
      </c>
      <c r="AU335" s="228" t="s">
        <v>159</v>
      </c>
      <c r="AY335" s="14" t="s">
        <v>152</v>
      </c>
      <c r="BE335" s="229">
        <f>IF(N335="základní",J335,0)</f>
        <v>0</v>
      </c>
      <c r="BF335" s="229">
        <f>IF(N335="snížená",J335,0)</f>
        <v>0</v>
      </c>
      <c r="BG335" s="229">
        <f>IF(N335="zákl. přenesená",J335,0)</f>
        <v>0</v>
      </c>
      <c r="BH335" s="229">
        <f>IF(N335="sníž. přenesená",J335,0)</f>
        <v>0</v>
      </c>
      <c r="BI335" s="229">
        <f>IF(N335="nulová",J335,0)</f>
        <v>0</v>
      </c>
      <c r="BJ335" s="14" t="s">
        <v>159</v>
      </c>
      <c r="BK335" s="229">
        <f>ROUND(I335*H335,2)</f>
        <v>0</v>
      </c>
      <c r="BL335" s="14" t="s">
        <v>219</v>
      </c>
      <c r="BM335" s="228" t="s">
        <v>889</v>
      </c>
    </row>
    <row r="336" s="2" customFormat="1" ht="24.15" customHeight="1">
      <c r="A336" s="35"/>
      <c r="B336" s="36"/>
      <c r="C336" s="230" t="s">
        <v>890</v>
      </c>
      <c r="D336" s="230" t="s">
        <v>185</v>
      </c>
      <c r="E336" s="231" t="s">
        <v>891</v>
      </c>
      <c r="F336" s="232" t="s">
        <v>892</v>
      </c>
      <c r="G336" s="233" t="s">
        <v>231</v>
      </c>
      <c r="H336" s="234">
        <v>2.7149999999999999</v>
      </c>
      <c r="I336" s="235"/>
      <c r="J336" s="236">
        <f>ROUND(I336*H336,2)</f>
        <v>0</v>
      </c>
      <c r="K336" s="237"/>
      <c r="L336" s="238"/>
      <c r="M336" s="239" t="s">
        <v>1</v>
      </c>
      <c r="N336" s="240" t="s">
        <v>44</v>
      </c>
      <c r="O336" s="88"/>
      <c r="P336" s="226">
        <f>O336*H336</f>
        <v>0</v>
      </c>
      <c r="Q336" s="226">
        <v>0.017999999999999999</v>
      </c>
      <c r="R336" s="226">
        <f>Q336*H336</f>
        <v>0.048869999999999997</v>
      </c>
      <c r="S336" s="226">
        <v>0</v>
      </c>
      <c r="T336" s="227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28" t="s">
        <v>286</v>
      </c>
      <c r="AT336" s="228" t="s">
        <v>185</v>
      </c>
      <c r="AU336" s="228" t="s">
        <v>159</v>
      </c>
      <c r="AY336" s="14" t="s">
        <v>152</v>
      </c>
      <c r="BE336" s="229">
        <f>IF(N336="základní",J336,0)</f>
        <v>0</v>
      </c>
      <c r="BF336" s="229">
        <f>IF(N336="snížená",J336,0)</f>
        <v>0</v>
      </c>
      <c r="BG336" s="229">
        <f>IF(N336="zákl. přenesená",J336,0)</f>
        <v>0</v>
      </c>
      <c r="BH336" s="229">
        <f>IF(N336="sníž. přenesená",J336,0)</f>
        <v>0</v>
      </c>
      <c r="BI336" s="229">
        <f>IF(N336="nulová",J336,0)</f>
        <v>0</v>
      </c>
      <c r="BJ336" s="14" t="s">
        <v>159</v>
      </c>
      <c r="BK336" s="229">
        <f>ROUND(I336*H336,2)</f>
        <v>0</v>
      </c>
      <c r="BL336" s="14" t="s">
        <v>219</v>
      </c>
      <c r="BM336" s="228" t="s">
        <v>893</v>
      </c>
    </row>
    <row r="337" s="2" customFormat="1" ht="37.8" customHeight="1">
      <c r="A337" s="35"/>
      <c r="B337" s="36"/>
      <c r="C337" s="216" t="s">
        <v>894</v>
      </c>
      <c r="D337" s="216" t="s">
        <v>154</v>
      </c>
      <c r="E337" s="217" t="s">
        <v>895</v>
      </c>
      <c r="F337" s="218" t="s">
        <v>896</v>
      </c>
      <c r="G337" s="219" t="s">
        <v>231</v>
      </c>
      <c r="H337" s="220">
        <v>40.299999999999997</v>
      </c>
      <c r="I337" s="221"/>
      <c r="J337" s="222">
        <f>ROUND(I337*H337,2)</f>
        <v>0</v>
      </c>
      <c r="K337" s="223"/>
      <c r="L337" s="41"/>
      <c r="M337" s="224" t="s">
        <v>1</v>
      </c>
      <c r="N337" s="225" t="s">
        <v>44</v>
      </c>
      <c r="O337" s="88"/>
      <c r="P337" s="226">
        <f>O337*H337</f>
        <v>0</v>
      </c>
      <c r="Q337" s="226">
        <v>0.0063499999999999997</v>
      </c>
      <c r="R337" s="226">
        <f>Q337*H337</f>
        <v>0.25590499999999999</v>
      </c>
      <c r="S337" s="226">
        <v>0</v>
      </c>
      <c r="T337" s="227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28" t="s">
        <v>219</v>
      </c>
      <c r="AT337" s="228" t="s">
        <v>154</v>
      </c>
      <c r="AU337" s="228" t="s">
        <v>159</v>
      </c>
      <c r="AY337" s="14" t="s">
        <v>152</v>
      </c>
      <c r="BE337" s="229">
        <f>IF(N337="základní",J337,0)</f>
        <v>0</v>
      </c>
      <c r="BF337" s="229">
        <f>IF(N337="snížená",J337,0)</f>
        <v>0</v>
      </c>
      <c r="BG337" s="229">
        <f>IF(N337="zákl. přenesená",J337,0)</f>
        <v>0</v>
      </c>
      <c r="BH337" s="229">
        <f>IF(N337="sníž. přenesená",J337,0)</f>
        <v>0</v>
      </c>
      <c r="BI337" s="229">
        <f>IF(N337="nulová",J337,0)</f>
        <v>0</v>
      </c>
      <c r="BJ337" s="14" t="s">
        <v>159</v>
      </c>
      <c r="BK337" s="229">
        <f>ROUND(I337*H337,2)</f>
        <v>0</v>
      </c>
      <c r="BL337" s="14" t="s">
        <v>219</v>
      </c>
      <c r="BM337" s="228" t="s">
        <v>897</v>
      </c>
    </row>
    <row r="338" s="2" customFormat="1" ht="24.15" customHeight="1">
      <c r="A338" s="35"/>
      <c r="B338" s="36"/>
      <c r="C338" s="230" t="s">
        <v>898</v>
      </c>
      <c r="D338" s="230" t="s">
        <v>185</v>
      </c>
      <c r="E338" s="231" t="s">
        <v>891</v>
      </c>
      <c r="F338" s="232" t="s">
        <v>892</v>
      </c>
      <c r="G338" s="233" t="s">
        <v>231</v>
      </c>
      <c r="H338" s="234">
        <v>37.950000000000003</v>
      </c>
      <c r="I338" s="235"/>
      <c r="J338" s="236">
        <f>ROUND(I338*H338,2)</f>
        <v>0</v>
      </c>
      <c r="K338" s="237"/>
      <c r="L338" s="238"/>
      <c r="M338" s="239" t="s">
        <v>1</v>
      </c>
      <c r="N338" s="240" t="s">
        <v>44</v>
      </c>
      <c r="O338" s="88"/>
      <c r="P338" s="226">
        <f>O338*H338</f>
        <v>0</v>
      </c>
      <c r="Q338" s="226">
        <v>0.017999999999999999</v>
      </c>
      <c r="R338" s="226">
        <f>Q338*H338</f>
        <v>0.68310000000000004</v>
      </c>
      <c r="S338" s="226">
        <v>0</v>
      </c>
      <c r="T338" s="227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28" t="s">
        <v>286</v>
      </c>
      <c r="AT338" s="228" t="s">
        <v>185</v>
      </c>
      <c r="AU338" s="228" t="s">
        <v>159</v>
      </c>
      <c r="AY338" s="14" t="s">
        <v>152</v>
      </c>
      <c r="BE338" s="229">
        <f>IF(N338="základní",J338,0)</f>
        <v>0</v>
      </c>
      <c r="BF338" s="229">
        <f>IF(N338="snížená",J338,0)</f>
        <v>0</v>
      </c>
      <c r="BG338" s="229">
        <f>IF(N338="zákl. přenesená",J338,0)</f>
        <v>0</v>
      </c>
      <c r="BH338" s="229">
        <f>IF(N338="sníž. přenesená",J338,0)</f>
        <v>0</v>
      </c>
      <c r="BI338" s="229">
        <f>IF(N338="nulová",J338,0)</f>
        <v>0</v>
      </c>
      <c r="BJ338" s="14" t="s">
        <v>159</v>
      </c>
      <c r="BK338" s="229">
        <f>ROUND(I338*H338,2)</f>
        <v>0</v>
      </c>
      <c r="BL338" s="14" t="s">
        <v>219</v>
      </c>
      <c r="BM338" s="228" t="s">
        <v>899</v>
      </c>
    </row>
    <row r="339" s="2" customFormat="1" ht="37.8" customHeight="1">
      <c r="A339" s="35"/>
      <c r="B339" s="36"/>
      <c r="C339" s="230" t="s">
        <v>900</v>
      </c>
      <c r="D339" s="230" t="s">
        <v>185</v>
      </c>
      <c r="E339" s="231" t="s">
        <v>901</v>
      </c>
      <c r="F339" s="232" t="s">
        <v>902</v>
      </c>
      <c r="G339" s="233" t="s">
        <v>231</v>
      </c>
      <c r="H339" s="234">
        <v>6.3799999999999999</v>
      </c>
      <c r="I339" s="235"/>
      <c r="J339" s="236">
        <f>ROUND(I339*H339,2)</f>
        <v>0</v>
      </c>
      <c r="K339" s="237"/>
      <c r="L339" s="238"/>
      <c r="M339" s="239" t="s">
        <v>1</v>
      </c>
      <c r="N339" s="240" t="s">
        <v>44</v>
      </c>
      <c r="O339" s="88"/>
      <c r="P339" s="226">
        <f>O339*H339</f>
        <v>0</v>
      </c>
      <c r="Q339" s="226">
        <v>0.019199999999999998</v>
      </c>
      <c r="R339" s="226">
        <f>Q339*H339</f>
        <v>0.12249599999999999</v>
      </c>
      <c r="S339" s="226">
        <v>0</v>
      </c>
      <c r="T339" s="227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28" t="s">
        <v>286</v>
      </c>
      <c r="AT339" s="228" t="s">
        <v>185</v>
      </c>
      <c r="AU339" s="228" t="s">
        <v>159</v>
      </c>
      <c r="AY339" s="14" t="s">
        <v>152</v>
      </c>
      <c r="BE339" s="229">
        <f>IF(N339="základní",J339,0)</f>
        <v>0</v>
      </c>
      <c r="BF339" s="229">
        <f>IF(N339="snížená",J339,0)</f>
        <v>0</v>
      </c>
      <c r="BG339" s="229">
        <f>IF(N339="zákl. přenesená",J339,0)</f>
        <v>0</v>
      </c>
      <c r="BH339" s="229">
        <f>IF(N339="sníž. přenesená",J339,0)</f>
        <v>0</v>
      </c>
      <c r="BI339" s="229">
        <f>IF(N339="nulová",J339,0)</f>
        <v>0</v>
      </c>
      <c r="BJ339" s="14" t="s">
        <v>159</v>
      </c>
      <c r="BK339" s="229">
        <f>ROUND(I339*H339,2)</f>
        <v>0</v>
      </c>
      <c r="BL339" s="14" t="s">
        <v>219</v>
      </c>
      <c r="BM339" s="228" t="s">
        <v>903</v>
      </c>
    </row>
    <row r="340" s="2" customFormat="1" ht="24.15" customHeight="1">
      <c r="A340" s="35"/>
      <c r="B340" s="36"/>
      <c r="C340" s="216" t="s">
        <v>904</v>
      </c>
      <c r="D340" s="216" t="s">
        <v>154</v>
      </c>
      <c r="E340" s="217" t="s">
        <v>905</v>
      </c>
      <c r="F340" s="218" t="s">
        <v>906</v>
      </c>
      <c r="G340" s="219" t="s">
        <v>231</v>
      </c>
      <c r="H340" s="220">
        <v>5.7999999999999998</v>
      </c>
      <c r="I340" s="221"/>
      <c r="J340" s="222">
        <f>ROUND(I340*H340,2)</f>
        <v>0</v>
      </c>
      <c r="K340" s="223"/>
      <c r="L340" s="41"/>
      <c r="M340" s="224" t="s">
        <v>1</v>
      </c>
      <c r="N340" s="225" t="s">
        <v>44</v>
      </c>
      <c r="O340" s="88"/>
      <c r="P340" s="226">
        <f>O340*H340</f>
        <v>0</v>
      </c>
      <c r="Q340" s="226">
        <v>0.0015</v>
      </c>
      <c r="R340" s="226">
        <f>Q340*H340</f>
        <v>0.0086999999999999994</v>
      </c>
      <c r="S340" s="226">
        <v>0</v>
      </c>
      <c r="T340" s="227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28" t="s">
        <v>219</v>
      </c>
      <c r="AT340" s="228" t="s">
        <v>154</v>
      </c>
      <c r="AU340" s="228" t="s">
        <v>159</v>
      </c>
      <c r="AY340" s="14" t="s">
        <v>152</v>
      </c>
      <c r="BE340" s="229">
        <f>IF(N340="základní",J340,0)</f>
        <v>0</v>
      </c>
      <c r="BF340" s="229">
        <f>IF(N340="snížená",J340,0)</f>
        <v>0</v>
      </c>
      <c r="BG340" s="229">
        <f>IF(N340="zákl. přenesená",J340,0)</f>
        <v>0</v>
      </c>
      <c r="BH340" s="229">
        <f>IF(N340="sníž. přenesená",J340,0)</f>
        <v>0</v>
      </c>
      <c r="BI340" s="229">
        <f>IF(N340="nulová",J340,0)</f>
        <v>0</v>
      </c>
      <c r="BJ340" s="14" t="s">
        <v>159</v>
      </c>
      <c r="BK340" s="229">
        <f>ROUND(I340*H340,2)</f>
        <v>0</v>
      </c>
      <c r="BL340" s="14" t="s">
        <v>219</v>
      </c>
      <c r="BM340" s="228" t="s">
        <v>907</v>
      </c>
    </row>
    <row r="341" s="2" customFormat="1" ht="16.5" customHeight="1">
      <c r="A341" s="35"/>
      <c r="B341" s="36"/>
      <c r="C341" s="216" t="s">
        <v>908</v>
      </c>
      <c r="D341" s="216" t="s">
        <v>154</v>
      </c>
      <c r="E341" s="217" t="s">
        <v>909</v>
      </c>
      <c r="F341" s="218" t="s">
        <v>910</v>
      </c>
      <c r="G341" s="219" t="s">
        <v>222</v>
      </c>
      <c r="H341" s="220">
        <v>50.969999999999999</v>
      </c>
      <c r="I341" s="221"/>
      <c r="J341" s="222">
        <f>ROUND(I341*H341,2)</f>
        <v>0</v>
      </c>
      <c r="K341" s="223"/>
      <c r="L341" s="41"/>
      <c r="M341" s="224" t="s">
        <v>1</v>
      </c>
      <c r="N341" s="225" t="s">
        <v>44</v>
      </c>
      <c r="O341" s="88"/>
      <c r="P341" s="226">
        <f>O341*H341</f>
        <v>0</v>
      </c>
      <c r="Q341" s="226">
        <v>9.0000000000000006E-05</v>
      </c>
      <c r="R341" s="226">
        <f>Q341*H341</f>
        <v>0.0045872999999999999</v>
      </c>
      <c r="S341" s="226">
        <v>0</v>
      </c>
      <c r="T341" s="227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28" t="s">
        <v>219</v>
      </c>
      <c r="AT341" s="228" t="s">
        <v>154</v>
      </c>
      <c r="AU341" s="228" t="s">
        <v>159</v>
      </c>
      <c r="AY341" s="14" t="s">
        <v>152</v>
      </c>
      <c r="BE341" s="229">
        <f>IF(N341="základní",J341,0)</f>
        <v>0</v>
      </c>
      <c r="BF341" s="229">
        <f>IF(N341="snížená",J341,0)</f>
        <v>0</v>
      </c>
      <c r="BG341" s="229">
        <f>IF(N341="zákl. přenesená",J341,0)</f>
        <v>0</v>
      </c>
      <c r="BH341" s="229">
        <f>IF(N341="sníž. přenesená",J341,0)</f>
        <v>0</v>
      </c>
      <c r="BI341" s="229">
        <f>IF(N341="nulová",J341,0)</f>
        <v>0</v>
      </c>
      <c r="BJ341" s="14" t="s">
        <v>159</v>
      </c>
      <c r="BK341" s="229">
        <f>ROUND(I341*H341,2)</f>
        <v>0</v>
      </c>
      <c r="BL341" s="14" t="s">
        <v>219</v>
      </c>
      <c r="BM341" s="228" t="s">
        <v>911</v>
      </c>
    </row>
    <row r="342" s="2" customFormat="1" ht="24.15" customHeight="1">
      <c r="A342" s="35"/>
      <c r="B342" s="36"/>
      <c r="C342" s="216" t="s">
        <v>912</v>
      </c>
      <c r="D342" s="216" t="s">
        <v>154</v>
      </c>
      <c r="E342" s="217" t="s">
        <v>913</v>
      </c>
      <c r="F342" s="218" t="s">
        <v>914</v>
      </c>
      <c r="G342" s="219" t="s">
        <v>210</v>
      </c>
      <c r="H342" s="220">
        <v>4</v>
      </c>
      <c r="I342" s="221"/>
      <c r="J342" s="222">
        <f>ROUND(I342*H342,2)</f>
        <v>0</v>
      </c>
      <c r="K342" s="223"/>
      <c r="L342" s="41"/>
      <c r="M342" s="224" t="s">
        <v>1</v>
      </c>
      <c r="N342" s="225" t="s">
        <v>44</v>
      </c>
      <c r="O342" s="88"/>
      <c r="P342" s="226">
        <f>O342*H342</f>
        <v>0</v>
      </c>
      <c r="Q342" s="226">
        <v>0.00021000000000000001</v>
      </c>
      <c r="R342" s="226">
        <f>Q342*H342</f>
        <v>0.00084000000000000003</v>
      </c>
      <c r="S342" s="226">
        <v>0</v>
      </c>
      <c r="T342" s="227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28" t="s">
        <v>219</v>
      </c>
      <c r="AT342" s="228" t="s">
        <v>154</v>
      </c>
      <c r="AU342" s="228" t="s">
        <v>159</v>
      </c>
      <c r="AY342" s="14" t="s">
        <v>152</v>
      </c>
      <c r="BE342" s="229">
        <f>IF(N342="základní",J342,0)</f>
        <v>0</v>
      </c>
      <c r="BF342" s="229">
        <f>IF(N342="snížená",J342,0)</f>
        <v>0</v>
      </c>
      <c r="BG342" s="229">
        <f>IF(N342="zákl. přenesená",J342,0)</f>
        <v>0</v>
      </c>
      <c r="BH342" s="229">
        <f>IF(N342="sníž. přenesená",J342,0)</f>
        <v>0</v>
      </c>
      <c r="BI342" s="229">
        <f>IF(N342="nulová",J342,0)</f>
        <v>0</v>
      </c>
      <c r="BJ342" s="14" t="s">
        <v>159</v>
      </c>
      <c r="BK342" s="229">
        <f>ROUND(I342*H342,2)</f>
        <v>0</v>
      </c>
      <c r="BL342" s="14" t="s">
        <v>219</v>
      </c>
      <c r="BM342" s="228" t="s">
        <v>915</v>
      </c>
    </row>
    <row r="343" s="2" customFormat="1" ht="24.15" customHeight="1">
      <c r="A343" s="35"/>
      <c r="B343" s="36"/>
      <c r="C343" s="216" t="s">
        <v>916</v>
      </c>
      <c r="D343" s="216" t="s">
        <v>154</v>
      </c>
      <c r="E343" s="217" t="s">
        <v>917</v>
      </c>
      <c r="F343" s="218" t="s">
        <v>918</v>
      </c>
      <c r="G343" s="219" t="s">
        <v>210</v>
      </c>
      <c r="H343" s="220">
        <v>1</v>
      </c>
      <c r="I343" s="221"/>
      <c r="J343" s="222">
        <f>ROUND(I343*H343,2)</f>
        <v>0</v>
      </c>
      <c r="K343" s="223"/>
      <c r="L343" s="41"/>
      <c r="M343" s="224" t="s">
        <v>1</v>
      </c>
      <c r="N343" s="225" t="s">
        <v>44</v>
      </c>
      <c r="O343" s="88"/>
      <c r="P343" s="226">
        <f>O343*H343</f>
        <v>0</v>
      </c>
      <c r="Q343" s="226">
        <v>0.00017000000000000001</v>
      </c>
      <c r="R343" s="226">
        <f>Q343*H343</f>
        <v>0.00017000000000000001</v>
      </c>
      <c r="S343" s="226">
        <v>0</v>
      </c>
      <c r="T343" s="227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28" t="s">
        <v>219</v>
      </c>
      <c r="AT343" s="228" t="s">
        <v>154</v>
      </c>
      <c r="AU343" s="228" t="s">
        <v>159</v>
      </c>
      <c r="AY343" s="14" t="s">
        <v>152</v>
      </c>
      <c r="BE343" s="229">
        <f>IF(N343="základní",J343,0)</f>
        <v>0</v>
      </c>
      <c r="BF343" s="229">
        <f>IF(N343="snížená",J343,0)</f>
        <v>0</v>
      </c>
      <c r="BG343" s="229">
        <f>IF(N343="zákl. přenesená",J343,0)</f>
        <v>0</v>
      </c>
      <c r="BH343" s="229">
        <f>IF(N343="sníž. přenesená",J343,0)</f>
        <v>0</v>
      </c>
      <c r="BI343" s="229">
        <f>IF(N343="nulová",J343,0)</f>
        <v>0</v>
      </c>
      <c r="BJ343" s="14" t="s">
        <v>159</v>
      </c>
      <c r="BK343" s="229">
        <f>ROUND(I343*H343,2)</f>
        <v>0</v>
      </c>
      <c r="BL343" s="14" t="s">
        <v>219</v>
      </c>
      <c r="BM343" s="228" t="s">
        <v>919</v>
      </c>
    </row>
    <row r="344" s="2" customFormat="1" ht="16.5" customHeight="1">
      <c r="A344" s="35"/>
      <c r="B344" s="36"/>
      <c r="C344" s="230" t="s">
        <v>920</v>
      </c>
      <c r="D344" s="230" t="s">
        <v>185</v>
      </c>
      <c r="E344" s="231" t="s">
        <v>921</v>
      </c>
      <c r="F344" s="232" t="s">
        <v>922</v>
      </c>
      <c r="G344" s="233" t="s">
        <v>210</v>
      </c>
      <c r="H344" s="234">
        <v>1</v>
      </c>
      <c r="I344" s="235"/>
      <c r="J344" s="236">
        <f>ROUND(I344*H344,2)</f>
        <v>0</v>
      </c>
      <c r="K344" s="237"/>
      <c r="L344" s="238"/>
      <c r="M344" s="239" t="s">
        <v>1</v>
      </c>
      <c r="N344" s="240" t="s">
        <v>44</v>
      </c>
      <c r="O344" s="88"/>
      <c r="P344" s="226">
        <f>O344*H344</f>
        <v>0</v>
      </c>
      <c r="Q344" s="226">
        <v>4.0000000000000003E-05</v>
      </c>
      <c r="R344" s="226">
        <f>Q344*H344</f>
        <v>4.0000000000000003E-05</v>
      </c>
      <c r="S344" s="226">
        <v>0</v>
      </c>
      <c r="T344" s="227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28" t="s">
        <v>286</v>
      </c>
      <c r="AT344" s="228" t="s">
        <v>185</v>
      </c>
      <c r="AU344" s="228" t="s">
        <v>159</v>
      </c>
      <c r="AY344" s="14" t="s">
        <v>152</v>
      </c>
      <c r="BE344" s="229">
        <f>IF(N344="základní",J344,0)</f>
        <v>0</v>
      </c>
      <c r="BF344" s="229">
        <f>IF(N344="snížená",J344,0)</f>
        <v>0</v>
      </c>
      <c r="BG344" s="229">
        <f>IF(N344="zákl. přenesená",J344,0)</f>
        <v>0</v>
      </c>
      <c r="BH344" s="229">
        <f>IF(N344="sníž. přenesená",J344,0)</f>
        <v>0</v>
      </c>
      <c r="BI344" s="229">
        <f>IF(N344="nulová",J344,0)</f>
        <v>0</v>
      </c>
      <c r="BJ344" s="14" t="s">
        <v>159</v>
      </c>
      <c r="BK344" s="229">
        <f>ROUND(I344*H344,2)</f>
        <v>0</v>
      </c>
      <c r="BL344" s="14" t="s">
        <v>219</v>
      </c>
      <c r="BM344" s="228" t="s">
        <v>923</v>
      </c>
    </row>
    <row r="345" s="2" customFormat="1" ht="21.75" customHeight="1">
      <c r="A345" s="35"/>
      <c r="B345" s="36"/>
      <c r="C345" s="216" t="s">
        <v>924</v>
      </c>
      <c r="D345" s="216" t="s">
        <v>154</v>
      </c>
      <c r="E345" s="217" t="s">
        <v>925</v>
      </c>
      <c r="F345" s="218" t="s">
        <v>926</v>
      </c>
      <c r="G345" s="219" t="s">
        <v>222</v>
      </c>
      <c r="H345" s="220">
        <v>10.82</v>
      </c>
      <c r="I345" s="221"/>
      <c r="J345" s="222">
        <f>ROUND(I345*H345,2)</f>
        <v>0</v>
      </c>
      <c r="K345" s="223"/>
      <c r="L345" s="41"/>
      <c r="M345" s="224" t="s">
        <v>1</v>
      </c>
      <c r="N345" s="225" t="s">
        <v>44</v>
      </c>
      <c r="O345" s="88"/>
      <c r="P345" s="226">
        <f>O345*H345</f>
        <v>0</v>
      </c>
      <c r="Q345" s="226">
        <v>0.00032000000000000003</v>
      </c>
      <c r="R345" s="226">
        <f>Q345*H345</f>
        <v>0.0034624000000000005</v>
      </c>
      <c r="S345" s="226">
        <v>0</v>
      </c>
      <c r="T345" s="227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28" t="s">
        <v>219</v>
      </c>
      <c r="AT345" s="228" t="s">
        <v>154</v>
      </c>
      <c r="AU345" s="228" t="s">
        <v>159</v>
      </c>
      <c r="AY345" s="14" t="s">
        <v>152</v>
      </c>
      <c r="BE345" s="229">
        <f>IF(N345="základní",J345,0)</f>
        <v>0</v>
      </c>
      <c r="BF345" s="229">
        <f>IF(N345="snížená",J345,0)</f>
        <v>0</v>
      </c>
      <c r="BG345" s="229">
        <f>IF(N345="zákl. přenesená",J345,0)</f>
        <v>0</v>
      </c>
      <c r="BH345" s="229">
        <f>IF(N345="sníž. přenesená",J345,0)</f>
        <v>0</v>
      </c>
      <c r="BI345" s="229">
        <f>IF(N345="nulová",J345,0)</f>
        <v>0</v>
      </c>
      <c r="BJ345" s="14" t="s">
        <v>159</v>
      </c>
      <c r="BK345" s="229">
        <f>ROUND(I345*H345,2)</f>
        <v>0</v>
      </c>
      <c r="BL345" s="14" t="s">
        <v>219</v>
      </c>
      <c r="BM345" s="228" t="s">
        <v>927</v>
      </c>
    </row>
    <row r="346" s="2" customFormat="1" ht="24.15" customHeight="1">
      <c r="A346" s="35"/>
      <c r="B346" s="36"/>
      <c r="C346" s="216" t="s">
        <v>928</v>
      </c>
      <c r="D346" s="216" t="s">
        <v>154</v>
      </c>
      <c r="E346" s="217" t="s">
        <v>929</v>
      </c>
      <c r="F346" s="218" t="s">
        <v>930</v>
      </c>
      <c r="G346" s="219" t="s">
        <v>231</v>
      </c>
      <c r="H346" s="220">
        <v>40.299999999999997</v>
      </c>
      <c r="I346" s="221"/>
      <c r="J346" s="222">
        <f>ROUND(I346*H346,2)</f>
        <v>0</v>
      </c>
      <c r="K346" s="223"/>
      <c r="L346" s="41"/>
      <c r="M346" s="224" t="s">
        <v>1</v>
      </c>
      <c r="N346" s="225" t="s">
        <v>44</v>
      </c>
      <c r="O346" s="88"/>
      <c r="P346" s="226">
        <f>O346*H346</f>
        <v>0</v>
      </c>
      <c r="Q346" s="226">
        <v>5.0000000000000002E-05</v>
      </c>
      <c r="R346" s="226">
        <f>Q346*H346</f>
        <v>0.0020149999999999999</v>
      </c>
      <c r="S346" s="226">
        <v>0</v>
      </c>
      <c r="T346" s="227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28" t="s">
        <v>219</v>
      </c>
      <c r="AT346" s="228" t="s">
        <v>154</v>
      </c>
      <c r="AU346" s="228" t="s">
        <v>159</v>
      </c>
      <c r="AY346" s="14" t="s">
        <v>152</v>
      </c>
      <c r="BE346" s="229">
        <f>IF(N346="základní",J346,0)</f>
        <v>0</v>
      </c>
      <c r="BF346" s="229">
        <f>IF(N346="snížená",J346,0)</f>
        <v>0</v>
      </c>
      <c r="BG346" s="229">
        <f>IF(N346="zákl. přenesená",J346,0)</f>
        <v>0</v>
      </c>
      <c r="BH346" s="229">
        <f>IF(N346="sníž. přenesená",J346,0)</f>
        <v>0</v>
      </c>
      <c r="BI346" s="229">
        <f>IF(N346="nulová",J346,0)</f>
        <v>0</v>
      </c>
      <c r="BJ346" s="14" t="s">
        <v>159</v>
      </c>
      <c r="BK346" s="229">
        <f>ROUND(I346*H346,2)</f>
        <v>0</v>
      </c>
      <c r="BL346" s="14" t="s">
        <v>219</v>
      </c>
      <c r="BM346" s="228" t="s">
        <v>931</v>
      </c>
    </row>
    <row r="347" s="2" customFormat="1" ht="49.05" customHeight="1">
      <c r="A347" s="35"/>
      <c r="B347" s="36"/>
      <c r="C347" s="216" t="s">
        <v>932</v>
      </c>
      <c r="D347" s="216" t="s">
        <v>154</v>
      </c>
      <c r="E347" s="217" t="s">
        <v>933</v>
      </c>
      <c r="F347" s="218" t="s">
        <v>934</v>
      </c>
      <c r="G347" s="219" t="s">
        <v>518</v>
      </c>
      <c r="H347" s="241"/>
      <c r="I347" s="221"/>
      <c r="J347" s="222">
        <f>ROUND(I347*H347,2)</f>
        <v>0</v>
      </c>
      <c r="K347" s="223"/>
      <c r="L347" s="41"/>
      <c r="M347" s="224" t="s">
        <v>1</v>
      </c>
      <c r="N347" s="225" t="s">
        <v>44</v>
      </c>
      <c r="O347" s="88"/>
      <c r="P347" s="226">
        <f>O347*H347</f>
        <v>0</v>
      </c>
      <c r="Q347" s="226">
        <v>0</v>
      </c>
      <c r="R347" s="226">
        <f>Q347*H347</f>
        <v>0</v>
      </c>
      <c r="S347" s="226">
        <v>0</v>
      </c>
      <c r="T347" s="227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28" t="s">
        <v>219</v>
      </c>
      <c r="AT347" s="228" t="s">
        <v>154</v>
      </c>
      <c r="AU347" s="228" t="s">
        <v>159</v>
      </c>
      <c r="AY347" s="14" t="s">
        <v>152</v>
      </c>
      <c r="BE347" s="229">
        <f>IF(N347="základní",J347,0)</f>
        <v>0</v>
      </c>
      <c r="BF347" s="229">
        <f>IF(N347="snížená",J347,0)</f>
        <v>0</v>
      </c>
      <c r="BG347" s="229">
        <f>IF(N347="zákl. přenesená",J347,0)</f>
        <v>0</v>
      </c>
      <c r="BH347" s="229">
        <f>IF(N347="sníž. přenesená",J347,0)</f>
        <v>0</v>
      </c>
      <c r="BI347" s="229">
        <f>IF(N347="nulová",J347,0)</f>
        <v>0</v>
      </c>
      <c r="BJ347" s="14" t="s">
        <v>159</v>
      </c>
      <c r="BK347" s="229">
        <f>ROUND(I347*H347,2)</f>
        <v>0</v>
      </c>
      <c r="BL347" s="14" t="s">
        <v>219</v>
      </c>
      <c r="BM347" s="228" t="s">
        <v>935</v>
      </c>
    </row>
    <row r="348" s="12" customFormat="1" ht="22.8" customHeight="1">
      <c r="A348" s="12"/>
      <c r="B348" s="200"/>
      <c r="C348" s="201"/>
      <c r="D348" s="202" t="s">
        <v>77</v>
      </c>
      <c r="E348" s="214" t="s">
        <v>936</v>
      </c>
      <c r="F348" s="214" t="s">
        <v>937</v>
      </c>
      <c r="G348" s="201"/>
      <c r="H348" s="201"/>
      <c r="I348" s="204"/>
      <c r="J348" s="215">
        <f>BK348</f>
        <v>0</v>
      </c>
      <c r="K348" s="201"/>
      <c r="L348" s="206"/>
      <c r="M348" s="207"/>
      <c r="N348" s="208"/>
      <c r="O348" s="208"/>
      <c r="P348" s="209">
        <f>SUM(P349:P362)</f>
        <v>0</v>
      </c>
      <c r="Q348" s="208"/>
      <c r="R348" s="209">
        <f>SUM(R349:R362)</f>
        <v>0.52650079999999999</v>
      </c>
      <c r="S348" s="208"/>
      <c r="T348" s="210">
        <f>SUM(T349:T362)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11" t="s">
        <v>159</v>
      </c>
      <c r="AT348" s="212" t="s">
        <v>77</v>
      </c>
      <c r="AU348" s="212" t="s">
        <v>86</v>
      </c>
      <c r="AY348" s="211" t="s">
        <v>152</v>
      </c>
      <c r="BK348" s="213">
        <f>SUM(BK349:BK362)</f>
        <v>0</v>
      </c>
    </row>
    <row r="349" s="2" customFormat="1" ht="24.15" customHeight="1">
      <c r="A349" s="35"/>
      <c r="B349" s="36"/>
      <c r="C349" s="216" t="s">
        <v>938</v>
      </c>
      <c r="D349" s="216" t="s">
        <v>154</v>
      </c>
      <c r="E349" s="217" t="s">
        <v>939</v>
      </c>
      <c r="F349" s="218" t="s">
        <v>940</v>
      </c>
      <c r="G349" s="219" t="s">
        <v>231</v>
      </c>
      <c r="H349" s="220">
        <v>22.756</v>
      </c>
      <c r="I349" s="221"/>
      <c r="J349" s="222">
        <f>ROUND(I349*H349,2)</f>
        <v>0</v>
      </c>
      <c r="K349" s="223"/>
      <c r="L349" s="41"/>
      <c r="M349" s="224" t="s">
        <v>1</v>
      </c>
      <c r="N349" s="225" t="s">
        <v>44</v>
      </c>
      <c r="O349" s="88"/>
      <c r="P349" s="226">
        <f>O349*H349</f>
        <v>0</v>
      </c>
      <c r="Q349" s="226">
        <v>0</v>
      </c>
      <c r="R349" s="226">
        <f>Q349*H349</f>
        <v>0</v>
      </c>
      <c r="S349" s="226">
        <v>0</v>
      </c>
      <c r="T349" s="227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28" t="s">
        <v>219</v>
      </c>
      <c r="AT349" s="228" t="s">
        <v>154</v>
      </c>
      <c r="AU349" s="228" t="s">
        <v>159</v>
      </c>
      <c r="AY349" s="14" t="s">
        <v>152</v>
      </c>
      <c r="BE349" s="229">
        <f>IF(N349="základní",J349,0)</f>
        <v>0</v>
      </c>
      <c r="BF349" s="229">
        <f>IF(N349="snížená",J349,0)</f>
        <v>0</v>
      </c>
      <c r="BG349" s="229">
        <f>IF(N349="zákl. přenesená",J349,0)</f>
        <v>0</v>
      </c>
      <c r="BH349" s="229">
        <f>IF(N349="sníž. přenesená",J349,0)</f>
        <v>0</v>
      </c>
      <c r="BI349" s="229">
        <f>IF(N349="nulová",J349,0)</f>
        <v>0</v>
      </c>
      <c r="BJ349" s="14" t="s">
        <v>159</v>
      </c>
      <c r="BK349" s="229">
        <f>ROUND(I349*H349,2)</f>
        <v>0</v>
      </c>
      <c r="BL349" s="14" t="s">
        <v>219</v>
      </c>
      <c r="BM349" s="228" t="s">
        <v>941</v>
      </c>
    </row>
    <row r="350" s="2" customFormat="1" ht="24.15" customHeight="1">
      <c r="A350" s="35"/>
      <c r="B350" s="36"/>
      <c r="C350" s="216" t="s">
        <v>942</v>
      </c>
      <c r="D350" s="216" t="s">
        <v>154</v>
      </c>
      <c r="E350" s="217" t="s">
        <v>943</v>
      </c>
      <c r="F350" s="218" t="s">
        <v>944</v>
      </c>
      <c r="G350" s="219" t="s">
        <v>231</v>
      </c>
      <c r="H350" s="220">
        <v>22.756</v>
      </c>
      <c r="I350" s="221"/>
      <c r="J350" s="222">
        <f>ROUND(I350*H350,2)</f>
        <v>0</v>
      </c>
      <c r="K350" s="223"/>
      <c r="L350" s="41"/>
      <c r="M350" s="224" t="s">
        <v>1</v>
      </c>
      <c r="N350" s="225" t="s">
        <v>44</v>
      </c>
      <c r="O350" s="88"/>
      <c r="P350" s="226">
        <f>O350*H350</f>
        <v>0</v>
      </c>
      <c r="Q350" s="226">
        <v>0.00029999999999999997</v>
      </c>
      <c r="R350" s="226">
        <f>Q350*H350</f>
        <v>0.0068267999999999992</v>
      </c>
      <c r="S350" s="226">
        <v>0</v>
      </c>
      <c r="T350" s="22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28" t="s">
        <v>219</v>
      </c>
      <c r="AT350" s="228" t="s">
        <v>154</v>
      </c>
      <c r="AU350" s="228" t="s">
        <v>159</v>
      </c>
      <c r="AY350" s="14" t="s">
        <v>152</v>
      </c>
      <c r="BE350" s="229">
        <f>IF(N350="základní",J350,0)</f>
        <v>0</v>
      </c>
      <c r="BF350" s="229">
        <f>IF(N350="snížená",J350,0)</f>
        <v>0</v>
      </c>
      <c r="BG350" s="229">
        <f>IF(N350="zákl. přenesená",J350,0)</f>
        <v>0</v>
      </c>
      <c r="BH350" s="229">
        <f>IF(N350="sníž. přenesená",J350,0)</f>
        <v>0</v>
      </c>
      <c r="BI350" s="229">
        <f>IF(N350="nulová",J350,0)</f>
        <v>0</v>
      </c>
      <c r="BJ350" s="14" t="s">
        <v>159</v>
      </c>
      <c r="BK350" s="229">
        <f>ROUND(I350*H350,2)</f>
        <v>0</v>
      </c>
      <c r="BL350" s="14" t="s">
        <v>219</v>
      </c>
      <c r="BM350" s="228" t="s">
        <v>945</v>
      </c>
    </row>
    <row r="351" s="2" customFormat="1" ht="24.15" customHeight="1">
      <c r="A351" s="35"/>
      <c r="B351" s="36"/>
      <c r="C351" s="216" t="s">
        <v>946</v>
      </c>
      <c r="D351" s="216" t="s">
        <v>154</v>
      </c>
      <c r="E351" s="217" t="s">
        <v>947</v>
      </c>
      <c r="F351" s="218" t="s">
        <v>948</v>
      </c>
      <c r="G351" s="219" t="s">
        <v>231</v>
      </c>
      <c r="H351" s="220">
        <v>5.5</v>
      </c>
      <c r="I351" s="221"/>
      <c r="J351" s="222">
        <f>ROUND(I351*H351,2)</f>
        <v>0</v>
      </c>
      <c r="K351" s="223"/>
      <c r="L351" s="41"/>
      <c r="M351" s="224" t="s">
        <v>1</v>
      </c>
      <c r="N351" s="225" t="s">
        <v>44</v>
      </c>
      <c r="O351" s="88"/>
      <c r="P351" s="226">
        <f>O351*H351</f>
        <v>0</v>
      </c>
      <c r="Q351" s="226">
        <v>0.0015</v>
      </c>
      <c r="R351" s="226">
        <f>Q351*H351</f>
        <v>0.0082500000000000004</v>
      </c>
      <c r="S351" s="226">
        <v>0</v>
      </c>
      <c r="T351" s="22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28" t="s">
        <v>219</v>
      </c>
      <c r="AT351" s="228" t="s">
        <v>154</v>
      </c>
      <c r="AU351" s="228" t="s">
        <v>159</v>
      </c>
      <c r="AY351" s="14" t="s">
        <v>152</v>
      </c>
      <c r="BE351" s="229">
        <f>IF(N351="základní",J351,0)</f>
        <v>0</v>
      </c>
      <c r="BF351" s="229">
        <f>IF(N351="snížená",J351,0)</f>
        <v>0</v>
      </c>
      <c r="BG351" s="229">
        <f>IF(N351="zákl. přenesená",J351,0)</f>
        <v>0</v>
      </c>
      <c r="BH351" s="229">
        <f>IF(N351="sníž. přenesená",J351,0)</f>
        <v>0</v>
      </c>
      <c r="BI351" s="229">
        <f>IF(N351="nulová",J351,0)</f>
        <v>0</v>
      </c>
      <c r="BJ351" s="14" t="s">
        <v>159</v>
      </c>
      <c r="BK351" s="229">
        <f>ROUND(I351*H351,2)</f>
        <v>0</v>
      </c>
      <c r="BL351" s="14" t="s">
        <v>219</v>
      </c>
      <c r="BM351" s="228" t="s">
        <v>949</v>
      </c>
    </row>
    <row r="352" s="2" customFormat="1" ht="24.15" customHeight="1">
      <c r="A352" s="35"/>
      <c r="B352" s="36"/>
      <c r="C352" s="216" t="s">
        <v>950</v>
      </c>
      <c r="D352" s="216" t="s">
        <v>154</v>
      </c>
      <c r="E352" s="217" t="s">
        <v>951</v>
      </c>
      <c r="F352" s="218" t="s">
        <v>952</v>
      </c>
      <c r="G352" s="219" t="s">
        <v>222</v>
      </c>
      <c r="H352" s="220">
        <v>2</v>
      </c>
      <c r="I352" s="221"/>
      <c r="J352" s="222">
        <f>ROUND(I352*H352,2)</f>
        <v>0</v>
      </c>
      <c r="K352" s="223"/>
      <c r="L352" s="41"/>
      <c r="M352" s="224" t="s">
        <v>1</v>
      </c>
      <c r="N352" s="225" t="s">
        <v>44</v>
      </c>
      <c r="O352" s="88"/>
      <c r="P352" s="226">
        <f>O352*H352</f>
        <v>0</v>
      </c>
      <c r="Q352" s="226">
        <v>0.00027999999999999998</v>
      </c>
      <c r="R352" s="226">
        <f>Q352*H352</f>
        <v>0.00055999999999999995</v>
      </c>
      <c r="S352" s="226">
        <v>0</v>
      </c>
      <c r="T352" s="22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28" t="s">
        <v>219</v>
      </c>
      <c r="AT352" s="228" t="s">
        <v>154</v>
      </c>
      <c r="AU352" s="228" t="s">
        <v>159</v>
      </c>
      <c r="AY352" s="14" t="s">
        <v>152</v>
      </c>
      <c r="BE352" s="229">
        <f>IF(N352="základní",J352,0)</f>
        <v>0</v>
      </c>
      <c r="BF352" s="229">
        <f>IF(N352="snížená",J352,0)</f>
        <v>0</v>
      </c>
      <c r="BG352" s="229">
        <f>IF(N352="zákl. přenesená",J352,0)</f>
        <v>0</v>
      </c>
      <c r="BH352" s="229">
        <f>IF(N352="sníž. přenesená",J352,0)</f>
        <v>0</v>
      </c>
      <c r="BI352" s="229">
        <f>IF(N352="nulová",J352,0)</f>
        <v>0</v>
      </c>
      <c r="BJ352" s="14" t="s">
        <v>159</v>
      </c>
      <c r="BK352" s="229">
        <f>ROUND(I352*H352,2)</f>
        <v>0</v>
      </c>
      <c r="BL352" s="14" t="s">
        <v>219</v>
      </c>
      <c r="BM352" s="228" t="s">
        <v>953</v>
      </c>
    </row>
    <row r="353" s="2" customFormat="1" ht="33" customHeight="1">
      <c r="A353" s="35"/>
      <c r="B353" s="36"/>
      <c r="C353" s="216" t="s">
        <v>954</v>
      </c>
      <c r="D353" s="216" t="s">
        <v>154</v>
      </c>
      <c r="E353" s="217" t="s">
        <v>955</v>
      </c>
      <c r="F353" s="218" t="s">
        <v>956</v>
      </c>
      <c r="G353" s="219" t="s">
        <v>231</v>
      </c>
      <c r="H353" s="220">
        <v>20.98</v>
      </c>
      <c r="I353" s="221"/>
      <c r="J353" s="222">
        <f>ROUND(I353*H353,2)</f>
        <v>0</v>
      </c>
      <c r="K353" s="223"/>
      <c r="L353" s="41"/>
      <c r="M353" s="224" t="s">
        <v>1</v>
      </c>
      <c r="N353" s="225" t="s">
        <v>44</v>
      </c>
      <c r="O353" s="88"/>
      <c r="P353" s="226">
        <f>O353*H353</f>
        <v>0</v>
      </c>
      <c r="Q353" s="226">
        <v>0.0044999999999999997</v>
      </c>
      <c r="R353" s="226">
        <f>Q353*H353</f>
        <v>0.094409999999999994</v>
      </c>
      <c r="S353" s="226">
        <v>0</v>
      </c>
      <c r="T353" s="227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28" t="s">
        <v>219</v>
      </c>
      <c r="AT353" s="228" t="s">
        <v>154</v>
      </c>
      <c r="AU353" s="228" t="s">
        <v>159</v>
      </c>
      <c r="AY353" s="14" t="s">
        <v>152</v>
      </c>
      <c r="BE353" s="229">
        <f>IF(N353="základní",J353,0)</f>
        <v>0</v>
      </c>
      <c r="BF353" s="229">
        <f>IF(N353="snížená",J353,0)</f>
        <v>0</v>
      </c>
      <c r="BG353" s="229">
        <f>IF(N353="zákl. přenesená",J353,0)</f>
        <v>0</v>
      </c>
      <c r="BH353" s="229">
        <f>IF(N353="sníž. přenesená",J353,0)</f>
        <v>0</v>
      </c>
      <c r="BI353" s="229">
        <f>IF(N353="nulová",J353,0)</f>
        <v>0</v>
      </c>
      <c r="BJ353" s="14" t="s">
        <v>159</v>
      </c>
      <c r="BK353" s="229">
        <f>ROUND(I353*H353,2)</f>
        <v>0</v>
      </c>
      <c r="BL353" s="14" t="s">
        <v>219</v>
      </c>
      <c r="BM353" s="228" t="s">
        <v>957</v>
      </c>
    </row>
    <row r="354" s="2" customFormat="1" ht="37.8" customHeight="1">
      <c r="A354" s="35"/>
      <c r="B354" s="36"/>
      <c r="C354" s="216" t="s">
        <v>958</v>
      </c>
      <c r="D354" s="216" t="s">
        <v>154</v>
      </c>
      <c r="E354" s="217" t="s">
        <v>959</v>
      </c>
      <c r="F354" s="218" t="s">
        <v>960</v>
      </c>
      <c r="G354" s="219" t="s">
        <v>222</v>
      </c>
      <c r="H354" s="220">
        <v>8</v>
      </c>
      <c r="I354" s="221"/>
      <c r="J354" s="222">
        <f>ROUND(I354*H354,2)</f>
        <v>0</v>
      </c>
      <c r="K354" s="223"/>
      <c r="L354" s="41"/>
      <c r="M354" s="224" t="s">
        <v>1</v>
      </c>
      <c r="N354" s="225" t="s">
        <v>44</v>
      </c>
      <c r="O354" s="88"/>
      <c r="P354" s="226">
        <f>O354*H354</f>
        <v>0</v>
      </c>
      <c r="Q354" s="226">
        <v>0</v>
      </c>
      <c r="R354" s="226">
        <f>Q354*H354</f>
        <v>0</v>
      </c>
      <c r="S354" s="226">
        <v>0</v>
      </c>
      <c r="T354" s="227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28" t="s">
        <v>219</v>
      </c>
      <c r="AT354" s="228" t="s">
        <v>154</v>
      </c>
      <c r="AU354" s="228" t="s">
        <v>159</v>
      </c>
      <c r="AY354" s="14" t="s">
        <v>152</v>
      </c>
      <c r="BE354" s="229">
        <f>IF(N354="základní",J354,0)</f>
        <v>0</v>
      </c>
      <c r="BF354" s="229">
        <f>IF(N354="snížená",J354,0)</f>
        <v>0</v>
      </c>
      <c r="BG354" s="229">
        <f>IF(N354="zákl. přenesená",J354,0)</f>
        <v>0</v>
      </c>
      <c r="BH354" s="229">
        <f>IF(N354="sníž. přenesená",J354,0)</f>
        <v>0</v>
      </c>
      <c r="BI354" s="229">
        <f>IF(N354="nulová",J354,0)</f>
        <v>0</v>
      </c>
      <c r="BJ354" s="14" t="s">
        <v>159</v>
      </c>
      <c r="BK354" s="229">
        <f>ROUND(I354*H354,2)</f>
        <v>0</v>
      </c>
      <c r="BL354" s="14" t="s">
        <v>219</v>
      </c>
      <c r="BM354" s="228" t="s">
        <v>961</v>
      </c>
    </row>
    <row r="355" s="2" customFormat="1" ht="16.5" customHeight="1">
      <c r="A355" s="35"/>
      <c r="B355" s="36"/>
      <c r="C355" s="230" t="s">
        <v>962</v>
      </c>
      <c r="D355" s="230" t="s">
        <v>185</v>
      </c>
      <c r="E355" s="231" t="s">
        <v>963</v>
      </c>
      <c r="F355" s="232" t="s">
        <v>964</v>
      </c>
      <c r="G355" s="233" t="s">
        <v>222</v>
      </c>
      <c r="H355" s="234">
        <v>8.8000000000000007</v>
      </c>
      <c r="I355" s="235"/>
      <c r="J355" s="236">
        <f>ROUND(I355*H355,2)</f>
        <v>0</v>
      </c>
      <c r="K355" s="237"/>
      <c r="L355" s="238"/>
      <c r="M355" s="239" t="s">
        <v>1</v>
      </c>
      <c r="N355" s="240" t="s">
        <v>44</v>
      </c>
      <c r="O355" s="88"/>
      <c r="P355" s="226">
        <f>O355*H355</f>
        <v>0</v>
      </c>
      <c r="Q355" s="226">
        <v>0.00014999999999999999</v>
      </c>
      <c r="R355" s="226">
        <f>Q355*H355</f>
        <v>0.00132</v>
      </c>
      <c r="S355" s="226">
        <v>0</v>
      </c>
      <c r="T355" s="227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28" t="s">
        <v>286</v>
      </c>
      <c r="AT355" s="228" t="s">
        <v>185</v>
      </c>
      <c r="AU355" s="228" t="s">
        <v>159</v>
      </c>
      <c r="AY355" s="14" t="s">
        <v>152</v>
      </c>
      <c r="BE355" s="229">
        <f>IF(N355="základní",J355,0)</f>
        <v>0</v>
      </c>
      <c r="BF355" s="229">
        <f>IF(N355="snížená",J355,0)</f>
        <v>0</v>
      </c>
      <c r="BG355" s="229">
        <f>IF(N355="zákl. přenesená",J355,0)</f>
        <v>0</v>
      </c>
      <c r="BH355" s="229">
        <f>IF(N355="sníž. přenesená",J355,0)</f>
        <v>0</v>
      </c>
      <c r="BI355" s="229">
        <f>IF(N355="nulová",J355,0)</f>
        <v>0</v>
      </c>
      <c r="BJ355" s="14" t="s">
        <v>159</v>
      </c>
      <c r="BK355" s="229">
        <f>ROUND(I355*H355,2)</f>
        <v>0</v>
      </c>
      <c r="BL355" s="14" t="s">
        <v>219</v>
      </c>
      <c r="BM355" s="228" t="s">
        <v>965</v>
      </c>
    </row>
    <row r="356" s="2" customFormat="1" ht="37.8" customHeight="1">
      <c r="A356" s="35"/>
      <c r="B356" s="36"/>
      <c r="C356" s="216" t="s">
        <v>966</v>
      </c>
      <c r="D356" s="216" t="s">
        <v>154</v>
      </c>
      <c r="E356" s="217" t="s">
        <v>967</v>
      </c>
      <c r="F356" s="218" t="s">
        <v>968</v>
      </c>
      <c r="G356" s="219" t="s">
        <v>231</v>
      </c>
      <c r="H356" s="220">
        <v>20.98</v>
      </c>
      <c r="I356" s="221"/>
      <c r="J356" s="222">
        <f>ROUND(I356*H356,2)</f>
        <v>0</v>
      </c>
      <c r="K356" s="223"/>
      <c r="L356" s="41"/>
      <c r="M356" s="224" t="s">
        <v>1</v>
      </c>
      <c r="N356" s="225" t="s">
        <v>44</v>
      </c>
      <c r="O356" s="88"/>
      <c r="P356" s="226">
        <f>O356*H356</f>
        <v>0</v>
      </c>
      <c r="Q356" s="226">
        <v>0.0060000000000000001</v>
      </c>
      <c r="R356" s="226">
        <f>Q356*H356</f>
        <v>0.12587999999999999</v>
      </c>
      <c r="S356" s="226">
        <v>0</v>
      </c>
      <c r="T356" s="227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28" t="s">
        <v>219</v>
      </c>
      <c r="AT356" s="228" t="s">
        <v>154</v>
      </c>
      <c r="AU356" s="228" t="s">
        <v>159</v>
      </c>
      <c r="AY356" s="14" t="s">
        <v>152</v>
      </c>
      <c r="BE356" s="229">
        <f>IF(N356="základní",J356,0)</f>
        <v>0</v>
      </c>
      <c r="BF356" s="229">
        <f>IF(N356="snížená",J356,0)</f>
        <v>0</v>
      </c>
      <c r="BG356" s="229">
        <f>IF(N356="zákl. přenesená",J356,0)</f>
        <v>0</v>
      </c>
      <c r="BH356" s="229">
        <f>IF(N356="sníž. přenesená",J356,0)</f>
        <v>0</v>
      </c>
      <c r="BI356" s="229">
        <f>IF(N356="nulová",J356,0)</f>
        <v>0</v>
      </c>
      <c r="BJ356" s="14" t="s">
        <v>159</v>
      </c>
      <c r="BK356" s="229">
        <f>ROUND(I356*H356,2)</f>
        <v>0</v>
      </c>
      <c r="BL356" s="14" t="s">
        <v>219</v>
      </c>
      <c r="BM356" s="228" t="s">
        <v>969</v>
      </c>
    </row>
    <row r="357" s="2" customFormat="1" ht="16.5" customHeight="1">
      <c r="A357" s="35"/>
      <c r="B357" s="36"/>
      <c r="C357" s="230" t="s">
        <v>970</v>
      </c>
      <c r="D357" s="230" t="s">
        <v>185</v>
      </c>
      <c r="E357" s="231" t="s">
        <v>971</v>
      </c>
      <c r="F357" s="232" t="s">
        <v>972</v>
      </c>
      <c r="G357" s="233" t="s">
        <v>231</v>
      </c>
      <c r="H357" s="234">
        <v>23.077999999999999</v>
      </c>
      <c r="I357" s="235"/>
      <c r="J357" s="236">
        <f>ROUND(I357*H357,2)</f>
        <v>0</v>
      </c>
      <c r="K357" s="237"/>
      <c r="L357" s="238"/>
      <c r="M357" s="239" t="s">
        <v>1</v>
      </c>
      <c r="N357" s="240" t="s">
        <v>44</v>
      </c>
      <c r="O357" s="88"/>
      <c r="P357" s="226">
        <f>O357*H357</f>
        <v>0</v>
      </c>
      <c r="Q357" s="226">
        <v>0.0118</v>
      </c>
      <c r="R357" s="226">
        <f>Q357*H357</f>
        <v>0.27232039999999996</v>
      </c>
      <c r="S357" s="226">
        <v>0</v>
      </c>
      <c r="T357" s="227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28" t="s">
        <v>286</v>
      </c>
      <c r="AT357" s="228" t="s">
        <v>185</v>
      </c>
      <c r="AU357" s="228" t="s">
        <v>159</v>
      </c>
      <c r="AY357" s="14" t="s">
        <v>152</v>
      </c>
      <c r="BE357" s="229">
        <f>IF(N357="základní",J357,0)</f>
        <v>0</v>
      </c>
      <c r="BF357" s="229">
        <f>IF(N357="snížená",J357,0)</f>
        <v>0</v>
      </c>
      <c r="BG357" s="229">
        <f>IF(N357="zákl. přenesená",J357,0)</f>
        <v>0</v>
      </c>
      <c r="BH357" s="229">
        <f>IF(N357="sníž. přenesená",J357,0)</f>
        <v>0</v>
      </c>
      <c r="BI357" s="229">
        <f>IF(N357="nulová",J357,0)</f>
        <v>0</v>
      </c>
      <c r="BJ357" s="14" t="s">
        <v>159</v>
      </c>
      <c r="BK357" s="229">
        <f>ROUND(I357*H357,2)</f>
        <v>0</v>
      </c>
      <c r="BL357" s="14" t="s">
        <v>219</v>
      </c>
      <c r="BM357" s="228" t="s">
        <v>973</v>
      </c>
    </row>
    <row r="358" s="2" customFormat="1" ht="24.15" customHeight="1">
      <c r="A358" s="35"/>
      <c r="B358" s="36"/>
      <c r="C358" s="216" t="s">
        <v>974</v>
      </c>
      <c r="D358" s="216" t="s">
        <v>154</v>
      </c>
      <c r="E358" s="217" t="s">
        <v>975</v>
      </c>
      <c r="F358" s="218" t="s">
        <v>976</v>
      </c>
      <c r="G358" s="219" t="s">
        <v>222</v>
      </c>
      <c r="H358" s="220">
        <v>12.699999999999999</v>
      </c>
      <c r="I358" s="221"/>
      <c r="J358" s="222">
        <f>ROUND(I358*H358,2)</f>
        <v>0</v>
      </c>
      <c r="K358" s="223"/>
      <c r="L358" s="41"/>
      <c r="M358" s="224" t="s">
        <v>1</v>
      </c>
      <c r="N358" s="225" t="s">
        <v>44</v>
      </c>
      <c r="O358" s="88"/>
      <c r="P358" s="226">
        <f>O358*H358</f>
        <v>0</v>
      </c>
      <c r="Q358" s="226">
        <v>9.0000000000000006E-05</v>
      </c>
      <c r="R358" s="226">
        <f>Q358*H358</f>
        <v>0.0011429999999999999</v>
      </c>
      <c r="S358" s="226">
        <v>0</v>
      </c>
      <c r="T358" s="227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28" t="s">
        <v>219</v>
      </c>
      <c r="AT358" s="228" t="s">
        <v>154</v>
      </c>
      <c r="AU358" s="228" t="s">
        <v>159</v>
      </c>
      <c r="AY358" s="14" t="s">
        <v>152</v>
      </c>
      <c r="BE358" s="229">
        <f>IF(N358="základní",J358,0)</f>
        <v>0</v>
      </c>
      <c r="BF358" s="229">
        <f>IF(N358="snížená",J358,0)</f>
        <v>0</v>
      </c>
      <c r="BG358" s="229">
        <f>IF(N358="zákl. přenesená",J358,0)</f>
        <v>0</v>
      </c>
      <c r="BH358" s="229">
        <f>IF(N358="sníž. přenesená",J358,0)</f>
        <v>0</v>
      </c>
      <c r="BI358" s="229">
        <f>IF(N358="nulová",J358,0)</f>
        <v>0</v>
      </c>
      <c r="BJ358" s="14" t="s">
        <v>159</v>
      </c>
      <c r="BK358" s="229">
        <f>ROUND(I358*H358,2)</f>
        <v>0</v>
      </c>
      <c r="BL358" s="14" t="s">
        <v>219</v>
      </c>
      <c r="BM358" s="228" t="s">
        <v>977</v>
      </c>
    </row>
    <row r="359" s="2" customFormat="1" ht="24.15" customHeight="1">
      <c r="A359" s="35"/>
      <c r="B359" s="36"/>
      <c r="C359" s="216" t="s">
        <v>978</v>
      </c>
      <c r="D359" s="216" t="s">
        <v>154</v>
      </c>
      <c r="E359" s="217" t="s">
        <v>979</v>
      </c>
      <c r="F359" s="218" t="s">
        <v>980</v>
      </c>
      <c r="G359" s="219" t="s">
        <v>231</v>
      </c>
      <c r="H359" s="220">
        <v>22.756</v>
      </c>
      <c r="I359" s="221"/>
      <c r="J359" s="222">
        <f>ROUND(I359*H359,2)</f>
        <v>0</v>
      </c>
      <c r="K359" s="223"/>
      <c r="L359" s="41"/>
      <c r="M359" s="224" t="s">
        <v>1</v>
      </c>
      <c r="N359" s="225" t="s">
        <v>44</v>
      </c>
      <c r="O359" s="88"/>
      <c r="P359" s="226">
        <f>O359*H359</f>
        <v>0</v>
      </c>
      <c r="Q359" s="226">
        <v>5.0000000000000002E-05</v>
      </c>
      <c r="R359" s="226">
        <f>Q359*H359</f>
        <v>0.0011378</v>
      </c>
      <c r="S359" s="226">
        <v>0</v>
      </c>
      <c r="T359" s="227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28" t="s">
        <v>219</v>
      </c>
      <c r="AT359" s="228" t="s">
        <v>154</v>
      </c>
      <c r="AU359" s="228" t="s">
        <v>159</v>
      </c>
      <c r="AY359" s="14" t="s">
        <v>152</v>
      </c>
      <c r="BE359" s="229">
        <f>IF(N359="základní",J359,0)</f>
        <v>0</v>
      </c>
      <c r="BF359" s="229">
        <f>IF(N359="snížená",J359,0)</f>
        <v>0</v>
      </c>
      <c r="BG359" s="229">
        <f>IF(N359="zákl. přenesená",J359,0)</f>
        <v>0</v>
      </c>
      <c r="BH359" s="229">
        <f>IF(N359="sníž. přenesená",J359,0)</f>
        <v>0</v>
      </c>
      <c r="BI359" s="229">
        <f>IF(N359="nulová",J359,0)</f>
        <v>0</v>
      </c>
      <c r="BJ359" s="14" t="s">
        <v>159</v>
      </c>
      <c r="BK359" s="229">
        <f>ROUND(I359*H359,2)</f>
        <v>0</v>
      </c>
      <c r="BL359" s="14" t="s">
        <v>219</v>
      </c>
      <c r="BM359" s="228" t="s">
        <v>981</v>
      </c>
    </row>
    <row r="360" s="2" customFormat="1" ht="37.8" customHeight="1">
      <c r="A360" s="35"/>
      <c r="B360" s="36"/>
      <c r="C360" s="216" t="s">
        <v>982</v>
      </c>
      <c r="D360" s="216" t="s">
        <v>154</v>
      </c>
      <c r="E360" s="217" t="s">
        <v>983</v>
      </c>
      <c r="F360" s="218" t="s">
        <v>984</v>
      </c>
      <c r="G360" s="219" t="s">
        <v>231</v>
      </c>
      <c r="H360" s="220">
        <v>1.776</v>
      </c>
      <c r="I360" s="221"/>
      <c r="J360" s="222">
        <f>ROUND(I360*H360,2)</f>
        <v>0</v>
      </c>
      <c r="K360" s="223"/>
      <c r="L360" s="41"/>
      <c r="M360" s="224" t="s">
        <v>1</v>
      </c>
      <c r="N360" s="225" t="s">
        <v>44</v>
      </c>
      <c r="O360" s="88"/>
      <c r="P360" s="226">
        <f>O360*H360</f>
        <v>0</v>
      </c>
      <c r="Q360" s="226">
        <v>0.0060499999999999998</v>
      </c>
      <c r="R360" s="226">
        <f>Q360*H360</f>
        <v>0.010744800000000001</v>
      </c>
      <c r="S360" s="226">
        <v>0</v>
      </c>
      <c r="T360" s="227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28" t="s">
        <v>219</v>
      </c>
      <c r="AT360" s="228" t="s">
        <v>154</v>
      </c>
      <c r="AU360" s="228" t="s">
        <v>159</v>
      </c>
      <c r="AY360" s="14" t="s">
        <v>152</v>
      </c>
      <c r="BE360" s="229">
        <f>IF(N360="základní",J360,0)</f>
        <v>0</v>
      </c>
      <c r="BF360" s="229">
        <f>IF(N360="snížená",J360,0)</f>
        <v>0</v>
      </c>
      <c r="BG360" s="229">
        <f>IF(N360="zákl. přenesená",J360,0)</f>
        <v>0</v>
      </c>
      <c r="BH360" s="229">
        <f>IF(N360="sníž. přenesená",J360,0)</f>
        <v>0</v>
      </c>
      <c r="BI360" s="229">
        <f>IF(N360="nulová",J360,0)</f>
        <v>0</v>
      </c>
      <c r="BJ360" s="14" t="s">
        <v>159</v>
      </c>
      <c r="BK360" s="229">
        <f>ROUND(I360*H360,2)</f>
        <v>0</v>
      </c>
      <c r="BL360" s="14" t="s">
        <v>219</v>
      </c>
      <c r="BM360" s="228" t="s">
        <v>985</v>
      </c>
    </row>
    <row r="361" s="2" customFormat="1" ht="16.5" customHeight="1">
      <c r="A361" s="35"/>
      <c r="B361" s="36"/>
      <c r="C361" s="230" t="s">
        <v>986</v>
      </c>
      <c r="D361" s="230" t="s">
        <v>185</v>
      </c>
      <c r="E361" s="231" t="s">
        <v>987</v>
      </c>
      <c r="F361" s="232" t="s">
        <v>988</v>
      </c>
      <c r="G361" s="233" t="s">
        <v>231</v>
      </c>
      <c r="H361" s="234">
        <v>1.954</v>
      </c>
      <c r="I361" s="235"/>
      <c r="J361" s="236">
        <f>ROUND(I361*H361,2)</f>
        <v>0</v>
      </c>
      <c r="K361" s="237"/>
      <c r="L361" s="238"/>
      <c r="M361" s="239" t="s">
        <v>1</v>
      </c>
      <c r="N361" s="240" t="s">
        <v>44</v>
      </c>
      <c r="O361" s="88"/>
      <c r="P361" s="226">
        <f>O361*H361</f>
        <v>0</v>
      </c>
      <c r="Q361" s="226">
        <v>0.002</v>
      </c>
      <c r="R361" s="226">
        <f>Q361*H361</f>
        <v>0.003908</v>
      </c>
      <c r="S361" s="226">
        <v>0</v>
      </c>
      <c r="T361" s="227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28" t="s">
        <v>286</v>
      </c>
      <c r="AT361" s="228" t="s">
        <v>185</v>
      </c>
      <c r="AU361" s="228" t="s">
        <v>159</v>
      </c>
      <c r="AY361" s="14" t="s">
        <v>152</v>
      </c>
      <c r="BE361" s="229">
        <f>IF(N361="základní",J361,0)</f>
        <v>0</v>
      </c>
      <c r="BF361" s="229">
        <f>IF(N361="snížená",J361,0)</f>
        <v>0</v>
      </c>
      <c r="BG361" s="229">
        <f>IF(N361="zákl. přenesená",J361,0)</f>
        <v>0</v>
      </c>
      <c r="BH361" s="229">
        <f>IF(N361="sníž. přenesená",J361,0)</f>
        <v>0</v>
      </c>
      <c r="BI361" s="229">
        <f>IF(N361="nulová",J361,0)</f>
        <v>0</v>
      </c>
      <c r="BJ361" s="14" t="s">
        <v>159</v>
      </c>
      <c r="BK361" s="229">
        <f>ROUND(I361*H361,2)</f>
        <v>0</v>
      </c>
      <c r="BL361" s="14" t="s">
        <v>219</v>
      </c>
      <c r="BM361" s="228" t="s">
        <v>989</v>
      </c>
    </row>
    <row r="362" s="2" customFormat="1" ht="49.05" customHeight="1">
      <c r="A362" s="35"/>
      <c r="B362" s="36"/>
      <c r="C362" s="216" t="s">
        <v>990</v>
      </c>
      <c r="D362" s="216" t="s">
        <v>154</v>
      </c>
      <c r="E362" s="217" t="s">
        <v>991</v>
      </c>
      <c r="F362" s="218" t="s">
        <v>992</v>
      </c>
      <c r="G362" s="219" t="s">
        <v>518</v>
      </c>
      <c r="H362" s="241"/>
      <c r="I362" s="221"/>
      <c r="J362" s="222">
        <f>ROUND(I362*H362,2)</f>
        <v>0</v>
      </c>
      <c r="K362" s="223"/>
      <c r="L362" s="41"/>
      <c r="M362" s="224" t="s">
        <v>1</v>
      </c>
      <c r="N362" s="225" t="s">
        <v>44</v>
      </c>
      <c r="O362" s="88"/>
      <c r="P362" s="226">
        <f>O362*H362</f>
        <v>0</v>
      </c>
      <c r="Q362" s="226">
        <v>0</v>
      </c>
      <c r="R362" s="226">
        <f>Q362*H362</f>
        <v>0</v>
      </c>
      <c r="S362" s="226">
        <v>0</v>
      </c>
      <c r="T362" s="227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28" t="s">
        <v>219</v>
      </c>
      <c r="AT362" s="228" t="s">
        <v>154</v>
      </c>
      <c r="AU362" s="228" t="s">
        <v>159</v>
      </c>
      <c r="AY362" s="14" t="s">
        <v>152</v>
      </c>
      <c r="BE362" s="229">
        <f>IF(N362="základní",J362,0)</f>
        <v>0</v>
      </c>
      <c r="BF362" s="229">
        <f>IF(N362="snížená",J362,0)</f>
        <v>0</v>
      </c>
      <c r="BG362" s="229">
        <f>IF(N362="zákl. přenesená",J362,0)</f>
        <v>0</v>
      </c>
      <c r="BH362" s="229">
        <f>IF(N362="sníž. přenesená",J362,0)</f>
        <v>0</v>
      </c>
      <c r="BI362" s="229">
        <f>IF(N362="nulová",J362,0)</f>
        <v>0</v>
      </c>
      <c r="BJ362" s="14" t="s">
        <v>159</v>
      </c>
      <c r="BK362" s="229">
        <f>ROUND(I362*H362,2)</f>
        <v>0</v>
      </c>
      <c r="BL362" s="14" t="s">
        <v>219</v>
      </c>
      <c r="BM362" s="228" t="s">
        <v>993</v>
      </c>
    </row>
    <row r="363" s="12" customFormat="1" ht="22.8" customHeight="1">
      <c r="A363" s="12"/>
      <c r="B363" s="200"/>
      <c r="C363" s="201"/>
      <c r="D363" s="202" t="s">
        <v>77</v>
      </c>
      <c r="E363" s="214" t="s">
        <v>994</v>
      </c>
      <c r="F363" s="214" t="s">
        <v>995</v>
      </c>
      <c r="G363" s="201"/>
      <c r="H363" s="201"/>
      <c r="I363" s="204"/>
      <c r="J363" s="215">
        <f>BK363</f>
        <v>0</v>
      </c>
      <c r="K363" s="201"/>
      <c r="L363" s="206"/>
      <c r="M363" s="207"/>
      <c r="N363" s="208"/>
      <c r="O363" s="208"/>
      <c r="P363" s="209">
        <f>P364</f>
        <v>0</v>
      </c>
      <c r="Q363" s="208"/>
      <c r="R363" s="209">
        <f>R364</f>
        <v>0.016851999999999999</v>
      </c>
      <c r="S363" s="208"/>
      <c r="T363" s="210">
        <f>T364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11" t="s">
        <v>159</v>
      </c>
      <c r="AT363" s="212" t="s">
        <v>77</v>
      </c>
      <c r="AU363" s="212" t="s">
        <v>86</v>
      </c>
      <c r="AY363" s="211" t="s">
        <v>152</v>
      </c>
      <c r="BK363" s="213">
        <f>BK364</f>
        <v>0</v>
      </c>
    </row>
    <row r="364" s="2" customFormat="1" ht="44.25" customHeight="1">
      <c r="A364" s="35"/>
      <c r="B364" s="36"/>
      <c r="C364" s="216" t="s">
        <v>996</v>
      </c>
      <c r="D364" s="216" t="s">
        <v>154</v>
      </c>
      <c r="E364" s="217" t="s">
        <v>997</v>
      </c>
      <c r="F364" s="218" t="s">
        <v>998</v>
      </c>
      <c r="G364" s="219" t="s">
        <v>231</v>
      </c>
      <c r="H364" s="220">
        <v>76.599999999999994</v>
      </c>
      <c r="I364" s="221"/>
      <c r="J364" s="222">
        <f>ROUND(I364*H364,2)</f>
        <v>0</v>
      </c>
      <c r="K364" s="223"/>
      <c r="L364" s="41"/>
      <c r="M364" s="224" t="s">
        <v>1</v>
      </c>
      <c r="N364" s="225" t="s">
        <v>44</v>
      </c>
      <c r="O364" s="88"/>
      <c r="P364" s="226">
        <f>O364*H364</f>
        <v>0</v>
      </c>
      <c r="Q364" s="226">
        <v>0.00022000000000000001</v>
      </c>
      <c r="R364" s="226">
        <f>Q364*H364</f>
        <v>0.016851999999999999</v>
      </c>
      <c r="S364" s="226">
        <v>0</v>
      </c>
      <c r="T364" s="227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28" t="s">
        <v>219</v>
      </c>
      <c r="AT364" s="228" t="s">
        <v>154</v>
      </c>
      <c r="AU364" s="228" t="s">
        <v>159</v>
      </c>
      <c r="AY364" s="14" t="s">
        <v>152</v>
      </c>
      <c r="BE364" s="229">
        <f>IF(N364="základní",J364,0)</f>
        <v>0</v>
      </c>
      <c r="BF364" s="229">
        <f>IF(N364="snížená",J364,0)</f>
        <v>0</v>
      </c>
      <c r="BG364" s="229">
        <f>IF(N364="zákl. přenesená",J364,0)</f>
        <v>0</v>
      </c>
      <c r="BH364" s="229">
        <f>IF(N364="sníž. přenesená",J364,0)</f>
        <v>0</v>
      </c>
      <c r="BI364" s="229">
        <f>IF(N364="nulová",J364,0)</f>
        <v>0</v>
      </c>
      <c r="BJ364" s="14" t="s">
        <v>159</v>
      </c>
      <c r="BK364" s="229">
        <f>ROUND(I364*H364,2)</f>
        <v>0</v>
      </c>
      <c r="BL364" s="14" t="s">
        <v>219</v>
      </c>
      <c r="BM364" s="228" t="s">
        <v>999</v>
      </c>
    </row>
    <row r="365" s="12" customFormat="1" ht="22.8" customHeight="1">
      <c r="A365" s="12"/>
      <c r="B365" s="200"/>
      <c r="C365" s="201"/>
      <c r="D365" s="202" t="s">
        <v>77</v>
      </c>
      <c r="E365" s="214" t="s">
        <v>1000</v>
      </c>
      <c r="F365" s="214" t="s">
        <v>1001</v>
      </c>
      <c r="G365" s="201"/>
      <c r="H365" s="201"/>
      <c r="I365" s="204"/>
      <c r="J365" s="215">
        <f>BK365</f>
        <v>0</v>
      </c>
      <c r="K365" s="201"/>
      <c r="L365" s="206"/>
      <c r="M365" s="207"/>
      <c r="N365" s="208"/>
      <c r="O365" s="208"/>
      <c r="P365" s="209">
        <f>SUM(P366:P373)</f>
        <v>0</v>
      </c>
      <c r="Q365" s="208"/>
      <c r="R365" s="209">
        <f>SUM(R366:R373)</f>
        <v>0.06470745</v>
      </c>
      <c r="S365" s="208"/>
      <c r="T365" s="210">
        <f>SUM(T366:T373)</f>
        <v>0.0011910000000000002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11" t="s">
        <v>159</v>
      </c>
      <c r="AT365" s="212" t="s">
        <v>77</v>
      </c>
      <c r="AU365" s="212" t="s">
        <v>86</v>
      </c>
      <c r="AY365" s="211" t="s">
        <v>152</v>
      </c>
      <c r="BK365" s="213">
        <f>SUM(BK366:BK373)</f>
        <v>0</v>
      </c>
    </row>
    <row r="366" s="2" customFormat="1" ht="24.15" customHeight="1">
      <c r="A366" s="35"/>
      <c r="B366" s="36"/>
      <c r="C366" s="216" t="s">
        <v>1002</v>
      </c>
      <c r="D366" s="216" t="s">
        <v>154</v>
      </c>
      <c r="E366" s="217" t="s">
        <v>1003</v>
      </c>
      <c r="F366" s="218" t="s">
        <v>1004</v>
      </c>
      <c r="G366" s="219" t="s">
        <v>231</v>
      </c>
      <c r="H366" s="220">
        <v>156.16</v>
      </c>
      <c r="I366" s="221"/>
      <c r="J366" s="222">
        <f>ROUND(I366*H366,2)</f>
        <v>0</v>
      </c>
      <c r="K366" s="223"/>
      <c r="L366" s="41"/>
      <c r="M366" s="224" t="s">
        <v>1</v>
      </c>
      <c r="N366" s="225" t="s">
        <v>44</v>
      </c>
      <c r="O366" s="88"/>
      <c r="P366" s="226">
        <f>O366*H366</f>
        <v>0</v>
      </c>
      <c r="Q366" s="226">
        <v>0</v>
      </c>
      <c r="R366" s="226">
        <f>Q366*H366</f>
        <v>0</v>
      </c>
      <c r="S366" s="226">
        <v>0</v>
      </c>
      <c r="T366" s="227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28" t="s">
        <v>219</v>
      </c>
      <c r="AT366" s="228" t="s">
        <v>154</v>
      </c>
      <c r="AU366" s="228" t="s">
        <v>159</v>
      </c>
      <c r="AY366" s="14" t="s">
        <v>152</v>
      </c>
      <c r="BE366" s="229">
        <f>IF(N366="základní",J366,0)</f>
        <v>0</v>
      </c>
      <c r="BF366" s="229">
        <f>IF(N366="snížená",J366,0)</f>
        <v>0</v>
      </c>
      <c r="BG366" s="229">
        <f>IF(N366="zákl. přenesená",J366,0)</f>
        <v>0</v>
      </c>
      <c r="BH366" s="229">
        <f>IF(N366="sníž. přenesená",J366,0)</f>
        <v>0</v>
      </c>
      <c r="BI366" s="229">
        <f>IF(N366="nulová",J366,0)</f>
        <v>0</v>
      </c>
      <c r="BJ366" s="14" t="s">
        <v>159</v>
      </c>
      <c r="BK366" s="229">
        <f>ROUND(I366*H366,2)</f>
        <v>0</v>
      </c>
      <c r="BL366" s="14" t="s">
        <v>219</v>
      </c>
      <c r="BM366" s="228" t="s">
        <v>1005</v>
      </c>
    </row>
    <row r="367" s="2" customFormat="1" ht="37.8" customHeight="1">
      <c r="A367" s="35"/>
      <c r="B367" s="36"/>
      <c r="C367" s="216" t="s">
        <v>1006</v>
      </c>
      <c r="D367" s="216" t="s">
        <v>154</v>
      </c>
      <c r="E367" s="217" t="s">
        <v>1007</v>
      </c>
      <c r="F367" s="218" t="s">
        <v>1008</v>
      </c>
      <c r="G367" s="219" t="s">
        <v>222</v>
      </c>
      <c r="H367" s="220">
        <v>80</v>
      </c>
      <c r="I367" s="221"/>
      <c r="J367" s="222">
        <f>ROUND(I367*H367,2)</f>
        <v>0</v>
      </c>
      <c r="K367" s="223"/>
      <c r="L367" s="41"/>
      <c r="M367" s="224" t="s">
        <v>1</v>
      </c>
      <c r="N367" s="225" t="s">
        <v>44</v>
      </c>
      <c r="O367" s="88"/>
      <c r="P367" s="226">
        <f>O367*H367</f>
        <v>0</v>
      </c>
      <c r="Q367" s="226">
        <v>0</v>
      </c>
      <c r="R367" s="226">
        <f>Q367*H367</f>
        <v>0</v>
      </c>
      <c r="S367" s="226">
        <v>0</v>
      </c>
      <c r="T367" s="227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28" t="s">
        <v>219</v>
      </c>
      <c r="AT367" s="228" t="s">
        <v>154</v>
      </c>
      <c r="AU367" s="228" t="s">
        <v>159</v>
      </c>
      <c r="AY367" s="14" t="s">
        <v>152</v>
      </c>
      <c r="BE367" s="229">
        <f>IF(N367="základní",J367,0)</f>
        <v>0</v>
      </c>
      <c r="BF367" s="229">
        <f>IF(N367="snížená",J367,0)</f>
        <v>0</v>
      </c>
      <c r="BG367" s="229">
        <f>IF(N367="zákl. přenesená",J367,0)</f>
        <v>0</v>
      </c>
      <c r="BH367" s="229">
        <f>IF(N367="sníž. přenesená",J367,0)</f>
        <v>0</v>
      </c>
      <c r="BI367" s="229">
        <f>IF(N367="nulová",J367,0)</f>
        <v>0</v>
      </c>
      <c r="BJ367" s="14" t="s">
        <v>159</v>
      </c>
      <c r="BK367" s="229">
        <f>ROUND(I367*H367,2)</f>
        <v>0</v>
      </c>
      <c r="BL367" s="14" t="s">
        <v>219</v>
      </c>
      <c r="BM367" s="228" t="s">
        <v>1009</v>
      </c>
    </row>
    <row r="368" s="2" customFormat="1" ht="24.15" customHeight="1">
      <c r="A368" s="35"/>
      <c r="B368" s="36"/>
      <c r="C368" s="230" t="s">
        <v>1010</v>
      </c>
      <c r="D368" s="230" t="s">
        <v>185</v>
      </c>
      <c r="E368" s="231" t="s">
        <v>1011</v>
      </c>
      <c r="F368" s="232" t="s">
        <v>1012</v>
      </c>
      <c r="G368" s="233" t="s">
        <v>222</v>
      </c>
      <c r="H368" s="234">
        <v>84</v>
      </c>
      <c r="I368" s="235"/>
      <c r="J368" s="236">
        <f>ROUND(I368*H368,2)</f>
        <v>0</v>
      </c>
      <c r="K368" s="237"/>
      <c r="L368" s="238"/>
      <c r="M368" s="239" t="s">
        <v>1</v>
      </c>
      <c r="N368" s="240" t="s">
        <v>44</v>
      </c>
      <c r="O368" s="88"/>
      <c r="P368" s="226">
        <f>O368*H368</f>
        <v>0</v>
      </c>
      <c r="Q368" s="226">
        <v>0</v>
      </c>
      <c r="R368" s="226">
        <f>Q368*H368</f>
        <v>0</v>
      </c>
      <c r="S368" s="226">
        <v>0</v>
      </c>
      <c r="T368" s="227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28" t="s">
        <v>286</v>
      </c>
      <c r="AT368" s="228" t="s">
        <v>185</v>
      </c>
      <c r="AU368" s="228" t="s">
        <v>159</v>
      </c>
      <c r="AY368" s="14" t="s">
        <v>152</v>
      </c>
      <c r="BE368" s="229">
        <f>IF(N368="základní",J368,0)</f>
        <v>0</v>
      </c>
      <c r="BF368" s="229">
        <f>IF(N368="snížená",J368,0)</f>
        <v>0</v>
      </c>
      <c r="BG368" s="229">
        <f>IF(N368="zákl. přenesená",J368,0)</f>
        <v>0</v>
      </c>
      <c r="BH368" s="229">
        <f>IF(N368="sníž. přenesená",J368,0)</f>
        <v>0</v>
      </c>
      <c r="BI368" s="229">
        <f>IF(N368="nulová",J368,0)</f>
        <v>0</v>
      </c>
      <c r="BJ368" s="14" t="s">
        <v>159</v>
      </c>
      <c r="BK368" s="229">
        <f>ROUND(I368*H368,2)</f>
        <v>0</v>
      </c>
      <c r="BL368" s="14" t="s">
        <v>219</v>
      </c>
      <c r="BM368" s="228" t="s">
        <v>1013</v>
      </c>
    </row>
    <row r="369" s="2" customFormat="1" ht="24.15" customHeight="1">
      <c r="A369" s="35"/>
      <c r="B369" s="36"/>
      <c r="C369" s="216" t="s">
        <v>1014</v>
      </c>
      <c r="D369" s="216" t="s">
        <v>154</v>
      </c>
      <c r="E369" s="217" t="s">
        <v>1015</v>
      </c>
      <c r="F369" s="218" t="s">
        <v>1016</v>
      </c>
      <c r="G369" s="219" t="s">
        <v>231</v>
      </c>
      <c r="H369" s="220">
        <v>39.700000000000003</v>
      </c>
      <c r="I369" s="221"/>
      <c r="J369" s="222">
        <f>ROUND(I369*H369,2)</f>
        <v>0</v>
      </c>
      <c r="K369" s="223"/>
      <c r="L369" s="41"/>
      <c r="M369" s="224" t="s">
        <v>1</v>
      </c>
      <c r="N369" s="225" t="s">
        <v>44</v>
      </c>
      <c r="O369" s="88"/>
      <c r="P369" s="226">
        <f>O369*H369</f>
        <v>0</v>
      </c>
      <c r="Q369" s="226">
        <v>0</v>
      </c>
      <c r="R369" s="226">
        <f>Q369*H369</f>
        <v>0</v>
      </c>
      <c r="S369" s="226">
        <v>3.0000000000000001E-05</v>
      </c>
      <c r="T369" s="227">
        <f>S369*H369</f>
        <v>0.0011910000000000002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28" t="s">
        <v>219</v>
      </c>
      <c r="AT369" s="228" t="s">
        <v>154</v>
      </c>
      <c r="AU369" s="228" t="s">
        <v>159</v>
      </c>
      <c r="AY369" s="14" t="s">
        <v>152</v>
      </c>
      <c r="BE369" s="229">
        <f>IF(N369="základní",J369,0)</f>
        <v>0</v>
      </c>
      <c r="BF369" s="229">
        <f>IF(N369="snížená",J369,0)</f>
        <v>0</v>
      </c>
      <c r="BG369" s="229">
        <f>IF(N369="zákl. přenesená",J369,0)</f>
        <v>0</v>
      </c>
      <c r="BH369" s="229">
        <f>IF(N369="sníž. přenesená",J369,0)</f>
        <v>0</v>
      </c>
      <c r="BI369" s="229">
        <f>IF(N369="nulová",J369,0)</f>
        <v>0</v>
      </c>
      <c r="BJ369" s="14" t="s">
        <v>159</v>
      </c>
      <c r="BK369" s="229">
        <f>ROUND(I369*H369,2)</f>
        <v>0</v>
      </c>
      <c r="BL369" s="14" t="s">
        <v>219</v>
      </c>
      <c r="BM369" s="228" t="s">
        <v>1017</v>
      </c>
    </row>
    <row r="370" s="2" customFormat="1" ht="16.5" customHeight="1">
      <c r="A370" s="35"/>
      <c r="B370" s="36"/>
      <c r="C370" s="230" t="s">
        <v>1018</v>
      </c>
      <c r="D370" s="230" t="s">
        <v>185</v>
      </c>
      <c r="E370" s="231" t="s">
        <v>1019</v>
      </c>
      <c r="F370" s="232" t="s">
        <v>1020</v>
      </c>
      <c r="G370" s="233" t="s">
        <v>231</v>
      </c>
      <c r="H370" s="234">
        <v>41.685000000000002</v>
      </c>
      <c r="I370" s="235"/>
      <c r="J370" s="236">
        <f>ROUND(I370*H370,2)</f>
        <v>0</v>
      </c>
      <c r="K370" s="237"/>
      <c r="L370" s="238"/>
      <c r="M370" s="239" t="s">
        <v>1</v>
      </c>
      <c r="N370" s="240" t="s">
        <v>44</v>
      </c>
      <c r="O370" s="88"/>
      <c r="P370" s="226">
        <f>O370*H370</f>
        <v>0</v>
      </c>
      <c r="Q370" s="226">
        <v>1.0000000000000001E-05</v>
      </c>
      <c r="R370" s="226">
        <f>Q370*H370</f>
        <v>0.00041685000000000008</v>
      </c>
      <c r="S370" s="226">
        <v>0</v>
      </c>
      <c r="T370" s="227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28" t="s">
        <v>286</v>
      </c>
      <c r="AT370" s="228" t="s">
        <v>185</v>
      </c>
      <c r="AU370" s="228" t="s">
        <v>159</v>
      </c>
      <c r="AY370" s="14" t="s">
        <v>152</v>
      </c>
      <c r="BE370" s="229">
        <f>IF(N370="základní",J370,0)</f>
        <v>0</v>
      </c>
      <c r="BF370" s="229">
        <f>IF(N370="snížená",J370,0)</f>
        <v>0</v>
      </c>
      <c r="BG370" s="229">
        <f>IF(N370="zákl. přenesená",J370,0)</f>
        <v>0</v>
      </c>
      <c r="BH370" s="229">
        <f>IF(N370="sníž. přenesená",J370,0)</f>
        <v>0</v>
      </c>
      <c r="BI370" s="229">
        <f>IF(N370="nulová",J370,0)</f>
        <v>0</v>
      </c>
      <c r="BJ370" s="14" t="s">
        <v>159</v>
      </c>
      <c r="BK370" s="229">
        <f>ROUND(I370*H370,2)</f>
        <v>0</v>
      </c>
      <c r="BL370" s="14" t="s">
        <v>219</v>
      </c>
      <c r="BM370" s="228" t="s">
        <v>1021</v>
      </c>
    </row>
    <row r="371" s="2" customFormat="1" ht="33" customHeight="1">
      <c r="A371" s="35"/>
      <c r="B371" s="36"/>
      <c r="C371" s="216" t="s">
        <v>1022</v>
      </c>
      <c r="D371" s="216" t="s">
        <v>154</v>
      </c>
      <c r="E371" s="217" t="s">
        <v>1023</v>
      </c>
      <c r="F371" s="218" t="s">
        <v>1024</v>
      </c>
      <c r="G371" s="219" t="s">
        <v>231</v>
      </c>
      <c r="H371" s="220">
        <v>116.45999999999999</v>
      </c>
      <c r="I371" s="221"/>
      <c r="J371" s="222">
        <f>ROUND(I371*H371,2)</f>
        <v>0</v>
      </c>
      <c r="K371" s="223"/>
      <c r="L371" s="41"/>
      <c r="M371" s="224" t="s">
        <v>1</v>
      </c>
      <c r="N371" s="225" t="s">
        <v>44</v>
      </c>
      <c r="O371" s="88"/>
      <c r="P371" s="226">
        <f>O371*H371</f>
        <v>0</v>
      </c>
      <c r="Q371" s="226">
        <v>0.00020000000000000001</v>
      </c>
      <c r="R371" s="226">
        <f>Q371*H371</f>
        <v>0.023292</v>
      </c>
      <c r="S371" s="226">
        <v>0</v>
      </c>
      <c r="T371" s="227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28" t="s">
        <v>219</v>
      </c>
      <c r="AT371" s="228" t="s">
        <v>154</v>
      </c>
      <c r="AU371" s="228" t="s">
        <v>159</v>
      </c>
      <c r="AY371" s="14" t="s">
        <v>152</v>
      </c>
      <c r="BE371" s="229">
        <f>IF(N371="základní",J371,0)</f>
        <v>0</v>
      </c>
      <c r="BF371" s="229">
        <f>IF(N371="snížená",J371,0)</f>
        <v>0</v>
      </c>
      <c r="BG371" s="229">
        <f>IF(N371="zákl. přenesená",J371,0)</f>
        <v>0</v>
      </c>
      <c r="BH371" s="229">
        <f>IF(N371="sníž. přenesená",J371,0)</f>
        <v>0</v>
      </c>
      <c r="BI371" s="229">
        <f>IF(N371="nulová",J371,0)</f>
        <v>0</v>
      </c>
      <c r="BJ371" s="14" t="s">
        <v>159</v>
      </c>
      <c r="BK371" s="229">
        <f>ROUND(I371*H371,2)</f>
        <v>0</v>
      </c>
      <c r="BL371" s="14" t="s">
        <v>219</v>
      </c>
      <c r="BM371" s="228" t="s">
        <v>1025</v>
      </c>
    </row>
    <row r="372" s="2" customFormat="1" ht="24.15" customHeight="1">
      <c r="A372" s="35"/>
      <c r="B372" s="36"/>
      <c r="C372" s="216" t="s">
        <v>1026</v>
      </c>
      <c r="D372" s="216" t="s">
        <v>154</v>
      </c>
      <c r="E372" s="217" t="s">
        <v>1027</v>
      </c>
      <c r="F372" s="218" t="s">
        <v>1028</v>
      </c>
      <c r="G372" s="219" t="s">
        <v>231</v>
      </c>
      <c r="H372" s="220">
        <v>39.700000000000003</v>
      </c>
      <c r="I372" s="221"/>
      <c r="J372" s="222">
        <f>ROUND(I372*H372,2)</f>
        <v>0</v>
      </c>
      <c r="K372" s="223"/>
      <c r="L372" s="41"/>
      <c r="M372" s="224" t="s">
        <v>1</v>
      </c>
      <c r="N372" s="225" t="s">
        <v>44</v>
      </c>
      <c r="O372" s="88"/>
      <c r="P372" s="226">
        <f>O372*H372</f>
        <v>0</v>
      </c>
      <c r="Q372" s="226">
        <v>1.0000000000000001E-05</v>
      </c>
      <c r="R372" s="226">
        <f>Q372*H372</f>
        <v>0.00039700000000000005</v>
      </c>
      <c r="S372" s="226">
        <v>0</v>
      </c>
      <c r="T372" s="227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28" t="s">
        <v>219</v>
      </c>
      <c r="AT372" s="228" t="s">
        <v>154</v>
      </c>
      <c r="AU372" s="228" t="s">
        <v>159</v>
      </c>
      <c r="AY372" s="14" t="s">
        <v>152</v>
      </c>
      <c r="BE372" s="229">
        <f>IF(N372="základní",J372,0)</f>
        <v>0</v>
      </c>
      <c r="BF372" s="229">
        <f>IF(N372="snížená",J372,0)</f>
        <v>0</v>
      </c>
      <c r="BG372" s="229">
        <f>IF(N372="zákl. přenesená",J372,0)</f>
        <v>0</v>
      </c>
      <c r="BH372" s="229">
        <f>IF(N372="sníž. přenesená",J372,0)</f>
        <v>0</v>
      </c>
      <c r="BI372" s="229">
        <f>IF(N372="nulová",J372,0)</f>
        <v>0</v>
      </c>
      <c r="BJ372" s="14" t="s">
        <v>159</v>
      </c>
      <c r="BK372" s="229">
        <f>ROUND(I372*H372,2)</f>
        <v>0</v>
      </c>
      <c r="BL372" s="14" t="s">
        <v>219</v>
      </c>
      <c r="BM372" s="228" t="s">
        <v>1029</v>
      </c>
    </row>
    <row r="373" s="2" customFormat="1" ht="37.8" customHeight="1">
      <c r="A373" s="35"/>
      <c r="B373" s="36"/>
      <c r="C373" s="216" t="s">
        <v>1030</v>
      </c>
      <c r="D373" s="216" t="s">
        <v>154</v>
      </c>
      <c r="E373" s="217" t="s">
        <v>1031</v>
      </c>
      <c r="F373" s="218" t="s">
        <v>1032</v>
      </c>
      <c r="G373" s="219" t="s">
        <v>231</v>
      </c>
      <c r="H373" s="220">
        <v>156.16</v>
      </c>
      <c r="I373" s="221"/>
      <c r="J373" s="222">
        <f>ROUND(I373*H373,2)</f>
        <v>0</v>
      </c>
      <c r="K373" s="223"/>
      <c r="L373" s="41"/>
      <c r="M373" s="242" t="s">
        <v>1</v>
      </c>
      <c r="N373" s="243" t="s">
        <v>44</v>
      </c>
      <c r="O373" s="244"/>
      <c r="P373" s="245">
        <f>O373*H373</f>
        <v>0</v>
      </c>
      <c r="Q373" s="245">
        <v>0.00025999999999999998</v>
      </c>
      <c r="R373" s="245">
        <f>Q373*H373</f>
        <v>0.040601599999999995</v>
      </c>
      <c r="S373" s="245">
        <v>0</v>
      </c>
      <c r="T373" s="246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28" t="s">
        <v>219</v>
      </c>
      <c r="AT373" s="228" t="s">
        <v>154</v>
      </c>
      <c r="AU373" s="228" t="s">
        <v>159</v>
      </c>
      <c r="AY373" s="14" t="s">
        <v>152</v>
      </c>
      <c r="BE373" s="229">
        <f>IF(N373="základní",J373,0)</f>
        <v>0</v>
      </c>
      <c r="BF373" s="229">
        <f>IF(N373="snížená",J373,0)</f>
        <v>0</v>
      </c>
      <c r="BG373" s="229">
        <f>IF(N373="zákl. přenesená",J373,0)</f>
        <v>0</v>
      </c>
      <c r="BH373" s="229">
        <f>IF(N373="sníž. přenesená",J373,0)</f>
        <v>0</v>
      </c>
      <c r="BI373" s="229">
        <f>IF(N373="nulová",J373,0)</f>
        <v>0</v>
      </c>
      <c r="BJ373" s="14" t="s">
        <v>159</v>
      </c>
      <c r="BK373" s="229">
        <f>ROUND(I373*H373,2)</f>
        <v>0</v>
      </c>
      <c r="BL373" s="14" t="s">
        <v>219</v>
      </c>
      <c r="BM373" s="228" t="s">
        <v>1033</v>
      </c>
    </row>
    <row r="374" s="2" customFormat="1" ht="6.96" customHeight="1">
      <c r="A374" s="35"/>
      <c r="B374" s="63"/>
      <c r="C374" s="64"/>
      <c r="D374" s="64"/>
      <c r="E374" s="64"/>
      <c r="F374" s="64"/>
      <c r="G374" s="64"/>
      <c r="H374" s="64"/>
      <c r="I374" s="64"/>
      <c r="J374" s="64"/>
      <c r="K374" s="64"/>
      <c r="L374" s="41"/>
      <c r="M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</row>
  </sheetData>
  <sheetProtection sheet="1" autoFilter="0" formatColumns="0" formatRows="0" objects="1" scenarios="1" spinCount="100000" saltValue="cPYJXaIdt8Jm9IeP7iJmC1HIurA2M57hkSI53/i9yvMyOkE40hxj5YzN10aQfiZGzZWa1M/tRZePg5Ynr6jv9Q==" hashValue="FhuPwEUiJyAWtaU2RbWEvw0PAzuvaF7gXSQPOz8QiVqaZ2wtrjZQS3ucwSw4VWgV+YpGY2kB89HuZWRsG0tBmQ==" algorithmName="SHA-512" password="CC35"/>
  <autoFilter ref="C138:K373"/>
  <mergeCells count="9">
    <mergeCell ref="E7:H7"/>
    <mergeCell ref="E9:H9"/>
    <mergeCell ref="E18:H18"/>
    <mergeCell ref="E27:H27"/>
    <mergeCell ref="E85:H85"/>
    <mergeCell ref="E87:H8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106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Stavební úpravy objektu bývalé prádelny v Křešicích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1034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20. 5. 2023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34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35</v>
      </c>
      <c r="F24" s="35"/>
      <c r="G24" s="35"/>
      <c r="H24" s="35"/>
      <c r="I24" s="137" t="s">
        <v>27</v>
      </c>
      <c r="J24" s="140" t="s">
        <v>36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ROUND(J121,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ROUND((SUM(BE121:BE179)),  2)</f>
        <v>0</v>
      </c>
      <c r="G33" s="35"/>
      <c r="H33" s="35"/>
      <c r="I33" s="152">
        <v>0.20999999999999999</v>
      </c>
      <c r="J33" s="151">
        <f>ROUND(((SUM(BE121:BE179))*I33),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ROUND((SUM(BF121:BF179)),  2)</f>
        <v>0</v>
      </c>
      <c r="G34" s="35"/>
      <c r="H34" s="35"/>
      <c r="I34" s="152">
        <v>0.14999999999999999</v>
      </c>
      <c r="J34" s="151">
        <f>ROUND(((SUM(BF121:BF179))*I34),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ROUND((SUM(BG121:BG179)),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ROUND((SUM(BH121:BH179)),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ROUND((SUM(BI121:BI179)),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Stavební úpravy objektu bývalé prádelny v Křešicích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2023/20-02 - Zdravotechnické instalace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st.p. č.379, k.ú.Křešice</v>
      </c>
      <c r="G89" s="37"/>
      <c r="H89" s="37"/>
      <c r="I89" s="29" t="s">
        <v>22</v>
      </c>
      <c r="J89" s="76" t="str">
        <f>IF(J12="","",J12)</f>
        <v>20. 5. 2023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24</v>
      </c>
      <c r="D91" s="37"/>
      <c r="E91" s="37"/>
      <c r="F91" s="24" t="str">
        <f>E15</f>
        <v>Obec Křešice, Nádražní 84, 411 48 Křešice</v>
      </c>
      <c r="G91" s="37"/>
      <c r="H91" s="37"/>
      <c r="I91" s="29" t="s">
        <v>30</v>
      </c>
      <c r="J91" s="33" t="str">
        <f>E21</f>
        <v>PK Polerecký spol.r.o.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Roman Šácha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110</v>
      </c>
      <c r="D94" s="173"/>
      <c r="E94" s="173"/>
      <c r="F94" s="173"/>
      <c r="G94" s="173"/>
      <c r="H94" s="173"/>
      <c r="I94" s="173"/>
      <c r="J94" s="174" t="s">
        <v>111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112</v>
      </c>
      <c r="D96" s="37"/>
      <c r="E96" s="37"/>
      <c r="F96" s="37"/>
      <c r="G96" s="37"/>
      <c r="H96" s="37"/>
      <c r="I96" s="37"/>
      <c r="J96" s="107">
        <f>J121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113</v>
      </c>
    </row>
    <row r="97" hidden="1" s="9" customFormat="1" ht="24.96" customHeight="1">
      <c r="A97" s="9"/>
      <c r="B97" s="176"/>
      <c r="C97" s="177"/>
      <c r="D97" s="178" t="s">
        <v>123</v>
      </c>
      <c r="E97" s="179"/>
      <c r="F97" s="179"/>
      <c r="G97" s="179"/>
      <c r="H97" s="179"/>
      <c r="I97" s="179"/>
      <c r="J97" s="180">
        <f>J122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1035</v>
      </c>
      <c r="E98" s="185"/>
      <c r="F98" s="185"/>
      <c r="G98" s="185"/>
      <c r="H98" s="185"/>
      <c r="I98" s="185"/>
      <c r="J98" s="186">
        <f>J123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1036</v>
      </c>
      <c r="E99" s="185"/>
      <c r="F99" s="185"/>
      <c r="G99" s="185"/>
      <c r="H99" s="185"/>
      <c r="I99" s="185"/>
      <c r="J99" s="186">
        <f>J141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1037</v>
      </c>
      <c r="E100" s="185"/>
      <c r="F100" s="185"/>
      <c r="G100" s="185"/>
      <c r="H100" s="185"/>
      <c r="I100" s="185"/>
      <c r="J100" s="186">
        <f>J163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1038</v>
      </c>
      <c r="E101" s="185"/>
      <c r="F101" s="185"/>
      <c r="G101" s="185"/>
      <c r="H101" s="185"/>
      <c r="I101" s="185"/>
      <c r="J101" s="186">
        <f>J176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/>
    <row r="105" hidden="1"/>
    <row r="106" hidden="1"/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137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71" t="str">
        <f>E7</f>
        <v>Stavební úpravy objektu bývalé prádelny v Křešicích</v>
      </c>
      <c r="F111" s="29"/>
      <c r="G111" s="29"/>
      <c r="H111" s="29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107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E9</f>
        <v>2023/20-02 - Zdravotechnické instalace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20</v>
      </c>
      <c r="D115" s="37"/>
      <c r="E115" s="37"/>
      <c r="F115" s="24" t="str">
        <f>F12</f>
        <v>st.p. č.379, k.ú.Křešice</v>
      </c>
      <c r="G115" s="37"/>
      <c r="H115" s="37"/>
      <c r="I115" s="29" t="s">
        <v>22</v>
      </c>
      <c r="J115" s="76" t="str">
        <f>IF(J12="","",J12)</f>
        <v>20. 5. 2023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5.65" customHeight="1">
      <c r="A117" s="35"/>
      <c r="B117" s="36"/>
      <c r="C117" s="29" t="s">
        <v>24</v>
      </c>
      <c r="D117" s="37"/>
      <c r="E117" s="37"/>
      <c r="F117" s="24" t="str">
        <f>E15</f>
        <v>Obec Křešice, Nádražní 84, 411 48 Křešice</v>
      </c>
      <c r="G117" s="37"/>
      <c r="H117" s="37"/>
      <c r="I117" s="29" t="s">
        <v>30</v>
      </c>
      <c r="J117" s="33" t="str">
        <f>E21</f>
        <v>PK Polerecký spol.r.o.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28</v>
      </c>
      <c r="D118" s="37"/>
      <c r="E118" s="37"/>
      <c r="F118" s="24" t="str">
        <f>IF(E18="","",E18)</f>
        <v>Vyplň údaj</v>
      </c>
      <c r="G118" s="37"/>
      <c r="H118" s="37"/>
      <c r="I118" s="29" t="s">
        <v>33</v>
      </c>
      <c r="J118" s="33" t="str">
        <f>E24</f>
        <v>Roman Šácha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88"/>
      <c r="B120" s="189"/>
      <c r="C120" s="190" t="s">
        <v>138</v>
      </c>
      <c r="D120" s="191" t="s">
        <v>63</v>
      </c>
      <c r="E120" s="191" t="s">
        <v>59</v>
      </c>
      <c r="F120" s="191" t="s">
        <v>60</v>
      </c>
      <c r="G120" s="191" t="s">
        <v>139</v>
      </c>
      <c r="H120" s="191" t="s">
        <v>140</v>
      </c>
      <c r="I120" s="191" t="s">
        <v>141</v>
      </c>
      <c r="J120" s="192" t="s">
        <v>111</v>
      </c>
      <c r="K120" s="193" t="s">
        <v>142</v>
      </c>
      <c r="L120" s="194"/>
      <c r="M120" s="97" t="s">
        <v>1</v>
      </c>
      <c r="N120" s="98" t="s">
        <v>42</v>
      </c>
      <c r="O120" s="98" t="s">
        <v>143</v>
      </c>
      <c r="P120" s="98" t="s">
        <v>144</v>
      </c>
      <c r="Q120" s="98" t="s">
        <v>145</v>
      </c>
      <c r="R120" s="98" t="s">
        <v>146</v>
      </c>
      <c r="S120" s="98" t="s">
        <v>147</v>
      </c>
      <c r="T120" s="99" t="s">
        <v>148</v>
      </c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</row>
    <row r="121" s="2" customFormat="1" ht="22.8" customHeight="1">
      <c r="A121" s="35"/>
      <c r="B121" s="36"/>
      <c r="C121" s="104" t="s">
        <v>149</v>
      </c>
      <c r="D121" s="37"/>
      <c r="E121" s="37"/>
      <c r="F121" s="37"/>
      <c r="G121" s="37"/>
      <c r="H121" s="37"/>
      <c r="I121" s="37"/>
      <c r="J121" s="195">
        <f>BK121</f>
        <v>0</v>
      </c>
      <c r="K121" s="37"/>
      <c r="L121" s="41"/>
      <c r="M121" s="100"/>
      <c r="N121" s="196"/>
      <c r="O121" s="101"/>
      <c r="P121" s="197">
        <f>P122</f>
        <v>0</v>
      </c>
      <c r="Q121" s="101"/>
      <c r="R121" s="197">
        <f>R122</f>
        <v>0.19621699999999998</v>
      </c>
      <c r="S121" s="101"/>
      <c r="T121" s="198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77</v>
      </c>
      <c r="AU121" s="14" t="s">
        <v>113</v>
      </c>
      <c r="BK121" s="199">
        <f>BK122</f>
        <v>0</v>
      </c>
    </row>
    <row r="122" s="12" customFormat="1" ht="25.92" customHeight="1">
      <c r="A122" s="12"/>
      <c r="B122" s="200"/>
      <c r="C122" s="201"/>
      <c r="D122" s="202" t="s">
        <v>77</v>
      </c>
      <c r="E122" s="203" t="s">
        <v>491</v>
      </c>
      <c r="F122" s="203" t="s">
        <v>492</v>
      </c>
      <c r="G122" s="201"/>
      <c r="H122" s="201"/>
      <c r="I122" s="204"/>
      <c r="J122" s="205">
        <f>BK122</f>
        <v>0</v>
      </c>
      <c r="K122" s="201"/>
      <c r="L122" s="206"/>
      <c r="M122" s="207"/>
      <c r="N122" s="208"/>
      <c r="O122" s="208"/>
      <c r="P122" s="209">
        <f>P123+P141+P163+P176</f>
        <v>0</v>
      </c>
      <c r="Q122" s="208"/>
      <c r="R122" s="209">
        <f>R123+R141+R163+R176</f>
        <v>0.19621699999999998</v>
      </c>
      <c r="S122" s="208"/>
      <c r="T122" s="210">
        <f>T123+T141+T163+T176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159</v>
      </c>
      <c r="AT122" s="212" t="s">
        <v>77</v>
      </c>
      <c r="AU122" s="212" t="s">
        <v>78</v>
      </c>
      <c r="AY122" s="211" t="s">
        <v>152</v>
      </c>
      <c r="BK122" s="213">
        <f>BK123+BK141+BK163+BK176</f>
        <v>0</v>
      </c>
    </row>
    <row r="123" s="12" customFormat="1" ht="22.8" customHeight="1">
      <c r="A123" s="12"/>
      <c r="B123" s="200"/>
      <c r="C123" s="201"/>
      <c r="D123" s="202" t="s">
        <v>77</v>
      </c>
      <c r="E123" s="214" t="s">
        <v>1039</v>
      </c>
      <c r="F123" s="214" t="s">
        <v>1040</v>
      </c>
      <c r="G123" s="201"/>
      <c r="H123" s="201"/>
      <c r="I123" s="204"/>
      <c r="J123" s="215">
        <f>BK123</f>
        <v>0</v>
      </c>
      <c r="K123" s="201"/>
      <c r="L123" s="206"/>
      <c r="M123" s="207"/>
      <c r="N123" s="208"/>
      <c r="O123" s="208"/>
      <c r="P123" s="209">
        <f>SUM(P124:P140)</f>
        <v>0</v>
      </c>
      <c r="Q123" s="208"/>
      <c r="R123" s="209">
        <f>SUM(R124:R140)</f>
        <v>0.035431999999999998</v>
      </c>
      <c r="S123" s="208"/>
      <c r="T123" s="210">
        <f>SUM(T124:T140)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159</v>
      </c>
      <c r="AT123" s="212" t="s">
        <v>77</v>
      </c>
      <c r="AU123" s="212" t="s">
        <v>86</v>
      </c>
      <c r="AY123" s="211" t="s">
        <v>152</v>
      </c>
      <c r="BK123" s="213">
        <f>SUM(BK124:BK140)</f>
        <v>0</v>
      </c>
    </row>
    <row r="124" s="2" customFormat="1" ht="21.75" customHeight="1">
      <c r="A124" s="35"/>
      <c r="B124" s="36"/>
      <c r="C124" s="216" t="s">
        <v>86</v>
      </c>
      <c r="D124" s="216" t="s">
        <v>154</v>
      </c>
      <c r="E124" s="217" t="s">
        <v>1041</v>
      </c>
      <c r="F124" s="218" t="s">
        <v>1042</v>
      </c>
      <c r="G124" s="219" t="s">
        <v>222</v>
      </c>
      <c r="H124" s="220">
        <v>4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44</v>
      </c>
      <c r="O124" s="88"/>
      <c r="P124" s="226">
        <f>O124*H124</f>
        <v>0</v>
      </c>
      <c r="Q124" s="226">
        <v>0.0018699999999999999</v>
      </c>
      <c r="R124" s="226">
        <f>Q124*H124</f>
        <v>0.0074799999999999997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219</v>
      </c>
      <c r="AT124" s="228" t="s">
        <v>154</v>
      </c>
      <c r="AU124" s="228" t="s">
        <v>159</v>
      </c>
      <c r="AY124" s="14" t="s">
        <v>152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159</v>
      </c>
      <c r="BK124" s="229">
        <f>ROUND(I124*H124,2)</f>
        <v>0</v>
      </c>
      <c r="BL124" s="14" t="s">
        <v>219</v>
      </c>
      <c r="BM124" s="228" t="s">
        <v>1043</v>
      </c>
    </row>
    <row r="125" s="2" customFormat="1" ht="21.75" customHeight="1">
      <c r="A125" s="35"/>
      <c r="B125" s="36"/>
      <c r="C125" s="216" t="s">
        <v>159</v>
      </c>
      <c r="D125" s="216" t="s">
        <v>154</v>
      </c>
      <c r="E125" s="217" t="s">
        <v>1044</v>
      </c>
      <c r="F125" s="218" t="s">
        <v>1045</v>
      </c>
      <c r="G125" s="219" t="s">
        <v>222</v>
      </c>
      <c r="H125" s="220">
        <v>2.2000000000000002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44</v>
      </c>
      <c r="O125" s="88"/>
      <c r="P125" s="226">
        <f>O125*H125</f>
        <v>0</v>
      </c>
      <c r="Q125" s="226">
        <v>0.0012600000000000001</v>
      </c>
      <c r="R125" s="226">
        <f>Q125*H125</f>
        <v>0.0027720000000000002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219</v>
      </c>
      <c r="AT125" s="228" t="s">
        <v>154</v>
      </c>
      <c r="AU125" s="228" t="s">
        <v>159</v>
      </c>
      <c r="AY125" s="14" t="s">
        <v>152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159</v>
      </c>
      <c r="BK125" s="229">
        <f>ROUND(I125*H125,2)</f>
        <v>0</v>
      </c>
      <c r="BL125" s="14" t="s">
        <v>219</v>
      </c>
      <c r="BM125" s="228" t="s">
        <v>1046</v>
      </c>
    </row>
    <row r="126" s="2" customFormat="1" ht="21.75" customHeight="1">
      <c r="A126" s="35"/>
      <c r="B126" s="36"/>
      <c r="C126" s="216" t="s">
        <v>164</v>
      </c>
      <c r="D126" s="216" t="s">
        <v>154</v>
      </c>
      <c r="E126" s="217" t="s">
        <v>1047</v>
      </c>
      <c r="F126" s="218" t="s">
        <v>1048</v>
      </c>
      <c r="G126" s="219" t="s">
        <v>222</v>
      </c>
      <c r="H126" s="220">
        <v>3.5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44</v>
      </c>
      <c r="O126" s="88"/>
      <c r="P126" s="226">
        <f>O126*H126</f>
        <v>0</v>
      </c>
      <c r="Q126" s="226">
        <v>0.00175</v>
      </c>
      <c r="R126" s="226">
        <f>Q126*H126</f>
        <v>0.0061250000000000002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219</v>
      </c>
      <c r="AT126" s="228" t="s">
        <v>154</v>
      </c>
      <c r="AU126" s="228" t="s">
        <v>159</v>
      </c>
      <c r="AY126" s="14" t="s">
        <v>152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159</v>
      </c>
      <c r="BK126" s="229">
        <f>ROUND(I126*H126,2)</f>
        <v>0</v>
      </c>
      <c r="BL126" s="14" t="s">
        <v>219</v>
      </c>
      <c r="BM126" s="228" t="s">
        <v>1049</v>
      </c>
    </row>
    <row r="127" s="2" customFormat="1" ht="21.75" customHeight="1">
      <c r="A127" s="35"/>
      <c r="B127" s="36"/>
      <c r="C127" s="216" t="s">
        <v>158</v>
      </c>
      <c r="D127" s="216" t="s">
        <v>154</v>
      </c>
      <c r="E127" s="217" t="s">
        <v>1050</v>
      </c>
      <c r="F127" s="218" t="s">
        <v>1051</v>
      </c>
      <c r="G127" s="219" t="s">
        <v>222</v>
      </c>
      <c r="H127" s="220">
        <v>3.5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44</v>
      </c>
      <c r="O127" s="88"/>
      <c r="P127" s="226">
        <f>O127*H127</f>
        <v>0</v>
      </c>
      <c r="Q127" s="226">
        <v>0.0027399999999999998</v>
      </c>
      <c r="R127" s="226">
        <f>Q127*H127</f>
        <v>0.0095899999999999996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219</v>
      </c>
      <c r="AT127" s="228" t="s">
        <v>154</v>
      </c>
      <c r="AU127" s="228" t="s">
        <v>159</v>
      </c>
      <c r="AY127" s="14" t="s">
        <v>152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159</v>
      </c>
      <c r="BK127" s="229">
        <f>ROUND(I127*H127,2)</f>
        <v>0</v>
      </c>
      <c r="BL127" s="14" t="s">
        <v>219</v>
      </c>
      <c r="BM127" s="228" t="s">
        <v>1052</v>
      </c>
    </row>
    <row r="128" s="2" customFormat="1" ht="21.75" customHeight="1">
      <c r="A128" s="35"/>
      <c r="B128" s="36"/>
      <c r="C128" s="216" t="s">
        <v>172</v>
      </c>
      <c r="D128" s="216" t="s">
        <v>154</v>
      </c>
      <c r="E128" s="217" t="s">
        <v>1053</v>
      </c>
      <c r="F128" s="218" t="s">
        <v>1054</v>
      </c>
      <c r="G128" s="219" t="s">
        <v>222</v>
      </c>
      <c r="H128" s="220">
        <v>2.5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44</v>
      </c>
      <c r="O128" s="88"/>
      <c r="P128" s="226">
        <f>O128*H128</f>
        <v>0</v>
      </c>
      <c r="Q128" s="226">
        <v>0.0012099999999999999</v>
      </c>
      <c r="R128" s="226">
        <f>Q128*H128</f>
        <v>0.0030249999999999999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219</v>
      </c>
      <c r="AT128" s="228" t="s">
        <v>154</v>
      </c>
      <c r="AU128" s="228" t="s">
        <v>159</v>
      </c>
      <c r="AY128" s="14" t="s">
        <v>152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159</v>
      </c>
      <c r="BK128" s="229">
        <f>ROUND(I128*H128,2)</f>
        <v>0</v>
      </c>
      <c r="BL128" s="14" t="s">
        <v>219</v>
      </c>
      <c r="BM128" s="228" t="s">
        <v>1055</v>
      </c>
    </row>
    <row r="129" s="2" customFormat="1" ht="16.5" customHeight="1">
      <c r="A129" s="35"/>
      <c r="B129" s="36"/>
      <c r="C129" s="216" t="s">
        <v>176</v>
      </c>
      <c r="D129" s="216" t="s">
        <v>154</v>
      </c>
      <c r="E129" s="217" t="s">
        <v>1056</v>
      </c>
      <c r="F129" s="218" t="s">
        <v>1057</v>
      </c>
      <c r="G129" s="219" t="s">
        <v>222</v>
      </c>
      <c r="H129" s="220">
        <v>5.5999999999999996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44</v>
      </c>
      <c r="O129" s="88"/>
      <c r="P129" s="226">
        <f>O129*H129</f>
        <v>0</v>
      </c>
      <c r="Q129" s="226">
        <v>0.00035</v>
      </c>
      <c r="R129" s="226">
        <f>Q129*H129</f>
        <v>0.0019599999999999999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219</v>
      </c>
      <c r="AT129" s="228" t="s">
        <v>154</v>
      </c>
      <c r="AU129" s="228" t="s">
        <v>159</v>
      </c>
      <c r="AY129" s="14" t="s">
        <v>152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159</v>
      </c>
      <c r="BK129" s="229">
        <f>ROUND(I129*H129,2)</f>
        <v>0</v>
      </c>
      <c r="BL129" s="14" t="s">
        <v>219</v>
      </c>
      <c r="BM129" s="228" t="s">
        <v>1058</v>
      </c>
    </row>
    <row r="130" s="2" customFormat="1" ht="16.5" customHeight="1">
      <c r="A130" s="35"/>
      <c r="B130" s="36"/>
      <c r="C130" s="216" t="s">
        <v>180</v>
      </c>
      <c r="D130" s="216" t="s">
        <v>154</v>
      </c>
      <c r="E130" s="217" t="s">
        <v>1059</v>
      </c>
      <c r="F130" s="218" t="s">
        <v>1060</v>
      </c>
      <c r="G130" s="219" t="s">
        <v>222</v>
      </c>
      <c r="H130" s="220">
        <v>1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44</v>
      </c>
      <c r="O130" s="88"/>
      <c r="P130" s="226">
        <f>O130*H130</f>
        <v>0</v>
      </c>
      <c r="Q130" s="226">
        <v>0.00114</v>
      </c>
      <c r="R130" s="226">
        <f>Q130*H130</f>
        <v>0.00114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219</v>
      </c>
      <c r="AT130" s="228" t="s">
        <v>154</v>
      </c>
      <c r="AU130" s="228" t="s">
        <v>159</v>
      </c>
      <c r="AY130" s="14" t="s">
        <v>152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159</v>
      </c>
      <c r="BK130" s="229">
        <f>ROUND(I130*H130,2)</f>
        <v>0</v>
      </c>
      <c r="BL130" s="14" t="s">
        <v>219</v>
      </c>
      <c r="BM130" s="228" t="s">
        <v>1061</v>
      </c>
    </row>
    <row r="131" s="2" customFormat="1" ht="16.5" customHeight="1">
      <c r="A131" s="35"/>
      <c r="B131" s="36"/>
      <c r="C131" s="216" t="s">
        <v>184</v>
      </c>
      <c r="D131" s="216" t="s">
        <v>154</v>
      </c>
      <c r="E131" s="217" t="s">
        <v>1062</v>
      </c>
      <c r="F131" s="218" t="s">
        <v>1063</v>
      </c>
      <c r="G131" s="219" t="s">
        <v>210</v>
      </c>
      <c r="H131" s="220">
        <v>3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44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219</v>
      </c>
      <c r="AT131" s="228" t="s">
        <v>154</v>
      </c>
      <c r="AU131" s="228" t="s">
        <v>159</v>
      </c>
      <c r="AY131" s="14" t="s">
        <v>152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159</v>
      </c>
      <c r="BK131" s="229">
        <f>ROUND(I131*H131,2)</f>
        <v>0</v>
      </c>
      <c r="BL131" s="14" t="s">
        <v>219</v>
      </c>
      <c r="BM131" s="228" t="s">
        <v>1064</v>
      </c>
    </row>
    <row r="132" s="2" customFormat="1" ht="21.75" customHeight="1">
      <c r="A132" s="35"/>
      <c r="B132" s="36"/>
      <c r="C132" s="216" t="s">
        <v>190</v>
      </c>
      <c r="D132" s="216" t="s">
        <v>154</v>
      </c>
      <c r="E132" s="217" t="s">
        <v>1065</v>
      </c>
      <c r="F132" s="218" t="s">
        <v>1066</v>
      </c>
      <c r="G132" s="219" t="s">
        <v>210</v>
      </c>
      <c r="H132" s="220">
        <v>1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44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219</v>
      </c>
      <c r="AT132" s="228" t="s">
        <v>154</v>
      </c>
      <c r="AU132" s="228" t="s">
        <v>159</v>
      </c>
      <c r="AY132" s="14" t="s">
        <v>152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159</v>
      </c>
      <c r="BK132" s="229">
        <f>ROUND(I132*H132,2)</f>
        <v>0</v>
      </c>
      <c r="BL132" s="14" t="s">
        <v>219</v>
      </c>
      <c r="BM132" s="228" t="s">
        <v>1067</v>
      </c>
    </row>
    <row r="133" s="2" customFormat="1" ht="24.15" customHeight="1">
      <c r="A133" s="35"/>
      <c r="B133" s="36"/>
      <c r="C133" s="216" t="s">
        <v>194</v>
      </c>
      <c r="D133" s="216" t="s">
        <v>154</v>
      </c>
      <c r="E133" s="217" t="s">
        <v>1068</v>
      </c>
      <c r="F133" s="218" t="s">
        <v>1069</v>
      </c>
      <c r="G133" s="219" t="s">
        <v>210</v>
      </c>
      <c r="H133" s="220">
        <v>2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44</v>
      </c>
      <c r="O133" s="88"/>
      <c r="P133" s="226">
        <f>O133*H133</f>
        <v>0</v>
      </c>
      <c r="Q133" s="226">
        <v>0.00034000000000000002</v>
      </c>
      <c r="R133" s="226">
        <f>Q133*H133</f>
        <v>0.00068000000000000005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219</v>
      </c>
      <c r="AT133" s="228" t="s">
        <v>154</v>
      </c>
      <c r="AU133" s="228" t="s">
        <v>159</v>
      </c>
      <c r="AY133" s="14" t="s">
        <v>152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159</v>
      </c>
      <c r="BK133" s="229">
        <f>ROUND(I133*H133,2)</f>
        <v>0</v>
      </c>
      <c r="BL133" s="14" t="s">
        <v>219</v>
      </c>
      <c r="BM133" s="228" t="s">
        <v>1070</v>
      </c>
    </row>
    <row r="134" s="2" customFormat="1" ht="24.15" customHeight="1">
      <c r="A134" s="35"/>
      <c r="B134" s="36"/>
      <c r="C134" s="216" t="s">
        <v>199</v>
      </c>
      <c r="D134" s="216" t="s">
        <v>154</v>
      </c>
      <c r="E134" s="217" t="s">
        <v>1071</v>
      </c>
      <c r="F134" s="218" t="s">
        <v>1072</v>
      </c>
      <c r="G134" s="219" t="s">
        <v>210</v>
      </c>
      <c r="H134" s="220">
        <v>2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44</v>
      </c>
      <c r="O134" s="88"/>
      <c r="P134" s="226">
        <f>O134*H134</f>
        <v>0</v>
      </c>
      <c r="Q134" s="226">
        <v>0.0011000000000000001</v>
      </c>
      <c r="R134" s="226">
        <f>Q134*H134</f>
        <v>0.0022000000000000001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219</v>
      </c>
      <c r="AT134" s="228" t="s">
        <v>154</v>
      </c>
      <c r="AU134" s="228" t="s">
        <v>159</v>
      </c>
      <c r="AY134" s="14" t="s">
        <v>152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159</v>
      </c>
      <c r="BK134" s="229">
        <f>ROUND(I134*H134,2)</f>
        <v>0</v>
      </c>
      <c r="BL134" s="14" t="s">
        <v>219</v>
      </c>
      <c r="BM134" s="228" t="s">
        <v>1073</v>
      </c>
    </row>
    <row r="135" s="2" customFormat="1" ht="16.5" customHeight="1">
      <c r="A135" s="35"/>
      <c r="B135" s="36"/>
      <c r="C135" s="216" t="s">
        <v>203</v>
      </c>
      <c r="D135" s="216" t="s">
        <v>154</v>
      </c>
      <c r="E135" s="217" t="s">
        <v>1074</v>
      </c>
      <c r="F135" s="218" t="s">
        <v>1075</v>
      </c>
      <c r="G135" s="219" t="s">
        <v>210</v>
      </c>
      <c r="H135" s="220">
        <v>1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44</v>
      </c>
      <c r="O135" s="88"/>
      <c r="P135" s="226">
        <f>O135*H135</f>
        <v>0</v>
      </c>
      <c r="Q135" s="226">
        <v>0.00029</v>
      </c>
      <c r="R135" s="226">
        <f>Q135*H135</f>
        <v>0.00029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219</v>
      </c>
      <c r="AT135" s="228" t="s">
        <v>154</v>
      </c>
      <c r="AU135" s="228" t="s">
        <v>159</v>
      </c>
      <c r="AY135" s="14" t="s">
        <v>152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159</v>
      </c>
      <c r="BK135" s="229">
        <f>ROUND(I135*H135,2)</f>
        <v>0</v>
      </c>
      <c r="BL135" s="14" t="s">
        <v>219</v>
      </c>
      <c r="BM135" s="228" t="s">
        <v>1076</v>
      </c>
    </row>
    <row r="136" s="2" customFormat="1" ht="21.75" customHeight="1">
      <c r="A136" s="35"/>
      <c r="B136" s="36"/>
      <c r="C136" s="216" t="s">
        <v>207</v>
      </c>
      <c r="D136" s="216" t="s">
        <v>154</v>
      </c>
      <c r="E136" s="217" t="s">
        <v>1077</v>
      </c>
      <c r="F136" s="218" t="s">
        <v>1078</v>
      </c>
      <c r="G136" s="219" t="s">
        <v>210</v>
      </c>
      <c r="H136" s="220">
        <v>1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44</v>
      </c>
      <c r="O136" s="88"/>
      <c r="P136" s="226">
        <f>O136*H136</f>
        <v>0</v>
      </c>
      <c r="Q136" s="226">
        <v>0.00017000000000000001</v>
      </c>
      <c r="R136" s="226">
        <f>Q136*H136</f>
        <v>0.00017000000000000001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219</v>
      </c>
      <c r="AT136" s="228" t="s">
        <v>154</v>
      </c>
      <c r="AU136" s="228" t="s">
        <v>159</v>
      </c>
      <c r="AY136" s="14" t="s">
        <v>152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159</v>
      </c>
      <c r="BK136" s="229">
        <f>ROUND(I136*H136,2)</f>
        <v>0</v>
      </c>
      <c r="BL136" s="14" t="s">
        <v>219</v>
      </c>
      <c r="BM136" s="228" t="s">
        <v>1079</v>
      </c>
    </row>
    <row r="137" s="2" customFormat="1" ht="21.75" customHeight="1">
      <c r="A137" s="35"/>
      <c r="B137" s="36"/>
      <c r="C137" s="216" t="s">
        <v>212</v>
      </c>
      <c r="D137" s="216" t="s">
        <v>154</v>
      </c>
      <c r="E137" s="217" t="s">
        <v>1080</v>
      </c>
      <c r="F137" s="218" t="s">
        <v>1081</v>
      </c>
      <c r="G137" s="219" t="s">
        <v>222</v>
      </c>
      <c r="H137" s="220">
        <v>18.800000000000001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44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219</v>
      </c>
      <c r="AT137" s="228" t="s">
        <v>154</v>
      </c>
      <c r="AU137" s="228" t="s">
        <v>159</v>
      </c>
      <c r="AY137" s="14" t="s">
        <v>152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159</v>
      </c>
      <c r="BK137" s="229">
        <f>ROUND(I137*H137,2)</f>
        <v>0</v>
      </c>
      <c r="BL137" s="14" t="s">
        <v>219</v>
      </c>
      <c r="BM137" s="228" t="s">
        <v>1082</v>
      </c>
    </row>
    <row r="138" s="2" customFormat="1" ht="21.75" customHeight="1">
      <c r="A138" s="35"/>
      <c r="B138" s="36"/>
      <c r="C138" s="216" t="s">
        <v>8</v>
      </c>
      <c r="D138" s="216" t="s">
        <v>154</v>
      </c>
      <c r="E138" s="217" t="s">
        <v>1083</v>
      </c>
      <c r="F138" s="218" t="s">
        <v>1084</v>
      </c>
      <c r="G138" s="219" t="s">
        <v>222</v>
      </c>
      <c r="H138" s="220">
        <v>3.5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44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219</v>
      </c>
      <c r="AT138" s="228" t="s">
        <v>154</v>
      </c>
      <c r="AU138" s="228" t="s">
        <v>159</v>
      </c>
      <c r="AY138" s="14" t="s">
        <v>152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159</v>
      </c>
      <c r="BK138" s="229">
        <f>ROUND(I138*H138,2)</f>
        <v>0</v>
      </c>
      <c r="BL138" s="14" t="s">
        <v>219</v>
      </c>
      <c r="BM138" s="228" t="s">
        <v>1085</v>
      </c>
    </row>
    <row r="139" s="2" customFormat="1" ht="16.5" customHeight="1">
      <c r="A139" s="35"/>
      <c r="B139" s="36"/>
      <c r="C139" s="216" t="s">
        <v>219</v>
      </c>
      <c r="D139" s="216" t="s">
        <v>154</v>
      </c>
      <c r="E139" s="217" t="s">
        <v>1086</v>
      </c>
      <c r="F139" s="218" t="s">
        <v>1087</v>
      </c>
      <c r="G139" s="219" t="s">
        <v>1088</v>
      </c>
      <c r="H139" s="220">
        <v>1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44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219</v>
      </c>
      <c r="AT139" s="228" t="s">
        <v>154</v>
      </c>
      <c r="AU139" s="228" t="s">
        <v>159</v>
      </c>
      <c r="AY139" s="14" t="s">
        <v>152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159</v>
      </c>
      <c r="BK139" s="229">
        <f>ROUND(I139*H139,2)</f>
        <v>0</v>
      </c>
      <c r="BL139" s="14" t="s">
        <v>219</v>
      </c>
      <c r="BM139" s="228" t="s">
        <v>1089</v>
      </c>
    </row>
    <row r="140" s="2" customFormat="1" ht="49.05" customHeight="1">
      <c r="A140" s="35"/>
      <c r="B140" s="36"/>
      <c r="C140" s="216" t="s">
        <v>224</v>
      </c>
      <c r="D140" s="216" t="s">
        <v>154</v>
      </c>
      <c r="E140" s="217" t="s">
        <v>1090</v>
      </c>
      <c r="F140" s="218" t="s">
        <v>1091</v>
      </c>
      <c r="G140" s="219" t="s">
        <v>518</v>
      </c>
      <c r="H140" s="241"/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44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219</v>
      </c>
      <c r="AT140" s="228" t="s">
        <v>154</v>
      </c>
      <c r="AU140" s="228" t="s">
        <v>159</v>
      </c>
      <c r="AY140" s="14" t="s">
        <v>152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159</v>
      </c>
      <c r="BK140" s="229">
        <f>ROUND(I140*H140,2)</f>
        <v>0</v>
      </c>
      <c r="BL140" s="14" t="s">
        <v>219</v>
      </c>
      <c r="BM140" s="228" t="s">
        <v>1092</v>
      </c>
    </row>
    <row r="141" s="12" customFormat="1" ht="22.8" customHeight="1">
      <c r="A141" s="12"/>
      <c r="B141" s="200"/>
      <c r="C141" s="201"/>
      <c r="D141" s="202" t="s">
        <v>77</v>
      </c>
      <c r="E141" s="214" t="s">
        <v>1093</v>
      </c>
      <c r="F141" s="214" t="s">
        <v>1094</v>
      </c>
      <c r="G141" s="201"/>
      <c r="H141" s="201"/>
      <c r="I141" s="204"/>
      <c r="J141" s="215">
        <f>BK141</f>
        <v>0</v>
      </c>
      <c r="K141" s="201"/>
      <c r="L141" s="206"/>
      <c r="M141" s="207"/>
      <c r="N141" s="208"/>
      <c r="O141" s="208"/>
      <c r="P141" s="209">
        <f>SUM(P142:P162)</f>
        <v>0</v>
      </c>
      <c r="Q141" s="208"/>
      <c r="R141" s="209">
        <f>SUM(R142:R162)</f>
        <v>0.056094999999999999</v>
      </c>
      <c r="S141" s="208"/>
      <c r="T141" s="210">
        <f>SUM(T142:T162)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1" t="s">
        <v>159</v>
      </c>
      <c r="AT141" s="212" t="s">
        <v>77</v>
      </c>
      <c r="AU141" s="212" t="s">
        <v>86</v>
      </c>
      <c r="AY141" s="211" t="s">
        <v>152</v>
      </c>
      <c r="BK141" s="213">
        <f>SUM(BK142:BK162)</f>
        <v>0</v>
      </c>
    </row>
    <row r="142" s="2" customFormat="1" ht="24.15" customHeight="1">
      <c r="A142" s="35"/>
      <c r="B142" s="36"/>
      <c r="C142" s="216" t="s">
        <v>228</v>
      </c>
      <c r="D142" s="216" t="s">
        <v>154</v>
      </c>
      <c r="E142" s="217" t="s">
        <v>1095</v>
      </c>
      <c r="F142" s="218" t="s">
        <v>1096</v>
      </c>
      <c r="G142" s="219" t="s">
        <v>222</v>
      </c>
      <c r="H142" s="220">
        <v>15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44</v>
      </c>
      <c r="O142" s="88"/>
      <c r="P142" s="226">
        <f>O142*H142</f>
        <v>0</v>
      </c>
      <c r="Q142" s="226">
        <v>0.00077999999999999999</v>
      </c>
      <c r="R142" s="226">
        <f>Q142*H142</f>
        <v>0.0117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219</v>
      </c>
      <c r="AT142" s="228" t="s">
        <v>154</v>
      </c>
      <c r="AU142" s="228" t="s">
        <v>159</v>
      </c>
      <c r="AY142" s="14" t="s">
        <v>152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159</v>
      </c>
      <c r="BK142" s="229">
        <f>ROUND(I142*H142,2)</f>
        <v>0</v>
      </c>
      <c r="BL142" s="14" t="s">
        <v>219</v>
      </c>
      <c r="BM142" s="228" t="s">
        <v>1097</v>
      </c>
    </row>
    <row r="143" s="2" customFormat="1" ht="24.15" customHeight="1">
      <c r="A143" s="35"/>
      <c r="B143" s="36"/>
      <c r="C143" s="216" t="s">
        <v>233</v>
      </c>
      <c r="D143" s="216" t="s">
        <v>154</v>
      </c>
      <c r="E143" s="217" t="s">
        <v>1098</v>
      </c>
      <c r="F143" s="218" t="s">
        <v>1099</v>
      </c>
      <c r="G143" s="219" t="s">
        <v>222</v>
      </c>
      <c r="H143" s="220">
        <v>9.5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44</v>
      </c>
      <c r="O143" s="88"/>
      <c r="P143" s="226">
        <f>O143*H143</f>
        <v>0</v>
      </c>
      <c r="Q143" s="226">
        <v>0.00096000000000000002</v>
      </c>
      <c r="R143" s="226">
        <f>Q143*H143</f>
        <v>0.0091199999999999996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219</v>
      </c>
      <c r="AT143" s="228" t="s">
        <v>154</v>
      </c>
      <c r="AU143" s="228" t="s">
        <v>159</v>
      </c>
      <c r="AY143" s="14" t="s">
        <v>152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159</v>
      </c>
      <c r="BK143" s="229">
        <f>ROUND(I143*H143,2)</f>
        <v>0</v>
      </c>
      <c r="BL143" s="14" t="s">
        <v>219</v>
      </c>
      <c r="BM143" s="228" t="s">
        <v>1100</v>
      </c>
    </row>
    <row r="144" s="2" customFormat="1" ht="24.15" customHeight="1">
      <c r="A144" s="35"/>
      <c r="B144" s="36"/>
      <c r="C144" s="216" t="s">
        <v>237</v>
      </c>
      <c r="D144" s="216" t="s">
        <v>154</v>
      </c>
      <c r="E144" s="217" t="s">
        <v>1101</v>
      </c>
      <c r="F144" s="218" t="s">
        <v>1102</v>
      </c>
      <c r="G144" s="219" t="s">
        <v>222</v>
      </c>
      <c r="H144" s="220">
        <v>7.5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44</v>
      </c>
      <c r="O144" s="88"/>
      <c r="P144" s="226">
        <f>O144*H144</f>
        <v>0</v>
      </c>
      <c r="Q144" s="226">
        <v>0.00125</v>
      </c>
      <c r="R144" s="226">
        <f>Q144*H144</f>
        <v>0.0093749999999999997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219</v>
      </c>
      <c r="AT144" s="228" t="s">
        <v>154</v>
      </c>
      <c r="AU144" s="228" t="s">
        <v>159</v>
      </c>
      <c r="AY144" s="14" t="s">
        <v>152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159</v>
      </c>
      <c r="BK144" s="229">
        <f>ROUND(I144*H144,2)</f>
        <v>0</v>
      </c>
      <c r="BL144" s="14" t="s">
        <v>219</v>
      </c>
      <c r="BM144" s="228" t="s">
        <v>1103</v>
      </c>
    </row>
    <row r="145" s="2" customFormat="1" ht="24.15" customHeight="1">
      <c r="A145" s="35"/>
      <c r="B145" s="36"/>
      <c r="C145" s="216" t="s">
        <v>7</v>
      </c>
      <c r="D145" s="216" t="s">
        <v>154</v>
      </c>
      <c r="E145" s="217" t="s">
        <v>1104</v>
      </c>
      <c r="F145" s="218" t="s">
        <v>1105</v>
      </c>
      <c r="G145" s="219" t="s">
        <v>1088</v>
      </c>
      <c r="H145" s="220">
        <v>1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44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219</v>
      </c>
      <c r="AT145" s="228" t="s">
        <v>154</v>
      </c>
      <c r="AU145" s="228" t="s">
        <v>159</v>
      </c>
      <c r="AY145" s="14" t="s">
        <v>152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159</v>
      </c>
      <c r="BK145" s="229">
        <f>ROUND(I145*H145,2)</f>
        <v>0</v>
      </c>
      <c r="BL145" s="14" t="s">
        <v>219</v>
      </c>
      <c r="BM145" s="228" t="s">
        <v>1106</v>
      </c>
    </row>
    <row r="146" s="2" customFormat="1" ht="37.8" customHeight="1">
      <c r="A146" s="35"/>
      <c r="B146" s="36"/>
      <c r="C146" s="216" t="s">
        <v>245</v>
      </c>
      <c r="D146" s="216" t="s">
        <v>154</v>
      </c>
      <c r="E146" s="217" t="s">
        <v>1107</v>
      </c>
      <c r="F146" s="218" t="s">
        <v>1108</v>
      </c>
      <c r="G146" s="219" t="s">
        <v>222</v>
      </c>
      <c r="H146" s="220">
        <v>24.5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44</v>
      </c>
      <c r="O146" s="88"/>
      <c r="P146" s="226">
        <f>O146*H146</f>
        <v>0</v>
      </c>
      <c r="Q146" s="226">
        <v>5.0000000000000002E-05</v>
      </c>
      <c r="R146" s="226">
        <f>Q146*H146</f>
        <v>0.001225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219</v>
      </c>
      <c r="AT146" s="228" t="s">
        <v>154</v>
      </c>
      <c r="AU146" s="228" t="s">
        <v>159</v>
      </c>
      <c r="AY146" s="14" t="s">
        <v>152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159</v>
      </c>
      <c r="BK146" s="229">
        <f>ROUND(I146*H146,2)</f>
        <v>0</v>
      </c>
      <c r="BL146" s="14" t="s">
        <v>219</v>
      </c>
      <c r="BM146" s="228" t="s">
        <v>1109</v>
      </c>
    </row>
    <row r="147" s="2" customFormat="1" ht="37.8" customHeight="1">
      <c r="A147" s="35"/>
      <c r="B147" s="36"/>
      <c r="C147" s="216" t="s">
        <v>249</v>
      </c>
      <c r="D147" s="216" t="s">
        <v>154</v>
      </c>
      <c r="E147" s="217" t="s">
        <v>1110</v>
      </c>
      <c r="F147" s="218" t="s">
        <v>1111</v>
      </c>
      <c r="G147" s="219" t="s">
        <v>222</v>
      </c>
      <c r="H147" s="220">
        <v>7.5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44</v>
      </c>
      <c r="O147" s="88"/>
      <c r="P147" s="226">
        <f>O147*H147</f>
        <v>0</v>
      </c>
      <c r="Q147" s="226">
        <v>6.9999999999999994E-05</v>
      </c>
      <c r="R147" s="226">
        <f>Q147*H147</f>
        <v>0.00052499999999999997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219</v>
      </c>
      <c r="AT147" s="228" t="s">
        <v>154</v>
      </c>
      <c r="AU147" s="228" t="s">
        <v>159</v>
      </c>
      <c r="AY147" s="14" t="s">
        <v>152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159</v>
      </c>
      <c r="BK147" s="229">
        <f>ROUND(I147*H147,2)</f>
        <v>0</v>
      </c>
      <c r="BL147" s="14" t="s">
        <v>219</v>
      </c>
      <c r="BM147" s="228" t="s">
        <v>1112</v>
      </c>
    </row>
    <row r="148" s="2" customFormat="1" ht="16.5" customHeight="1">
      <c r="A148" s="35"/>
      <c r="B148" s="36"/>
      <c r="C148" s="216" t="s">
        <v>253</v>
      </c>
      <c r="D148" s="216" t="s">
        <v>154</v>
      </c>
      <c r="E148" s="217" t="s">
        <v>1113</v>
      </c>
      <c r="F148" s="218" t="s">
        <v>1114</v>
      </c>
      <c r="G148" s="219" t="s">
        <v>210</v>
      </c>
      <c r="H148" s="220">
        <v>8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44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219</v>
      </c>
      <c r="AT148" s="228" t="s">
        <v>154</v>
      </c>
      <c r="AU148" s="228" t="s">
        <v>159</v>
      </c>
      <c r="AY148" s="14" t="s">
        <v>152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159</v>
      </c>
      <c r="BK148" s="229">
        <f>ROUND(I148*H148,2)</f>
        <v>0</v>
      </c>
      <c r="BL148" s="14" t="s">
        <v>219</v>
      </c>
      <c r="BM148" s="228" t="s">
        <v>1115</v>
      </c>
    </row>
    <row r="149" s="2" customFormat="1" ht="21.75" customHeight="1">
      <c r="A149" s="35"/>
      <c r="B149" s="36"/>
      <c r="C149" s="216" t="s">
        <v>257</v>
      </c>
      <c r="D149" s="216" t="s">
        <v>154</v>
      </c>
      <c r="E149" s="217" t="s">
        <v>1116</v>
      </c>
      <c r="F149" s="218" t="s">
        <v>1117</v>
      </c>
      <c r="G149" s="219" t="s">
        <v>210</v>
      </c>
      <c r="H149" s="220">
        <v>8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44</v>
      </c>
      <c r="O149" s="88"/>
      <c r="P149" s="226">
        <f>O149*H149</f>
        <v>0</v>
      </c>
      <c r="Q149" s="226">
        <v>0.00017000000000000001</v>
      </c>
      <c r="R149" s="226">
        <f>Q149*H149</f>
        <v>0.0013600000000000001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219</v>
      </c>
      <c r="AT149" s="228" t="s">
        <v>154</v>
      </c>
      <c r="AU149" s="228" t="s">
        <v>159</v>
      </c>
      <c r="AY149" s="14" t="s">
        <v>152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159</v>
      </c>
      <c r="BK149" s="229">
        <f>ROUND(I149*H149,2)</f>
        <v>0</v>
      </c>
      <c r="BL149" s="14" t="s">
        <v>219</v>
      </c>
      <c r="BM149" s="228" t="s">
        <v>1118</v>
      </c>
    </row>
    <row r="150" s="2" customFormat="1" ht="24.15" customHeight="1">
      <c r="A150" s="35"/>
      <c r="B150" s="36"/>
      <c r="C150" s="216" t="s">
        <v>262</v>
      </c>
      <c r="D150" s="216" t="s">
        <v>154</v>
      </c>
      <c r="E150" s="217" t="s">
        <v>1119</v>
      </c>
      <c r="F150" s="218" t="s">
        <v>1120</v>
      </c>
      <c r="G150" s="219" t="s">
        <v>210</v>
      </c>
      <c r="H150" s="220">
        <v>1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44</v>
      </c>
      <c r="O150" s="88"/>
      <c r="P150" s="226">
        <f>O150*H150</f>
        <v>0</v>
      </c>
      <c r="Q150" s="226">
        <v>0.00021000000000000001</v>
      </c>
      <c r="R150" s="226">
        <f>Q150*H150</f>
        <v>0.00021000000000000001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219</v>
      </c>
      <c r="AT150" s="228" t="s">
        <v>154</v>
      </c>
      <c r="AU150" s="228" t="s">
        <v>159</v>
      </c>
      <c r="AY150" s="14" t="s">
        <v>152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159</v>
      </c>
      <c r="BK150" s="229">
        <f>ROUND(I150*H150,2)</f>
        <v>0</v>
      </c>
      <c r="BL150" s="14" t="s">
        <v>219</v>
      </c>
      <c r="BM150" s="228" t="s">
        <v>1121</v>
      </c>
    </row>
    <row r="151" s="2" customFormat="1" ht="24.15" customHeight="1">
      <c r="A151" s="35"/>
      <c r="B151" s="36"/>
      <c r="C151" s="216" t="s">
        <v>266</v>
      </c>
      <c r="D151" s="216" t="s">
        <v>154</v>
      </c>
      <c r="E151" s="217" t="s">
        <v>1122</v>
      </c>
      <c r="F151" s="218" t="s">
        <v>1123</v>
      </c>
      <c r="G151" s="219" t="s">
        <v>210</v>
      </c>
      <c r="H151" s="220">
        <v>2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44</v>
      </c>
      <c r="O151" s="88"/>
      <c r="P151" s="226">
        <f>O151*H151</f>
        <v>0</v>
      </c>
      <c r="Q151" s="226">
        <v>0.00032000000000000003</v>
      </c>
      <c r="R151" s="226">
        <f>Q151*H151</f>
        <v>0.00064000000000000005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219</v>
      </c>
      <c r="AT151" s="228" t="s">
        <v>154</v>
      </c>
      <c r="AU151" s="228" t="s">
        <v>159</v>
      </c>
      <c r="AY151" s="14" t="s">
        <v>152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159</v>
      </c>
      <c r="BK151" s="229">
        <f>ROUND(I151*H151,2)</f>
        <v>0</v>
      </c>
      <c r="BL151" s="14" t="s">
        <v>219</v>
      </c>
      <c r="BM151" s="228" t="s">
        <v>1124</v>
      </c>
    </row>
    <row r="152" s="2" customFormat="1" ht="24.15" customHeight="1">
      <c r="A152" s="35"/>
      <c r="B152" s="36"/>
      <c r="C152" s="216" t="s">
        <v>270</v>
      </c>
      <c r="D152" s="216" t="s">
        <v>154</v>
      </c>
      <c r="E152" s="217" t="s">
        <v>1125</v>
      </c>
      <c r="F152" s="218" t="s">
        <v>1126</v>
      </c>
      <c r="G152" s="219" t="s">
        <v>210</v>
      </c>
      <c r="H152" s="220">
        <v>1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44</v>
      </c>
      <c r="O152" s="88"/>
      <c r="P152" s="226">
        <f>O152*H152</f>
        <v>0</v>
      </c>
      <c r="Q152" s="226">
        <v>0.00036000000000000002</v>
      </c>
      <c r="R152" s="226">
        <f>Q152*H152</f>
        <v>0.00036000000000000002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219</v>
      </c>
      <c r="AT152" s="228" t="s">
        <v>154</v>
      </c>
      <c r="AU152" s="228" t="s">
        <v>159</v>
      </c>
      <c r="AY152" s="14" t="s">
        <v>152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159</v>
      </c>
      <c r="BK152" s="229">
        <f>ROUND(I152*H152,2)</f>
        <v>0</v>
      </c>
      <c r="BL152" s="14" t="s">
        <v>219</v>
      </c>
      <c r="BM152" s="228" t="s">
        <v>1127</v>
      </c>
    </row>
    <row r="153" s="2" customFormat="1" ht="24.15" customHeight="1">
      <c r="A153" s="35"/>
      <c r="B153" s="36"/>
      <c r="C153" s="216" t="s">
        <v>274</v>
      </c>
      <c r="D153" s="216" t="s">
        <v>154</v>
      </c>
      <c r="E153" s="217" t="s">
        <v>1128</v>
      </c>
      <c r="F153" s="218" t="s">
        <v>1129</v>
      </c>
      <c r="G153" s="219" t="s">
        <v>210</v>
      </c>
      <c r="H153" s="220">
        <v>1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44</v>
      </c>
      <c r="O153" s="88"/>
      <c r="P153" s="226">
        <f>O153*H153</f>
        <v>0</v>
      </c>
      <c r="Q153" s="226">
        <v>0.00080000000000000004</v>
      </c>
      <c r="R153" s="226">
        <f>Q153*H153</f>
        <v>0.00080000000000000004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219</v>
      </c>
      <c r="AT153" s="228" t="s">
        <v>154</v>
      </c>
      <c r="AU153" s="228" t="s">
        <v>159</v>
      </c>
      <c r="AY153" s="14" t="s">
        <v>152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159</v>
      </c>
      <c r="BK153" s="229">
        <f>ROUND(I153*H153,2)</f>
        <v>0</v>
      </c>
      <c r="BL153" s="14" t="s">
        <v>219</v>
      </c>
      <c r="BM153" s="228" t="s">
        <v>1130</v>
      </c>
    </row>
    <row r="154" s="2" customFormat="1" ht="24.15" customHeight="1">
      <c r="A154" s="35"/>
      <c r="B154" s="36"/>
      <c r="C154" s="216" t="s">
        <v>278</v>
      </c>
      <c r="D154" s="216" t="s">
        <v>154</v>
      </c>
      <c r="E154" s="217" t="s">
        <v>1131</v>
      </c>
      <c r="F154" s="218" t="s">
        <v>1132</v>
      </c>
      <c r="G154" s="219" t="s">
        <v>210</v>
      </c>
      <c r="H154" s="220">
        <v>1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44</v>
      </c>
      <c r="O154" s="88"/>
      <c r="P154" s="226">
        <f>O154*H154</f>
        <v>0</v>
      </c>
      <c r="Q154" s="226">
        <v>0.00076000000000000004</v>
      </c>
      <c r="R154" s="226">
        <f>Q154*H154</f>
        <v>0.00076000000000000004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219</v>
      </c>
      <c r="AT154" s="228" t="s">
        <v>154</v>
      </c>
      <c r="AU154" s="228" t="s">
        <v>159</v>
      </c>
      <c r="AY154" s="14" t="s">
        <v>152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159</v>
      </c>
      <c r="BK154" s="229">
        <f>ROUND(I154*H154,2)</f>
        <v>0</v>
      </c>
      <c r="BL154" s="14" t="s">
        <v>219</v>
      </c>
      <c r="BM154" s="228" t="s">
        <v>1133</v>
      </c>
    </row>
    <row r="155" s="2" customFormat="1" ht="24.15" customHeight="1">
      <c r="A155" s="35"/>
      <c r="B155" s="36"/>
      <c r="C155" s="216" t="s">
        <v>282</v>
      </c>
      <c r="D155" s="216" t="s">
        <v>154</v>
      </c>
      <c r="E155" s="217" t="s">
        <v>1134</v>
      </c>
      <c r="F155" s="218" t="s">
        <v>1135</v>
      </c>
      <c r="G155" s="219" t="s">
        <v>210</v>
      </c>
      <c r="H155" s="220">
        <v>1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44</v>
      </c>
      <c r="O155" s="88"/>
      <c r="P155" s="226">
        <f>O155*H155</f>
        <v>0</v>
      </c>
      <c r="Q155" s="226">
        <v>0.00031</v>
      </c>
      <c r="R155" s="226">
        <f>Q155*H155</f>
        <v>0.00031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219</v>
      </c>
      <c r="AT155" s="228" t="s">
        <v>154</v>
      </c>
      <c r="AU155" s="228" t="s">
        <v>159</v>
      </c>
      <c r="AY155" s="14" t="s">
        <v>152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159</v>
      </c>
      <c r="BK155" s="229">
        <f>ROUND(I155*H155,2)</f>
        <v>0</v>
      </c>
      <c r="BL155" s="14" t="s">
        <v>219</v>
      </c>
      <c r="BM155" s="228" t="s">
        <v>1136</v>
      </c>
    </row>
    <row r="156" s="2" customFormat="1" ht="16.5" customHeight="1">
      <c r="A156" s="35"/>
      <c r="B156" s="36"/>
      <c r="C156" s="216" t="s">
        <v>286</v>
      </c>
      <c r="D156" s="216" t="s">
        <v>154</v>
      </c>
      <c r="E156" s="217" t="s">
        <v>1137</v>
      </c>
      <c r="F156" s="218" t="s">
        <v>1138</v>
      </c>
      <c r="G156" s="219" t="s">
        <v>210</v>
      </c>
      <c r="H156" s="220">
        <v>2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44</v>
      </c>
      <c r="O156" s="88"/>
      <c r="P156" s="226">
        <f>O156*H156</f>
        <v>0</v>
      </c>
      <c r="Q156" s="226">
        <v>0.00059999999999999995</v>
      </c>
      <c r="R156" s="226">
        <f>Q156*H156</f>
        <v>0.0011999999999999999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219</v>
      </c>
      <c r="AT156" s="228" t="s">
        <v>154</v>
      </c>
      <c r="AU156" s="228" t="s">
        <v>159</v>
      </c>
      <c r="AY156" s="14" t="s">
        <v>152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159</v>
      </c>
      <c r="BK156" s="229">
        <f>ROUND(I156*H156,2)</f>
        <v>0</v>
      </c>
      <c r="BL156" s="14" t="s">
        <v>219</v>
      </c>
      <c r="BM156" s="228" t="s">
        <v>1139</v>
      </c>
    </row>
    <row r="157" s="2" customFormat="1" ht="16.5" customHeight="1">
      <c r="A157" s="35"/>
      <c r="B157" s="36"/>
      <c r="C157" s="216" t="s">
        <v>290</v>
      </c>
      <c r="D157" s="216" t="s">
        <v>154</v>
      </c>
      <c r="E157" s="217" t="s">
        <v>1140</v>
      </c>
      <c r="F157" s="218" t="s">
        <v>1141</v>
      </c>
      <c r="G157" s="219" t="s">
        <v>210</v>
      </c>
      <c r="H157" s="220">
        <v>6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44</v>
      </c>
      <c r="O157" s="88"/>
      <c r="P157" s="226">
        <f>O157*H157</f>
        <v>0</v>
      </c>
      <c r="Q157" s="226">
        <v>0.00075000000000000002</v>
      </c>
      <c r="R157" s="226">
        <f>Q157*H157</f>
        <v>0.0045000000000000005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219</v>
      </c>
      <c r="AT157" s="228" t="s">
        <v>154</v>
      </c>
      <c r="AU157" s="228" t="s">
        <v>159</v>
      </c>
      <c r="AY157" s="14" t="s">
        <v>152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159</v>
      </c>
      <c r="BK157" s="229">
        <f>ROUND(I157*H157,2)</f>
        <v>0</v>
      </c>
      <c r="BL157" s="14" t="s">
        <v>219</v>
      </c>
      <c r="BM157" s="228" t="s">
        <v>1142</v>
      </c>
    </row>
    <row r="158" s="2" customFormat="1" ht="33" customHeight="1">
      <c r="A158" s="35"/>
      <c r="B158" s="36"/>
      <c r="C158" s="216" t="s">
        <v>294</v>
      </c>
      <c r="D158" s="216" t="s">
        <v>154</v>
      </c>
      <c r="E158" s="217" t="s">
        <v>1143</v>
      </c>
      <c r="F158" s="218" t="s">
        <v>1144</v>
      </c>
      <c r="G158" s="219" t="s">
        <v>210</v>
      </c>
      <c r="H158" s="220">
        <v>1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44</v>
      </c>
      <c r="O158" s="88"/>
      <c r="P158" s="226">
        <f>O158*H158</f>
        <v>0</v>
      </c>
      <c r="Q158" s="226">
        <v>0.0014400000000000001</v>
      </c>
      <c r="R158" s="226">
        <f>Q158*H158</f>
        <v>0.0014400000000000001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219</v>
      </c>
      <c r="AT158" s="228" t="s">
        <v>154</v>
      </c>
      <c r="AU158" s="228" t="s">
        <v>159</v>
      </c>
      <c r="AY158" s="14" t="s">
        <v>152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159</v>
      </c>
      <c r="BK158" s="229">
        <f>ROUND(I158*H158,2)</f>
        <v>0</v>
      </c>
      <c r="BL158" s="14" t="s">
        <v>219</v>
      </c>
      <c r="BM158" s="228" t="s">
        <v>1145</v>
      </c>
    </row>
    <row r="159" s="2" customFormat="1" ht="16.5" customHeight="1">
      <c r="A159" s="35"/>
      <c r="B159" s="36"/>
      <c r="C159" s="216" t="s">
        <v>298</v>
      </c>
      <c r="D159" s="216" t="s">
        <v>154</v>
      </c>
      <c r="E159" s="217" t="s">
        <v>1146</v>
      </c>
      <c r="F159" s="218" t="s">
        <v>1147</v>
      </c>
      <c r="G159" s="219" t="s">
        <v>1088</v>
      </c>
      <c r="H159" s="220">
        <v>1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44</v>
      </c>
      <c r="O159" s="88"/>
      <c r="P159" s="226">
        <f>O159*H159</f>
        <v>0</v>
      </c>
      <c r="Q159" s="226">
        <v>0.0061700000000000001</v>
      </c>
      <c r="R159" s="226">
        <f>Q159*H159</f>
        <v>0.0061700000000000001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219</v>
      </c>
      <c r="AT159" s="228" t="s">
        <v>154</v>
      </c>
      <c r="AU159" s="228" t="s">
        <v>159</v>
      </c>
      <c r="AY159" s="14" t="s">
        <v>152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159</v>
      </c>
      <c r="BK159" s="229">
        <f>ROUND(I159*H159,2)</f>
        <v>0</v>
      </c>
      <c r="BL159" s="14" t="s">
        <v>219</v>
      </c>
      <c r="BM159" s="228" t="s">
        <v>1148</v>
      </c>
    </row>
    <row r="160" s="2" customFormat="1" ht="24.15" customHeight="1">
      <c r="A160" s="35"/>
      <c r="B160" s="36"/>
      <c r="C160" s="216" t="s">
        <v>302</v>
      </c>
      <c r="D160" s="216" t="s">
        <v>154</v>
      </c>
      <c r="E160" s="217" t="s">
        <v>1149</v>
      </c>
      <c r="F160" s="218" t="s">
        <v>1150</v>
      </c>
      <c r="G160" s="219" t="s">
        <v>222</v>
      </c>
      <c r="H160" s="220">
        <v>32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44</v>
      </c>
      <c r="O160" s="88"/>
      <c r="P160" s="226">
        <f>O160*H160</f>
        <v>0</v>
      </c>
      <c r="Q160" s="226">
        <v>0.00019000000000000001</v>
      </c>
      <c r="R160" s="226">
        <f>Q160*H160</f>
        <v>0.0060800000000000003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219</v>
      </c>
      <c r="AT160" s="228" t="s">
        <v>154</v>
      </c>
      <c r="AU160" s="228" t="s">
        <v>159</v>
      </c>
      <c r="AY160" s="14" t="s">
        <v>152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159</v>
      </c>
      <c r="BK160" s="229">
        <f>ROUND(I160*H160,2)</f>
        <v>0</v>
      </c>
      <c r="BL160" s="14" t="s">
        <v>219</v>
      </c>
      <c r="BM160" s="228" t="s">
        <v>1151</v>
      </c>
    </row>
    <row r="161" s="2" customFormat="1" ht="21.75" customHeight="1">
      <c r="A161" s="35"/>
      <c r="B161" s="36"/>
      <c r="C161" s="216" t="s">
        <v>306</v>
      </c>
      <c r="D161" s="216" t="s">
        <v>154</v>
      </c>
      <c r="E161" s="217" t="s">
        <v>1152</v>
      </c>
      <c r="F161" s="218" t="s">
        <v>1153</v>
      </c>
      <c r="G161" s="219" t="s">
        <v>222</v>
      </c>
      <c r="H161" s="220">
        <v>32</v>
      </c>
      <c r="I161" s="221"/>
      <c r="J161" s="222">
        <f>ROUND(I161*H161,2)</f>
        <v>0</v>
      </c>
      <c r="K161" s="223"/>
      <c r="L161" s="41"/>
      <c r="M161" s="224" t="s">
        <v>1</v>
      </c>
      <c r="N161" s="225" t="s">
        <v>44</v>
      </c>
      <c r="O161" s="88"/>
      <c r="P161" s="226">
        <f>O161*H161</f>
        <v>0</v>
      </c>
      <c r="Q161" s="226">
        <v>1.0000000000000001E-05</v>
      </c>
      <c r="R161" s="226">
        <f>Q161*H161</f>
        <v>0.00032000000000000003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219</v>
      </c>
      <c r="AT161" s="228" t="s">
        <v>154</v>
      </c>
      <c r="AU161" s="228" t="s">
        <v>159</v>
      </c>
      <c r="AY161" s="14" t="s">
        <v>152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159</v>
      </c>
      <c r="BK161" s="229">
        <f>ROUND(I161*H161,2)</f>
        <v>0</v>
      </c>
      <c r="BL161" s="14" t="s">
        <v>219</v>
      </c>
      <c r="BM161" s="228" t="s">
        <v>1154</v>
      </c>
    </row>
    <row r="162" s="2" customFormat="1" ht="49.05" customHeight="1">
      <c r="A162" s="35"/>
      <c r="B162" s="36"/>
      <c r="C162" s="216" t="s">
        <v>310</v>
      </c>
      <c r="D162" s="216" t="s">
        <v>154</v>
      </c>
      <c r="E162" s="217" t="s">
        <v>1155</v>
      </c>
      <c r="F162" s="218" t="s">
        <v>1156</v>
      </c>
      <c r="G162" s="219" t="s">
        <v>518</v>
      </c>
      <c r="H162" s="241"/>
      <c r="I162" s="221"/>
      <c r="J162" s="222">
        <f>ROUND(I162*H162,2)</f>
        <v>0</v>
      </c>
      <c r="K162" s="223"/>
      <c r="L162" s="41"/>
      <c r="M162" s="224" t="s">
        <v>1</v>
      </c>
      <c r="N162" s="225" t="s">
        <v>44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219</v>
      </c>
      <c r="AT162" s="228" t="s">
        <v>154</v>
      </c>
      <c r="AU162" s="228" t="s">
        <v>159</v>
      </c>
      <c r="AY162" s="14" t="s">
        <v>152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159</v>
      </c>
      <c r="BK162" s="229">
        <f>ROUND(I162*H162,2)</f>
        <v>0</v>
      </c>
      <c r="BL162" s="14" t="s">
        <v>219</v>
      </c>
      <c r="BM162" s="228" t="s">
        <v>1157</v>
      </c>
    </row>
    <row r="163" s="12" customFormat="1" ht="22.8" customHeight="1">
      <c r="A163" s="12"/>
      <c r="B163" s="200"/>
      <c r="C163" s="201"/>
      <c r="D163" s="202" t="s">
        <v>77</v>
      </c>
      <c r="E163" s="214" t="s">
        <v>1158</v>
      </c>
      <c r="F163" s="214" t="s">
        <v>1159</v>
      </c>
      <c r="G163" s="201"/>
      <c r="H163" s="201"/>
      <c r="I163" s="204"/>
      <c r="J163" s="215">
        <f>BK163</f>
        <v>0</v>
      </c>
      <c r="K163" s="201"/>
      <c r="L163" s="206"/>
      <c r="M163" s="207"/>
      <c r="N163" s="208"/>
      <c r="O163" s="208"/>
      <c r="P163" s="209">
        <f>SUM(P164:P175)</f>
        <v>0</v>
      </c>
      <c r="Q163" s="208"/>
      <c r="R163" s="209">
        <f>SUM(R164:R175)</f>
        <v>0.087889999999999968</v>
      </c>
      <c r="S163" s="208"/>
      <c r="T163" s="210">
        <f>SUM(T164:T175)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1" t="s">
        <v>159</v>
      </c>
      <c r="AT163" s="212" t="s">
        <v>77</v>
      </c>
      <c r="AU163" s="212" t="s">
        <v>86</v>
      </c>
      <c r="AY163" s="211" t="s">
        <v>152</v>
      </c>
      <c r="BK163" s="213">
        <f>SUM(BK164:BK175)</f>
        <v>0</v>
      </c>
    </row>
    <row r="164" s="2" customFormat="1" ht="24.15" customHeight="1">
      <c r="A164" s="35"/>
      <c r="B164" s="36"/>
      <c r="C164" s="216" t="s">
        <v>314</v>
      </c>
      <c r="D164" s="216" t="s">
        <v>154</v>
      </c>
      <c r="E164" s="217" t="s">
        <v>1160</v>
      </c>
      <c r="F164" s="218" t="s">
        <v>1161</v>
      </c>
      <c r="G164" s="219" t="s">
        <v>1088</v>
      </c>
      <c r="H164" s="220">
        <v>1</v>
      </c>
      <c r="I164" s="221"/>
      <c r="J164" s="222">
        <f>ROUND(I164*H164,2)</f>
        <v>0</v>
      </c>
      <c r="K164" s="223"/>
      <c r="L164" s="41"/>
      <c r="M164" s="224" t="s">
        <v>1</v>
      </c>
      <c r="N164" s="225" t="s">
        <v>44</v>
      </c>
      <c r="O164" s="88"/>
      <c r="P164" s="226">
        <f>O164*H164</f>
        <v>0</v>
      </c>
      <c r="Q164" s="226">
        <v>0.016920000000000001</v>
      </c>
      <c r="R164" s="226">
        <f>Q164*H164</f>
        <v>0.016920000000000001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219</v>
      </c>
      <c r="AT164" s="228" t="s">
        <v>154</v>
      </c>
      <c r="AU164" s="228" t="s">
        <v>159</v>
      </c>
      <c r="AY164" s="14" t="s">
        <v>152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159</v>
      </c>
      <c r="BK164" s="229">
        <f>ROUND(I164*H164,2)</f>
        <v>0</v>
      </c>
      <c r="BL164" s="14" t="s">
        <v>219</v>
      </c>
      <c r="BM164" s="228" t="s">
        <v>1162</v>
      </c>
    </row>
    <row r="165" s="2" customFormat="1" ht="24.15" customHeight="1">
      <c r="A165" s="35"/>
      <c r="B165" s="36"/>
      <c r="C165" s="216" t="s">
        <v>318</v>
      </c>
      <c r="D165" s="216" t="s">
        <v>154</v>
      </c>
      <c r="E165" s="217" t="s">
        <v>1163</v>
      </c>
      <c r="F165" s="218" t="s">
        <v>1164</v>
      </c>
      <c r="G165" s="219" t="s">
        <v>1088</v>
      </c>
      <c r="H165" s="220">
        <v>1</v>
      </c>
      <c r="I165" s="221"/>
      <c r="J165" s="222">
        <f>ROUND(I165*H165,2)</f>
        <v>0</v>
      </c>
      <c r="K165" s="223"/>
      <c r="L165" s="41"/>
      <c r="M165" s="224" t="s">
        <v>1</v>
      </c>
      <c r="N165" s="225" t="s">
        <v>44</v>
      </c>
      <c r="O165" s="88"/>
      <c r="P165" s="226">
        <f>O165*H165</f>
        <v>0</v>
      </c>
      <c r="Q165" s="226">
        <v>0.01197</v>
      </c>
      <c r="R165" s="226">
        <f>Q165*H165</f>
        <v>0.01197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219</v>
      </c>
      <c r="AT165" s="228" t="s">
        <v>154</v>
      </c>
      <c r="AU165" s="228" t="s">
        <v>159</v>
      </c>
      <c r="AY165" s="14" t="s">
        <v>152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159</v>
      </c>
      <c r="BK165" s="229">
        <f>ROUND(I165*H165,2)</f>
        <v>0</v>
      </c>
      <c r="BL165" s="14" t="s">
        <v>219</v>
      </c>
      <c r="BM165" s="228" t="s">
        <v>1165</v>
      </c>
    </row>
    <row r="166" s="2" customFormat="1" ht="21.75" customHeight="1">
      <c r="A166" s="35"/>
      <c r="B166" s="36"/>
      <c r="C166" s="216" t="s">
        <v>322</v>
      </c>
      <c r="D166" s="216" t="s">
        <v>154</v>
      </c>
      <c r="E166" s="217" t="s">
        <v>1166</v>
      </c>
      <c r="F166" s="218" t="s">
        <v>1167</v>
      </c>
      <c r="G166" s="219" t="s">
        <v>1088</v>
      </c>
      <c r="H166" s="220">
        <v>1</v>
      </c>
      <c r="I166" s="221"/>
      <c r="J166" s="222">
        <f>ROUND(I166*H166,2)</f>
        <v>0</v>
      </c>
      <c r="K166" s="223"/>
      <c r="L166" s="41"/>
      <c r="M166" s="224" t="s">
        <v>1</v>
      </c>
      <c r="N166" s="225" t="s">
        <v>44</v>
      </c>
      <c r="O166" s="88"/>
      <c r="P166" s="226">
        <f>O166*H166</f>
        <v>0</v>
      </c>
      <c r="Q166" s="226">
        <v>0.01452</v>
      </c>
      <c r="R166" s="226">
        <f>Q166*H166</f>
        <v>0.01452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219</v>
      </c>
      <c r="AT166" s="228" t="s">
        <v>154</v>
      </c>
      <c r="AU166" s="228" t="s">
        <v>159</v>
      </c>
      <c r="AY166" s="14" t="s">
        <v>152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159</v>
      </c>
      <c r="BK166" s="229">
        <f>ROUND(I166*H166,2)</f>
        <v>0</v>
      </c>
      <c r="BL166" s="14" t="s">
        <v>219</v>
      </c>
      <c r="BM166" s="228" t="s">
        <v>1168</v>
      </c>
    </row>
    <row r="167" s="2" customFormat="1" ht="55.5" customHeight="1">
      <c r="A167" s="35"/>
      <c r="B167" s="36"/>
      <c r="C167" s="216" t="s">
        <v>326</v>
      </c>
      <c r="D167" s="216" t="s">
        <v>154</v>
      </c>
      <c r="E167" s="217" t="s">
        <v>1169</v>
      </c>
      <c r="F167" s="218" t="s">
        <v>1170</v>
      </c>
      <c r="G167" s="219" t="s">
        <v>1088</v>
      </c>
      <c r="H167" s="220">
        <v>1</v>
      </c>
      <c r="I167" s="221"/>
      <c r="J167" s="222">
        <f>ROUND(I167*H167,2)</f>
        <v>0</v>
      </c>
      <c r="K167" s="223"/>
      <c r="L167" s="41"/>
      <c r="M167" s="224" t="s">
        <v>1</v>
      </c>
      <c r="N167" s="225" t="s">
        <v>44</v>
      </c>
      <c r="O167" s="88"/>
      <c r="P167" s="226">
        <f>O167*H167</f>
        <v>0</v>
      </c>
      <c r="Q167" s="226">
        <v>0.036490000000000002</v>
      </c>
      <c r="R167" s="226">
        <f>Q167*H167</f>
        <v>0.036490000000000002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219</v>
      </c>
      <c r="AT167" s="228" t="s">
        <v>154</v>
      </c>
      <c r="AU167" s="228" t="s">
        <v>159</v>
      </c>
      <c r="AY167" s="14" t="s">
        <v>152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159</v>
      </c>
      <c r="BK167" s="229">
        <f>ROUND(I167*H167,2)</f>
        <v>0</v>
      </c>
      <c r="BL167" s="14" t="s">
        <v>219</v>
      </c>
      <c r="BM167" s="228" t="s">
        <v>1171</v>
      </c>
    </row>
    <row r="168" s="2" customFormat="1" ht="16.5" customHeight="1">
      <c r="A168" s="35"/>
      <c r="B168" s="36"/>
      <c r="C168" s="216" t="s">
        <v>330</v>
      </c>
      <c r="D168" s="216" t="s">
        <v>154</v>
      </c>
      <c r="E168" s="217" t="s">
        <v>1172</v>
      </c>
      <c r="F168" s="218" t="s">
        <v>1173</v>
      </c>
      <c r="G168" s="219" t="s">
        <v>210</v>
      </c>
      <c r="H168" s="220">
        <v>1</v>
      </c>
      <c r="I168" s="221"/>
      <c r="J168" s="222">
        <f>ROUND(I168*H168,2)</f>
        <v>0</v>
      </c>
      <c r="K168" s="223"/>
      <c r="L168" s="41"/>
      <c r="M168" s="224" t="s">
        <v>1</v>
      </c>
      <c r="N168" s="225" t="s">
        <v>44</v>
      </c>
      <c r="O168" s="88"/>
      <c r="P168" s="226">
        <f>O168*H168</f>
        <v>0</v>
      </c>
      <c r="Q168" s="226">
        <v>0.00109</v>
      </c>
      <c r="R168" s="226">
        <f>Q168*H168</f>
        <v>0.00109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219</v>
      </c>
      <c r="AT168" s="228" t="s">
        <v>154</v>
      </c>
      <c r="AU168" s="228" t="s">
        <v>159</v>
      </c>
      <c r="AY168" s="14" t="s">
        <v>152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159</v>
      </c>
      <c r="BK168" s="229">
        <f>ROUND(I168*H168,2)</f>
        <v>0</v>
      </c>
      <c r="BL168" s="14" t="s">
        <v>219</v>
      </c>
      <c r="BM168" s="228" t="s">
        <v>1174</v>
      </c>
    </row>
    <row r="169" s="2" customFormat="1" ht="24.15" customHeight="1">
      <c r="A169" s="35"/>
      <c r="B169" s="36"/>
      <c r="C169" s="216" t="s">
        <v>334</v>
      </c>
      <c r="D169" s="216" t="s">
        <v>154</v>
      </c>
      <c r="E169" s="217" t="s">
        <v>1175</v>
      </c>
      <c r="F169" s="218" t="s">
        <v>1176</v>
      </c>
      <c r="G169" s="219" t="s">
        <v>1088</v>
      </c>
      <c r="H169" s="220">
        <v>1</v>
      </c>
      <c r="I169" s="221"/>
      <c r="J169" s="222">
        <f>ROUND(I169*H169,2)</f>
        <v>0</v>
      </c>
      <c r="K169" s="223"/>
      <c r="L169" s="41"/>
      <c r="M169" s="224" t="s">
        <v>1</v>
      </c>
      <c r="N169" s="225" t="s">
        <v>44</v>
      </c>
      <c r="O169" s="88"/>
      <c r="P169" s="226">
        <f>O169*H169</f>
        <v>0</v>
      </c>
      <c r="Q169" s="226">
        <v>0.0018</v>
      </c>
      <c r="R169" s="226">
        <f>Q169*H169</f>
        <v>0.0018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219</v>
      </c>
      <c r="AT169" s="228" t="s">
        <v>154</v>
      </c>
      <c r="AU169" s="228" t="s">
        <v>159</v>
      </c>
      <c r="AY169" s="14" t="s">
        <v>152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159</v>
      </c>
      <c r="BK169" s="229">
        <f>ROUND(I169*H169,2)</f>
        <v>0</v>
      </c>
      <c r="BL169" s="14" t="s">
        <v>219</v>
      </c>
      <c r="BM169" s="228" t="s">
        <v>1177</v>
      </c>
    </row>
    <row r="170" s="2" customFormat="1" ht="16.5" customHeight="1">
      <c r="A170" s="35"/>
      <c r="B170" s="36"/>
      <c r="C170" s="216" t="s">
        <v>338</v>
      </c>
      <c r="D170" s="216" t="s">
        <v>154</v>
      </c>
      <c r="E170" s="217" t="s">
        <v>1178</v>
      </c>
      <c r="F170" s="218" t="s">
        <v>1179</v>
      </c>
      <c r="G170" s="219" t="s">
        <v>1088</v>
      </c>
      <c r="H170" s="220">
        <v>1</v>
      </c>
      <c r="I170" s="221"/>
      <c r="J170" s="222">
        <f>ROUND(I170*H170,2)</f>
        <v>0</v>
      </c>
      <c r="K170" s="223"/>
      <c r="L170" s="41"/>
      <c r="M170" s="224" t="s">
        <v>1</v>
      </c>
      <c r="N170" s="225" t="s">
        <v>44</v>
      </c>
      <c r="O170" s="88"/>
      <c r="P170" s="226">
        <f>O170*H170</f>
        <v>0</v>
      </c>
      <c r="Q170" s="226">
        <v>0.0018400000000000001</v>
      </c>
      <c r="R170" s="226">
        <f>Q170*H170</f>
        <v>0.0018400000000000001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219</v>
      </c>
      <c r="AT170" s="228" t="s">
        <v>154</v>
      </c>
      <c r="AU170" s="228" t="s">
        <v>159</v>
      </c>
      <c r="AY170" s="14" t="s">
        <v>152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159</v>
      </c>
      <c r="BK170" s="229">
        <f>ROUND(I170*H170,2)</f>
        <v>0</v>
      </c>
      <c r="BL170" s="14" t="s">
        <v>219</v>
      </c>
      <c r="BM170" s="228" t="s">
        <v>1180</v>
      </c>
    </row>
    <row r="171" s="2" customFormat="1" ht="16.5" customHeight="1">
      <c r="A171" s="35"/>
      <c r="B171" s="36"/>
      <c r="C171" s="216" t="s">
        <v>342</v>
      </c>
      <c r="D171" s="216" t="s">
        <v>154</v>
      </c>
      <c r="E171" s="217" t="s">
        <v>1181</v>
      </c>
      <c r="F171" s="218" t="s">
        <v>1182</v>
      </c>
      <c r="G171" s="219" t="s">
        <v>1088</v>
      </c>
      <c r="H171" s="220">
        <v>1</v>
      </c>
      <c r="I171" s="221"/>
      <c r="J171" s="222">
        <f>ROUND(I171*H171,2)</f>
        <v>0</v>
      </c>
      <c r="K171" s="223"/>
      <c r="L171" s="41"/>
      <c r="M171" s="224" t="s">
        <v>1</v>
      </c>
      <c r="N171" s="225" t="s">
        <v>44</v>
      </c>
      <c r="O171" s="88"/>
      <c r="P171" s="226">
        <f>O171*H171</f>
        <v>0</v>
      </c>
      <c r="Q171" s="226">
        <v>0.0018400000000000001</v>
      </c>
      <c r="R171" s="226">
        <f>Q171*H171</f>
        <v>0.0018400000000000001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219</v>
      </c>
      <c r="AT171" s="228" t="s">
        <v>154</v>
      </c>
      <c r="AU171" s="228" t="s">
        <v>159</v>
      </c>
      <c r="AY171" s="14" t="s">
        <v>152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159</v>
      </c>
      <c r="BK171" s="229">
        <f>ROUND(I171*H171,2)</f>
        <v>0</v>
      </c>
      <c r="BL171" s="14" t="s">
        <v>219</v>
      </c>
      <c r="BM171" s="228" t="s">
        <v>1183</v>
      </c>
    </row>
    <row r="172" s="2" customFormat="1" ht="24.15" customHeight="1">
      <c r="A172" s="35"/>
      <c r="B172" s="36"/>
      <c r="C172" s="216" t="s">
        <v>346</v>
      </c>
      <c r="D172" s="216" t="s">
        <v>154</v>
      </c>
      <c r="E172" s="217" t="s">
        <v>1184</v>
      </c>
      <c r="F172" s="218" t="s">
        <v>1185</v>
      </c>
      <c r="G172" s="219" t="s">
        <v>210</v>
      </c>
      <c r="H172" s="220">
        <v>1</v>
      </c>
      <c r="I172" s="221"/>
      <c r="J172" s="222">
        <f>ROUND(I172*H172,2)</f>
        <v>0</v>
      </c>
      <c r="K172" s="223"/>
      <c r="L172" s="41"/>
      <c r="M172" s="224" t="s">
        <v>1</v>
      </c>
      <c r="N172" s="225" t="s">
        <v>44</v>
      </c>
      <c r="O172" s="88"/>
      <c r="P172" s="226">
        <f>O172*H172</f>
        <v>0</v>
      </c>
      <c r="Q172" s="226">
        <v>0.00066</v>
      </c>
      <c r="R172" s="226">
        <f>Q172*H172</f>
        <v>0.00066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219</v>
      </c>
      <c r="AT172" s="228" t="s">
        <v>154</v>
      </c>
      <c r="AU172" s="228" t="s">
        <v>159</v>
      </c>
      <c r="AY172" s="14" t="s">
        <v>152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159</v>
      </c>
      <c r="BK172" s="229">
        <f>ROUND(I172*H172,2)</f>
        <v>0</v>
      </c>
      <c r="BL172" s="14" t="s">
        <v>219</v>
      </c>
      <c r="BM172" s="228" t="s">
        <v>1186</v>
      </c>
    </row>
    <row r="173" s="2" customFormat="1" ht="24.15" customHeight="1">
      <c r="A173" s="35"/>
      <c r="B173" s="36"/>
      <c r="C173" s="216" t="s">
        <v>350</v>
      </c>
      <c r="D173" s="216" t="s">
        <v>154</v>
      </c>
      <c r="E173" s="217" t="s">
        <v>1187</v>
      </c>
      <c r="F173" s="218" t="s">
        <v>1188</v>
      </c>
      <c r="G173" s="219" t="s">
        <v>210</v>
      </c>
      <c r="H173" s="220">
        <v>1</v>
      </c>
      <c r="I173" s="221"/>
      <c r="J173" s="222">
        <f>ROUND(I173*H173,2)</f>
        <v>0</v>
      </c>
      <c r="K173" s="223"/>
      <c r="L173" s="41"/>
      <c r="M173" s="224" t="s">
        <v>1</v>
      </c>
      <c r="N173" s="225" t="s">
        <v>44</v>
      </c>
      <c r="O173" s="88"/>
      <c r="P173" s="226">
        <f>O173*H173</f>
        <v>0</v>
      </c>
      <c r="Q173" s="226">
        <v>0.00055000000000000003</v>
      </c>
      <c r="R173" s="226">
        <f>Q173*H173</f>
        <v>0.00055000000000000003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219</v>
      </c>
      <c r="AT173" s="228" t="s">
        <v>154</v>
      </c>
      <c r="AU173" s="228" t="s">
        <v>159</v>
      </c>
      <c r="AY173" s="14" t="s">
        <v>152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159</v>
      </c>
      <c r="BK173" s="229">
        <f>ROUND(I173*H173,2)</f>
        <v>0</v>
      </c>
      <c r="BL173" s="14" t="s">
        <v>219</v>
      </c>
      <c r="BM173" s="228" t="s">
        <v>1189</v>
      </c>
    </row>
    <row r="174" s="2" customFormat="1" ht="16.5" customHeight="1">
      <c r="A174" s="35"/>
      <c r="B174" s="36"/>
      <c r="C174" s="216" t="s">
        <v>354</v>
      </c>
      <c r="D174" s="216" t="s">
        <v>154</v>
      </c>
      <c r="E174" s="217" t="s">
        <v>1190</v>
      </c>
      <c r="F174" s="218" t="s">
        <v>1191</v>
      </c>
      <c r="G174" s="219" t="s">
        <v>210</v>
      </c>
      <c r="H174" s="220">
        <v>3</v>
      </c>
      <c r="I174" s="221"/>
      <c r="J174" s="222">
        <f>ROUND(I174*H174,2)</f>
        <v>0</v>
      </c>
      <c r="K174" s="223"/>
      <c r="L174" s="41"/>
      <c r="M174" s="224" t="s">
        <v>1</v>
      </c>
      <c r="N174" s="225" t="s">
        <v>44</v>
      </c>
      <c r="O174" s="88"/>
      <c r="P174" s="226">
        <f>O174*H174</f>
        <v>0</v>
      </c>
      <c r="Q174" s="226">
        <v>6.9999999999999994E-05</v>
      </c>
      <c r="R174" s="226">
        <f>Q174*H174</f>
        <v>0.00020999999999999998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219</v>
      </c>
      <c r="AT174" s="228" t="s">
        <v>154</v>
      </c>
      <c r="AU174" s="228" t="s">
        <v>159</v>
      </c>
      <c r="AY174" s="14" t="s">
        <v>152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159</v>
      </c>
      <c r="BK174" s="229">
        <f>ROUND(I174*H174,2)</f>
        <v>0</v>
      </c>
      <c r="BL174" s="14" t="s">
        <v>219</v>
      </c>
      <c r="BM174" s="228" t="s">
        <v>1192</v>
      </c>
    </row>
    <row r="175" s="2" customFormat="1" ht="49.05" customHeight="1">
      <c r="A175" s="35"/>
      <c r="B175" s="36"/>
      <c r="C175" s="216" t="s">
        <v>358</v>
      </c>
      <c r="D175" s="216" t="s">
        <v>154</v>
      </c>
      <c r="E175" s="217" t="s">
        <v>1193</v>
      </c>
      <c r="F175" s="218" t="s">
        <v>1194</v>
      </c>
      <c r="G175" s="219" t="s">
        <v>518</v>
      </c>
      <c r="H175" s="241"/>
      <c r="I175" s="221"/>
      <c r="J175" s="222">
        <f>ROUND(I175*H175,2)</f>
        <v>0</v>
      </c>
      <c r="K175" s="223"/>
      <c r="L175" s="41"/>
      <c r="M175" s="224" t="s">
        <v>1</v>
      </c>
      <c r="N175" s="225" t="s">
        <v>44</v>
      </c>
      <c r="O175" s="88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219</v>
      </c>
      <c r="AT175" s="228" t="s">
        <v>154</v>
      </c>
      <c r="AU175" s="228" t="s">
        <v>159</v>
      </c>
      <c r="AY175" s="14" t="s">
        <v>152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159</v>
      </c>
      <c r="BK175" s="229">
        <f>ROUND(I175*H175,2)</f>
        <v>0</v>
      </c>
      <c r="BL175" s="14" t="s">
        <v>219</v>
      </c>
      <c r="BM175" s="228" t="s">
        <v>1195</v>
      </c>
    </row>
    <row r="176" s="12" customFormat="1" ht="22.8" customHeight="1">
      <c r="A176" s="12"/>
      <c r="B176" s="200"/>
      <c r="C176" s="201"/>
      <c r="D176" s="202" t="s">
        <v>77</v>
      </c>
      <c r="E176" s="214" t="s">
        <v>1196</v>
      </c>
      <c r="F176" s="214" t="s">
        <v>1197</v>
      </c>
      <c r="G176" s="201"/>
      <c r="H176" s="201"/>
      <c r="I176" s="204"/>
      <c r="J176" s="215">
        <f>BK176</f>
        <v>0</v>
      </c>
      <c r="K176" s="201"/>
      <c r="L176" s="206"/>
      <c r="M176" s="207"/>
      <c r="N176" s="208"/>
      <c r="O176" s="208"/>
      <c r="P176" s="209">
        <f>SUM(P177:P179)</f>
        <v>0</v>
      </c>
      <c r="Q176" s="208"/>
      <c r="R176" s="209">
        <f>SUM(R177:R179)</f>
        <v>0.016800000000000002</v>
      </c>
      <c r="S176" s="208"/>
      <c r="T176" s="210">
        <f>SUM(T177:T179)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1" t="s">
        <v>159</v>
      </c>
      <c r="AT176" s="212" t="s">
        <v>77</v>
      </c>
      <c r="AU176" s="212" t="s">
        <v>86</v>
      </c>
      <c r="AY176" s="211" t="s">
        <v>152</v>
      </c>
      <c r="BK176" s="213">
        <f>SUM(BK177:BK179)</f>
        <v>0</v>
      </c>
    </row>
    <row r="177" s="2" customFormat="1" ht="37.8" customHeight="1">
      <c r="A177" s="35"/>
      <c r="B177" s="36"/>
      <c r="C177" s="216" t="s">
        <v>362</v>
      </c>
      <c r="D177" s="216" t="s">
        <v>154</v>
      </c>
      <c r="E177" s="217" t="s">
        <v>1198</v>
      </c>
      <c r="F177" s="218" t="s">
        <v>1199</v>
      </c>
      <c r="G177" s="219" t="s">
        <v>1088</v>
      </c>
      <c r="H177" s="220">
        <v>1</v>
      </c>
      <c r="I177" s="221"/>
      <c r="J177" s="222">
        <f>ROUND(I177*H177,2)</f>
        <v>0</v>
      </c>
      <c r="K177" s="223"/>
      <c r="L177" s="41"/>
      <c r="M177" s="224" t="s">
        <v>1</v>
      </c>
      <c r="N177" s="225" t="s">
        <v>44</v>
      </c>
      <c r="O177" s="88"/>
      <c r="P177" s="226">
        <f>O177*H177</f>
        <v>0</v>
      </c>
      <c r="Q177" s="226">
        <v>0.016650000000000002</v>
      </c>
      <c r="R177" s="226">
        <f>Q177*H177</f>
        <v>0.016650000000000002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219</v>
      </c>
      <c r="AT177" s="228" t="s">
        <v>154</v>
      </c>
      <c r="AU177" s="228" t="s">
        <v>159</v>
      </c>
      <c r="AY177" s="14" t="s">
        <v>152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159</v>
      </c>
      <c r="BK177" s="229">
        <f>ROUND(I177*H177,2)</f>
        <v>0</v>
      </c>
      <c r="BL177" s="14" t="s">
        <v>219</v>
      </c>
      <c r="BM177" s="228" t="s">
        <v>1200</v>
      </c>
    </row>
    <row r="178" s="2" customFormat="1" ht="24.15" customHeight="1">
      <c r="A178" s="35"/>
      <c r="B178" s="36"/>
      <c r="C178" s="216" t="s">
        <v>366</v>
      </c>
      <c r="D178" s="216" t="s">
        <v>154</v>
      </c>
      <c r="E178" s="217" t="s">
        <v>1201</v>
      </c>
      <c r="F178" s="218" t="s">
        <v>1202</v>
      </c>
      <c r="G178" s="219" t="s">
        <v>1088</v>
      </c>
      <c r="H178" s="220">
        <v>1</v>
      </c>
      <c r="I178" s="221"/>
      <c r="J178" s="222">
        <f>ROUND(I178*H178,2)</f>
        <v>0</v>
      </c>
      <c r="K178" s="223"/>
      <c r="L178" s="41"/>
      <c r="M178" s="224" t="s">
        <v>1</v>
      </c>
      <c r="N178" s="225" t="s">
        <v>44</v>
      </c>
      <c r="O178" s="88"/>
      <c r="P178" s="226">
        <f>O178*H178</f>
        <v>0</v>
      </c>
      <c r="Q178" s="226">
        <v>0.00014999999999999999</v>
      </c>
      <c r="R178" s="226">
        <f>Q178*H178</f>
        <v>0.00014999999999999999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219</v>
      </c>
      <c r="AT178" s="228" t="s">
        <v>154</v>
      </c>
      <c r="AU178" s="228" t="s">
        <v>159</v>
      </c>
      <c r="AY178" s="14" t="s">
        <v>152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159</v>
      </c>
      <c r="BK178" s="229">
        <f>ROUND(I178*H178,2)</f>
        <v>0</v>
      </c>
      <c r="BL178" s="14" t="s">
        <v>219</v>
      </c>
      <c r="BM178" s="228" t="s">
        <v>1203</v>
      </c>
    </row>
    <row r="179" s="2" customFormat="1" ht="49.05" customHeight="1">
      <c r="A179" s="35"/>
      <c r="B179" s="36"/>
      <c r="C179" s="216" t="s">
        <v>371</v>
      </c>
      <c r="D179" s="216" t="s">
        <v>154</v>
      </c>
      <c r="E179" s="217" t="s">
        <v>1204</v>
      </c>
      <c r="F179" s="218" t="s">
        <v>1205</v>
      </c>
      <c r="G179" s="219" t="s">
        <v>518</v>
      </c>
      <c r="H179" s="241"/>
      <c r="I179" s="221"/>
      <c r="J179" s="222">
        <f>ROUND(I179*H179,2)</f>
        <v>0</v>
      </c>
      <c r="K179" s="223"/>
      <c r="L179" s="41"/>
      <c r="M179" s="242" t="s">
        <v>1</v>
      </c>
      <c r="N179" s="243" t="s">
        <v>44</v>
      </c>
      <c r="O179" s="244"/>
      <c r="P179" s="245">
        <f>O179*H179</f>
        <v>0</v>
      </c>
      <c r="Q179" s="245">
        <v>0</v>
      </c>
      <c r="R179" s="245">
        <f>Q179*H179</f>
        <v>0</v>
      </c>
      <c r="S179" s="245">
        <v>0</v>
      </c>
      <c r="T179" s="24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219</v>
      </c>
      <c r="AT179" s="228" t="s">
        <v>154</v>
      </c>
      <c r="AU179" s="228" t="s">
        <v>159</v>
      </c>
      <c r="AY179" s="14" t="s">
        <v>152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159</v>
      </c>
      <c r="BK179" s="229">
        <f>ROUND(I179*H179,2)</f>
        <v>0</v>
      </c>
      <c r="BL179" s="14" t="s">
        <v>219</v>
      </c>
      <c r="BM179" s="228" t="s">
        <v>1206</v>
      </c>
    </row>
    <row r="180" s="2" customFormat="1" ht="6.96" customHeight="1">
      <c r="A180" s="35"/>
      <c r="B180" s="63"/>
      <c r="C180" s="64"/>
      <c r="D180" s="64"/>
      <c r="E180" s="64"/>
      <c r="F180" s="64"/>
      <c r="G180" s="64"/>
      <c r="H180" s="64"/>
      <c r="I180" s="64"/>
      <c r="J180" s="64"/>
      <c r="K180" s="64"/>
      <c r="L180" s="41"/>
      <c r="M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</row>
  </sheetData>
  <sheetProtection sheet="1" autoFilter="0" formatColumns="0" formatRows="0" objects="1" scenarios="1" spinCount="100000" saltValue="+EM6/vfZifkmUOm2e+pUiqHlrpI3dVsGZn4RWDTA8tFbLndhY9T1FGxrc9Z7vbTikWOsVzfOtTDk3CCJyFuLmw==" hashValue="29bhDHKEqNB86nEJ7pGE0nEfjk5mAXy32D0o/5WufoUtzmAXDPAOIcPJOYP9uFsdw0A3nxLW72rMiSuWIPKG0Q==" algorithmName="SHA-512" password="CC35"/>
  <autoFilter ref="C120:K17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93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106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Stavební úpravy objektu bývalé prádelny v Křešicích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1207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20. 5. 2023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34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35</v>
      </c>
      <c r="F24" s="35"/>
      <c r="G24" s="35"/>
      <c r="H24" s="35"/>
      <c r="I24" s="137" t="s">
        <v>27</v>
      </c>
      <c r="J24" s="140" t="s">
        <v>36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ROUND(J124,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ROUND((SUM(BE124:BE154)),  2)</f>
        <v>0</v>
      </c>
      <c r="G33" s="35"/>
      <c r="H33" s="35"/>
      <c r="I33" s="152">
        <v>0.20999999999999999</v>
      </c>
      <c r="J33" s="151">
        <f>ROUND(((SUM(BE124:BE154))*I33),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ROUND((SUM(BF124:BF154)),  2)</f>
        <v>0</v>
      </c>
      <c r="G34" s="35"/>
      <c r="H34" s="35"/>
      <c r="I34" s="152">
        <v>0.14999999999999999</v>
      </c>
      <c r="J34" s="151">
        <f>ROUND(((SUM(BF124:BF154))*I34),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ROUND((SUM(BG124:BG154)),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ROUND((SUM(BH124:BH154)),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ROUND((SUM(BI124:BI154)),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Stavební úpravy objektu bývalé prádelny v Křešicích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2023/20-03 - Ústřední vytápění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st.p. č.379, k.ú.Křešice</v>
      </c>
      <c r="G89" s="37"/>
      <c r="H89" s="37"/>
      <c r="I89" s="29" t="s">
        <v>22</v>
      </c>
      <c r="J89" s="76" t="str">
        <f>IF(J12="","",J12)</f>
        <v>20. 5. 2023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24</v>
      </c>
      <c r="D91" s="37"/>
      <c r="E91" s="37"/>
      <c r="F91" s="24" t="str">
        <f>E15</f>
        <v>Obec Křešice, Nádražní 84, 411 48 Křešice</v>
      </c>
      <c r="G91" s="37"/>
      <c r="H91" s="37"/>
      <c r="I91" s="29" t="s">
        <v>30</v>
      </c>
      <c r="J91" s="33" t="str">
        <f>E21</f>
        <v>PK Polerecký spol.r.o.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Roman Šácha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110</v>
      </c>
      <c r="D94" s="173"/>
      <c r="E94" s="173"/>
      <c r="F94" s="173"/>
      <c r="G94" s="173"/>
      <c r="H94" s="173"/>
      <c r="I94" s="173"/>
      <c r="J94" s="174" t="s">
        <v>111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112</v>
      </c>
      <c r="D96" s="37"/>
      <c r="E96" s="37"/>
      <c r="F96" s="37"/>
      <c r="G96" s="37"/>
      <c r="H96" s="37"/>
      <c r="I96" s="37"/>
      <c r="J96" s="107">
        <f>J124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113</v>
      </c>
    </row>
    <row r="97" hidden="1" s="9" customFormat="1" ht="24.96" customHeight="1">
      <c r="A97" s="9"/>
      <c r="B97" s="176"/>
      <c r="C97" s="177"/>
      <c r="D97" s="178" t="s">
        <v>114</v>
      </c>
      <c r="E97" s="179"/>
      <c r="F97" s="179"/>
      <c r="G97" s="179"/>
      <c r="H97" s="179"/>
      <c r="I97" s="179"/>
      <c r="J97" s="180">
        <f>J125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120</v>
      </c>
      <c r="E98" s="185"/>
      <c r="F98" s="185"/>
      <c r="G98" s="185"/>
      <c r="H98" s="185"/>
      <c r="I98" s="185"/>
      <c r="J98" s="186">
        <f>J126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6"/>
      <c r="C99" s="177"/>
      <c r="D99" s="178" t="s">
        <v>123</v>
      </c>
      <c r="E99" s="179"/>
      <c r="F99" s="179"/>
      <c r="G99" s="179"/>
      <c r="H99" s="179"/>
      <c r="I99" s="179"/>
      <c r="J99" s="180">
        <f>J128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2"/>
      <c r="C100" s="183"/>
      <c r="D100" s="184" t="s">
        <v>1208</v>
      </c>
      <c r="E100" s="185"/>
      <c r="F100" s="185"/>
      <c r="G100" s="185"/>
      <c r="H100" s="185"/>
      <c r="I100" s="185"/>
      <c r="J100" s="186">
        <f>J129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1209</v>
      </c>
      <c r="E101" s="185"/>
      <c r="F101" s="185"/>
      <c r="G101" s="185"/>
      <c r="H101" s="185"/>
      <c r="I101" s="185"/>
      <c r="J101" s="186">
        <f>J133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2"/>
      <c r="C102" s="183"/>
      <c r="D102" s="184" t="s">
        <v>1210</v>
      </c>
      <c r="E102" s="185"/>
      <c r="F102" s="185"/>
      <c r="G102" s="185"/>
      <c r="H102" s="185"/>
      <c r="I102" s="185"/>
      <c r="J102" s="186">
        <f>J136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2"/>
      <c r="C103" s="183"/>
      <c r="D103" s="184" t="s">
        <v>1211</v>
      </c>
      <c r="E103" s="185"/>
      <c r="F103" s="185"/>
      <c r="G103" s="185"/>
      <c r="H103" s="185"/>
      <c r="I103" s="185"/>
      <c r="J103" s="186">
        <f>J141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2"/>
      <c r="C104" s="183"/>
      <c r="D104" s="184" t="s">
        <v>1212</v>
      </c>
      <c r="E104" s="185"/>
      <c r="F104" s="185"/>
      <c r="G104" s="185"/>
      <c r="H104" s="185"/>
      <c r="I104" s="185"/>
      <c r="J104" s="186">
        <f>J148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 s="2" customFormat="1" ht="6.96" customHeight="1">
      <c r="A106" s="35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/>
    <row r="108" hidden="1"/>
    <row r="109" hidden="1"/>
    <row r="110" s="2" customFormat="1" ht="6.96" customHeight="1">
      <c r="A110" s="35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137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16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71" t="str">
        <f>E7</f>
        <v>Stavební úpravy objektu bývalé prádelny v Křešicích</v>
      </c>
      <c r="F114" s="29"/>
      <c r="G114" s="29"/>
      <c r="H114" s="29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107</v>
      </c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3" t="str">
        <f>E9</f>
        <v>2023/20-03 - Ústřední vytápění</v>
      </c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20</v>
      </c>
      <c r="D118" s="37"/>
      <c r="E118" s="37"/>
      <c r="F118" s="24" t="str">
        <f>F12</f>
        <v>st.p. č.379, k.ú.Křešice</v>
      </c>
      <c r="G118" s="37"/>
      <c r="H118" s="37"/>
      <c r="I118" s="29" t="s">
        <v>22</v>
      </c>
      <c r="J118" s="76" t="str">
        <f>IF(J12="","",J12)</f>
        <v>20. 5. 2023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25.65" customHeight="1">
      <c r="A120" s="35"/>
      <c r="B120" s="36"/>
      <c r="C120" s="29" t="s">
        <v>24</v>
      </c>
      <c r="D120" s="37"/>
      <c r="E120" s="37"/>
      <c r="F120" s="24" t="str">
        <f>E15</f>
        <v>Obec Křešice, Nádražní 84, 411 48 Křešice</v>
      </c>
      <c r="G120" s="37"/>
      <c r="H120" s="37"/>
      <c r="I120" s="29" t="s">
        <v>30</v>
      </c>
      <c r="J120" s="33" t="str">
        <f>E21</f>
        <v>PK Polerecký spol.r.o.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28</v>
      </c>
      <c r="D121" s="37"/>
      <c r="E121" s="37"/>
      <c r="F121" s="24" t="str">
        <f>IF(E18="","",E18)</f>
        <v>Vyplň údaj</v>
      </c>
      <c r="G121" s="37"/>
      <c r="H121" s="37"/>
      <c r="I121" s="29" t="s">
        <v>33</v>
      </c>
      <c r="J121" s="33" t="str">
        <f>E24</f>
        <v>Roman Šácha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88"/>
      <c r="B123" s="189"/>
      <c r="C123" s="190" t="s">
        <v>138</v>
      </c>
      <c r="D123" s="191" t="s">
        <v>63</v>
      </c>
      <c r="E123" s="191" t="s">
        <v>59</v>
      </c>
      <c r="F123" s="191" t="s">
        <v>60</v>
      </c>
      <c r="G123" s="191" t="s">
        <v>139</v>
      </c>
      <c r="H123" s="191" t="s">
        <v>140</v>
      </c>
      <c r="I123" s="191" t="s">
        <v>141</v>
      </c>
      <c r="J123" s="192" t="s">
        <v>111</v>
      </c>
      <c r="K123" s="193" t="s">
        <v>142</v>
      </c>
      <c r="L123" s="194"/>
      <c r="M123" s="97" t="s">
        <v>1</v>
      </c>
      <c r="N123" s="98" t="s">
        <v>42</v>
      </c>
      <c r="O123" s="98" t="s">
        <v>143</v>
      </c>
      <c r="P123" s="98" t="s">
        <v>144</v>
      </c>
      <c r="Q123" s="98" t="s">
        <v>145</v>
      </c>
      <c r="R123" s="98" t="s">
        <v>146</v>
      </c>
      <c r="S123" s="98" t="s">
        <v>147</v>
      </c>
      <c r="T123" s="99" t="s">
        <v>148</v>
      </c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</row>
    <row r="124" s="2" customFormat="1" ht="22.8" customHeight="1">
      <c r="A124" s="35"/>
      <c r="B124" s="36"/>
      <c r="C124" s="104" t="s">
        <v>149</v>
      </c>
      <c r="D124" s="37"/>
      <c r="E124" s="37"/>
      <c r="F124" s="37"/>
      <c r="G124" s="37"/>
      <c r="H124" s="37"/>
      <c r="I124" s="37"/>
      <c r="J124" s="195">
        <f>BK124</f>
        <v>0</v>
      </c>
      <c r="K124" s="37"/>
      <c r="L124" s="41"/>
      <c r="M124" s="100"/>
      <c r="N124" s="196"/>
      <c r="O124" s="101"/>
      <c r="P124" s="197">
        <f>P125+P128</f>
        <v>0</v>
      </c>
      <c r="Q124" s="101"/>
      <c r="R124" s="197">
        <f>R125+R128</f>
        <v>0.204300065</v>
      </c>
      <c r="S124" s="101"/>
      <c r="T124" s="198">
        <f>T125+T128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77</v>
      </c>
      <c r="AU124" s="14" t="s">
        <v>113</v>
      </c>
      <c r="BK124" s="199">
        <f>BK125+BK128</f>
        <v>0</v>
      </c>
    </row>
    <row r="125" s="12" customFormat="1" ht="25.92" customHeight="1">
      <c r="A125" s="12"/>
      <c r="B125" s="200"/>
      <c r="C125" s="201"/>
      <c r="D125" s="202" t="s">
        <v>77</v>
      </c>
      <c r="E125" s="203" t="s">
        <v>150</v>
      </c>
      <c r="F125" s="203" t="s">
        <v>151</v>
      </c>
      <c r="G125" s="201"/>
      <c r="H125" s="201"/>
      <c r="I125" s="204"/>
      <c r="J125" s="205">
        <f>BK125</f>
        <v>0</v>
      </c>
      <c r="K125" s="201"/>
      <c r="L125" s="206"/>
      <c r="M125" s="207"/>
      <c r="N125" s="208"/>
      <c r="O125" s="208"/>
      <c r="P125" s="209">
        <f>P126</f>
        <v>0</v>
      </c>
      <c r="Q125" s="208"/>
      <c r="R125" s="209">
        <f>R126</f>
        <v>0</v>
      </c>
      <c r="S125" s="208"/>
      <c r="T125" s="210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86</v>
      </c>
      <c r="AT125" s="212" t="s">
        <v>77</v>
      </c>
      <c r="AU125" s="212" t="s">
        <v>78</v>
      </c>
      <c r="AY125" s="211" t="s">
        <v>152</v>
      </c>
      <c r="BK125" s="213">
        <f>BK126</f>
        <v>0</v>
      </c>
    </row>
    <row r="126" s="12" customFormat="1" ht="22.8" customHeight="1">
      <c r="A126" s="12"/>
      <c r="B126" s="200"/>
      <c r="C126" s="201"/>
      <c r="D126" s="202" t="s">
        <v>77</v>
      </c>
      <c r="E126" s="214" t="s">
        <v>190</v>
      </c>
      <c r="F126" s="214" t="s">
        <v>370</v>
      </c>
      <c r="G126" s="201"/>
      <c r="H126" s="201"/>
      <c r="I126" s="204"/>
      <c r="J126" s="215">
        <f>BK126</f>
        <v>0</v>
      </c>
      <c r="K126" s="201"/>
      <c r="L126" s="206"/>
      <c r="M126" s="207"/>
      <c r="N126" s="208"/>
      <c r="O126" s="208"/>
      <c r="P126" s="209">
        <f>P127</f>
        <v>0</v>
      </c>
      <c r="Q126" s="208"/>
      <c r="R126" s="209">
        <f>R127</f>
        <v>0</v>
      </c>
      <c r="S126" s="208"/>
      <c r="T126" s="210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86</v>
      </c>
      <c r="AT126" s="212" t="s">
        <v>77</v>
      </c>
      <c r="AU126" s="212" t="s">
        <v>86</v>
      </c>
      <c r="AY126" s="211" t="s">
        <v>152</v>
      </c>
      <c r="BK126" s="213">
        <f>BK127</f>
        <v>0</v>
      </c>
    </row>
    <row r="127" s="2" customFormat="1" ht="37.8" customHeight="1">
      <c r="A127" s="35"/>
      <c r="B127" s="36"/>
      <c r="C127" s="216" t="s">
        <v>86</v>
      </c>
      <c r="D127" s="216" t="s">
        <v>154</v>
      </c>
      <c r="E127" s="217" t="s">
        <v>1213</v>
      </c>
      <c r="F127" s="218" t="s">
        <v>1214</v>
      </c>
      <c r="G127" s="219" t="s">
        <v>210</v>
      </c>
      <c r="H127" s="220">
        <v>1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44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158</v>
      </c>
      <c r="AT127" s="228" t="s">
        <v>154</v>
      </c>
      <c r="AU127" s="228" t="s">
        <v>159</v>
      </c>
      <c r="AY127" s="14" t="s">
        <v>152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159</v>
      </c>
      <c r="BK127" s="229">
        <f>ROUND(I127*H127,2)</f>
        <v>0</v>
      </c>
      <c r="BL127" s="14" t="s">
        <v>158</v>
      </c>
      <c r="BM127" s="228" t="s">
        <v>1215</v>
      </c>
    </row>
    <row r="128" s="12" customFormat="1" ht="25.92" customHeight="1">
      <c r="A128" s="12"/>
      <c r="B128" s="200"/>
      <c r="C128" s="201"/>
      <c r="D128" s="202" t="s">
        <v>77</v>
      </c>
      <c r="E128" s="203" t="s">
        <v>491</v>
      </c>
      <c r="F128" s="203" t="s">
        <v>492</v>
      </c>
      <c r="G128" s="201"/>
      <c r="H128" s="201"/>
      <c r="I128" s="204"/>
      <c r="J128" s="205">
        <f>BK128</f>
        <v>0</v>
      </c>
      <c r="K128" s="201"/>
      <c r="L128" s="206"/>
      <c r="M128" s="207"/>
      <c r="N128" s="208"/>
      <c r="O128" s="208"/>
      <c r="P128" s="209">
        <f>P129+P133+P136+P141+P148</f>
        <v>0</v>
      </c>
      <c r="Q128" s="208"/>
      <c r="R128" s="209">
        <f>R129+R133+R136+R141+R148</f>
        <v>0.204300065</v>
      </c>
      <c r="S128" s="208"/>
      <c r="T128" s="210">
        <f>T129+T133+T136+T141+T148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159</v>
      </c>
      <c r="AT128" s="212" t="s">
        <v>77</v>
      </c>
      <c r="AU128" s="212" t="s">
        <v>78</v>
      </c>
      <c r="AY128" s="211" t="s">
        <v>152</v>
      </c>
      <c r="BK128" s="213">
        <f>BK129+BK133+BK136+BK141+BK148</f>
        <v>0</v>
      </c>
    </row>
    <row r="129" s="12" customFormat="1" ht="22.8" customHeight="1">
      <c r="A129" s="12"/>
      <c r="B129" s="200"/>
      <c r="C129" s="201"/>
      <c r="D129" s="202" t="s">
        <v>77</v>
      </c>
      <c r="E129" s="214" t="s">
        <v>1216</v>
      </c>
      <c r="F129" s="214" t="s">
        <v>1217</v>
      </c>
      <c r="G129" s="201"/>
      <c r="H129" s="201"/>
      <c r="I129" s="204"/>
      <c r="J129" s="215">
        <f>BK129</f>
        <v>0</v>
      </c>
      <c r="K129" s="201"/>
      <c r="L129" s="206"/>
      <c r="M129" s="207"/>
      <c r="N129" s="208"/>
      <c r="O129" s="208"/>
      <c r="P129" s="209">
        <f>SUM(P130:P132)</f>
        <v>0</v>
      </c>
      <c r="Q129" s="208"/>
      <c r="R129" s="209">
        <f>SUM(R130:R132)</f>
        <v>0.034437860000000001</v>
      </c>
      <c r="S129" s="208"/>
      <c r="T129" s="210">
        <f>SUM(T130:T132)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1" t="s">
        <v>159</v>
      </c>
      <c r="AT129" s="212" t="s">
        <v>77</v>
      </c>
      <c r="AU129" s="212" t="s">
        <v>86</v>
      </c>
      <c r="AY129" s="211" t="s">
        <v>152</v>
      </c>
      <c r="BK129" s="213">
        <f>SUM(BK130:BK132)</f>
        <v>0</v>
      </c>
    </row>
    <row r="130" s="2" customFormat="1" ht="37.8" customHeight="1">
      <c r="A130" s="35"/>
      <c r="B130" s="36"/>
      <c r="C130" s="216" t="s">
        <v>159</v>
      </c>
      <c r="D130" s="216" t="s">
        <v>154</v>
      </c>
      <c r="E130" s="217" t="s">
        <v>1218</v>
      </c>
      <c r="F130" s="218" t="s">
        <v>1219</v>
      </c>
      <c r="G130" s="219" t="s">
        <v>1088</v>
      </c>
      <c r="H130" s="220">
        <v>1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44</v>
      </c>
      <c r="O130" s="88"/>
      <c r="P130" s="226">
        <f>O130*H130</f>
        <v>0</v>
      </c>
      <c r="Q130" s="226">
        <v>0.00133786</v>
      </c>
      <c r="R130" s="226">
        <f>Q130*H130</f>
        <v>0.00133786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219</v>
      </c>
      <c r="AT130" s="228" t="s">
        <v>154</v>
      </c>
      <c r="AU130" s="228" t="s">
        <v>159</v>
      </c>
      <c r="AY130" s="14" t="s">
        <v>152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159</v>
      </c>
      <c r="BK130" s="229">
        <f>ROUND(I130*H130,2)</f>
        <v>0</v>
      </c>
      <c r="BL130" s="14" t="s">
        <v>219</v>
      </c>
      <c r="BM130" s="228" t="s">
        <v>1220</v>
      </c>
    </row>
    <row r="131" s="2" customFormat="1" ht="16.5" customHeight="1">
      <c r="A131" s="35"/>
      <c r="B131" s="36"/>
      <c r="C131" s="230" t="s">
        <v>164</v>
      </c>
      <c r="D131" s="230" t="s">
        <v>185</v>
      </c>
      <c r="E131" s="231" t="s">
        <v>1221</v>
      </c>
      <c r="F131" s="232" t="s">
        <v>1222</v>
      </c>
      <c r="G131" s="233" t="s">
        <v>210</v>
      </c>
      <c r="H131" s="234">
        <v>1</v>
      </c>
      <c r="I131" s="235"/>
      <c r="J131" s="236">
        <f>ROUND(I131*H131,2)</f>
        <v>0</v>
      </c>
      <c r="K131" s="237"/>
      <c r="L131" s="238"/>
      <c r="M131" s="239" t="s">
        <v>1</v>
      </c>
      <c r="N131" s="240" t="s">
        <v>44</v>
      </c>
      <c r="O131" s="88"/>
      <c r="P131" s="226">
        <f>O131*H131</f>
        <v>0</v>
      </c>
      <c r="Q131" s="226">
        <v>0.033099999999999997</v>
      </c>
      <c r="R131" s="226">
        <f>Q131*H131</f>
        <v>0.033099999999999997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286</v>
      </c>
      <c r="AT131" s="228" t="s">
        <v>185</v>
      </c>
      <c r="AU131" s="228" t="s">
        <v>159</v>
      </c>
      <c r="AY131" s="14" t="s">
        <v>152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159</v>
      </c>
      <c r="BK131" s="229">
        <f>ROUND(I131*H131,2)</f>
        <v>0</v>
      </c>
      <c r="BL131" s="14" t="s">
        <v>219</v>
      </c>
      <c r="BM131" s="228" t="s">
        <v>1223</v>
      </c>
    </row>
    <row r="132" s="2" customFormat="1" ht="44.25" customHeight="1">
      <c r="A132" s="35"/>
      <c r="B132" s="36"/>
      <c r="C132" s="216" t="s">
        <v>158</v>
      </c>
      <c r="D132" s="216" t="s">
        <v>154</v>
      </c>
      <c r="E132" s="217" t="s">
        <v>1224</v>
      </c>
      <c r="F132" s="218" t="s">
        <v>1225</v>
      </c>
      <c r="G132" s="219" t="s">
        <v>518</v>
      </c>
      <c r="H132" s="241"/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44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219</v>
      </c>
      <c r="AT132" s="228" t="s">
        <v>154</v>
      </c>
      <c r="AU132" s="228" t="s">
        <v>159</v>
      </c>
      <c r="AY132" s="14" t="s">
        <v>152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159</v>
      </c>
      <c r="BK132" s="229">
        <f>ROUND(I132*H132,2)</f>
        <v>0</v>
      </c>
      <c r="BL132" s="14" t="s">
        <v>219</v>
      </c>
      <c r="BM132" s="228" t="s">
        <v>1226</v>
      </c>
    </row>
    <row r="133" s="12" customFormat="1" ht="22.8" customHeight="1">
      <c r="A133" s="12"/>
      <c r="B133" s="200"/>
      <c r="C133" s="201"/>
      <c r="D133" s="202" t="s">
        <v>77</v>
      </c>
      <c r="E133" s="214" t="s">
        <v>1227</v>
      </c>
      <c r="F133" s="214" t="s">
        <v>1228</v>
      </c>
      <c r="G133" s="201"/>
      <c r="H133" s="201"/>
      <c r="I133" s="204"/>
      <c r="J133" s="215">
        <f>BK133</f>
        <v>0</v>
      </c>
      <c r="K133" s="201"/>
      <c r="L133" s="206"/>
      <c r="M133" s="207"/>
      <c r="N133" s="208"/>
      <c r="O133" s="208"/>
      <c r="P133" s="209">
        <f>SUM(P134:P135)</f>
        <v>0</v>
      </c>
      <c r="Q133" s="208"/>
      <c r="R133" s="209">
        <f>SUM(R134:R135)</f>
        <v>0</v>
      </c>
      <c r="S133" s="208"/>
      <c r="T133" s="210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159</v>
      </c>
      <c r="AT133" s="212" t="s">
        <v>77</v>
      </c>
      <c r="AU133" s="212" t="s">
        <v>86</v>
      </c>
      <c r="AY133" s="211" t="s">
        <v>152</v>
      </c>
      <c r="BK133" s="213">
        <f>SUM(BK134:BK135)</f>
        <v>0</v>
      </c>
    </row>
    <row r="134" s="2" customFormat="1" ht="16.5" customHeight="1">
      <c r="A134" s="35"/>
      <c r="B134" s="36"/>
      <c r="C134" s="216" t="s">
        <v>172</v>
      </c>
      <c r="D134" s="216" t="s">
        <v>154</v>
      </c>
      <c r="E134" s="217" t="s">
        <v>1229</v>
      </c>
      <c r="F134" s="218" t="s">
        <v>1230</v>
      </c>
      <c r="G134" s="219" t="s">
        <v>210</v>
      </c>
      <c r="H134" s="220">
        <v>1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44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219</v>
      </c>
      <c r="AT134" s="228" t="s">
        <v>154</v>
      </c>
      <c r="AU134" s="228" t="s">
        <v>159</v>
      </c>
      <c r="AY134" s="14" t="s">
        <v>152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159</v>
      </c>
      <c r="BK134" s="229">
        <f>ROUND(I134*H134,2)</f>
        <v>0</v>
      </c>
      <c r="BL134" s="14" t="s">
        <v>219</v>
      </c>
      <c r="BM134" s="228" t="s">
        <v>1231</v>
      </c>
    </row>
    <row r="135" s="2" customFormat="1" ht="44.25" customHeight="1">
      <c r="A135" s="35"/>
      <c r="B135" s="36"/>
      <c r="C135" s="216" t="s">
        <v>176</v>
      </c>
      <c r="D135" s="216" t="s">
        <v>154</v>
      </c>
      <c r="E135" s="217" t="s">
        <v>1232</v>
      </c>
      <c r="F135" s="218" t="s">
        <v>1233</v>
      </c>
      <c r="G135" s="219" t="s">
        <v>518</v>
      </c>
      <c r="H135" s="241"/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44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219</v>
      </c>
      <c r="AT135" s="228" t="s">
        <v>154</v>
      </c>
      <c r="AU135" s="228" t="s">
        <v>159</v>
      </c>
      <c r="AY135" s="14" t="s">
        <v>152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159</v>
      </c>
      <c r="BK135" s="229">
        <f>ROUND(I135*H135,2)</f>
        <v>0</v>
      </c>
      <c r="BL135" s="14" t="s">
        <v>219</v>
      </c>
      <c r="BM135" s="228" t="s">
        <v>1234</v>
      </c>
    </row>
    <row r="136" s="12" customFormat="1" ht="22.8" customHeight="1">
      <c r="A136" s="12"/>
      <c r="B136" s="200"/>
      <c r="C136" s="201"/>
      <c r="D136" s="202" t="s">
        <v>77</v>
      </c>
      <c r="E136" s="214" t="s">
        <v>1235</v>
      </c>
      <c r="F136" s="214" t="s">
        <v>1236</v>
      </c>
      <c r="G136" s="201"/>
      <c r="H136" s="201"/>
      <c r="I136" s="204"/>
      <c r="J136" s="215">
        <f>BK136</f>
        <v>0</v>
      </c>
      <c r="K136" s="201"/>
      <c r="L136" s="206"/>
      <c r="M136" s="207"/>
      <c r="N136" s="208"/>
      <c r="O136" s="208"/>
      <c r="P136" s="209">
        <f>SUM(P137:P140)</f>
        <v>0</v>
      </c>
      <c r="Q136" s="208"/>
      <c r="R136" s="209">
        <f>SUM(R137:R140)</f>
        <v>0.044222079999999997</v>
      </c>
      <c r="S136" s="208"/>
      <c r="T136" s="210">
        <f>SUM(T137:T140)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1" t="s">
        <v>159</v>
      </c>
      <c r="AT136" s="212" t="s">
        <v>77</v>
      </c>
      <c r="AU136" s="212" t="s">
        <v>86</v>
      </c>
      <c r="AY136" s="211" t="s">
        <v>152</v>
      </c>
      <c r="BK136" s="213">
        <f>SUM(BK137:BK140)</f>
        <v>0</v>
      </c>
    </row>
    <row r="137" s="2" customFormat="1" ht="24.15" customHeight="1">
      <c r="A137" s="35"/>
      <c r="B137" s="36"/>
      <c r="C137" s="216" t="s">
        <v>180</v>
      </c>
      <c r="D137" s="216" t="s">
        <v>154</v>
      </c>
      <c r="E137" s="217" t="s">
        <v>1237</v>
      </c>
      <c r="F137" s="218" t="s">
        <v>1238</v>
      </c>
      <c r="G137" s="219" t="s">
        <v>222</v>
      </c>
      <c r="H137" s="220">
        <v>56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44</v>
      </c>
      <c r="O137" s="88"/>
      <c r="P137" s="226">
        <f>O137*H137</f>
        <v>0</v>
      </c>
      <c r="Q137" s="226">
        <v>0.00045061999999999999</v>
      </c>
      <c r="R137" s="226">
        <f>Q137*H137</f>
        <v>0.025234719999999999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219</v>
      </c>
      <c r="AT137" s="228" t="s">
        <v>154</v>
      </c>
      <c r="AU137" s="228" t="s">
        <v>159</v>
      </c>
      <c r="AY137" s="14" t="s">
        <v>152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159</v>
      </c>
      <c r="BK137" s="229">
        <f>ROUND(I137*H137,2)</f>
        <v>0</v>
      </c>
      <c r="BL137" s="14" t="s">
        <v>219</v>
      </c>
      <c r="BM137" s="228" t="s">
        <v>1239</v>
      </c>
    </row>
    <row r="138" s="2" customFormat="1" ht="24.15" customHeight="1">
      <c r="A138" s="35"/>
      <c r="B138" s="36"/>
      <c r="C138" s="216" t="s">
        <v>184</v>
      </c>
      <c r="D138" s="216" t="s">
        <v>154</v>
      </c>
      <c r="E138" s="217" t="s">
        <v>1240</v>
      </c>
      <c r="F138" s="218" t="s">
        <v>1241</v>
      </c>
      <c r="G138" s="219" t="s">
        <v>222</v>
      </c>
      <c r="H138" s="220">
        <v>56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44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219</v>
      </c>
      <c r="AT138" s="228" t="s">
        <v>154</v>
      </c>
      <c r="AU138" s="228" t="s">
        <v>159</v>
      </c>
      <c r="AY138" s="14" t="s">
        <v>152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159</v>
      </c>
      <c r="BK138" s="229">
        <f>ROUND(I138*H138,2)</f>
        <v>0</v>
      </c>
      <c r="BL138" s="14" t="s">
        <v>219</v>
      </c>
      <c r="BM138" s="228" t="s">
        <v>1242</v>
      </c>
    </row>
    <row r="139" s="2" customFormat="1" ht="55.5" customHeight="1">
      <c r="A139" s="35"/>
      <c r="B139" s="36"/>
      <c r="C139" s="216" t="s">
        <v>190</v>
      </c>
      <c r="D139" s="216" t="s">
        <v>154</v>
      </c>
      <c r="E139" s="217" t="s">
        <v>1243</v>
      </c>
      <c r="F139" s="218" t="s">
        <v>1244</v>
      </c>
      <c r="G139" s="219" t="s">
        <v>222</v>
      </c>
      <c r="H139" s="220">
        <v>56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44</v>
      </c>
      <c r="O139" s="88"/>
      <c r="P139" s="226">
        <f>O139*H139</f>
        <v>0</v>
      </c>
      <c r="Q139" s="226">
        <v>0.00033906000000000002</v>
      </c>
      <c r="R139" s="226">
        <f>Q139*H139</f>
        <v>0.018987360000000002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219</v>
      </c>
      <c r="AT139" s="228" t="s">
        <v>154</v>
      </c>
      <c r="AU139" s="228" t="s">
        <v>159</v>
      </c>
      <c r="AY139" s="14" t="s">
        <v>152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159</v>
      </c>
      <c r="BK139" s="229">
        <f>ROUND(I139*H139,2)</f>
        <v>0</v>
      </c>
      <c r="BL139" s="14" t="s">
        <v>219</v>
      </c>
      <c r="BM139" s="228" t="s">
        <v>1245</v>
      </c>
    </row>
    <row r="140" s="2" customFormat="1" ht="44.25" customHeight="1">
      <c r="A140" s="35"/>
      <c r="B140" s="36"/>
      <c r="C140" s="216" t="s">
        <v>194</v>
      </c>
      <c r="D140" s="216" t="s">
        <v>154</v>
      </c>
      <c r="E140" s="217" t="s">
        <v>1246</v>
      </c>
      <c r="F140" s="218" t="s">
        <v>1247</v>
      </c>
      <c r="G140" s="219" t="s">
        <v>518</v>
      </c>
      <c r="H140" s="241"/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44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219</v>
      </c>
      <c r="AT140" s="228" t="s">
        <v>154</v>
      </c>
      <c r="AU140" s="228" t="s">
        <v>159</v>
      </c>
      <c r="AY140" s="14" t="s">
        <v>152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159</v>
      </c>
      <c r="BK140" s="229">
        <f>ROUND(I140*H140,2)</f>
        <v>0</v>
      </c>
      <c r="BL140" s="14" t="s">
        <v>219</v>
      </c>
      <c r="BM140" s="228" t="s">
        <v>1248</v>
      </c>
    </row>
    <row r="141" s="12" customFormat="1" ht="22.8" customHeight="1">
      <c r="A141" s="12"/>
      <c r="B141" s="200"/>
      <c r="C141" s="201"/>
      <c r="D141" s="202" t="s">
        <v>77</v>
      </c>
      <c r="E141" s="214" t="s">
        <v>1249</v>
      </c>
      <c r="F141" s="214" t="s">
        <v>1250</v>
      </c>
      <c r="G141" s="201"/>
      <c r="H141" s="201"/>
      <c r="I141" s="204"/>
      <c r="J141" s="215">
        <f>BK141</f>
        <v>0</v>
      </c>
      <c r="K141" s="201"/>
      <c r="L141" s="206"/>
      <c r="M141" s="207"/>
      <c r="N141" s="208"/>
      <c r="O141" s="208"/>
      <c r="P141" s="209">
        <f>SUM(P142:P147)</f>
        <v>0</v>
      </c>
      <c r="Q141" s="208"/>
      <c r="R141" s="209">
        <f>SUM(R142:R147)</f>
        <v>0.0048401249999999998</v>
      </c>
      <c r="S141" s="208"/>
      <c r="T141" s="210">
        <f>SUM(T142:T147)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1" t="s">
        <v>159</v>
      </c>
      <c r="AT141" s="212" t="s">
        <v>77</v>
      </c>
      <c r="AU141" s="212" t="s">
        <v>86</v>
      </c>
      <c r="AY141" s="211" t="s">
        <v>152</v>
      </c>
      <c r="BK141" s="213">
        <f>SUM(BK142:BK147)</f>
        <v>0</v>
      </c>
    </row>
    <row r="142" s="2" customFormat="1" ht="37.8" customHeight="1">
      <c r="A142" s="35"/>
      <c r="B142" s="36"/>
      <c r="C142" s="216" t="s">
        <v>199</v>
      </c>
      <c r="D142" s="216" t="s">
        <v>154</v>
      </c>
      <c r="E142" s="217" t="s">
        <v>1251</v>
      </c>
      <c r="F142" s="218" t="s">
        <v>1252</v>
      </c>
      <c r="G142" s="219" t="s">
        <v>210</v>
      </c>
      <c r="H142" s="220">
        <v>5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44</v>
      </c>
      <c r="O142" s="88"/>
      <c r="P142" s="226">
        <f>O142*H142</f>
        <v>0</v>
      </c>
      <c r="Q142" s="226">
        <v>0.00013999999999999999</v>
      </c>
      <c r="R142" s="226">
        <f>Q142*H142</f>
        <v>0.00069999999999999988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219</v>
      </c>
      <c r="AT142" s="228" t="s">
        <v>154</v>
      </c>
      <c r="AU142" s="228" t="s">
        <v>159</v>
      </c>
      <c r="AY142" s="14" t="s">
        <v>152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159</v>
      </c>
      <c r="BK142" s="229">
        <f>ROUND(I142*H142,2)</f>
        <v>0</v>
      </c>
      <c r="BL142" s="14" t="s">
        <v>219</v>
      </c>
      <c r="BM142" s="228" t="s">
        <v>1253</v>
      </c>
    </row>
    <row r="143" s="2" customFormat="1" ht="24.15" customHeight="1">
      <c r="A143" s="35"/>
      <c r="B143" s="36"/>
      <c r="C143" s="216" t="s">
        <v>203</v>
      </c>
      <c r="D143" s="216" t="s">
        <v>154</v>
      </c>
      <c r="E143" s="217" t="s">
        <v>1254</v>
      </c>
      <c r="F143" s="218" t="s">
        <v>1255</v>
      </c>
      <c r="G143" s="219" t="s">
        <v>210</v>
      </c>
      <c r="H143" s="220">
        <v>15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44</v>
      </c>
      <c r="O143" s="88"/>
      <c r="P143" s="226">
        <f>O143*H143</f>
        <v>0</v>
      </c>
      <c r="Q143" s="226">
        <v>0.00025403699999999998</v>
      </c>
      <c r="R143" s="226">
        <f>Q143*H143</f>
        <v>0.0038105549999999998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219</v>
      </c>
      <c r="AT143" s="228" t="s">
        <v>154</v>
      </c>
      <c r="AU143" s="228" t="s">
        <v>159</v>
      </c>
      <c r="AY143" s="14" t="s">
        <v>152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159</v>
      </c>
      <c r="BK143" s="229">
        <f>ROUND(I143*H143,2)</f>
        <v>0</v>
      </c>
      <c r="BL143" s="14" t="s">
        <v>219</v>
      </c>
      <c r="BM143" s="228" t="s">
        <v>1256</v>
      </c>
    </row>
    <row r="144" s="2" customFormat="1" ht="21.75" customHeight="1">
      <c r="A144" s="35"/>
      <c r="B144" s="36"/>
      <c r="C144" s="216" t="s">
        <v>207</v>
      </c>
      <c r="D144" s="216" t="s">
        <v>154</v>
      </c>
      <c r="E144" s="217" t="s">
        <v>1257</v>
      </c>
      <c r="F144" s="218" t="s">
        <v>1258</v>
      </c>
      <c r="G144" s="219" t="s">
        <v>210</v>
      </c>
      <c r="H144" s="220">
        <v>5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44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219</v>
      </c>
      <c r="AT144" s="228" t="s">
        <v>154</v>
      </c>
      <c r="AU144" s="228" t="s">
        <v>159</v>
      </c>
      <c r="AY144" s="14" t="s">
        <v>152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159</v>
      </c>
      <c r="BK144" s="229">
        <f>ROUND(I144*H144,2)</f>
        <v>0</v>
      </c>
      <c r="BL144" s="14" t="s">
        <v>219</v>
      </c>
      <c r="BM144" s="228" t="s">
        <v>1259</v>
      </c>
    </row>
    <row r="145" s="2" customFormat="1" ht="33" customHeight="1">
      <c r="A145" s="35"/>
      <c r="B145" s="36"/>
      <c r="C145" s="216" t="s">
        <v>212</v>
      </c>
      <c r="D145" s="216" t="s">
        <v>154</v>
      </c>
      <c r="E145" s="217" t="s">
        <v>1260</v>
      </c>
      <c r="F145" s="218" t="s">
        <v>1261</v>
      </c>
      <c r="G145" s="219" t="s">
        <v>210</v>
      </c>
      <c r="H145" s="220">
        <v>1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44</v>
      </c>
      <c r="O145" s="88"/>
      <c r="P145" s="226">
        <f>O145*H145</f>
        <v>0</v>
      </c>
      <c r="Q145" s="226">
        <v>0.00032957</v>
      </c>
      <c r="R145" s="226">
        <f>Q145*H145</f>
        <v>0.00032957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219</v>
      </c>
      <c r="AT145" s="228" t="s">
        <v>154</v>
      </c>
      <c r="AU145" s="228" t="s">
        <v>159</v>
      </c>
      <c r="AY145" s="14" t="s">
        <v>152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159</v>
      </c>
      <c r="BK145" s="229">
        <f>ROUND(I145*H145,2)</f>
        <v>0</v>
      </c>
      <c r="BL145" s="14" t="s">
        <v>219</v>
      </c>
      <c r="BM145" s="228" t="s">
        <v>1262</v>
      </c>
    </row>
    <row r="146" s="2" customFormat="1" ht="24.15" customHeight="1">
      <c r="A146" s="35"/>
      <c r="B146" s="36"/>
      <c r="C146" s="216" t="s">
        <v>8</v>
      </c>
      <c r="D146" s="216" t="s">
        <v>154</v>
      </c>
      <c r="E146" s="217" t="s">
        <v>1263</v>
      </c>
      <c r="F146" s="218" t="s">
        <v>1264</v>
      </c>
      <c r="G146" s="219" t="s">
        <v>1265</v>
      </c>
      <c r="H146" s="220">
        <v>1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44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219</v>
      </c>
      <c r="AT146" s="228" t="s">
        <v>154</v>
      </c>
      <c r="AU146" s="228" t="s">
        <v>159</v>
      </c>
      <c r="AY146" s="14" t="s">
        <v>152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159</v>
      </c>
      <c r="BK146" s="229">
        <f>ROUND(I146*H146,2)</f>
        <v>0</v>
      </c>
      <c r="BL146" s="14" t="s">
        <v>219</v>
      </c>
      <c r="BM146" s="228" t="s">
        <v>1266</v>
      </c>
    </row>
    <row r="147" s="2" customFormat="1" ht="44.25" customHeight="1">
      <c r="A147" s="35"/>
      <c r="B147" s="36"/>
      <c r="C147" s="216" t="s">
        <v>219</v>
      </c>
      <c r="D147" s="216" t="s">
        <v>154</v>
      </c>
      <c r="E147" s="217" t="s">
        <v>1267</v>
      </c>
      <c r="F147" s="218" t="s">
        <v>1268</v>
      </c>
      <c r="G147" s="219" t="s">
        <v>518</v>
      </c>
      <c r="H147" s="241"/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44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219</v>
      </c>
      <c r="AT147" s="228" t="s">
        <v>154</v>
      </c>
      <c r="AU147" s="228" t="s">
        <v>159</v>
      </c>
      <c r="AY147" s="14" t="s">
        <v>152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159</v>
      </c>
      <c r="BK147" s="229">
        <f>ROUND(I147*H147,2)</f>
        <v>0</v>
      </c>
      <c r="BL147" s="14" t="s">
        <v>219</v>
      </c>
      <c r="BM147" s="228" t="s">
        <v>1269</v>
      </c>
    </row>
    <row r="148" s="12" customFormat="1" ht="22.8" customHeight="1">
      <c r="A148" s="12"/>
      <c r="B148" s="200"/>
      <c r="C148" s="201"/>
      <c r="D148" s="202" t="s">
        <v>77</v>
      </c>
      <c r="E148" s="214" t="s">
        <v>1270</v>
      </c>
      <c r="F148" s="214" t="s">
        <v>1271</v>
      </c>
      <c r="G148" s="201"/>
      <c r="H148" s="201"/>
      <c r="I148" s="204"/>
      <c r="J148" s="215">
        <f>BK148</f>
        <v>0</v>
      </c>
      <c r="K148" s="201"/>
      <c r="L148" s="206"/>
      <c r="M148" s="207"/>
      <c r="N148" s="208"/>
      <c r="O148" s="208"/>
      <c r="P148" s="209">
        <f>SUM(P149:P154)</f>
        <v>0</v>
      </c>
      <c r="Q148" s="208"/>
      <c r="R148" s="209">
        <f>SUM(R149:R154)</f>
        <v>0.12080000000000001</v>
      </c>
      <c r="S148" s="208"/>
      <c r="T148" s="210">
        <f>SUM(T149:T154)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1" t="s">
        <v>159</v>
      </c>
      <c r="AT148" s="212" t="s">
        <v>77</v>
      </c>
      <c r="AU148" s="212" t="s">
        <v>86</v>
      </c>
      <c r="AY148" s="211" t="s">
        <v>152</v>
      </c>
      <c r="BK148" s="213">
        <f>SUM(BK149:BK154)</f>
        <v>0</v>
      </c>
    </row>
    <row r="149" s="2" customFormat="1" ht="37.8" customHeight="1">
      <c r="A149" s="35"/>
      <c r="B149" s="36"/>
      <c r="C149" s="216" t="s">
        <v>224</v>
      </c>
      <c r="D149" s="216" t="s">
        <v>154</v>
      </c>
      <c r="E149" s="217" t="s">
        <v>1272</v>
      </c>
      <c r="F149" s="218" t="s">
        <v>1273</v>
      </c>
      <c r="G149" s="219" t="s">
        <v>210</v>
      </c>
      <c r="H149" s="220">
        <v>1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44</v>
      </c>
      <c r="O149" s="88"/>
      <c r="P149" s="226">
        <f>O149*H149</f>
        <v>0</v>
      </c>
      <c r="Q149" s="226">
        <v>0.0084399999999999996</v>
      </c>
      <c r="R149" s="226">
        <f>Q149*H149</f>
        <v>0.0084399999999999996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219</v>
      </c>
      <c r="AT149" s="228" t="s">
        <v>154</v>
      </c>
      <c r="AU149" s="228" t="s">
        <v>159</v>
      </c>
      <c r="AY149" s="14" t="s">
        <v>152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159</v>
      </c>
      <c r="BK149" s="229">
        <f>ROUND(I149*H149,2)</f>
        <v>0</v>
      </c>
      <c r="BL149" s="14" t="s">
        <v>219</v>
      </c>
      <c r="BM149" s="228" t="s">
        <v>1274</v>
      </c>
    </row>
    <row r="150" s="2" customFormat="1" ht="37.8" customHeight="1">
      <c r="A150" s="35"/>
      <c r="B150" s="36"/>
      <c r="C150" s="216" t="s">
        <v>228</v>
      </c>
      <c r="D150" s="216" t="s">
        <v>154</v>
      </c>
      <c r="E150" s="217" t="s">
        <v>1275</v>
      </c>
      <c r="F150" s="218" t="s">
        <v>1276</v>
      </c>
      <c r="G150" s="219" t="s">
        <v>210</v>
      </c>
      <c r="H150" s="220">
        <v>1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44</v>
      </c>
      <c r="O150" s="88"/>
      <c r="P150" s="226">
        <f>O150*H150</f>
        <v>0</v>
      </c>
      <c r="Q150" s="226">
        <v>0.027199999999999998</v>
      </c>
      <c r="R150" s="226">
        <f>Q150*H150</f>
        <v>0.027199999999999998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219</v>
      </c>
      <c r="AT150" s="228" t="s">
        <v>154</v>
      </c>
      <c r="AU150" s="228" t="s">
        <v>159</v>
      </c>
      <c r="AY150" s="14" t="s">
        <v>152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159</v>
      </c>
      <c r="BK150" s="229">
        <f>ROUND(I150*H150,2)</f>
        <v>0</v>
      </c>
      <c r="BL150" s="14" t="s">
        <v>219</v>
      </c>
      <c r="BM150" s="228" t="s">
        <v>1277</v>
      </c>
    </row>
    <row r="151" s="2" customFormat="1" ht="37.8" customHeight="1">
      <c r="A151" s="35"/>
      <c r="B151" s="36"/>
      <c r="C151" s="216" t="s">
        <v>233</v>
      </c>
      <c r="D151" s="216" t="s">
        <v>154</v>
      </c>
      <c r="E151" s="217" t="s">
        <v>1278</v>
      </c>
      <c r="F151" s="218" t="s">
        <v>1279</v>
      </c>
      <c r="G151" s="219" t="s">
        <v>210</v>
      </c>
      <c r="H151" s="220">
        <v>2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44</v>
      </c>
      <c r="O151" s="88"/>
      <c r="P151" s="226">
        <f>O151*H151</f>
        <v>0</v>
      </c>
      <c r="Q151" s="226">
        <v>0.030880000000000001</v>
      </c>
      <c r="R151" s="226">
        <f>Q151*H151</f>
        <v>0.061760000000000002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219</v>
      </c>
      <c r="AT151" s="228" t="s">
        <v>154</v>
      </c>
      <c r="AU151" s="228" t="s">
        <v>159</v>
      </c>
      <c r="AY151" s="14" t="s">
        <v>152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159</v>
      </c>
      <c r="BK151" s="229">
        <f>ROUND(I151*H151,2)</f>
        <v>0</v>
      </c>
      <c r="BL151" s="14" t="s">
        <v>219</v>
      </c>
      <c r="BM151" s="228" t="s">
        <v>1280</v>
      </c>
    </row>
    <row r="152" s="2" customFormat="1" ht="37.8" customHeight="1">
      <c r="A152" s="35"/>
      <c r="B152" s="36"/>
      <c r="C152" s="216" t="s">
        <v>237</v>
      </c>
      <c r="D152" s="216" t="s">
        <v>154</v>
      </c>
      <c r="E152" s="217" t="s">
        <v>1281</v>
      </c>
      <c r="F152" s="218" t="s">
        <v>1282</v>
      </c>
      <c r="G152" s="219" t="s">
        <v>210</v>
      </c>
      <c r="H152" s="220">
        <v>1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44</v>
      </c>
      <c r="O152" s="88"/>
      <c r="P152" s="226">
        <f>O152*H152</f>
        <v>0</v>
      </c>
      <c r="Q152" s="226">
        <v>0.023400000000000001</v>
      </c>
      <c r="R152" s="226">
        <f>Q152*H152</f>
        <v>0.023400000000000001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219</v>
      </c>
      <c r="AT152" s="228" t="s">
        <v>154</v>
      </c>
      <c r="AU152" s="228" t="s">
        <v>159</v>
      </c>
      <c r="AY152" s="14" t="s">
        <v>152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159</v>
      </c>
      <c r="BK152" s="229">
        <f>ROUND(I152*H152,2)</f>
        <v>0</v>
      </c>
      <c r="BL152" s="14" t="s">
        <v>219</v>
      </c>
      <c r="BM152" s="228" t="s">
        <v>1283</v>
      </c>
    </row>
    <row r="153" s="2" customFormat="1" ht="16.5" customHeight="1">
      <c r="A153" s="35"/>
      <c r="B153" s="36"/>
      <c r="C153" s="216" t="s">
        <v>7</v>
      </c>
      <c r="D153" s="216" t="s">
        <v>154</v>
      </c>
      <c r="E153" s="217" t="s">
        <v>1284</v>
      </c>
      <c r="F153" s="218" t="s">
        <v>1285</v>
      </c>
      <c r="G153" s="219" t="s">
        <v>1286</v>
      </c>
      <c r="H153" s="220">
        <v>1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44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219</v>
      </c>
      <c r="AT153" s="228" t="s">
        <v>154</v>
      </c>
      <c r="AU153" s="228" t="s">
        <v>159</v>
      </c>
      <c r="AY153" s="14" t="s">
        <v>152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159</v>
      </c>
      <c r="BK153" s="229">
        <f>ROUND(I153*H153,2)</f>
        <v>0</v>
      </c>
      <c r="BL153" s="14" t="s">
        <v>219</v>
      </c>
      <c r="BM153" s="228" t="s">
        <v>1287</v>
      </c>
    </row>
    <row r="154" s="2" customFormat="1" ht="49.05" customHeight="1">
      <c r="A154" s="35"/>
      <c r="B154" s="36"/>
      <c r="C154" s="216" t="s">
        <v>245</v>
      </c>
      <c r="D154" s="216" t="s">
        <v>154</v>
      </c>
      <c r="E154" s="217" t="s">
        <v>1288</v>
      </c>
      <c r="F154" s="218" t="s">
        <v>1289</v>
      </c>
      <c r="G154" s="219" t="s">
        <v>518</v>
      </c>
      <c r="H154" s="241"/>
      <c r="I154" s="221"/>
      <c r="J154" s="222">
        <f>ROUND(I154*H154,2)</f>
        <v>0</v>
      </c>
      <c r="K154" s="223"/>
      <c r="L154" s="41"/>
      <c r="M154" s="242" t="s">
        <v>1</v>
      </c>
      <c r="N154" s="243" t="s">
        <v>44</v>
      </c>
      <c r="O154" s="244"/>
      <c r="P154" s="245">
        <f>O154*H154</f>
        <v>0</v>
      </c>
      <c r="Q154" s="245">
        <v>0</v>
      </c>
      <c r="R154" s="245">
        <f>Q154*H154</f>
        <v>0</v>
      </c>
      <c r="S154" s="245">
        <v>0</v>
      </c>
      <c r="T154" s="24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219</v>
      </c>
      <c r="AT154" s="228" t="s">
        <v>154</v>
      </c>
      <c r="AU154" s="228" t="s">
        <v>159</v>
      </c>
      <c r="AY154" s="14" t="s">
        <v>152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159</v>
      </c>
      <c r="BK154" s="229">
        <f>ROUND(I154*H154,2)</f>
        <v>0</v>
      </c>
      <c r="BL154" s="14" t="s">
        <v>219</v>
      </c>
      <c r="BM154" s="228" t="s">
        <v>1290</v>
      </c>
    </row>
    <row r="155" s="2" customFormat="1" ht="6.96" customHeight="1">
      <c r="A155" s="35"/>
      <c r="B155" s="63"/>
      <c r="C155" s="64"/>
      <c r="D155" s="64"/>
      <c r="E155" s="64"/>
      <c r="F155" s="64"/>
      <c r="G155" s="64"/>
      <c r="H155" s="64"/>
      <c r="I155" s="64"/>
      <c r="J155" s="64"/>
      <c r="K155" s="64"/>
      <c r="L155" s="41"/>
      <c r="M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</row>
  </sheetData>
  <sheetProtection sheet="1" autoFilter="0" formatColumns="0" formatRows="0" objects="1" scenarios="1" spinCount="100000" saltValue="T/RvnzL7bo/+bt1s7Q0NdyDHMPpdKBoQ3qAsXoKZEYYG1K0BNslj+0AQWtMaU19z8T/SsVaZZ5bvCjhVJUmKRQ==" hashValue="VWnRZ/dCTSiSWyUdAcEf6M5LNtPfnVmaK4z4nwwwsXR4tL7HZGktGKH5OE7dpmwHoR9oDLAudvUf0iQgRM2bDw==" algorithmName="SHA-512" password="CC35"/>
  <autoFilter ref="C123:K154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96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106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Stavební úpravy objektu bývalé prádelny v Křešicích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1291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20. 5. 2023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34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35</v>
      </c>
      <c r="F24" s="35"/>
      <c r="G24" s="35"/>
      <c r="H24" s="35"/>
      <c r="I24" s="137" t="s">
        <v>27</v>
      </c>
      <c r="J24" s="140" t="s">
        <v>36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ROUND(J128,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ROUND((SUM(BE128:BE289)),  2)</f>
        <v>0</v>
      </c>
      <c r="G33" s="35"/>
      <c r="H33" s="35"/>
      <c r="I33" s="152">
        <v>0.20999999999999999</v>
      </c>
      <c r="J33" s="151">
        <f>ROUND(((SUM(BE128:BE289))*I33),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ROUND((SUM(BF128:BF289)),  2)</f>
        <v>0</v>
      </c>
      <c r="G34" s="35"/>
      <c r="H34" s="35"/>
      <c r="I34" s="152">
        <v>0.14999999999999999</v>
      </c>
      <c r="J34" s="151">
        <f>ROUND(((SUM(BF128:BF289))*I34),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ROUND((SUM(BG128:BG289)),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ROUND((SUM(BH128:BH289)),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ROUND((SUM(BI128:BI289)),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Stavební úpravy objektu bývalé prádelny v Křešicích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2023/20-04 - Elektroinstalace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st.p. č.379, k.ú.Křešice</v>
      </c>
      <c r="G89" s="37"/>
      <c r="H89" s="37"/>
      <c r="I89" s="29" t="s">
        <v>22</v>
      </c>
      <c r="J89" s="76" t="str">
        <f>IF(J12="","",J12)</f>
        <v>20. 5. 2023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24</v>
      </c>
      <c r="D91" s="37"/>
      <c r="E91" s="37"/>
      <c r="F91" s="24" t="str">
        <f>E15</f>
        <v>Obec Křešice, Nádražní 84, 411 48 Křešice</v>
      </c>
      <c r="G91" s="37"/>
      <c r="H91" s="37"/>
      <c r="I91" s="29" t="s">
        <v>30</v>
      </c>
      <c r="J91" s="33" t="str">
        <f>E21</f>
        <v>PK Polerecký spol.r.o.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Roman Šácha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110</v>
      </c>
      <c r="D94" s="173"/>
      <c r="E94" s="173"/>
      <c r="F94" s="173"/>
      <c r="G94" s="173"/>
      <c r="H94" s="173"/>
      <c r="I94" s="173"/>
      <c r="J94" s="174" t="s">
        <v>111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112</v>
      </c>
      <c r="D96" s="37"/>
      <c r="E96" s="37"/>
      <c r="F96" s="37"/>
      <c r="G96" s="37"/>
      <c r="H96" s="37"/>
      <c r="I96" s="37"/>
      <c r="J96" s="107">
        <f>J128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113</v>
      </c>
    </row>
    <row r="97" hidden="1" s="9" customFormat="1" ht="24.96" customHeight="1">
      <c r="A97" s="9"/>
      <c r="B97" s="176"/>
      <c r="C97" s="177"/>
      <c r="D97" s="178" t="s">
        <v>1292</v>
      </c>
      <c r="E97" s="179"/>
      <c r="F97" s="179"/>
      <c r="G97" s="179"/>
      <c r="H97" s="179"/>
      <c r="I97" s="179"/>
      <c r="J97" s="180">
        <f>J129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1293</v>
      </c>
      <c r="E98" s="185"/>
      <c r="F98" s="185"/>
      <c r="G98" s="185"/>
      <c r="H98" s="185"/>
      <c r="I98" s="185"/>
      <c r="J98" s="186">
        <f>J130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4.88" customHeight="1">
      <c r="A99" s="10"/>
      <c r="B99" s="182"/>
      <c r="C99" s="183"/>
      <c r="D99" s="184" t="s">
        <v>1294</v>
      </c>
      <c r="E99" s="185"/>
      <c r="F99" s="185"/>
      <c r="G99" s="185"/>
      <c r="H99" s="185"/>
      <c r="I99" s="185"/>
      <c r="J99" s="186">
        <f>J131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4.88" customHeight="1">
      <c r="A100" s="10"/>
      <c r="B100" s="182"/>
      <c r="C100" s="183"/>
      <c r="D100" s="184" t="s">
        <v>1295</v>
      </c>
      <c r="E100" s="185"/>
      <c r="F100" s="185"/>
      <c r="G100" s="185"/>
      <c r="H100" s="185"/>
      <c r="I100" s="185"/>
      <c r="J100" s="186">
        <f>J138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4.88" customHeight="1">
      <c r="A101" s="10"/>
      <c r="B101" s="182"/>
      <c r="C101" s="183"/>
      <c r="D101" s="184" t="s">
        <v>1296</v>
      </c>
      <c r="E101" s="185"/>
      <c r="F101" s="185"/>
      <c r="G101" s="185"/>
      <c r="H101" s="185"/>
      <c r="I101" s="185"/>
      <c r="J101" s="186">
        <f>J153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4.88" customHeight="1">
      <c r="A102" s="10"/>
      <c r="B102" s="182"/>
      <c r="C102" s="183"/>
      <c r="D102" s="184" t="s">
        <v>1297</v>
      </c>
      <c r="E102" s="185"/>
      <c r="F102" s="185"/>
      <c r="G102" s="185"/>
      <c r="H102" s="185"/>
      <c r="I102" s="185"/>
      <c r="J102" s="186">
        <f>J159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4.88" customHeight="1">
      <c r="A103" s="10"/>
      <c r="B103" s="182"/>
      <c r="C103" s="183"/>
      <c r="D103" s="184" t="s">
        <v>1298</v>
      </c>
      <c r="E103" s="185"/>
      <c r="F103" s="185"/>
      <c r="G103" s="185"/>
      <c r="H103" s="185"/>
      <c r="I103" s="185"/>
      <c r="J103" s="186">
        <f>J197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4.88" customHeight="1">
      <c r="A104" s="10"/>
      <c r="B104" s="182"/>
      <c r="C104" s="183"/>
      <c r="D104" s="184" t="s">
        <v>1299</v>
      </c>
      <c r="E104" s="185"/>
      <c r="F104" s="185"/>
      <c r="G104" s="185"/>
      <c r="H104" s="185"/>
      <c r="I104" s="185"/>
      <c r="J104" s="186">
        <f>J215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4.88" customHeight="1">
      <c r="A105" s="10"/>
      <c r="B105" s="182"/>
      <c r="C105" s="183"/>
      <c r="D105" s="184" t="s">
        <v>1300</v>
      </c>
      <c r="E105" s="185"/>
      <c r="F105" s="185"/>
      <c r="G105" s="185"/>
      <c r="H105" s="185"/>
      <c r="I105" s="185"/>
      <c r="J105" s="186">
        <f>J236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4.88" customHeight="1">
      <c r="A106" s="10"/>
      <c r="B106" s="182"/>
      <c r="C106" s="183"/>
      <c r="D106" s="184" t="s">
        <v>1301</v>
      </c>
      <c r="E106" s="185"/>
      <c r="F106" s="185"/>
      <c r="G106" s="185"/>
      <c r="H106" s="185"/>
      <c r="I106" s="185"/>
      <c r="J106" s="186">
        <f>J269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4.88" customHeight="1">
      <c r="A107" s="10"/>
      <c r="B107" s="182"/>
      <c r="C107" s="183"/>
      <c r="D107" s="184" t="s">
        <v>1302</v>
      </c>
      <c r="E107" s="185"/>
      <c r="F107" s="185"/>
      <c r="G107" s="185"/>
      <c r="H107" s="185"/>
      <c r="I107" s="185"/>
      <c r="J107" s="186">
        <f>J275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2"/>
      <c r="C108" s="183"/>
      <c r="D108" s="184" t="s">
        <v>1303</v>
      </c>
      <c r="E108" s="185"/>
      <c r="F108" s="185"/>
      <c r="G108" s="185"/>
      <c r="H108" s="185"/>
      <c r="I108" s="185"/>
      <c r="J108" s="186">
        <f>J280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2" customFormat="1" ht="21.84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 s="2" customFormat="1" ht="6.96" customHeight="1">
      <c r="A110" s="35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hidden="1"/>
    <row r="112" hidden="1"/>
    <row r="113" hidden="1"/>
    <row r="114" s="2" customFormat="1" ht="6.96" customHeight="1">
      <c r="A114" s="35"/>
      <c r="B114" s="65"/>
      <c r="C114" s="66"/>
      <c r="D114" s="66"/>
      <c r="E114" s="66"/>
      <c r="F114" s="66"/>
      <c r="G114" s="66"/>
      <c r="H114" s="66"/>
      <c r="I114" s="66"/>
      <c r="J114" s="66"/>
      <c r="K114" s="66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4.96" customHeight="1">
      <c r="A115" s="35"/>
      <c r="B115" s="36"/>
      <c r="C115" s="20" t="s">
        <v>137</v>
      </c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16</v>
      </c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171" t="str">
        <f>E7</f>
        <v>Stavební úpravy objektu bývalé prádelny v Křešicích</v>
      </c>
      <c r="F118" s="29"/>
      <c r="G118" s="29"/>
      <c r="H118" s="29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107</v>
      </c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73" t="str">
        <f>E9</f>
        <v>2023/20-04 - Elektroinstalace</v>
      </c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20</v>
      </c>
      <c r="D122" s="37"/>
      <c r="E122" s="37"/>
      <c r="F122" s="24" t="str">
        <f>F12</f>
        <v>st.p. č.379, k.ú.Křešice</v>
      </c>
      <c r="G122" s="37"/>
      <c r="H122" s="37"/>
      <c r="I122" s="29" t="s">
        <v>22</v>
      </c>
      <c r="J122" s="76" t="str">
        <f>IF(J12="","",J12)</f>
        <v>20. 5. 2023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5.65" customHeight="1">
      <c r="A124" s="35"/>
      <c r="B124" s="36"/>
      <c r="C124" s="29" t="s">
        <v>24</v>
      </c>
      <c r="D124" s="37"/>
      <c r="E124" s="37"/>
      <c r="F124" s="24" t="str">
        <f>E15</f>
        <v>Obec Křešice, Nádražní 84, 411 48 Křešice</v>
      </c>
      <c r="G124" s="37"/>
      <c r="H124" s="37"/>
      <c r="I124" s="29" t="s">
        <v>30</v>
      </c>
      <c r="J124" s="33" t="str">
        <f>E21</f>
        <v>PK Polerecký spol.r.o.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28</v>
      </c>
      <c r="D125" s="37"/>
      <c r="E125" s="37"/>
      <c r="F125" s="24" t="str">
        <f>IF(E18="","",E18)</f>
        <v>Vyplň údaj</v>
      </c>
      <c r="G125" s="37"/>
      <c r="H125" s="37"/>
      <c r="I125" s="29" t="s">
        <v>33</v>
      </c>
      <c r="J125" s="33" t="str">
        <f>E24</f>
        <v>Roman Šácha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188"/>
      <c r="B127" s="189"/>
      <c r="C127" s="190" t="s">
        <v>138</v>
      </c>
      <c r="D127" s="191" t="s">
        <v>63</v>
      </c>
      <c r="E127" s="191" t="s">
        <v>59</v>
      </c>
      <c r="F127" s="191" t="s">
        <v>60</v>
      </c>
      <c r="G127" s="191" t="s">
        <v>139</v>
      </c>
      <c r="H127" s="191" t="s">
        <v>140</v>
      </c>
      <c r="I127" s="191" t="s">
        <v>141</v>
      </c>
      <c r="J127" s="192" t="s">
        <v>111</v>
      </c>
      <c r="K127" s="193" t="s">
        <v>142</v>
      </c>
      <c r="L127" s="194"/>
      <c r="M127" s="97" t="s">
        <v>1</v>
      </c>
      <c r="N127" s="98" t="s">
        <v>42</v>
      </c>
      <c r="O127" s="98" t="s">
        <v>143</v>
      </c>
      <c r="P127" s="98" t="s">
        <v>144</v>
      </c>
      <c r="Q127" s="98" t="s">
        <v>145</v>
      </c>
      <c r="R127" s="98" t="s">
        <v>146</v>
      </c>
      <c r="S127" s="98" t="s">
        <v>147</v>
      </c>
      <c r="T127" s="99" t="s">
        <v>148</v>
      </c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</row>
    <row r="128" s="2" customFormat="1" ht="22.8" customHeight="1">
      <c r="A128" s="35"/>
      <c r="B128" s="36"/>
      <c r="C128" s="104" t="s">
        <v>149</v>
      </c>
      <c r="D128" s="37"/>
      <c r="E128" s="37"/>
      <c r="F128" s="37"/>
      <c r="G128" s="37"/>
      <c r="H128" s="37"/>
      <c r="I128" s="37"/>
      <c r="J128" s="195">
        <f>BK128</f>
        <v>0</v>
      </c>
      <c r="K128" s="37"/>
      <c r="L128" s="41"/>
      <c r="M128" s="100"/>
      <c r="N128" s="196"/>
      <c r="O128" s="101"/>
      <c r="P128" s="197">
        <f>P129</f>
        <v>0</v>
      </c>
      <c r="Q128" s="101"/>
      <c r="R128" s="197">
        <f>R129</f>
        <v>6.3097500000000011</v>
      </c>
      <c r="S128" s="101"/>
      <c r="T128" s="198">
        <f>T129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77</v>
      </c>
      <c r="AU128" s="14" t="s">
        <v>113</v>
      </c>
      <c r="BK128" s="199">
        <f>BK129</f>
        <v>0</v>
      </c>
    </row>
    <row r="129" s="12" customFormat="1" ht="25.92" customHeight="1">
      <c r="A129" s="12"/>
      <c r="B129" s="200"/>
      <c r="C129" s="201"/>
      <c r="D129" s="202" t="s">
        <v>77</v>
      </c>
      <c r="E129" s="203" t="s">
        <v>185</v>
      </c>
      <c r="F129" s="203" t="s">
        <v>1304</v>
      </c>
      <c r="G129" s="201"/>
      <c r="H129" s="201"/>
      <c r="I129" s="204"/>
      <c r="J129" s="205">
        <f>BK129</f>
        <v>0</v>
      </c>
      <c r="K129" s="201"/>
      <c r="L129" s="206"/>
      <c r="M129" s="207"/>
      <c r="N129" s="208"/>
      <c r="O129" s="208"/>
      <c r="P129" s="209">
        <f>P130+P280</f>
        <v>0</v>
      </c>
      <c r="Q129" s="208"/>
      <c r="R129" s="209">
        <f>R130+R280</f>
        <v>6.3097500000000011</v>
      </c>
      <c r="S129" s="208"/>
      <c r="T129" s="210">
        <f>T130+T280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1" t="s">
        <v>164</v>
      </c>
      <c r="AT129" s="212" t="s">
        <v>77</v>
      </c>
      <c r="AU129" s="212" t="s">
        <v>78</v>
      </c>
      <c r="AY129" s="211" t="s">
        <v>152</v>
      </c>
      <c r="BK129" s="213">
        <f>BK130+BK280</f>
        <v>0</v>
      </c>
    </row>
    <row r="130" s="12" customFormat="1" ht="22.8" customHeight="1">
      <c r="A130" s="12"/>
      <c r="B130" s="200"/>
      <c r="C130" s="201"/>
      <c r="D130" s="202" t="s">
        <v>77</v>
      </c>
      <c r="E130" s="214" t="s">
        <v>1305</v>
      </c>
      <c r="F130" s="214" t="s">
        <v>1306</v>
      </c>
      <c r="G130" s="201"/>
      <c r="H130" s="201"/>
      <c r="I130" s="204"/>
      <c r="J130" s="215">
        <f>BK130</f>
        <v>0</v>
      </c>
      <c r="K130" s="201"/>
      <c r="L130" s="206"/>
      <c r="M130" s="207"/>
      <c r="N130" s="208"/>
      <c r="O130" s="208"/>
      <c r="P130" s="209">
        <f>P131+P138+P153+P159+P197+P215+P236+P269+P275</f>
        <v>0</v>
      </c>
      <c r="Q130" s="208"/>
      <c r="R130" s="209">
        <f>R131+R138+R153+R159+R197+R215+R236+R269+R275</f>
        <v>0.0084000000000000012</v>
      </c>
      <c r="S130" s="208"/>
      <c r="T130" s="210">
        <f>T131+T138+T153+T159+T197+T215+T236+T269+T275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1" t="s">
        <v>164</v>
      </c>
      <c r="AT130" s="212" t="s">
        <v>77</v>
      </c>
      <c r="AU130" s="212" t="s">
        <v>86</v>
      </c>
      <c r="AY130" s="211" t="s">
        <v>152</v>
      </c>
      <c r="BK130" s="213">
        <f>BK131+BK138+BK153+BK159+BK197+BK215+BK236+BK269+BK275</f>
        <v>0</v>
      </c>
    </row>
    <row r="131" s="12" customFormat="1" ht="20.88" customHeight="1">
      <c r="A131" s="12"/>
      <c r="B131" s="200"/>
      <c r="C131" s="201"/>
      <c r="D131" s="202" t="s">
        <v>77</v>
      </c>
      <c r="E131" s="214" t="s">
        <v>1307</v>
      </c>
      <c r="F131" s="214" t="s">
        <v>1308</v>
      </c>
      <c r="G131" s="201"/>
      <c r="H131" s="201"/>
      <c r="I131" s="204"/>
      <c r="J131" s="215">
        <f>BK131</f>
        <v>0</v>
      </c>
      <c r="K131" s="201"/>
      <c r="L131" s="206"/>
      <c r="M131" s="207"/>
      <c r="N131" s="208"/>
      <c r="O131" s="208"/>
      <c r="P131" s="209">
        <f>SUM(P132:P137)</f>
        <v>0</v>
      </c>
      <c r="Q131" s="208"/>
      <c r="R131" s="209">
        <f>SUM(R132:R137)</f>
        <v>0</v>
      </c>
      <c r="S131" s="208"/>
      <c r="T131" s="210">
        <f>SUM(T132:T137)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86</v>
      </c>
      <c r="AT131" s="212" t="s">
        <v>77</v>
      </c>
      <c r="AU131" s="212" t="s">
        <v>159</v>
      </c>
      <c r="AY131" s="211" t="s">
        <v>152</v>
      </c>
      <c r="BK131" s="213">
        <f>SUM(BK132:BK137)</f>
        <v>0</v>
      </c>
    </row>
    <row r="132" s="2" customFormat="1" ht="16.5" customHeight="1">
      <c r="A132" s="35"/>
      <c r="B132" s="36"/>
      <c r="C132" s="216" t="s">
        <v>86</v>
      </c>
      <c r="D132" s="216" t="s">
        <v>154</v>
      </c>
      <c r="E132" s="217" t="s">
        <v>1309</v>
      </c>
      <c r="F132" s="218" t="s">
        <v>1310</v>
      </c>
      <c r="G132" s="219" t="s">
        <v>1311</v>
      </c>
      <c r="H132" s="220">
        <v>35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44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415</v>
      </c>
      <c r="AT132" s="228" t="s">
        <v>154</v>
      </c>
      <c r="AU132" s="228" t="s">
        <v>164</v>
      </c>
      <c r="AY132" s="14" t="s">
        <v>152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159</v>
      </c>
      <c r="BK132" s="229">
        <f>ROUND(I132*H132,2)</f>
        <v>0</v>
      </c>
      <c r="BL132" s="14" t="s">
        <v>415</v>
      </c>
      <c r="BM132" s="228" t="s">
        <v>1312</v>
      </c>
    </row>
    <row r="133" s="2" customFormat="1" ht="16.5" customHeight="1">
      <c r="A133" s="35"/>
      <c r="B133" s="36"/>
      <c r="C133" s="230" t="s">
        <v>159</v>
      </c>
      <c r="D133" s="230" t="s">
        <v>185</v>
      </c>
      <c r="E133" s="231" t="s">
        <v>1313</v>
      </c>
      <c r="F133" s="232" t="s">
        <v>1310</v>
      </c>
      <c r="G133" s="233" t="s">
        <v>1311</v>
      </c>
      <c r="H133" s="234">
        <v>35</v>
      </c>
      <c r="I133" s="235"/>
      <c r="J133" s="236">
        <f>ROUND(I133*H133,2)</f>
        <v>0</v>
      </c>
      <c r="K133" s="237"/>
      <c r="L133" s="238"/>
      <c r="M133" s="239" t="s">
        <v>1</v>
      </c>
      <c r="N133" s="240" t="s">
        <v>44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1314</v>
      </c>
      <c r="AT133" s="228" t="s">
        <v>185</v>
      </c>
      <c r="AU133" s="228" t="s">
        <v>164</v>
      </c>
      <c r="AY133" s="14" t="s">
        <v>152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159</v>
      </c>
      <c r="BK133" s="229">
        <f>ROUND(I133*H133,2)</f>
        <v>0</v>
      </c>
      <c r="BL133" s="14" t="s">
        <v>415</v>
      </c>
      <c r="BM133" s="228" t="s">
        <v>1315</v>
      </c>
    </row>
    <row r="134" s="2" customFormat="1" ht="16.5" customHeight="1">
      <c r="A134" s="35"/>
      <c r="B134" s="36"/>
      <c r="C134" s="216" t="s">
        <v>164</v>
      </c>
      <c r="D134" s="216" t="s">
        <v>154</v>
      </c>
      <c r="E134" s="217" t="s">
        <v>1316</v>
      </c>
      <c r="F134" s="218" t="s">
        <v>1317</v>
      </c>
      <c r="G134" s="219" t="s">
        <v>1311</v>
      </c>
      <c r="H134" s="220">
        <v>5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44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415</v>
      </c>
      <c r="AT134" s="228" t="s">
        <v>154</v>
      </c>
      <c r="AU134" s="228" t="s">
        <v>164</v>
      </c>
      <c r="AY134" s="14" t="s">
        <v>152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159</v>
      </c>
      <c r="BK134" s="229">
        <f>ROUND(I134*H134,2)</f>
        <v>0</v>
      </c>
      <c r="BL134" s="14" t="s">
        <v>415</v>
      </c>
      <c r="BM134" s="228" t="s">
        <v>1318</v>
      </c>
    </row>
    <row r="135" s="2" customFormat="1" ht="16.5" customHeight="1">
      <c r="A135" s="35"/>
      <c r="B135" s="36"/>
      <c r="C135" s="230" t="s">
        <v>158</v>
      </c>
      <c r="D135" s="230" t="s">
        <v>185</v>
      </c>
      <c r="E135" s="231" t="s">
        <v>1319</v>
      </c>
      <c r="F135" s="232" t="s">
        <v>1317</v>
      </c>
      <c r="G135" s="233" t="s">
        <v>1311</v>
      </c>
      <c r="H135" s="234">
        <v>5</v>
      </c>
      <c r="I135" s="235"/>
      <c r="J135" s="236">
        <f>ROUND(I135*H135,2)</f>
        <v>0</v>
      </c>
      <c r="K135" s="237"/>
      <c r="L135" s="238"/>
      <c r="M135" s="239" t="s">
        <v>1</v>
      </c>
      <c r="N135" s="240" t="s">
        <v>44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1314</v>
      </c>
      <c r="AT135" s="228" t="s">
        <v>185</v>
      </c>
      <c r="AU135" s="228" t="s">
        <v>164</v>
      </c>
      <c r="AY135" s="14" t="s">
        <v>152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159</v>
      </c>
      <c r="BK135" s="229">
        <f>ROUND(I135*H135,2)</f>
        <v>0</v>
      </c>
      <c r="BL135" s="14" t="s">
        <v>415</v>
      </c>
      <c r="BM135" s="228" t="s">
        <v>1320</v>
      </c>
    </row>
    <row r="136" s="2" customFormat="1" ht="16.5" customHeight="1">
      <c r="A136" s="35"/>
      <c r="B136" s="36"/>
      <c r="C136" s="216" t="s">
        <v>172</v>
      </c>
      <c r="D136" s="216" t="s">
        <v>154</v>
      </c>
      <c r="E136" s="217" t="s">
        <v>1321</v>
      </c>
      <c r="F136" s="218" t="s">
        <v>1322</v>
      </c>
      <c r="G136" s="219" t="s">
        <v>1311</v>
      </c>
      <c r="H136" s="220">
        <v>15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44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415</v>
      </c>
      <c r="AT136" s="228" t="s">
        <v>154</v>
      </c>
      <c r="AU136" s="228" t="s">
        <v>164</v>
      </c>
      <c r="AY136" s="14" t="s">
        <v>152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159</v>
      </c>
      <c r="BK136" s="229">
        <f>ROUND(I136*H136,2)</f>
        <v>0</v>
      </c>
      <c r="BL136" s="14" t="s">
        <v>415</v>
      </c>
      <c r="BM136" s="228" t="s">
        <v>1323</v>
      </c>
    </row>
    <row r="137" s="2" customFormat="1" ht="16.5" customHeight="1">
      <c r="A137" s="35"/>
      <c r="B137" s="36"/>
      <c r="C137" s="230" t="s">
        <v>176</v>
      </c>
      <c r="D137" s="230" t="s">
        <v>185</v>
      </c>
      <c r="E137" s="231" t="s">
        <v>1324</v>
      </c>
      <c r="F137" s="232" t="s">
        <v>1322</v>
      </c>
      <c r="G137" s="233" t="s">
        <v>1311</v>
      </c>
      <c r="H137" s="234">
        <v>15</v>
      </c>
      <c r="I137" s="235"/>
      <c r="J137" s="236">
        <f>ROUND(I137*H137,2)</f>
        <v>0</v>
      </c>
      <c r="K137" s="237"/>
      <c r="L137" s="238"/>
      <c r="M137" s="239" t="s">
        <v>1</v>
      </c>
      <c r="N137" s="240" t="s">
        <v>44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1314</v>
      </c>
      <c r="AT137" s="228" t="s">
        <v>185</v>
      </c>
      <c r="AU137" s="228" t="s">
        <v>164</v>
      </c>
      <c r="AY137" s="14" t="s">
        <v>152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159</v>
      </c>
      <c r="BK137" s="229">
        <f>ROUND(I137*H137,2)</f>
        <v>0</v>
      </c>
      <c r="BL137" s="14" t="s">
        <v>415</v>
      </c>
      <c r="BM137" s="228" t="s">
        <v>1325</v>
      </c>
    </row>
    <row r="138" s="12" customFormat="1" ht="20.88" customHeight="1">
      <c r="A138" s="12"/>
      <c r="B138" s="200"/>
      <c r="C138" s="201"/>
      <c r="D138" s="202" t="s">
        <v>77</v>
      </c>
      <c r="E138" s="214" t="s">
        <v>1326</v>
      </c>
      <c r="F138" s="214" t="s">
        <v>1327</v>
      </c>
      <c r="G138" s="201"/>
      <c r="H138" s="201"/>
      <c r="I138" s="204"/>
      <c r="J138" s="215">
        <f>BK138</f>
        <v>0</v>
      </c>
      <c r="K138" s="201"/>
      <c r="L138" s="206"/>
      <c r="M138" s="207"/>
      <c r="N138" s="208"/>
      <c r="O138" s="208"/>
      <c r="P138" s="209">
        <f>SUM(P139:P152)</f>
        <v>0</v>
      </c>
      <c r="Q138" s="208"/>
      <c r="R138" s="209">
        <f>SUM(R139:R152)</f>
        <v>0.0084000000000000012</v>
      </c>
      <c r="S138" s="208"/>
      <c r="T138" s="210">
        <f>SUM(T139:T152)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1" t="s">
        <v>164</v>
      </c>
      <c r="AT138" s="212" t="s">
        <v>77</v>
      </c>
      <c r="AU138" s="212" t="s">
        <v>159</v>
      </c>
      <c r="AY138" s="211" t="s">
        <v>152</v>
      </c>
      <c r="BK138" s="213">
        <f>SUM(BK139:BK152)</f>
        <v>0</v>
      </c>
    </row>
    <row r="139" s="2" customFormat="1" ht="16.5" customHeight="1">
      <c r="A139" s="35"/>
      <c r="B139" s="36"/>
      <c r="C139" s="216" t="s">
        <v>180</v>
      </c>
      <c r="D139" s="216" t="s">
        <v>154</v>
      </c>
      <c r="E139" s="217" t="s">
        <v>1328</v>
      </c>
      <c r="F139" s="218" t="s">
        <v>1329</v>
      </c>
      <c r="G139" s="219" t="s">
        <v>222</v>
      </c>
      <c r="H139" s="220">
        <v>85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44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415</v>
      </c>
      <c r="AT139" s="228" t="s">
        <v>154</v>
      </c>
      <c r="AU139" s="228" t="s">
        <v>164</v>
      </c>
      <c r="AY139" s="14" t="s">
        <v>152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159</v>
      </c>
      <c r="BK139" s="229">
        <f>ROUND(I139*H139,2)</f>
        <v>0</v>
      </c>
      <c r="BL139" s="14" t="s">
        <v>415</v>
      </c>
      <c r="BM139" s="228" t="s">
        <v>1330</v>
      </c>
    </row>
    <row r="140" s="2" customFormat="1" ht="16.5" customHeight="1">
      <c r="A140" s="35"/>
      <c r="B140" s="36"/>
      <c r="C140" s="230" t="s">
        <v>184</v>
      </c>
      <c r="D140" s="230" t="s">
        <v>185</v>
      </c>
      <c r="E140" s="231" t="s">
        <v>1331</v>
      </c>
      <c r="F140" s="232" t="s">
        <v>1329</v>
      </c>
      <c r="G140" s="233" t="s">
        <v>222</v>
      </c>
      <c r="H140" s="234">
        <v>85</v>
      </c>
      <c r="I140" s="235"/>
      <c r="J140" s="236">
        <f>ROUND(I140*H140,2)</f>
        <v>0</v>
      </c>
      <c r="K140" s="237"/>
      <c r="L140" s="238"/>
      <c r="M140" s="239" t="s">
        <v>1</v>
      </c>
      <c r="N140" s="240" t="s">
        <v>44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1314</v>
      </c>
      <c r="AT140" s="228" t="s">
        <v>185</v>
      </c>
      <c r="AU140" s="228" t="s">
        <v>164</v>
      </c>
      <c r="AY140" s="14" t="s">
        <v>152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159</v>
      </c>
      <c r="BK140" s="229">
        <f>ROUND(I140*H140,2)</f>
        <v>0</v>
      </c>
      <c r="BL140" s="14" t="s">
        <v>415</v>
      </c>
      <c r="BM140" s="228" t="s">
        <v>1332</v>
      </c>
    </row>
    <row r="141" s="2" customFormat="1" ht="16.5" customHeight="1">
      <c r="A141" s="35"/>
      <c r="B141" s="36"/>
      <c r="C141" s="216" t="s">
        <v>190</v>
      </c>
      <c r="D141" s="216" t="s">
        <v>154</v>
      </c>
      <c r="E141" s="217" t="s">
        <v>1333</v>
      </c>
      <c r="F141" s="218" t="s">
        <v>1334</v>
      </c>
      <c r="G141" s="219" t="s">
        <v>222</v>
      </c>
      <c r="H141" s="220">
        <v>15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44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415</v>
      </c>
      <c r="AT141" s="228" t="s">
        <v>154</v>
      </c>
      <c r="AU141" s="228" t="s">
        <v>164</v>
      </c>
      <c r="AY141" s="14" t="s">
        <v>152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159</v>
      </c>
      <c r="BK141" s="229">
        <f>ROUND(I141*H141,2)</f>
        <v>0</v>
      </c>
      <c r="BL141" s="14" t="s">
        <v>415</v>
      </c>
      <c r="BM141" s="228" t="s">
        <v>1335</v>
      </c>
    </row>
    <row r="142" s="2" customFormat="1" ht="16.5" customHeight="1">
      <c r="A142" s="35"/>
      <c r="B142" s="36"/>
      <c r="C142" s="230" t="s">
        <v>194</v>
      </c>
      <c r="D142" s="230" t="s">
        <v>185</v>
      </c>
      <c r="E142" s="231" t="s">
        <v>1336</v>
      </c>
      <c r="F142" s="232" t="s">
        <v>1334</v>
      </c>
      <c r="G142" s="233" t="s">
        <v>222</v>
      </c>
      <c r="H142" s="234">
        <v>15</v>
      </c>
      <c r="I142" s="235"/>
      <c r="J142" s="236">
        <f>ROUND(I142*H142,2)</f>
        <v>0</v>
      </c>
      <c r="K142" s="237"/>
      <c r="L142" s="238"/>
      <c r="M142" s="239" t="s">
        <v>1</v>
      </c>
      <c r="N142" s="240" t="s">
        <v>44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1314</v>
      </c>
      <c r="AT142" s="228" t="s">
        <v>185</v>
      </c>
      <c r="AU142" s="228" t="s">
        <v>164</v>
      </c>
      <c r="AY142" s="14" t="s">
        <v>152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159</v>
      </c>
      <c r="BK142" s="229">
        <f>ROUND(I142*H142,2)</f>
        <v>0</v>
      </c>
      <c r="BL142" s="14" t="s">
        <v>415</v>
      </c>
      <c r="BM142" s="228" t="s">
        <v>1337</v>
      </c>
    </row>
    <row r="143" s="2" customFormat="1" ht="16.5" customHeight="1">
      <c r="A143" s="35"/>
      <c r="B143" s="36"/>
      <c r="C143" s="216" t="s">
        <v>199</v>
      </c>
      <c r="D143" s="216" t="s">
        <v>154</v>
      </c>
      <c r="E143" s="217" t="s">
        <v>1338</v>
      </c>
      <c r="F143" s="218" t="s">
        <v>1339</v>
      </c>
      <c r="G143" s="219" t="s">
        <v>222</v>
      </c>
      <c r="H143" s="220">
        <v>80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44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415</v>
      </c>
      <c r="AT143" s="228" t="s">
        <v>154</v>
      </c>
      <c r="AU143" s="228" t="s">
        <v>164</v>
      </c>
      <c r="AY143" s="14" t="s">
        <v>152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159</v>
      </c>
      <c r="BK143" s="229">
        <f>ROUND(I143*H143,2)</f>
        <v>0</v>
      </c>
      <c r="BL143" s="14" t="s">
        <v>415</v>
      </c>
      <c r="BM143" s="228" t="s">
        <v>1340</v>
      </c>
    </row>
    <row r="144" s="2" customFormat="1" ht="16.5" customHeight="1">
      <c r="A144" s="35"/>
      <c r="B144" s="36"/>
      <c r="C144" s="230" t="s">
        <v>203</v>
      </c>
      <c r="D144" s="230" t="s">
        <v>185</v>
      </c>
      <c r="E144" s="231" t="s">
        <v>1341</v>
      </c>
      <c r="F144" s="232" t="s">
        <v>1339</v>
      </c>
      <c r="G144" s="233" t="s">
        <v>222</v>
      </c>
      <c r="H144" s="234">
        <v>80</v>
      </c>
      <c r="I144" s="235"/>
      <c r="J144" s="236">
        <f>ROUND(I144*H144,2)</f>
        <v>0</v>
      </c>
      <c r="K144" s="237"/>
      <c r="L144" s="238"/>
      <c r="M144" s="239" t="s">
        <v>1</v>
      </c>
      <c r="N144" s="240" t="s">
        <v>44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1314</v>
      </c>
      <c r="AT144" s="228" t="s">
        <v>185</v>
      </c>
      <c r="AU144" s="228" t="s">
        <v>164</v>
      </c>
      <c r="AY144" s="14" t="s">
        <v>152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159</v>
      </c>
      <c r="BK144" s="229">
        <f>ROUND(I144*H144,2)</f>
        <v>0</v>
      </c>
      <c r="BL144" s="14" t="s">
        <v>415</v>
      </c>
      <c r="BM144" s="228" t="s">
        <v>1342</v>
      </c>
    </row>
    <row r="145" s="2" customFormat="1" ht="16.5" customHeight="1">
      <c r="A145" s="35"/>
      <c r="B145" s="36"/>
      <c r="C145" s="216" t="s">
        <v>207</v>
      </c>
      <c r="D145" s="216" t="s">
        <v>154</v>
      </c>
      <c r="E145" s="217" t="s">
        <v>1343</v>
      </c>
      <c r="F145" s="218" t="s">
        <v>1344</v>
      </c>
      <c r="G145" s="219" t="s">
        <v>222</v>
      </c>
      <c r="H145" s="220">
        <v>203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44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415</v>
      </c>
      <c r="AT145" s="228" t="s">
        <v>154</v>
      </c>
      <c r="AU145" s="228" t="s">
        <v>164</v>
      </c>
      <c r="AY145" s="14" t="s">
        <v>152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159</v>
      </c>
      <c r="BK145" s="229">
        <f>ROUND(I145*H145,2)</f>
        <v>0</v>
      </c>
      <c r="BL145" s="14" t="s">
        <v>415</v>
      </c>
      <c r="BM145" s="228" t="s">
        <v>1345</v>
      </c>
    </row>
    <row r="146" s="2" customFormat="1" ht="16.5" customHeight="1">
      <c r="A146" s="35"/>
      <c r="B146" s="36"/>
      <c r="C146" s="230" t="s">
        <v>212</v>
      </c>
      <c r="D146" s="230" t="s">
        <v>185</v>
      </c>
      <c r="E146" s="231" t="s">
        <v>1346</v>
      </c>
      <c r="F146" s="232" t="s">
        <v>1344</v>
      </c>
      <c r="G146" s="233" t="s">
        <v>222</v>
      </c>
      <c r="H146" s="234">
        <v>203</v>
      </c>
      <c r="I146" s="235"/>
      <c r="J146" s="236">
        <f>ROUND(I146*H146,2)</f>
        <v>0</v>
      </c>
      <c r="K146" s="237"/>
      <c r="L146" s="238"/>
      <c r="M146" s="239" t="s">
        <v>1</v>
      </c>
      <c r="N146" s="240" t="s">
        <v>44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1314</v>
      </c>
      <c r="AT146" s="228" t="s">
        <v>185</v>
      </c>
      <c r="AU146" s="228" t="s">
        <v>164</v>
      </c>
      <c r="AY146" s="14" t="s">
        <v>152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159</v>
      </c>
      <c r="BK146" s="229">
        <f>ROUND(I146*H146,2)</f>
        <v>0</v>
      </c>
      <c r="BL146" s="14" t="s">
        <v>415</v>
      </c>
      <c r="BM146" s="228" t="s">
        <v>1347</v>
      </c>
    </row>
    <row r="147" s="2" customFormat="1" ht="16.5" customHeight="1">
      <c r="A147" s="35"/>
      <c r="B147" s="36"/>
      <c r="C147" s="216" t="s">
        <v>8</v>
      </c>
      <c r="D147" s="216" t="s">
        <v>154</v>
      </c>
      <c r="E147" s="217" t="s">
        <v>1348</v>
      </c>
      <c r="F147" s="218" t="s">
        <v>1349</v>
      </c>
      <c r="G147" s="219" t="s">
        <v>222</v>
      </c>
      <c r="H147" s="220">
        <v>25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44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415</v>
      </c>
      <c r="AT147" s="228" t="s">
        <v>154</v>
      </c>
      <c r="AU147" s="228" t="s">
        <v>164</v>
      </c>
      <c r="AY147" s="14" t="s">
        <v>152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159</v>
      </c>
      <c r="BK147" s="229">
        <f>ROUND(I147*H147,2)</f>
        <v>0</v>
      </c>
      <c r="BL147" s="14" t="s">
        <v>415</v>
      </c>
      <c r="BM147" s="228" t="s">
        <v>1350</v>
      </c>
    </row>
    <row r="148" s="2" customFormat="1" ht="16.5" customHeight="1">
      <c r="A148" s="35"/>
      <c r="B148" s="36"/>
      <c r="C148" s="230" t="s">
        <v>219</v>
      </c>
      <c r="D148" s="230" t="s">
        <v>185</v>
      </c>
      <c r="E148" s="231" t="s">
        <v>1351</v>
      </c>
      <c r="F148" s="232" t="s">
        <v>1349</v>
      </c>
      <c r="G148" s="233" t="s">
        <v>222</v>
      </c>
      <c r="H148" s="234">
        <v>25</v>
      </c>
      <c r="I148" s="235"/>
      <c r="J148" s="236">
        <f>ROUND(I148*H148,2)</f>
        <v>0</v>
      </c>
      <c r="K148" s="237"/>
      <c r="L148" s="238"/>
      <c r="M148" s="239" t="s">
        <v>1</v>
      </c>
      <c r="N148" s="240" t="s">
        <v>44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1314</v>
      </c>
      <c r="AT148" s="228" t="s">
        <v>185</v>
      </c>
      <c r="AU148" s="228" t="s">
        <v>164</v>
      </c>
      <c r="AY148" s="14" t="s">
        <v>152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159</v>
      </c>
      <c r="BK148" s="229">
        <f>ROUND(I148*H148,2)</f>
        <v>0</v>
      </c>
      <c r="BL148" s="14" t="s">
        <v>415</v>
      </c>
      <c r="BM148" s="228" t="s">
        <v>1352</v>
      </c>
    </row>
    <row r="149" s="2" customFormat="1" ht="37.8" customHeight="1">
      <c r="A149" s="35"/>
      <c r="B149" s="36"/>
      <c r="C149" s="216" t="s">
        <v>224</v>
      </c>
      <c r="D149" s="216" t="s">
        <v>154</v>
      </c>
      <c r="E149" s="217" t="s">
        <v>1353</v>
      </c>
      <c r="F149" s="218" t="s">
        <v>1354</v>
      </c>
      <c r="G149" s="219" t="s">
        <v>222</v>
      </c>
      <c r="H149" s="220">
        <v>20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44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219</v>
      </c>
      <c r="AT149" s="228" t="s">
        <v>154</v>
      </c>
      <c r="AU149" s="228" t="s">
        <v>164</v>
      </c>
      <c r="AY149" s="14" t="s">
        <v>152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159</v>
      </c>
      <c r="BK149" s="229">
        <f>ROUND(I149*H149,2)</f>
        <v>0</v>
      </c>
      <c r="BL149" s="14" t="s">
        <v>219</v>
      </c>
      <c r="BM149" s="228" t="s">
        <v>1355</v>
      </c>
    </row>
    <row r="150" s="2" customFormat="1" ht="24.15" customHeight="1">
      <c r="A150" s="35"/>
      <c r="B150" s="36"/>
      <c r="C150" s="230" t="s">
        <v>228</v>
      </c>
      <c r="D150" s="230" t="s">
        <v>185</v>
      </c>
      <c r="E150" s="231" t="s">
        <v>1356</v>
      </c>
      <c r="F150" s="232" t="s">
        <v>1357</v>
      </c>
      <c r="G150" s="233" t="s">
        <v>222</v>
      </c>
      <c r="H150" s="234">
        <v>20</v>
      </c>
      <c r="I150" s="235"/>
      <c r="J150" s="236">
        <f>ROUND(I150*H150,2)</f>
        <v>0</v>
      </c>
      <c r="K150" s="237"/>
      <c r="L150" s="238"/>
      <c r="M150" s="239" t="s">
        <v>1</v>
      </c>
      <c r="N150" s="240" t="s">
        <v>44</v>
      </c>
      <c r="O150" s="88"/>
      <c r="P150" s="226">
        <f>O150*H150</f>
        <v>0</v>
      </c>
      <c r="Q150" s="226">
        <v>0.00042000000000000002</v>
      </c>
      <c r="R150" s="226">
        <f>Q150*H150</f>
        <v>0.0084000000000000012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286</v>
      </c>
      <c r="AT150" s="228" t="s">
        <v>185</v>
      </c>
      <c r="AU150" s="228" t="s">
        <v>164</v>
      </c>
      <c r="AY150" s="14" t="s">
        <v>152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159</v>
      </c>
      <c r="BK150" s="229">
        <f>ROUND(I150*H150,2)</f>
        <v>0</v>
      </c>
      <c r="BL150" s="14" t="s">
        <v>219</v>
      </c>
      <c r="BM150" s="228" t="s">
        <v>1358</v>
      </c>
    </row>
    <row r="151" s="2" customFormat="1" ht="16.5" customHeight="1">
      <c r="A151" s="35"/>
      <c r="B151" s="36"/>
      <c r="C151" s="216" t="s">
        <v>233</v>
      </c>
      <c r="D151" s="216" t="s">
        <v>154</v>
      </c>
      <c r="E151" s="217" t="s">
        <v>1359</v>
      </c>
      <c r="F151" s="218" t="s">
        <v>1360</v>
      </c>
      <c r="G151" s="219" t="s">
        <v>222</v>
      </c>
      <c r="H151" s="220">
        <v>50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44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415</v>
      </c>
      <c r="AT151" s="228" t="s">
        <v>154</v>
      </c>
      <c r="AU151" s="228" t="s">
        <v>164</v>
      </c>
      <c r="AY151" s="14" t="s">
        <v>152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159</v>
      </c>
      <c r="BK151" s="229">
        <f>ROUND(I151*H151,2)</f>
        <v>0</v>
      </c>
      <c r="BL151" s="14" t="s">
        <v>415</v>
      </c>
      <c r="BM151" s="228" t="s">
        <v>1361</v>
      </c>
    </row>
    <row r="152" s="2" customFormat="1" ht="16.5" customHeight="1">
      <c r="A152" s="35"/>
      <c r="B152" s="36"/>
      <c r="C152" s="230" t="s">
        <v>237</v>
      </c>
      <c r="D152" s="230" t="s">
        <v>185</v>
      </c>
      <c r="E152" s="231" t="s">
        <v>1362</v>
      </c>
      <c r="F152" s="232" t="s">
        <v>1360</v>
      </c>
      <c r="G152" s="233" t="s">
        <v>222</v>
      </c>
      <c r="H152" s="234">
        <v>50</v>
      </c>
      <c r="I152" s="235"/>
      <c r="J152" s="236">
        <f>ROUND(I152*H152,2)</f>
        <v>0</v>
      </c>
      <c r="K152" s="237"/>
      <c r="L152" s="238"/>
      <c r="M152" s="239" t="s">
        <v>1</v>
      </c>
      <c r="N152" s="240" t="s">
        <v>44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1314</v>
      </c>
      <c r="AT152" s="228" t="s">
        <v>185</v>
      </c>
      <c r="AU152" s="228" t="s">
        <v>164</v>
      </c>
      <c r="AY152" s="14" t="s">
        <v>152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159</v>
      </c>
      <c r="BK152" s="229">
        <f>ROUND(I152*H152,2)</f>
        <v>0</v>
      </c>
      <c r="BL152" s="14" t="s">
        <v>415</v>
      </c>
      <c r="BM152" s="228" t="s">
        <v>1363</v>
      </c>
    </row>
    <row r="153" s="12" customFormat="1" ht="20.88" customHeight="1">
      <c r="A153" s="12"/>
      <c r="B153" s="200"/>
      <c r="C153" s="201"/>
      <c r="D153" s="202" t="s">
        <v>77</v>
      </c>
      <c r="E153" s="214" t="s">
        <v>1364</v>
      </c>
      <c r="F153" s="214" t="s">
        <v>1365</v>
      </c>
      <c r="G153" s="201"/>
      <c r="H153" s="201"/>
      <c r="I153" s="204"/>
      <c r="J153" s="215">
        <f>BK153</f>
        <v>0</v>
      </c>
      <c r="K153" s="201"/>
      <c r="L153" s="206"/>
      <c r="M153" s="207"/>
      <c r="N153" s="208"/>
      <c r="O153" s="208"/>
      <c r="P153" s="209">
        <f>SUM(P154:P158)</f>
        <v>0</v>
      </c>
      <c r="Q153" s="208"/>
      <c r="R153" s="209">
        <f>SUM(R154:R158)</f>
        <v>0</v>
      </c>
      <c r="S153" s="208"/>
      <c r="T153" s="210">
        <f>SUM(T154:T158)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1" t="s">
        <v>164</v>
      </c>
      <c r="AT153" s="212" t="s">
        <v>77</v>
      </c>
      <c r="AU153" s="212" t="s">
        <v>159</v>
      </c>
      <c r="AY153" s="211" t="s">
        <v>152</v>
      </c>
      <c r="BK153" s="213">
        <f>SUM(BK154:BK158)</f>
        <v>0</v>
      </c>
    </row>
    <row r="154" s="2" customFormat="1" ht="16.5" customHeight="1">
      <c r="A154" s="35"/>
      <c r="B154" s="36"/>
      <c r="C154" s="216" t="s">
        <v>7</v>
      </c>
      <c r="D154" s="216" t="s">
        <v>154</v>
      </c>
      <c r="E154" s="217" t="s">
        <v>1366</v>
      </c>
      <c r="F154" s="218" t="s">
        <v>1367</v>
      </c>
      <c r="G154" s="219" t="s">
        <v>1311</v>
      </c>
      <c r="H154" s="220">
        <v>60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44</v>
      </c>
      <c r="O154" s="88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415</v>
      </c>
      <c r="AT154" s="228" t="s">
        <v>154</v>
      </c>
      <c r="AU154" s="228" t="s">
        <v>164</v>
      </c>
      <c r="AY154" s="14" t="s">
        <v>152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159</v>
      </c>
      <c r="BK154" s="229">
        <f>ROUND(I154*H154,2)</f>
        <v>0</v>
      </c>
      <c r="BL154" s="14" t="s">
        <v>415</v>
      </c>
      <c r="BM154" s="228" t="s">
        <v>1368</v>
      </c>
    </row>
    <row r="155" s="2" customFormat="1" ht="16.5" customHeight="1">
      <c r="A155" s="35"/>
      <c r="B155" s="36"/>
      <c r="C155" s="216" t="s">
        <v>245</v>
      </c>
      <c r="D155" s="216" t="s">
        <v>154</v>
      </c>
      <c r="E155" s="217" t="s">
        <v>1369</v>
      </c>
      <c r="F155" s="218" t="s">
        <v>1370</v>
      </c>
      <c r="G155" s="219" t="s">
        <v>1311</v>
      </c>
      <c r="H155" s="220">
        <v>15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44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415</v>
      </c>
      <c r="AT155" s="228" t="s">
        <v>154</v>
      </c>
      <c r="AU155" s="228" t="s">
        <v>164</v>
      </c>
      <c r="AY155" s="14" t="s">
        <v>152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159</v>
      </c>
      <c r="BK155" s="229">
        <f>ROUND(I155*H155,2)</f>
        <v>0</v>
      </c>
      <c r="BL155" s="14" t="s">
        <v>415</v>
      </c>
      <c r="BM155" s="228" t="s">
        <v>1371</v>
      </c>
    </row>
    <row r="156" s="2" customFormat="1" ht="16.5" customHeight="1">
      <c r="A156" s="35"/>
      <c r="B156" s="36"/>
      <c r="C156" s="216" t="s">
        <v>249</v>
      </c>
      <c r="D156" s="216" t="s">
        <v>154</v>
      </c>
      <c r="E156" s="217" t="s">
        <v>1372</v>
      </c>
      <c r="F156" s="218" t="s">
        <v>1373</v>
      </c>
      <c r="G156" s="219" t="s">
        <v>1311</v>
      </c>
      <c r="H156" s="220">
        <v>6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44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415</v>
      </c>
      <c r="AT156" s="228" t="s">
        <v>154</v>
      </c>
      <c r="AU156" s="228" t="s">
        <v>164</v>
      </c>
      <c r="AY156" s="14" t="s">
        <v>152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159</v>
      </c>
      <c r="BK156" s="229">
        <f>ROUND(I156*H156,2)</f>
        <v>0</v>
      </c>
      <c r="BL156" s="14" t="s">
        <v>415</v>
      </c>
      <c r="BM156" s="228" t="s">
        <v>1374</v>
      </c>
    </row>
    <row r="157" s="2" customFormat="1" ht="16.5" customHeight="1">
      <c r="A157" s="35"/>
      <c r="B157" s="36"/>
      <c r="C157" s="216" t="s">
        <v>253</v>
      </c>
      <c r="D157" s="216" t="s">
        <v>154</v>
      </c>
      <c r="E157" s="217" t="s">
        <v>1375</v>
      </c>
      <c r="F157" s="218" t="s">
        <v>1376</v>
      </c>
      <c r="G157" s="219" t="s">
        <v>1311</v>
      </c>
      <c r="H157" s="220">
        <v>60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44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415</v>
      </c>
      <c r="AT157" s="228" t="s">
        <v>154</v>
      </c>
      <c r="AU157" s="228" t="s">
        <v>164</v>
      </c>
      <c r="AY157" s="14" t="s">
        <v>152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159</v>
      </c>
      <c r="BK157" s="229">
        <f>ROUND(I157*H157,2)</f>
        <v>0</v>
      </c>
      <c r="BL157" s="14" t="s">
        <v>415</v>
      </c>
      <c r="BM157" s="228" t="s">
        <v>1377</v>
      </c>
    </row>
    <row r="158" s="2" customFormat="1" ht="16.5" customHeight="1">
      <c r="A158" s="35"/>
      <c r="B158" s="36"/>
      <c r="C158" s="230" t="s">
        <v>257</v>
      </c>
      <c r="D158" s="230" t="s">
        <v>185</v>
      </c>
      <c r="E158" s="231" t="s">
        <v>1378</v>
      </c>
      <c r="F158" s="232" t="s">
        <v>1376</v>
      </c>
      <c r="G158" s="233" t="s">
        <v>222</v>
      </c>
      <c r="H158" s="234">
        <v>60</v>
      </c>
      <c r="I158" s="235"/>
      <c r="J158" s="236">
        <f>ROUND(I158*H158,2)</f>
        <v>0</v>
      </c>
      <c r="K158" s="237"/>
      <c r="L158" s="238"/>
      <c r="M158" s="239" t="s">
        <v>1</v>
      </c>
      <c r="N158" s="240" t="s">
        <v>44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1314</v>
      </c>
      <c r="AT158" s="228" t="s">
        <v>185</v>
      </c>
      <c r="AU158" s="228" t="s">
        <v>164</v>
      </c>
      <c r="AY158" s="14" t="s">
        <v>152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159</v>
      </c>
      <c r="BK158" s="229">
        <f>ROUND(I158*H158,2)</f>
        <v>0</v>
      </c>
      <c r="BL158" s="14" t="s">
        <v>415</v>
      </c>
      <c r="BM158" s="228" t="s">
        <v>1379</v>
      </c>
    </row>
    <row r="159" s="12" customFormat="1" ht="20.88" customHeight="1">
      <c r="A159" s="12"/>
      <c r="B159" s="200"/>
      <c r="C159" s="201"/>
      <c r="D159" s="202" t="s">
        <v>77</v>
      </c>
      <c r="E159" s="214" t="s">
        <v>1380</v>
      </c>
      <c r="F159" s="214" t="s">
        <v>1381</v>
      </c>
      <c r="G159" s="201"/>
      <c r="H159" s="201"/>
      <c r="I159" s="204"/>
      <c r="J159" s="215">
        <f>BK159</f>
        <v>0</v>
      </c>
      <c r="K159" s="201"/>
      <c r="L159" s="206"/>
      <c r="M159" s="207"/>
      <c r="N159" s="208"/>
      <c r="O159" s="208"/>
      <c r="P159" s="209">
        <f>SUM(P160:P196)</f>
        <v>0</v>
      </c>
      <c r="Q159" s="208"/>
      <c r="R159" s="209">
        <f>SUM(R160:R196)</f>
        <v>0</v>
      </c>
      <c r="S159" s="208"/>
      <c r="T159" s="210">
        <f>SUM(T160:T196)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1" t="s">
        <v>164</v>
      </c>
      <c r="AT159" s="212" t="s">
        <v>77</v>
      </c>
      <c r="AU159" s="212" t="s">
        <v>159</v>
      </c>
      <c r="AY159" s="211" t="s">
        <v>152</v>
      </c>
      <c r="BK159" s="213">
        <f>SUM(BK160:BK196)</f>
        <v>0</v>
      </c>
    </row>
    <row r="160" s="2" customFormat="1" ht="24.15" customHeight="1">
      <c r="A160" s="35"/>
      <c r="B160" s="36"/>
      <c r="C160" s="216" t="s">
        <v>262</v>
      </c>
      <c r="D160" s="216" t="s">
        <v>154</v>
      </c>
      <c r="E160" s="217" t="s">
        <v>1382</v>
      </c>
      <c r="F160" s="218" t="s">
        <v>1383</v>
      </c>
      <c r="G160" s="219" t="s">
        <v>1311</v>
      </c>
      <c r="H160" s="220">
        <v>3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44</v>
      </c>
      <c r="O160" s="88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415</v>
      </c>
      <c r="AT160" s="228" t="s">
        <v>154</v>
      </c>
      <c r="AU160" s="228" t="s">
        <v>164</v>
      </c>
      <c r="AY160" s="14" t="s">
        <v>152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159</v>
      </c>
      <c r="BK160" s="229">
        <f>ROUND(I160*H160,2)</f>
        <v>0</v>
      </c>
      <c r="BL160" s="14" t="s">
        <v>415</v>
      </c>
      <c r="BM160" s="228" t="s">
        <v>1384</v>
      </c>
    </row>
    <row r="161" s="2" customFormat="1" ht="24.15" customHeight="1">
      <c r="A161" s="35"/>
      <c r="B161" s="36"/>
      <c r="C161" s="216" t="s">
        <v>266</v>
      </c>
      <c r="D161" s="216" t="s">
        <v>154</v>
      </c>
      <c r="E161" s="217" t="s">
        <v>1385</v>
      </c>
      <c r="F161" s="218" t="s">
        <v>1386</v>
      </c>
      <c r="G161" s="219" t="s">
        <v>1311</v>
      </c>
      <c r="H161" s="220">
        <v>4</v>
      </c>
      <c r="I161" s="221"/>
      <c r="J161" s="222">
        <f>ROUND(I161*H161,2)</f>
        <v>0</v>
      </c>
      <c r="K161" s="223"/>
      <c r="L161" s="41"/>
      <c r="M161" s="224" t="s">
        <v>1</v>
      </c>
      <c r="N161" s="225" t="s">
        <v>44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415</v>
      </c>
      <c r="AT161" s="228" t="s">
        <v>154</v>
      </c>
      <c r="AU161" s="228" t="s">
        <v>164</v>
      </c>
      <c r="AY161" s="14" t="s">
        <v>152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159</v>
      </c>
      <c r="BK161" s="229">
        <f>ROUND(I161*H161,2)</f>
        <v>0</v>
      </c>
      <c r="BL161" s="14" t="s">
        <v>415</v>
      </c>
      <c r="BM161" s="228" t="s">
        <v>1387</v>
      </c>
    </row>
    <row r="162" s="2" customFormat="1" ht="21.75" customHeight="1">
      <c r="A162" s="35"/>
      <c r="B162" s="36"/>
      <c r="C162" s="216" t="s">
        <v>270</v>
      </c>
      <c r="D162" s="216" t="s">
        <v>154</v>
      </c>
      <c r="E162" s="217" t="s">
        <v>1388</v>
      </c>
      <c r="F162" s="218" t="s">
        <v>1389</v>
      </c>
      <c r="G162" s="219" t="s">
        <v>1311</v>
      </c>
      <c r="H162" s="220">
        <v>4</v>
      </c>
      <c r="I162" s="221"/>
      <c r="J162" s="222">
        <f>ROUND(I162*H162,2)</f>
        <v>0</v>
      </c>
      <c r="K162" s="223"/>
      <c r="L162" s="41"/>
      <c r="M162" s="224" t="s">
        <v>1</v>
      </c>
      <c r="N162" s="225" t="s">
        <v>44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415</v>
      </c>
      <c r="AT162" s="228" t="s">
        <v>154</v>
      </c>
      <c r="AU162" s="228" t="s">
        <v>164</v>
      </c>
      <c r="AY162" s="14" t="s">
        <v>152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159</v>
      </c>
      <c r="BK162" s="229">
        <f>ROUND(I162*H162,2)</f>
        <v>0</v>
      </c>
      <c r="BL162" s="14" t="s">
        <v>415</v>
      </c>
      <c r="BM162" s="228" t="s">
        <v>1390</v>
      </c>
    </row>
    <row r="163" s="2" customFormat="1" ht="21.75" customHeight="1">
      <c r="A163" s="35"/>
      <c r="B163" s="36"/>
      <c r="C163" s="216" t="s">
        <v>274</v>
      </c>
      <c r="D163" s="216" t="s">
        <v>154</v>
      </c>
      <c r="E163" s="217" t="s">
        <v>1391</v>
      </c>
      <c r="F163" s="218" t="s">
        <v>1392</v>
      </c>
      <c r="G163" s="219" t="s">
        <v>1311</v>
      </c>
      <c r="H163" s="220">
        <v>2</v>
      </c>
      <c r="I163" s="221"/>
      <c r="J163" s="222">
        <f>ROUND(I163*H163,2)</f>
        <v>0</v>
      </c>
      <c r="K163" s="223"/>
      <c r="L163" s="41"/>
      <c r="M163" s="224" t="s">
        <v>1</v>
      </c>
      <c r="N163" s="225" t="s">
        <v>44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415</v>
      </c>
      <c r="AT163" s="228" t="s">
        <v>154</v>
      </c>
      <c r="AU163" s="228" t="s">
        <v>164</v>
      </c>
      <c r="AY163" s="14" t="s">
        <v>152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159</v>
      </c>
      <c r="BK163" s="229">
        <f>ROUND(I163*H163,2)</f>
        <v>0</v>
      </c>
      <c r="BL163" s="14" t="s">
        <v>415</v>
      </c>
      <c r="BM163" s="228" t="s">
        <v>1393</v>
      </c>
    </row>
    <row r="164" s="2" customFormat="1" ht="21.75" customHeight="1">
      <c r="A164" s="35"/>
      <c r="B164" s="36"/>
      <c r="C164" s="216" t="s">
        <v>278</v>
      </c>
      <c r="D164" s="216" t="s">
        <v>154</v>
      </c>
      <c r="E164" s="217" t="s">
        <v>1394</v>
      </c>
      <c r="F164" s="218" t="s">
        <v>1395</v>
      </c>
      <c r="G164" s="219" t="s">
        <v>1311</v>
      </c>
      <c r="H164" s="220">
        <v>1</v>
      </c>
      <c r="I164" s="221"/>
      <c r="J164" s="222">
        <f>ROUND(I164*H164,2)</f>
        <v>0</v>
      </c>
      <c r="K164" s="223"/>
      <c r="L164" s="41"/>
      <c r="M164" s="224" t="s">
        <v>1</v>
      </c>
      <c r="N164" s="225" t="s">
        <v>44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415</v>
      </c>
      <c r="AT164" s="228" t="s">
        <v>154</v>
      </c>
      <c r="AU164" s="228" t="s">
        <v>164</v>
      </c>
      <c r="AY164" s="14" t="s">
        <v>152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159</v>
      </c>
      <c r="BK164" s="229">
        <f>ROUND(I164*H164,2)</f>
        <v>0</v>
      </c>
      <c r="BL164" s="14" t="s">
        <v>415</v>
      </c>
      <c r="BM164" s="228" t="s">
        <v>1396</v>
      </c>
    </row>
    <row r="165" s="2" customFormat="1" ht="16.5" customHeight="1">
      <c r="A165" s="35"/>
      <c r="B165" s="36"/>
      <c r="C165" s="216" t="s">
        <v>282</v>
      </c>
      <c r="D165" s="216" t="s">
        <v>154</v>
      </c>
      <c r="E165" s="217" t="s">
        <v>1397</v>
      </c>
      <c r="F165" s="218" t="s">
        <v>1398</v>
      </c>
      <c r="G165" s="219" t="s">
        <v>1311</v>
      </c>
      <c r="H165" s="220">
        <v>1</v>
      </c>
      <c r="I165" s="221"/>
      <c r="J165" s="222">
        <f>ROUND(I165*H165,2)</f>
        <v>0</v>
      </c>
      <c r="K165" s="223"/>
      <c r="L165" s="41"/>
      <c r="M165" s="224" t="s">
        <v>1</v>
      </c>
      <c r="N165" s="225" t="s">
        <v>44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415</v>
      </c>
      <c r="AT165" s="228" t="s">
        <v>154</v>
      </c>
      <c r="AU165" s="228" t="s">
        <v>164</v>
      </c>
      <c r="AY165" s="14" t="s">
        <v>152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159</v>
      </c>
      <c r="BK165" s="229">
        <f>ROUND(I165*H165,2)</f>
        <v>0</v>
      </c>
      <c r="BL165" s="14" t="s">
        <v>415</v>
      </c>
      <c r="BM165" s="228" t="s">
        <v>1399</v>
      </c>
    </row>
    <row r="166" s="2" customFormat="1" ht="16.5" customHeight="1">
      <c r="A166" s="35"/>
      <c r="B166" s="36"/>
      <c r="C166" s="230" t="s">
        <v>286</v>
      </c>
      <c r="D166" s="230" t="s">
        <v>185</v>
      </c>
      <c r="E166" s="231" t="s">
        <v>1400</v>
      </c>
      <c r="F166" s="232" t="s">
        <v>1398</v>
      </c>
      <c r="G166" s="233" t="s">
        <v>1311</v>
      </c>
      <c r="H166" s="234">
        <v>1</v>
      </c>
      <c r="I166" s="235"/>
      <c r="J166" s="236">
        <f>ROUND(I166*H166,2)</f>
        <v>0</v>
      </c>
      <c r="K166" s="237"/>
      <c r="L166" s="238"/>
      <c r="M166" s="239" t="s">
        <v>1</v>
      </c>
      <c r="N166" s="240" t="s">
        <v>44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1314</v>
      </c>
      <c r="AT166" s="228" t="s">
        <v>185</v>
      </c>
      <c r="AU166" s="228" t="s">
        <v>164</v>
      </c>
      <c r="AY166" s="14" t="s">
        <v>152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159</v>
      </c>
      <c r="BK166" s="229">
        <f>ROUND(I166*H166,2)</f>
        <v>0</v>
      </c>
      <c r="BL166" s="14" t="s">
        <v>415</v>
      </c>
      <c r="BM166" s="228" t="s">
        <v>1401</v>
      </c>
    </row>
    <row r="167" s="2" customFormat="1" ht="16.5" customHeight="1">
      <c r="A167" s="35"/>
      <c r="B167" s="36"/>
      <c r="C167" s="216" t="s">
        <v>290</v>
      </c>
      <c r="D167" s="216" t="s">
        <v>154</v>
      </c>
      <c r="E167" s="217" t="s">
        <v>1402</v>
      </c>
      <c r="F167" s="218" t="s">
        <v>1403</v>
      </c>
      <c r="G167" s="219" t="s">
        <v>1311</v>
      </c>
      <c r="H167" s="220">
        <v>1</v>
      </c>
      <c r="I167" s="221"/>
      <c r="J167" s="222">
        <f>ROUND(I167*H167,2)</f>
        <v>0</v>
      </c>
      <c r="K167" s="223"/>
      <c r="L167" s="41"/>
      <c r="M167" s="224" t="s">
        <v>1</v>
      </c>
      <c r="N167" s="225" t="s">
        <v>44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415</v>
      </c>
      <c r="AT167" s="228" t="s">
        <v>154</v>
      </c>
      <c r="AU167" s="228" t="s">
        <v>164</v>
      </c>
      <c r="AY167" s="14" t="s">
        <v>152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159</v>
      </c>
      <c r="BK167" s="229">
        <f>ROUND(I167*H167,2)</f>
        <v>0</v>
      </c>
      <c r="BL167" s="14" t="s">
        <v>415</v>
      </c>
      <c r="BM167" s="228" t="s">
        <v>1404</v>
      </c>
    </row>
    <row r="168" s="2" customFormat="1" ht="16.5" customHeight="1">
      <c r="A168" s="35"/>
      <c r="B168" s="36"/>
      <c r="C168" s="230" t="s">
        <v>294</v>
      </c>
      <c r="D168" s="230" t="s">
        <v>185</v>
      </c>
      <c r="E168" s="231" t="s">
        <v>1405</v>
      </c>
      <c r="F168" s="232" t="s">
        <v>1403</v>
      </c>
      <c r="G168" s="233" t="s">
        <v>1311</v>
      </c>
      <c r="H168" s="234">
        <v>1</v>
      </c>
      <c r="I168" s="235"/>
      <c r="J168" s="236">
        <f>ROUND(I168*H168,2)</f>
        <v>0</v>
      </c>
      <c r="K168" s="237"/>
      <c r="L168" s="238"/>
      <c r="M168" s="239" t="s">
        <v>1</v>
      </c>
      <c r="N168" s="240" t="s">
        <v>44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1314</v>
      </c>
      <c r="AT168" s="228" t="s">
        <v>185</v>
      </c>
      <c r="AU168" s="228" t="s">
        <v>164</v>
      </c>
      <c r="AY168" s="14" t="s">
        <v>152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159</v>
      </c>
      <c r="BK168" s="229">
        <f>ROUND(I168*H168,2)</f>
        <v>0</v>
      </c>
      <c r="BL168" s="14" t="s">
        <v>415</v>
      </c>
      <c r="BM168" s="228" t="s">
        <v>1406</v>
      </c>
    </row>
    <row r="169" s="2" customFormat="1" ht="16.5" customHeight="1">
      <c r="A169" s="35"/>
      <c r="B169" s="36"/>
      <c r="C169" s="216" t="s">
        <v>298</v>
      </c>
      <c r="D169" s="216" t="s">
        <v>154</v>
      </c>
      <c r="E169" s="217" t="s">
        <v>1407</v>
      </c>
      <c r="F169" s="218" t="s">
        <v>1408</v>
      </c>
      <c r="G169" s="219" t="s">
        <v>1311</v>
      </c>
      <c r="H169" s="220">
        <v>2</v>
      </c>
      <c r="I169" s="221"/>
      <c r="J169" s="222">
        <f>ROUND(I169*H169,2)</f>
        <v>0</v>
      </c>
      <c r="K169" s="223"/>
      <c r="L169" s="41"/>
      <c r="M169" s="224" t="s">
        <v>1</v>
      </c>
      <c r="N169" s="225" t="s">
        <v>44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415</v>
      </c>
      <c r="AT169" s="228" t="s">
        <v>154</v>
      </c>
      <c r="AU169" s="228" t="s">
        <v>164</v>
      </c>
      <c r="AY169" s="14" t="s">
        <v>152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159</v>
      </c>
      <c r="BK169" s="229">
        <f>ROUND(I169*H169,2)</f>
        <v>0</v>
      </c>
      <c r="BL169" s="14" t="s">
        <v>415</v>
      </c>
      <c r="BM169" s="228" t="s">
        <v>1409</v>
      </c>
    </row>
    <row r="170" s="2" customFormat="1" ht="16.5" customHeight="1">
      <c r="A170" s="35"/>
      <c r="B170" s="36"/>
      <c r="C170" s="216" t="s">
        <v>302</v>
      </c>
      <c r="D170" s="216" t="s">
        <v>154</v>
      </c>
      <c r="E170" s="217" t="s">
        <v>1410</v>
      </c>
      <c r="F170" s="218" t="s">
        <v>1411</v>
      </c>
      <c r="G170" s="219" t="s">
        <v>1311</v>
      </c>
      <c r="H170" s="220">
        <v>2</v>
      </c>
      <c r="I170" s="221"/>
      <c r="J170" s="222">
        <f>ROUND(I170*H170,2)</f>
        <v>0</v>
      </c>
      <c r="K170" s="223"/>
      <c r="L170" s="41"/>
      <c r="M170" s="224" t="s">
        <v>1</v>
      </c>
      <c r="N170" s="225" t="s">
        <v>44</v>
      </c>
      <c r="O170" s="88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415</v>
      </c>
      <c r="AT170" s="228" t="s">
        <v>154</v>
      </c>
      <c r="AU170" s="228" t="s">
        <v>164</v>
      </c>
      <c r="AY170" s="14" t="s">
        <v>152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159</v>
      </c>
      <c r="BK170" s="229">
        <f>ROUND(I170*H170,2)</f>
        <v>0</v>
      </c>
      <c r="BL170" s="14" t="s">
        <v>415</v>
      </c>
      <c r="BM170" s="228" t="s">
        <v>1412</v>
      </c>
    </row>
    <row r="171" s="2" customFormat="1" ht="21.75" customHeight="1">
      <c r="A171" s="35"/>
      <c r="B171" s="36"/>
      <c r="C171" s="230" t="s">
        <v>306</v>
      </c>
      <c r="D171" s="230" t="s">
        <v>185</v>
      </c>
      <c r="E171" s="231" t="s">
        <v>1413</v>
      </c>
      <c r="F171" s="232" t="s">
        <v>1392</v>
      </c>
      <c r="G171" s="233" t="s">
        <v>1311</v>
      </c>
      <c r="H171" s="234">
        <v>2</v>
      </c>
      <c r="I171" s="235"/>
      <c r="J171" s="236">
        <f>ROUND(I171*H171,2)</f>
        <v>0</v>
      </c>
      <c r="K171" s="237"/>
      <c r="L171" s="238"/>
      <c r="M171" s="239" t="s">
        <v>1</v>
      </c>
      <c r="N171" s="240" t="s">
        <v>44</v>
      </c>
      <c r="O171" s="88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1314</v>
      </c>
      <c r="AT171" s="228" t="s">
        <v>185</v>
      </c>
      <c r="AU171" s="228" t="s">
        <v>164</v>
      </c>
      <c r="AY171" s="14" t="s">
        <v>152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159</v>
      </c>
      <c r="BK171" s="229">
        <f>ROUND(I171*H171,2)</f>
        <v>0</v>
      </c>
      <c r="BL171" s="14" t="s">
        <v>415</v>
      </c>
      <c r="BM171" s="228" t="s">
        <v>1414</v>
      </c>
    </row>
    <row r="172" s="2" customFormat="1" ht="16.5" customHeight="1">
      <c r="A172" s="35"/>
      <c r="B172" s="36"/>
      <c r="C172" s="230" t="s">
        <v>310</v>
      </c>
      <c r="D172" s="230" t="s">
        <v>185</v>
      </c>
      <c r="E172" s="231" t="s">
        <v>1415</v>
      </c>
      <c r="F172" s="232" t="s">
        <v>1408</v>
      </c>
      <c r="G172" s="233" t="s">
        <v>1311</v>
      </c>
      <c r="H172" s="234">
        <v>2</v>
      </c>
      <c r="I172" s="235"/>
      <c r="J172" s="236">
        <f>ROUND(I172*H172,2)</f>
        <v>0</v>
      </c>
      <c r="K172" s="237"/>
      <c r="L172" s="238"/>
      <c r="M172" s="239" t="s">
        <v>1</v>
      </c>
      <c r="N172" s="240" t="s">
        <v>44</v>
      </c>
      <c r="O172" s="88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1314</v>
      </c>
      <c r="AT172" s="228" t="s">
        <v>185</v>
      </c>
      <c r="AU172" s="228" t="s">
        <v>164</v>
      </c>
      <c r="AY172" s="14" t="s">
        <v>152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159</v>
      </c>
      <c r="BK172" s="229">
        <f>ROUND(I172*H172,2)</f>
        <v>0</v>
      </c>
      <c r="BL172" s="14" t="s">
        <v>415</v>
      </c>
      <c r="BM172" s="228" t="s">
        <v>1416</v>
      </c>
    </row>
    <row r="173" s="2" customFormat="1" ht="16.5" customHeight="1">
      <c r="A173" s="35"/>
      <c r="B173" s="36"/>
      <c r="C173" s="230" t="s">
        <v>314</v>
      </c>
      <c r="D173" s="230" t="s">
        <v>185</v>
      </c>
      <c r="E173" s="231" t="s">
        <v>1417</v>
      </c>
      <c r="F173" s="232" t="s">
        <v>1411</v>
      </c>
      <c r="G173" s="233" t="s">
        <v>1311</v>
      </c>
      <c r="H173" s="234">
        <v>2</v>
      </c>
      <c r="I173" s="235"/>
      <c r="J173" s="236">
        <f>ROUND(I173*H173,2)</f>
        <v>0</v>
      </c>
      <c r="K173" s="237"/>
      <c r="L173" s="238"/>
      <c r="M173" s="239" t="s">
        <v>1</v>
      </c>
      <c r="N173" s="240" t="s">
        <v>44</v>
      </c>
      <c r="O173" s="88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1314</v>
      </c>
      <c r="AT173" s="228" t="s">
        <v>185</v>
      </c>
      <c r="AU173" s="228" t="s">
        <v>164</v>
      </c>
      <c r="AY173" s="14" t="s">
        <v>152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159</v>
      </c>
      <c r="BK173" s="229">
        <f>ROUND(I173*H173,2)</f>
        <v>0</v>
      </c>
      <c r="BL173" s="14" t="s">
        <v>415</v>
      </c>
      <c r="BM173" s="228" t="s">
        <v>1418</v>
      </c>
    </row>
    <row r="174" s="2" customFormat="1" ht="16.5" customHeight="1">
      <c r="A174" s="35"/>
      <c r="B174" s="36"/>
      <c r="C174" s="216" t="s">
        <v>318</v>
      </c>
      <c r="D174" s="216" t="s">
        <v>154</v>
      </c>
      <c r="E174" s="217" t="s">
        <v>1419</v>
      </c>
      <c r="F174" s="218" t="s">
        <v>1420</v>
      </c>
      <c r="G174" s="219" t="s">
        <v>1311</v>
      </c>
      <c r="H174" s="220">
        <v>1</v>
      </c>
      <c r="I174" s="221"/>
      <c r="J174" s="222">
        <f>ROUND(I174*H174,2)</f>
        <v>0</v>
      </c>
      <c r="K174" s="223"/>
      <c r="L174" s="41"/>
      <c r="M174" s="224" t="s">
        <v>1</v>
      </c>
      <c r="N174" s="225" t="s">
        <v>44</v>
      </c>
      <c r="O174" s="88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415</v>
      </c>
      <c r="AT174" s="228" t="s">
        <v>154</v>
      </c>
      <c r="AU174" s="228" t="s">
        <v>164</v>
      </c>
      <c r="AY174" s="14" t="s">
        <v>152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159</v>
      </c>
      <c r="BK174" s="229">
        <f>ROUND(I174*H174,2)</f>
        <v>0</v>
      </c>
      <c r="BL174" s="14" t="s">
        <v>415</v>
      </c>
      <c r="BM174" s="228" t="s">
        <v>1421</v>
      </c>
    </row>
    <row r="175" s="2" customFormat="1" ht="16.5" customHeight="1">
      <c r="A175" s="35"/>
      <c r="B175" s="36"/>
      <c r="C175" s="216" t="s">
        <v>322</v>
      </c>
      <c r="D175" s="216" t="s">
        <v>154</v>
      </c>
      <c r="E175" s="217" t="s">
        <v>1422</v>
      </c>
      <c r="F175" s="218" t="s">
        <v>1423</v>
      </c>
      <c r="G175" s="219" t="s">
        <v>1311</v>
      </c>
      <c r="H175" s="220">
        <v>1</v>
      </c>
      <c r="I175" s="221"/>
      <c r="J175" s="222">
        <f>ROUND(I175*H175,2)</f>
        <v>0</v>
      </c>
      <c r="K175" s="223"/>
      <c r="L175" s="41"/>
      <c r="M175" s="224" t="s">
        <v>1</v>
      </c>
      <c r="N175" s="225" t="s">
        <v>44</v>
      </c>
      <c r="O175" s="88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415</v>
      </c>
      <c r="AT175" s="228" t="s">
        <v>154</v>
      </c>
      <c r="AU175" s="228" t="s">
        <v>164</v>
      </c>
      <c r="AY175" s="14" t="s">
        <v>152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159</v>
      </c>
      <c r="BK175" s="229">
        <f>ROUND(I175*H175,2)</f>
        <v>0</v>
      </c>
      <c r="BL175" s="14" t="s">
        <v>415</v>
      </c>
      <c r="BM175" s="228" t="s">
        <v>1424</v>
      </c>
    </row>
    <row r="176" s="2" customFormat="1" ht="21.75" customHeight="1">
      <c r="A176" s="35"/>
      <c r="B176" s="36"/>
      <c r="C176" s="230" t="s">
        <v>326</v>
      </c>
      <c r="D176" s="230" t="s">
        <v>185</v>
      </c>
      <c r="E176" s="231" t="s">
        <v>1425</v>
      </c>
      <c r="F176" s="232" t="s">
        <v>1395</v>
      </c>
      <c r="G176" s="233" t="s">
        <v>1311</v>
      </c>
      <c r="H176" s="234">
        <v>1</v>
      </c>
      <c r="I176" s="235"/>
      <c r="J176" s="236">
        <f>ROUND(I176*H176,2)</f>
        <v>0</v>
      </c>
      <c r="K176" s="237"/>
      <c r="L176" s="238"/>
      <c r="M176" s="239" t="s">
        <v>1</v>
      </c>
      <c r="N176" s="240" t="s">
        <v>44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1314</v>
      </c>
      <c r="AT176" s="228" t="s">
        <v>185</v>
      </c>
      <c r="AU176" s="228" t="s">
        <v>164</v>
      </c>
      <c r="AY176" s="14" t="s">
        <v>152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159</v>
      </c>
      <c r="BK176" s="229">
        <f>ROUND(I176*H176,2)</f>
        <v>0</v>
      </c>
      <c r="BL176" s="14" t="s">
        <v>415</v>
      </c>
      <c r="BM176" s="228" t="s">
        <v>1426</v>
      </c>
    </row>
    <row r="177" s="2" customFormat="1" ht="16.5" customHeight="1">
      <c r="A177" s="35"/>
      <c r="B177" s="36"/>
      <c r="C177" s="230" t="s">
        <v>330</v>
      </c>
      <c r="D177" s="230" t="s">
        <v>185</v>
      </c>
      <c r="E177" s="231" t="s">
        <v>1427</v>
      </c>
      <c r="F177" s="232" t="s">
        <v>1420</v>
      </c>
      <c r="G177" s="233" t="s">
        <v>1311</v>
      </c>
      <c r="H177" s="234">
        <v>1</v>
      </c>
      <c r="I177" s="235"/>
      <c r="J177" s="236">
        <f>ROUND(I177*H177,2)</f>
        <v>0</v>
      </c>
      <c r="K177" s="237"/>
      <c r="L177" s="238"/>
      <c r="M177" s="239" t="s">
        <v>1</v>
      </c>
      <c r="N177" s="240" t="s">
        <v>44</v>
      </c>
      <c r="O177" s="88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1314</v>
      </c>
      <c r="AT177" s="228" t="s">
        <v>185</v>
      </c>
      <c r="AU177" s="228" t="s">
        <v>164</v>
      </c>
      <c r="AY177" s="14" t="s">
        <v>152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159</v>
      </c>
      <c r="BK177" s="229">
        <f>ROUND(I177*H177,2)</f>
        <v>0</v>
      </c>
      <c r="BL177" s="14" t="s">
        <v>415</v>
      </c>
      <c r="BM177" s="228" t="s">
        <v>1428</v>
      </c>
    </row>
    <row r="178" s="2" customFormat="1" ht="16.5" customHeight="1">
      <c r="A178" s="35"/>
      <c r="B178" s="36"/>
      <c r="C178" s="230" t="s">
        <v>334</v>
      </c>
      <c r="D178" s="230" t="s">
        <v>185</v>
      </c>
      <c r="E178" s="231" t="s">
        <v>1429</v>
      </c>
      <c r="F178" s="232" t="s">
        <v>1423</v>
      </c>
      <c r="G178" s="233" t="s">
        <v>1311</v>
      </c>
      <c r="H178" s="234">
        <v>1</v>
      </c>
      <c r="I178" s="235"/>
      <c r="J178" s="236">
        <f>ROUND(I178*H178,2)</f>
        <v>0</v>
      </c>
      <c r="K178" s="237"/>
      <c r="L178" s="238"/>
      <c r="M178" s="239" t="s">
        <v>1</v>
      </c>
      <c r="N178" s="240" t="s">
        <v>44</v>
      </c>
      <c r="O178" s="88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1314</v>
      </c>
      <c r="AT178" s="228" t="s">
        <v>185</v>
      </c>
      <c r="AU178" s="228" t="s">
        <v>164</v>
      </c>
      <c r="AY178" s="14" t="s">
        <v>152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159</v>
      </c>
      <c r="BK178" s="229">
        <f>ROUND(I178*H178,2)</f>
        <v>0</v>
      </c>
      <c r="BL178" s="14" t="s">
        <v>415</v>
      </c>
      <c r="BM178" s="228" t="s">
        <v>1430</v>
      </c>
    </row>
    <row r="179" s="2" customFormat="1" ht="16.5" customHeight="1">
      <c r="A179" s="35"/>
      <c r="B179" s="36"/>
      <c r="C179" s="216" t="s">
        <v>338</v>
      </c>
      <c r="D179" s="216" t="s">
        <v>154</v>
      </c>
      <c r="E179" s="217" t="s">
        <v>1431</v>
      </c>
      <c r="F179" s="218" t="s">
        <v>1432</v>
      </c>
      <c r="G179" s="219" t="s">
        <v>1311</v>
      </c>
      <c r="H179" s="220">
        <v>2</v>
      </c>
      <c r="I179" s="221"/>
      <c r="J179" s="222">
        <f>ROUND(I179*H179,2)</f>
        <v>0</v>
      </c>
      <c r="K179" s="223"/>
      <c r="L179" s="41"/>
      <c r="M179" s="224" t="s">
        <v>1</v>
      </c>
      <c r="N179" s="225" t="s">
        <v>44</v>
      </c>
      <c r="O179" s="88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415</v>
      </c>
      <c r="AT179" s="228" t="s">
        <v>154</v>
      </c>
      <c r="AU179" s="228" t="s">
        <v>164</v>
      </c>
      <c r="AY179" s="14" t="s">
        <v>152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159</v>
      </c>
      <c r="BK179" s="229">
        <f>ROUND(I179*H179,2)</f>
        <v>0</v>
      </c>
      <c r="BL179" s="14" t="s">
        <v>415</v>
      </c>
      <c r="BM179" s="228" t="s">
        <v>1433</v>
      </c>
    </row>
    <row r="180" s="2" customFormat="1" ht="16.5" customHeight="1">
      <c r="A180" s="35"/>
      <c r="B180" s="36"/>
      <c r="C180" s="230" t="s">
        <v>342</v>
      </c>
      <c r="D180" s="230" t="s">
        <v>185</v>
      </c>
      <c r="E180" s="231" t="s">
        <v>1434</v>
      </c>
      <c r="F180" s="232" t="s">
        <v>1432</v>
      </c>
      <c r="G180" s="233" t="s">
        <v>1311</v>
      </c>
      <c r="H180" s="234">
        <v>2</v>
      </c>
      <c r="I180" s="235"/>
      <c r="J180" s="236">
        <f>ROUND(I180*H180,2)</f>
        <v>0</v>
      </c>
      <c r="K180" s="237"/>
      <c r="L180" s="238"/>
      <c r="M180" s="239" t="s">
        <v>1</v>
      </c>
      <c r="N180" s="240" t="s">
        <v>44</v>
      </c>
      <c r="O180" s="88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1314</v>
      </c>
      <c r="AT180" s="228" t="s">
        <v>185</v>
      </c>
      <c r="AU180" s="228" t="s">
        <v>164</v>
      </c>
      <c r="AY180" s="14" t="s">
        <v>152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159</v>
      </c>
      <c r="BK180" s="229">
        <f>ROUND(I180*H180,2)</f>
        <v>0</v>
      </c>
      <c r="BL180" s="14" t="s">
        <v>415</v>
      </c>
      <c r="BM180" s="228" t="s">
        <v>1435</v>
      </c>
    </row>
    <row r="181" s="2" customFormat="1" ht="16.5" customHeight="1">
      <c r="A181" s="35"/>
      <c r="B181" s="36"/>
      <c r="C181" s="216" t="s">
        <v>346</v>
      </c>
      <c r="D181" s="216" t="s">
        <v>154</v>
      </c>
      <c r="E181" s="217" t="s">
        <v>1436</v>
      </c>
      <c r="F181" s="218" t="s">
        <v>1437</v>
      </c>
      <c r="G181" s="219" t="s">
        <v>1311</v>
      </c>
      <c r="H181" s="220">
        <v>4</v>
      </c>
      <c r="I181" s="221"/>
      <c r="J181" s="222">
        <f>ROUND(I181*H181,2)</f>
        <v>0</v>
      </c>
      <c r="K181" s="223"/>
      <c r="L181" s="41"/>
      <c r="M181" s="224" t="s">
        <v>1</v>
      </c>
      <c r="N181" s="225" t="s">
        <v>44</v>
      </c>
      <c r="O181" s="88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415</v>
      </c>
      <c r="AT181" s="228" t="s">
        <v>154</v>
      </c>
      <c r="AU181" s="228" t="s">
        <v>164</v>
      </c>
      <c r="AY181" s="14" t="s">
        <v>152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159</v>
      </c>
      <c r="BK181" s="229">
        <f>ROUND(I181*H181,2)</f>
        <v>0</v>
      </c>
      <c r="BL181" s="14" t="s">
        <v>415</v>
      </c>
      <c r="BM181" s="228" t="s">
        <v>1438</v>
      </c>
    </row>
    <row r="182" s="2" customFormat="1" ht="16.5" customHeight="1">
      <c r="A182" s="35"/>
      <c r="B182" s="36"/>
      <c r="C182" s="216" t="s">
        <v>350</v>
      </c>
      <c r="D182" s="216" t="s">
        <v>154</v>
      </c>
      <c r="E182" s="217" t="s">
        <v>1439</v>
      </c>
      <c r="F182" s="218" t="s">
        <v>1420</v>
      </c>
      <c r="G182" s="219" t="s">
        <v>1311</v>
      </c>
      <c r="H182" s="220">
        <v>3</v>
      </c>
      <c r="I182" s="221"/>
      <c r="J182" s="222">
        <f>ROUND(I182*H182,2)</f>
        <v>0</v>
      </c>
      <c r="K182" s="223"/>
      <c r="L182" s="41"/>
      <c r="M182" s="224" t="s">
        <v>1</v>
      </c>
      <c r="N182" s="225" t="s">
        <v>44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415</v>
      </c>
      <c r="AT182" s="228" t="s">
        <v>154</v>
      </c>
      <c r="AU182" s="228" t="s">
        <v>164</v>
      </c>
      <c r="AY182" s="14" t="s">
        <v>152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159</v>
      </c>
      <c r="BK182" s="229">
        <f>ROUND(I182*H182,2)</f>
        <v>0</v>
      </c>
      <c r="BL182" s="14" t="s">
        <v>415</v>
      </c>
      <c r="BM182" s="228" t="s">
        <v>1440</v>
      </c>
    </row>
    <row r="183" s="2" customFormat="1" ht="16.5" customHeight="1">
      <c r="A183" s="35"/>
      <c r="B183" s="36"/>
      <c r="C183" s="216" t="s">
        <v>354</v>
      </c>
      <c r="D183" s="216" t="s">
        <v>154</v>
      </c>
      <c r="E183" s="217" t="s">
        <v>1441</v>
      </c>
      <c r="F183" s="218" t="s">
        <v>1423</v>
      </c>
      <c r="G183" s="219" t="s">
        <v>1311</v>
      </c>
      <c r="H183" s="220">
        <v>3</v>
      </c>
      <c r="I183" s="221"/>
      <c r="J183" s="222">
        <f>ROUND(I183*H183,2)</f>
        <v>0</v>
      </c>
      <c r="K183" s="223"/>
      <c r="L183" s="41"/>
      <c r="M183" s="224" t="s">
        <v>1</v>
      </c>
      <c r="N183" s="225" t="s">
        <v>44</v>
      </c>
      <c r="O183" s="88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415</v>
      </c>
      <c r="AT183" s="228" t="s">
        <v>154</v>
      </c>
      <c r="AU183" s="228" t="s">
        <v>164</v>
      </c>
      <c r="AY183" s="14" t="s">
        <v>152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159</v>
      </c>
      <c r="BK183" s="229">
        <f>ROUND(I183*H183,2)</f>
        <v>0</v>
      </c>
      <c r="BL183" s="14" t="s">
        <v>415</v>
      </c>
      <c r="BM183" s="228" t="s">
        <v>1442</v>
      </c>
    </row>
    <row r="184" s="2" customFormat="1" ht="24.15" customHeight="1">
      <c r="A184" s="35"/>
      <c r="B184" s="36"/>
      <c r="C184" s="230" t="s">
        <v>358</v>
      </c>
      <c r="D184" s="230" t="s">
        <v>185</v>
      </c>
      <c r="E184" s="231" t="s">
        <v>1443</v>
      </c>
      <c r="F184" s="232" t="s">
        <v>1383</v>
      </c>
      <c r="G184" s="233" t="s">
        <v>1311</v>
      </c>
      <c r="H184" s="234">
        <v>3</v>
      </c>
      <c r="I184" s="235"/>
      <c r="J184" s="236">
        <f>ROUND(I184*H184,2)</f>
        <v>0</v>
      </c>
      <c r="K184" s="237"/>
      <c r="L184" s="238"/>
      <c r="M184" s="239" t="s">
        <v>1</v>
      </c>
      <c r="N184" s="240" t="s">
        <v>44</v>
      </c>
      <c r="O184" s="88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1314</v>
      </c>
      <c r="AT184" s="228" t="s">
        <v>185</v>
      </c>
      <c r="AU184" s="228" t="s">
        <v>164</v>
      </c>
      <c r="AY184" s="14" t="s">
        <v>152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159</v>
      </c>
      <c r="BK184" s="229">
        <f>ROUND(I184*H184,2)</f>
        <v>0</v>
      </c>
      <c r="BL184" s="14" t="s">
        <v>415</v>
      </c>
      <c r="BM184" s="228" t="s">
        <v>1444</v>
      </c>
    </row>
    <row r="185" s="2" customFormat="1" ht="16.5" customHeight="1">
      <c r="A185" s="35"/>
      <c r="B185" s="36"/>
      <c r="C185" s="230" t="s">
        <v>362</v>
      </c>
      <c r="D185" s="230" t="s">
        <v>185</v>
      </c>
      <c r="E185" s="231" t="s">
        <v>1445</v>
      </c>
      <c r="F185" s="232" t="s">
        <v>1420</v>
      </c>
      <c r="G185" s="233" t="s">
        <v>1311</v>
      </c>
      <c r="H185" s="234">
        <v>3</v>
      </c>
      <c r="I185" s="235"/>
      <c r="J185" s="236">
        <f>ROUND(I185*H185,2)</f>
        <v>0</v>
      </c>
      <c r="K185" s="237"/>
      <c r="L185" s="238"/>
      <c r="M185" s="239" t="s">
        <v>1</v>
      </c>
      <c r="N185" s="240" t="s">
        <v>44</v>
      </c>
      <c r="O185" s="88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1314</v>
      </c>
      <c r="AT185" s="228" t="s">
        <v>185</v>
      </c>
      <c r="AU185" s="228" t="s">
        <v>164</v>
      </c>
      <c r="AY185" s="14" t="s">
        <v>152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159</v>
      </c>
      <c r="BK185" s="229">
        <f>ROUND(I185*H185,2)</f>
        <v>0</v>
      </c>
      <c r="BL185" s="14" t="s">
        <v>415</v>
      </c>
      <c r="BM185" s="228" t="s">
        <v>1446</v>
      </c>
    </row>
    <row r="186" s="2" customFormat="1" ht="16.5" customHeight="1">
      <c r="A186" s="35"/>
      <c r="B186" s="36"/>
      <c r="C186" s="230" t="s">
        <v>366</v>
      </c>
      <c r="D186" s="230" t="s">
        <v>185</v>
      </c>
      <c r="E186" s="231" t="s">
        <v>1447</v>
      </c>
      <c r="F186" s="232" t="s">
        <v>1423</v>
      </c>
      <c r="G186" s="233" t="s">
        <v>1311</v>
      </c>
      <c r="H186" s="234">
        <v>3</v>
      </c>
      <c r="I186" s="235"/>
      <c r="J186" s="236">
        <f>ROUND(I186*H186,2)</f>
        <v>0</v>
      </c>
      <c r="K186" s="237"/>
      <c r="L186" s="238"/>
      <c r="M186" s="239" t="s">
        <v>1</v>
      </c>
      <c r="N186" s="240" t="s">
        <v>44</v>
      </c>
      <c r="O186" s="88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1314</v>
      </c>
      <c r="AT186" s="228" t="s">
        <v>185</v>
      </c>
      <c r="AU186" s="228" t="s">
        <v>164</v>
      </c>
      <c r="AY186" s="14" t="s">
        <v>152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159</v>
      </c>
      <c r="BK186" s="229">
        <f>ROUND(I186*H186,2)</f>
        <v>0</v>
      </c>
      <c r="BL186" s="14" t="s">
        <v>415</v>
      </c>
      <c r="BM186" s="228" t="s">
        <v>1448</v>
      </c>
    </row>
    <row r="187" s="2" customFormat="1" ht="16.5" customHeight="1">
      <c r="A187" s="35"/>
      <c r="B187" s="36"/>
      <c r="C187" s="216" t="s">
        <v>371</v>
      </c>
      <c r="D187" s="216" t="s">
        <v>154</v>
      </c>
      <c r="E187" s="217" t="s">
        <v>1441</v>
      </c>
      <c r="F187" s="218" t="s">
        <v>1423</v>
      </c>
      <c r="G187" s="219" t="s">
        <v>1311</v>
      </c>
      <c r="H187" s="220">
        <v>4</v>
      </c>
      <c r="I187" s="221"/>
      <c r="J187" s="222">
        <f>ROUND(I187*H187,2)</f>
        <v>0</v>
      </c>
      <c r="K187" s="223"/>
      <c r="L187" s="41"/>
      <c r="M187" s="224" t="s">
        <v>1</v>
      </c>
      <c r="N187" s="225" t="s">
        <v>44</v>
      </c>
      <c r="O187" s="88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415</v>
      </c>
      <c r="AT187" s="228" t="s">
        <v>154</v>
      </c>
      <c r="AU187" s="228" t="s">
        <v>164</v>
      </c>
      <c r="AY187" s="14" t="s">
        <v>152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159</v>
      </c>
      <c r="BK187" s="229">
        <f>ROUND(I187*H187,2)</f>
        <v>0</v>
      </c>
      <c r="BL187" s="14" t="s">
        <v>415</v>
      </c>
      <c r="BM187" s="228" t="s">
        <v>1449</v>
      </c>
    </row>
    <row r="188" s="2" customFormat="1" ht="24.15" customHeight="1">
      <c r="A188" s="35"/>
      <c r="B188" s="36"/>
      <c r="C188" s="230" t="s">
        <v>375</v>
      </c>
      <c r="D188" s="230" t="s">
        <v>185</v>
      </c>
      <c r="E188" s="231" t="s">
        <v>1450</v>
      </c>
      <c r="F188" s="232" t="s">
        <v>1386</v>
      </c>
      <c r="G188" s="233" t="s">
        <v>1311</v>
      </c>
      <c r="H188" s="234">
        <v>4</v>
      </c>
      <c r="I188" s="235"/>
      <c r="J188" s="236">
        <f>ROUND(I188*H188,2)</f>
        <v>0</v>
      </c>
      <c r="K188" s="237"/>
      <c r="L188" s="238"/>
      <c r="M188" s="239" t="s">
        <v>1</v>
      </c>
      <c r="N188" s="240" t="s">
        <v>44</v>
      </c>
      <c r="O188" s="88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8" t="s">
        <v>1314</v>
      </c>
      <c r="AT188" s="228" t="s">
        <v>185</v>
      </c>
      <c r="AU188" s="228" t="s">
        <v>164</v>
      </c>
      <c r="AY188" s="14" t="s">
        <v>152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4" t="s">
        <v>159</v>
      </c>
      <c r="BK188" s="229">
        <f>ROUND(I188*H188,2)</f>
        <v>0</v>
      </c>
      <c r="BL188" s="14" t="s">
        <v>415</v>
      </c>
      <c r="BM188" s="228" t="s">
        <v>1451</v>
      </c>
    </row>
    <row r="189" s="2" customFormat="1" ht="16.5" customHeight="1">
      <c r="A189" s="35"/>
      <c r="B189" s="36"/>
      <c r="C189" s="230" t="s">
        <v>379</v>
      </c>
      <c r="D189" s="230" t="s">
        <v>185</v>
      </c>
      <c r="E189" s="231" t="s">
        <v>1452</v>
      </c>
      <c r="F189" s="232" t="s">
        <v>1437</v>
      </c>
      <c r="G189" s="233" t="s">
        <v>1311</v>
      </c>
      <c r="H189" s="234">
        <v>4</v>
      </c>
      <c r="I189" s="235"/>
      <c r="J189" s="236">
        <f>ROUND(I189*H189,2)</f>
        <v>0</v>
      </c>
      <c r="K189" s="237"/>
      <c r="L189" s="238"/>
      <c r="M189" s="239" t="s">
        <v>1</v>
      </c>
      <c r="N189" s="240" t="s">
        <v>44</v>
      </c>
      <c r="O189" s="88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8" t="s">
        <v>1314</v>
      </c>
      <c r="AT189" s="228" t="s">
        <v>185</v>
      </c>
      <c r="AU189" s="228" t="s">
        <v>164</v>
      </c>
      <c r="AY189" s="14" t="s">
        <v>152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4" t="s">
        <v>159</v>
      </c>
      <c r="BK189" s="229">
        <f>ROUND(I189*H189,2)</f>
        <v>0</v>
      </c>
      <c r="BL189" s="14" t="s">
        <v>415</v>
      </c>
      <c r="BM189" s="228" t="s">
        <v>1453</v>
      </c>
    </row>
    <row r="190" s="2" customFormat="1" ht="16.5" customHeight="1">
      <c r="A190" s="35"/>
      <c r="B190" s="36"/>
      <c r="C190" s="230" t="s">
        <v>383</v>
      </c>
      <c r="D190" s="230" t="s">
        <v>185</v>
      </c>
      <c r="E190" s="231" t="s">
        <v>1447</v>
      </c>
      <c r="F190" s="232" t="s">
        <v>1423</v>
      </c>
      <c r="G190" s="233" t="s">
        <v>1311</v>
      </c>
      <c r="H190" s="234">
        <v>4</v>
      </c>
      <c r="I190" s="235"/>
      <c r="J190" s="236">
        <f>ROUND(I190*H190,2)</f>
        <v>0</v>
      </c>
      <c r="K190" s="237"/>
      <c r="L190" s="238"/>
      <c r="M190" s="239" t="s">
        <v>1</v>
      </c>
      <c r="N190" s="240" t="s">
        <v>44</v>
      </c>
      <c r="O190" s="88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8" t="s">
        <v>1314</v>
      </c>
      <c r="AT190" s="228" t="s">
        <v>185</v>
      </c>
      <c r="AU190" s="228" t="s">
        <v>164</v>
      </c>
      <c r="AY190" s="14" t="s">
        <v>152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4" t="s">
        <v>159</v>
      </c>
      <c r="BK190" s="229">
        <f>ROUND(I190*H190,2)</f>
        <v>0</v>
      </c>
      <c r="BL190" s="14" t="s">
        <v>415</v>
      </c>
      <c r="BM190" s="228" t="s">
        <v>1454</v>
      </c>
    </row>
    <row r="191" s="2" customFormat="1" ht="16.5" customHeight="1">
      <c r="A191" s="35"/>
      <c r="B191" s="36"/>
      <c r="C191" s="216" t="s">
        <v>387</v>
      </c>
      <c r="D191" s="216" t="s">
        <v>154</v>
      </c>
      <c r="E191" s="217" t="s">
        <v>1455</v>
      </c>
      <c r="F191" s="218" t="s">
        <v>1408</v>
      </c>
      <c r="G191" s="219" t="s">
        <v>1311</v>
      </c>
      <c r="H191" s="220">
        <v>4</v>
      </c>
      <c r="I191" s="221"/>
      <c r="J191" s="222">
        <f>ROUND(I191*H191,2)</f>
        <v>0</v>
      </c>
      <c r="K191" s="223"/>
      <c r="L191" s="41"/>
      <c r="M191" s="224" t="s">
        <v>1</v>
      </c>
      <c r="N191" s="225" t="s">
        <v>44</v>
      </c>
      <c r="O191" s="88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8" t="s">
        <v>415</v>
      </c>
      <c r="AT191" s="228" t="s">
        <v>154</v>
      </c>
      <c r="AU191" s="228" t="s">
        <v>164</v>
      </c>
      <c r="AY191" s="14" t="s">
        <v>152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4" t="s">
        <v>159</v>
      </c>
      <c r="BK191" s="229">
        <f>ROUND(I191*H191,2)</f>
        <v>0</v>
      </c>
      <c r="BL191" s="14" t="s">
        <v>415</v>
      </c>
      <c r="BM191" s="228" t="s">
        <v>1456</v>
      </c>
    </row>
    <row r="192" s="2" customFormat="1" ht="16.5" customHeight="1">
      <c r="A192" s="35"/>
      <c r="B192" s="36"/>
      <c r="C192" s="216" t="s">
        <v>391</v>
      </c>
      <c r="D192" s="216" t="s">
        <v>154</v>
      </c>
      <c r="E192" s="217" t="s">
        <v>1457</v>
      </c>
      <c r="F192" s="218" t="s">
        <v>1411</v>
      </c>
      <c r="G192" s="219" t="s">
        <v>1311</v>
      </c>
      <c r="H192" s="220">
        <v>4</v>
      </c>
      <c r="I192" s="221"/>
      <c r="J192" s="222">
        <f>ROUND(I192*H192,2)</f>
        <v>0</v>
      </c>
      <c r="K192" s="223"/>
      <c r="L192" s="41"/>
      <c r="M192" s="224" t="s">
        <v>1</v>
      </c>
      <c r="N192" s="225" t="s">
        <v>44</v>
      </c>
      <c r="O192" s="88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8" t="s">
        <v>415</v>
      </c>
      <c r="AT192" s="228" t="s">
        <v>154</v>
      </c>
      <c r="AU192" s="228" t="s">
        <v>164</v>
      </c>
      <c r="AY192" s="14" t="s">
        <v>152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4" t="s">
        <v>159</v>
      </c>
      <c r="BK192" s="229">
        <f>ROUND(I192*H192,2)</f>
        <v>0</v>
      </c>
      <c r="BL192" s="14" t="s">
        <v>415</v>
      </c>
      <c r="BM192" s="228" t="s">
        <v>1458</v>
      </c>
    </row>
    <row r="193" s="2" customFormat="1" ht="21.75" customHeight="1">
      <c r="A193" s="35"/>
      <c r="B193" s="36"/>
      <c r="C193" s="230" t="s">
        <v>395</v>
      </c>
      <c r="D193" s="230" t="s">
        <v>185</v>
      </c>
      <c r="E193" s="231" t="s">
        <v>1459</v>
      </c>
      <c r="F193" s="232" t="s">
        <v>1389</v>
      </c>
      <c r="G193" s="233" t="s">
        <v>1311</v>
      </c>
      <c r="H193" s="234">
        <v>4</v>
      </c>
      <c r="I193" s="235"/>
      <c r="J193" s="236">
        <f>ROUND(I193*H193,2)</f>
        <v>0</v>
      </c>
      <c r="K193" s="237"/>
      <c r="L193" s="238"/>
      <c r="M193" s="239" t="s">
        <v>1</v>
      </c>
      <c r="N193" s="240" t="s">
        <v>44</v>
      </c>
      <c r="O193" s="88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8" t="s">
        <v>1314</v>
      </c>
      <c r="AT193" s="228" t="s">
        <v>185</v>
      </c>
      <c r="AU193" s="228" t="s">
        <v>164</v>
      </c>
      <c r="AY193" s="14" t="s">
        <v>152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4" t="s">
        <v>159</v>
      </c>
      <c r="BK193" s="229">
        <f>ROUND(I193*H193,2)</f>
        <v>0</v>
      </c>
      <c r="BL193" s="14" t="s">
        <v>415</v>
      </c>
      <c r="BM193" s="228" t="s">
        <v>1460</v>
      </c>
    </row>
    <row r="194" s="2" customFormat="1" ht="16.5" customHeight="1">
      <c r="A194" s="35"/>
      <c r="B194" s="36"/>
      <c r="C194" s="230" t="s">
        <v>399</v>
      </c>
      <c r="D194" s="230" t="s">
        <v>185</v>
      </c>
      <c r="E194" s="231" t="s">
        <v>1461</v>
      </c>
      <c r="F194" s="232" t="s">
        <v>1408</v>
      </c>
      <c r="G194" s="233" t="s">
        <v>1311</v>
      </c>
      <c r="H194" s="234">
        <v>4</v>
      </c>
      <c r="I194" s="235"/>
      <c r="J194" s="236">
        <f>ROUND(I194*H194,2)</f>
        <v>0</v>
      </c>
      <c r="K194" s="237"/>
      <c r="L194" s="238"/>
      <c r="M194" s="239" t="s">
        <v>1</v>
      </c>
      <c r="N194" s="240" t="s">
        <v>44</v>
      </c>
      <c r="O194" s="88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8" t="s">
        <v>1314</v>
      </c>
      <c r="AT194" s="228" t="s">
        <v>185</v>
      </c>
      <c r="AU194" s="228" t="s">
        <v>164</v>
      </c>
      <c r="AY194" s="14" t="s">
        <v>152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4" t="s">
        <v>159</v>
      </c>
      <c r="BK194" s="229">
        <f>ROUND(I194*H194,2)</f>
        <v>0</v>
      </c>
      <c r="BL194" s="14" t="s">
        <v>415</v>
      </c>
      <c r="BM194" s="228" t="s">
        <v>1462</v>
      </c>
    </row>
    <row r="195" s="2" customFormat="1" ht="16.5" customHeight="1">
      <c r="A195" s="35"/>
      <c r="B195" s="36"/>
      <c r="C195" s="230" t="s">
        <v>403</v>
      </c>
      <c r="D195" s="230" t="s">
        <v>185</v>
      </c>
      <c r="E195" s="231" t="s">
        <v>1463</v>
      </c>
      <c r="F195" s="232" t="s">
        <v>1411</v>
      </c>
      <c r="G195" s="233" t="s">
        <v>1311</v>
      </c>
      <c r="H195" s="234">
        <v>4</v>
      </c>
      <c r="I195" s="235"/>
      <c r="J195" s="236">
        <f>ROUND(I195*H195,2)</f>
        <v>0</v>
      </c>
      <c r="K195" s="237"/>
      <c r="L195" s="238"/>
      <c r="M195" s="239" t="s">
        <v>1</v>
      </c>
      <c r="N195" s="240" t="s">
        <v>44</v>
      </c>
      <c r="O195" s="88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8" t="s">
        <v>1314</v>
      </c>
      <c r="AT195" s="228" t="s">
        <v>185</v>
      </c>
      <c r="AU195" s="228" t="s">
        <v>164</v>
      </c>
      <c r="AY195" s="14" t="s">
        <v>152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4" t="s">
        <v>159</v>
      </c>
      <c r="BK195" s="229">
        <f>ROUND(I195*H195,2)</f>
        <v>0</v>
      </c>
      <c r="BL195" s="14" t="s">
        <v>415</v>
      </c>
      <c r="BM195" s="228" t="s">
        <v>1464</v>
      </c>
    </row>
    <row r="196" s="2" customFormat="1" ht="16.5" customHeight="1">
      <c r="A196" s="35"/>
      <c r="B196" s="36"/>
      <c r="C196" s="216" t="s">
        <v>407</v>
      </c>
      <c r="D196" s="216" t="s">
        <v>154</v>
      </c>
      <c r="E196" s="217" t="s">
        <v>1465</v>
      </c>
      <c r="F196" s="218" t="s">
        <v>1466</v>
      </c>
      <c r="G196" s="219" t="s">
        <v>210</v>
      </c>
      <c r="H196" s="220">
        <v>9</v>
      </c>
      <c r="I196" s="221"/>
      <c r="J196" s="222">
        <f>ROUND(I196*H196,2)</f>
        <v>0</v>
      </c>
      <c r="K196" s="223"/>
      <c r="L196" s="41"/>
      <c r="M196" s="224" t="s">
        <v>1</v>
      </c>
      <c r="N196" s="225" t="s">
        <v>44</v>
      </c>
      <c r="O196" s="88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8" t="s">
        <v>415</v>
      </c>
      <c r="AT196" s="228" t="s">
        <v>154</v>
      </c>
      <c r="AU196" s="228" t="s">
        <v>164</v>
      </c>
      <c r="AY196" s="14" t="s">
        <v>152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4" t="s">
        <v>159</v>
      </c>
      <c r="BK196" s="229">
        <f>ROUND(I196*H196,2)</f>
        <v>0</v>
      </c>
      <c r="BL196" s="14" t="s">
        <v>415</v>
      </c>
      <c r="BM196" s="228" t="s">
        <v>1467</v>
      </c>
    </row>
    <row r="197" s="12" customFormat="1" ht="20.88" customHeight="1">
      <c r="A197" s="12"/>
      <c r="B197" s="200"/>
      <c r="C197" s="201"/>
      <c r="D197" s="202" t="s">
        <v>77</v>
      </c>
      <c r="E197" s="214" t="s">
        <v>1468</v>
      </c>
      <c r="F197" s="214" t="s">
        <v>1469</v>
      </c>
      <c r="G197" s="201"/>
      <c r="H197" s="201"/>
      <c r="I197" s="204"/>
      <c r="J197" s="215">
        <f>BK197</f>
        <v>0</v>
      </c>
      <c r="K197" s="201"/>
      <c r="L197" s="206"/>
      <c r="M197" s="207"/>
      <c r="N197" s="208"/>
      <c r="O197" s="208"/>
      <c r="P197" s="209">
        <f>SUM(P198:P214)</f>
        <v>0</v>
      </c>
      <c r="Q197" s="208"/>
      <c r="R197" s="209">
        <f>SUM(R198:R214)</f>
        <v>0</v>
      </c>
      <c r="S197" s="208"/>
      <c r="T197" s="210">
        <f>SUM(T198:T214)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1" t="s">
        <v>164</v>
      </c>
      <c r="AT197" s="212" t="s">
        <v>77</v>
      </c>
      <c r="AU197" s="212" t="s">
        <v>159</v>
      </c>
      <c r="AY197" s="211" t="s">
        <v>152</v>
      </c>
      <c r="BK197" s="213">
        <f>SUM(BK198:BK214)</f>
        <v>0</v>
      </c>
    </row>
    <row r="198" s="2" customFormat="1" ht="16.5" customHeight="1">
      <c r="A198" s="35"/>
      <c r="B198" s="36"/>
      <c r="C198" s="216" t="s">
        <v>411</v>
      </c>
      <c r="D198" s="216" t="s">
        <v>154</v>
      </c>
      <c r="E198" s="217" t="s">
        <v>1470</v>
      </c>
      <c r="F198" s="218" t="s">
        <v>1471</v>
      </c>
      <c r="G198" s="219" t="s">
        <v>1311</v>
      </c>
      <c r="H198" s="220">
        <v>29</v>
      </c>
      <c r="I198" s="221"/>
      <c r="J198" s="222">
        <f>ROUND(I198*H198,2)</f>
        <v>0</v>
      </c>
      <c r="K198" s="223"/>
      <c r="L198" s="41"/>
      <c r="M198" s="224" t="s">
        <v>1</v>
      </c>
      <c r="N198" s="225" t="s">
        <v>44</v>
      </c>
      <c r="O198" s="88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8" t="s">
        <v>415</v>
      </c>
      <c r="AT198" s="228" t="s">
        <v>154</v>
      </c>
      <c r="AU198" s="228" t="s">
        <v>164</v>
      </c>
      <c r="AY198" s="14" t="s">
        <v>152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4" t="s">
        <v>159</v>
      </c>
      <c r="BK198" s="229">
        <f>ROUND(I198*H198,2)</f>
        <v>0</v>
      </c>
      <c r="BL198" s="14" t="s">
        <v>415</v>
      </c>
      <c r="BM198" s="228" t="s">
        <v>1472</v>
      </c>
    </row>
    <row r="199" s="2" customFormat="1" ht="16.5" customHeight="1">
      <c r="A199" s="35"/>
      <c r="B199" s="36"/>
      <c r="C199" s="216" t="s">
        <v>415</v>
      </c>
      <c r="D199" s="216" t="s">
        <v>154</v>
      </c>
      <c r="E199" s="217" t="s">
        <v>1470</v>
      </c>
      <c r="F199" s="218" t="s">
        <v>1471</v>
      </c>
      <c r="G199" s="219" t="s">
        <v>1311</v>
      </c>
      <c r="H199" s="220">
        <v>1</v>
      </c>
      <c r="I199" s="221"/>
      <c r="J199" s="222">
        <f>ROUND(I199*H199,2)</f>
        <v>0</v>
      </c>
      <c r="K199" s="223"/>
      <c r="L199" s="41"/>
      <c r="M199" s="224" t="s">
        <v>1</v>
      </c>
      <c r="N199" s="225" t="s">
        <v>44</v>
      </c>
      <c r="O199" s="88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8" t="s">
        <v>415</v>
      </c>
      <c r="AT199" s="228" t="s">
        <v>154</v>
      </c>
      <c r="AU199" s="228" t="s">
        <v>164</v>
      </c>
      <c r="AY199" s="14" t="s">
        <v>152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4" t="s">
        <v>159</v>
      </c>
      <c r="BK199" s="229">
        <f>ROUND(I199*H199,2)</f>
        <v>0</v>
      </c>
      <c r="BL199" s="14" t="s">
        <v>415</v>
      </c>
      <c r="BM199" s="228" t="s">
        <v>1473</v>
      </c>
    </row>
    <row r="200" s="2" customFormat="1" ht="21.75" customHeight="1">
      <c r="A200" s="35"/>
      <c r="B200" s="36"/>
      <c r="C200" s="230" t="s">
        <v>419</v>
      </c>
      <c r="D200" s="230" t="s">
        <v>185</v>
      </c>
      <c r="E200" s="231" t="s">
        <v>1474</v>
      </c>
      <c r="F200" s="232" t="s">
        <v>1475</v>
      </c>
      <c r="G200" s="233" t="s">
        <v>1311</v>
      </c>
      <c r="H200" s="234">
        <v>29</v>
      </c>
      <c r="I200" s="235"/>
      <c r="J200" s="236">
        <f>ROUND(I200*H200,2)</f>
        <v>0</v>
      </c>
      <c r="K200" s="237"/>
      <c r="L200" s="238"/>
      <c r="M200" s="239" t="s">
        <v>1</v>
      </c>
      <c r="N200" s="240" t="s">
        <v>44</v>
      </c>
      <c r="O200" s="88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8" t="s">
        <v>1314</v>
      </c>
      <c r="AT200" s="228" t="s">
        <v>185</v>
      </c>
      <c r="AU200" s="228" t="s">
        <v>164</v>
      </c>
      <c r="AY200" s="14" t="s">
        <v>152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4" t="s">
        <v>159</v>
      </c>
      <c r="BK200" s="229">
        <f>ROUND(I200*H200,2)</f>
        <v>0</v>
      </c>
      <c r="BL200" s="14" t="s">
        <v>415</v>
      </c>
      <c r="BM200" s="228" t="s">
        <v>1476</v>
      </c>
    </row>
    <row r="201" s="2" customFormat="1" ht="16.5" customHeight="1">
      <c r="A201" s="35"/>
      <c r="B201" s="36"/>
      <c r="C201" s="230" t="s">
        <v>423</v>
      </c>
      <c r="D201" s="230" t="s">
        <v>185</v>
      </c>
      <c r="E201" s="231" t="s">
        <v>1477</v>
      </c>
      <c r="F201" s="232" t="s">
        <v>1471</v>
      </c>
      <c r="G201" s="233" t="s">
        <v>1311</v>
      </c>
      <c r="H201" s="234">
        <v>29</v>
      </c>
      <c r="I201" s="235"/>
      <c r="J201" s="236">
        <f>ROUND(I201*H201,2)</f>
        <v>0</v>
      </c>
      <c r="K201" s="237"/>
      <c r="L201" s="238"/>
      <c r="M201" s="239" t="s">
        <v>1</v>
      </c>
      <c r="N201" s="240" t="s">
        <v>44</v>
      </c>
      <c r="O201" s="88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8" t="s">
        <v>1314</v>
      </c>
      <c r="AT201" s="228" t="s">
        <v>185</v>
      </c>
      <c r="AU201" s="228" t="s">
        <v>164</v>
      </c>
      <c r="AY201" s="14" t="s">
        <v>152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4" t="s">
        <v>159</v>
      </c>
      <c r="BK201" s="229">
        <f>ROUND(I201*H201,2)</f>
        <v>0</v>
      </c>
      <c r="BL201" s="14" t="s">
        <v>415</v>
      </c>
      <c r="BM201" s="228" t="s">
        <v>1478</v>
      </c>
    </row>
    <row r="202" s="2" customFormat="1" ht="16.5" customHeight="1">
      <c r="A202" s="35"/>
      <c r="B202" s="36"/>
      <c r="C202" s="230" t="s">
        <v>427</v>
      </c>
      <c r="D202" s="230" t="s">
        <v>185</v>
      </c>
      <c r="E202" s="231" t="s">
        <v>1479</v>
      </c>
      <c r="F202" s="232" t="s">
        <v>1480</v>
      </c>
      <c r="G202" s="233" t="s">
        <v>1311</v>
      </c>
      <c r="H202" s="234">
        <v>29</v>
      </c>
      <c r="I202" s="235"/>
      <c r="J202" s="236">
        <f>ROUND(I202*H202,2)</f>
        <v>0</v>
      </c>
      <c r="K202" s="237"/>
      <c r="L202" s="238"/>
      <c r="M202" s="239" t="s">
        <v>1</v>
      </c>
      <c r="N202" s="240" t="s">
        <v>44</v>
      </c>
      <c r="O202" s="88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8" t="s">
        <v>1314</v>
      </c>
      <c r="AT202" s="228" t="s">
        <v>185</v>
      </c>
      <c r="AU202" s="228" t="s">
        <v>164</v>
      </c>
      <c r="AY202" s="14" t="s">
        <v>152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4" t="s">
        <v>159</v>
      </c>
      <c r="BK202" s="229">
        <f>ROUND(I202*H202,2)</f>
        <v>0</v>
      </c>
      <c r="BL202" s="14" t="s">
        <v>415</v>
      </c>
      <c r="BM202" s="228" t="s">
        <v>1481</v>
      </c>
    </row>
    <row r="203" s="2" customFormat="1" ht="16.5" customHeight="1">
      <c r="A203" s="35"/>
      <c r="B203" s="36"/>
      <c r="C203" s="230" t="s">
        <v>431</v>
      </c>
      <c r="D203" s="230" t="s">
        <v>185</v>
      </c>
      <c r="E203" s="231" t="s">
        <v>1482</v>
      </c>
      <c r="F203" s="232" t="s">
        <v>1483</v>
      </c>
      <c r="G203" s="233" t="s">
        <v>1311</v>
      </c>
      <c r="H203" s="234">
        <v>1</v>
      </c>
      <c r="I203" s="235"/>
      <c r="J203" s="236">
        <f>ROUND(I203*H203,2)</f>
        <v>0</v>
      </c>
      <c r="K203" s="237"/>
      <c r="L203" s="238"/>
      <c r="M203" s="239" t="s">
        <v>1</v>
      </c>
      <c r="N203" s="240" t="s">
        <v>44</v>
      </c>
      <c r="O203" s="88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8" t="s">
        <v>1314</v>
      </c>
      <c r="AT203" s="228" t="s">
        <v>185</v>
      </c>
      <c r="AU203" s="228" t="s">
        <v>164</v>
      </c>
      <c r="AY203" s="14" t="s">
        <v>152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4" t="s">
        <v>159</v>
      </c>
      <c r="BK203" s="229">
        <f>ROUND(I203*H203,2)</f>
        <v>0</v>
      </c>
      <c r="BL203" s="14" t="s">
        <v>415</v>
      </c>
      <c r="BM203" s="228" t="s">
        <v>1484</v>
      </c>
    </row>
    <row r="204" s="2" customFormat="1" ht="16.5" customHeight="1">
      <c r="A204" s="35"/>
      <c r="B204" s="36"/>
      <c r="C204" s="230" t="s">
        <v>435</v>
      </c>
      <c r="D204" s="230" t="s">
        <v>185</v>
      </c>
      <c r="E204" s="231" t="s">
        <v>1477</v>
      </c>
      <c r="F204" s="232" t="s">
        <v>1471</v>
      </c>
      <c r="G204" s="233" t="s">
        <v>1311</v>
      </c>
      <c r="H204" s="234">
        <v>1</v>
      </c>
      <c r="I204" s="235"/>
      <c r="J204" s="236">
        <f>ROUND(I204*H204,2)</f>
        <v>0</v>
      </c>
      <c r="K204" s="237"/>
      <c r="L204" s="238"/>
      <c r="M204" s="239" t="s">
        <v>1</v>
      </c>
      <c r="N204" s="240" t="s">
        <v>44</v>
      </c>
      <c r="O204" s="88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8" t="s">
        <v>1314</v>
      </c>
      <c r="AT204" s="228" t="s">
        <v>185</v>
      </c>
      <c r="AU204" s="228" t="s">
        <v>164</v>
      </c>
      <c r="AY204" s="14" t="s">
        <v>152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4" t="s">
        <v>159</v>
      </c>
      <c r="BK204" s="229">
        <f>ROUND(I204*H204,2)</f>
        <v>0</v>
      </c>
      <c r="BL204" s="14" t="s">
        <v>415</v>
      </c>
      <c r="BM204" s="228" t="s">
        <v>1485</v>
      </c>
    </row>
    <row r="205" s="2" customFormat="1" ht="21.75" customHeight="1">
      <c r="A205" s="35"/>
      <c r="B205" s="36"/>
      <c r="C205" s="216" t="s">
        <v>439</v>
      </c>
      <c r="D205" s="216" t="s">
        <v>154</v>
      </c>
      <c r="E205" s="217" t="s">
        <v>1486</v>
      </c>
      <c r="F205" s="218" t="s">
        <v>1475</v>
      </c>
      <c r="G205" s="219" t="s">
        <v>1311</v>
      </c>
      <c r="H205" s="220">
        <v>29</v>
      </c>
      <c r="I205" s="221"/>
      <c r="J205" s="222">
        <f>ROUND(I205*H205,2)</f>
        <v>0</v>
      </c>
      <c r="K205" s="223"/>
      <c r="L205" s="41"/>
      <c r="M205" s="224" t="s">
        <v>1</v>
      </c>
      <c r="N205" s="225" t="s">
        <v>44</v>
      </c>
      <c r="O205" s="88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8" t="s">
        <v>415</v>
      </c>
      <c r="AT205" s="228" t="s">
        <v>154</v>
      </c>
      <c r="AU205" s="228" t="s">
        <v>164</v>
      </c>
      <c r="AY205" s="14" t="s">
        <v>152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4" t="s">
        <v>159</v>
      </c>
      <c r="BK205" s="229">
        <f>ROUND(I205*H205,2)</f>
        <v>0</v>
      </c>
      <c r="BL205" s="14" t="s">
        <v>415</v>
      </c>
      <c r="BM205" s="228" t="s">
        <v>1487</v>
      </c>
    </row>
    <row r="206" s="2" customFormat="1" ht="16.5" customHeight="1">
      <c r="A206" s="35"/>
      <c r="B206" s="36"/>
      <c r="C206" s="216" t="s">
        <v>443</v>
      </c>
      <c r="D206" s="216" t="s">
        <v>154</v>
      </c>
      <c r="E206" s="217" t="s">
        <v>1488</v>
      </c>
      <c r="F206" s="218" t="s">
        <v>1483</v>
      </c>
      <c r="G206" s="219" t="s">
        <v>1311</v>
      </c>
      <c r="H206" s="220">
        <v>1</v>
      </c>
      <c r="I206" s="221"/>
      <c r="J206" s="222">
        <f>ROUND(I206*H206,2)</f>
        <v>0</v>
      </c>
      <c r="K206" s="223"/>
      <c r="L206" s="41"/>
      <c r="M206" s="224" t="s">
        <v>1</v>
      </c>
      <c r="N206" s="225" t="s">
        <v>44</v>
      </c>
      <c r="O206" s="88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8" t="s">
        <v>415</v>
      </c>
      <c r="AT206" s="228" t="s">
        <v>154</v>
      </c>
      <c r="AU206" s="228" t="s">
        <v>164</v>
      </c>
      <c r="AY206" s="14" t="s">
        <v>152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4" t="s">
        <v>159</v>
      </c>
      <c r="BK206" s="229">
        <f>ROUND(I206*H206,2)</f>
        <v>0</v>
      </c>
      <c r="BL206" s="14" t="s">
        <v>415</v>
      </c>
      <c r="BM206" s="228" t="s">
        <v>1489</v>
      </c>
    </row>
    <row r="207" s="2" customFormat="1" ht="16.5" customHeight="1">
      <c r="A207" s="35"/>
      <c r="B207" s="36"/>
      <c r="C207" s="216" t="s">
        <v>447</v>
      </c>
      <c r="D207" s="216" t="s">
        <v>154</v>
      </c>
      <c r="E207" s="217" t="s">
        <v>1490</v>
      </c>
      <c r="F207" s="218" t="s">
        <v>1411</v>
      </c>
      <c r="G207" s="219" t="s">
        <v>1311</v>
      </c>
      <c r="H207" s="220">
        <v>9</v>
      </c>
      <c r="I207" s="221"/>
      <c r="J207" s="222">
        <f>ROUND(I207*H207,2)</f>
        <v>0</v>
      </c>
      <c r="K207" s="223"/>
      <c r="L207" s="41"/>
      <c r="M207" s="224" t="s">
        <v>1</v>
      </c>
      <c r="N207" s="225" t="s">
        <v>44</v>
      </c>
      <c r="O207" s="88"/>
      <c r="P207" s="226">
        <f>O207*H207</f>
        <v>0</v>
      </c>
      <c r="Q207" s="226">
        <v>0</v>
      </c>
      <c r="R207" s="226">
        <f>Q207*H207</f>
        <v>0</v>
      </c>
      <c r="S207" s="226">
        <v>0</v>
      </c>
      <c r="T207" s="22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8" t="s">
        <v>415</v>
      </c>
      <c r="AT207" s="228" t="s">
        <v>154</v>
      </c>
      <c r="AU207" s="228" t="s">
        <v>164</v>
      </c>
      <c r="AY207" s="14" t="s">
        <v>152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4" t="s">
        <v>159</v>
      </c>
      <c r="BK207" s="229">
        <f>ROUND(I207*H207,2)</f>
        <v>0</v>
      </c>
      <c r="BL207" s="14" t="s">
        <v>415</v>
      </c>
      <c r="BM207" s="228" t="s">
        <v>1491</v>
      </c>
    </row>
    <row r="208" s="2" customFormat="1" ht="16.5" customHeight="1">
      <c r="A208" s="35"/>
      <c r="B208" s="36"/>
      <c r="C208" s="230" t="s">
        <v>451</v>
      </c>
      <c r="D208" s="230" t="s">
        <v>185</v>
      </c>
      <c r="E208" s="231" t="s">
        <v>1417</v>
      </c>
      <c r="F208" s="232" t="s">
        <v>1411</v>
      </c>
      <c r="G208" s="233" t="s">
        <v>1311</v>
      </c>
      <c r="H208" s="234">
        <v>9</v>
      </c>
      <c r="I208" s="235"/>
      <c r="J208" s="236">
        <f>ROUND(I208*H208,2)</f>
        <v>0</v>
      </c>
      <c r="K208" s="237"/>
      <c r="L208" s="238"/>
      <c r="M208" s="239" t="s">
        <v>1</v>
      </c>
      <c r="N208" s="240" t="s">
        <v>44</v>
      </c>
      <c r="O208" s="88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8" t="s">
        <v>1314</v>
      </c>
      <c r="AT208" s="228" t="s">
        <v>185</v>
      </c>
      <c r="AU208" s="228" t="s">
        <v>164</v>
      </c>
      <c r="AY208" s="14" t="s">
        <v>152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4" t="s">
        <v>159</v>
      </c>
      <c r="BK208" s="229">
        <f>ROUND(I208*H208,2)</f>
        <v>0</v>
      </c>
      <c r="BL208" s="14" t="s">
        <v>415</v>
      </c>
      <c r="BM208" s="228" t="s">
        <v>1492</v>
      </c>
    </row>
    <row r="209" s="2" customFormat="1" ht="16.5" customHeight="1">
      <c r="A209" s="35"/>
      <c r="B209" s="36"/>
      <c r="C209" s="216" t="s">
        <v>455</v>
      </c>
      <c r="D209" s="216" t="s">
        <v>154</v>
      </c>
      <c r="E209" s="217" t="s">
        <v>1493</v>
      </c>
      <c r="F209" s="218" t="s">
        <v>1494</v>
      </c>
      <c r="G209" s="219" t="s">
        <v>1311</v>
      </c>
      <c r="H209" s="220">
        <v>2</v>
      </c>
      <c r="I209" s="221"/>
      <c r="J209" s="222">
        <f>ROUND(I209*H209,2)</f>
        <v>0</v>
      </c>
      <c r="K209" s="223"/>
      <c r="L209" s="41"/>
      <c r="M209" s="224" t="s">
        <v>1</v>
      </c>
      <c r="N209" s="225" t="s">
        <v>44</v>
      </c>
      <c r="O209" s="88"/>
      <c r="P209" s="226">
        <f>O209*H209</f>
        <v>0</v>
      </c>
      <c r="Q209" s="226">
        <v>0</v>
      </c>
      <c r="R209" s="226">
        <f>Q209*H209</f>
        <v>0</v>
      </c>
      <c r="S209" s="226">
        <v>0</v>
      </c>
      <c r="T209" s="22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8" t="s">
        <v>415</v>
      </c>
      <c r="AT209" s="228" t="s">
        <v>154</v>
      </c>
      <c r="AU209" s="228" t="s">
        <v>164</v>
      </c>
      <c r="AY209" s="14" t="s">
        <v>152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4" t="s">
        <v>159</v>
      </c>
      <c r="BK209" s="229">
        <f>ROUND(I209*H209,2)</f>
        <v>0</v>
      </c>
      <c r="BL209" s="14" t="s">
        <v>415</v>
      </c>
      <c r="BM209" s="228" t="s">
        <v>1495</v>
      </c>
    </row>
    <row r="210" s="2" customFormat="1" ht="16.5" customHeight="1">
      <c r="A210" s="35"/>
      <c r="B210" s="36"/>
      <c r="C210" s="216" t="s">
        <v>459</v>
      </c>
      <c r="D210" s="216" t="s">
        <v>154</v>
      </c>
      <c r="E210" s="217" t="s">
        <v>1496</v>
      </c>
      <c r="F210" s="218" t="s">
        <v>1423</v>
      </c>
      <c r="G210" s="219" t="s">
        <v>1311</v>
      </c>
      <c r="H210" s="220">
        <v>6</v>
      </c>
      <c r="I210" s="221"/>
      <c r="J210" s="222">
        <f>ROUND(I210*H210,2)</f>
        <v>0</v>
      </c>
      <c r="K210" s="223"/>
      <c r="L210" s="41"/>
      <c r="M210" s="224" t="s">
        <v>1</v>
      </c>
      <c r="N210" s="225" t="s">
        <v>44</v>
      </c>
      <c r="O210" s="88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8" t="s">
        <v>415</v>
      </c>
      <c r="AT210" s="228" t="s">
        <v>154</v>
      </c>
      <c r="AU210" s="228" t="s">
        <v>164</v>
      </c>
      <c r="AY210" s="14" t="s">
        <v>152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4" t="s">
        <v>159</v>
      </c>
      <c r="BK210" s="229">
        <f>ROUND(I210*H210,2)</f>
        <v>0</v>
      </c>
      <c r="BL210" s="14" t="s">
        <v>415</v>
      </c>
      <c r="BM210" s="228" t="s">
        <v>1497</v>
      </c>
    </row>
    <row r="211" s="2" customFormat="1" ht="16.5" customHeight="1">
      <c r="A211" s="35"/>
      <c r="B211" s="36"/>
      <c r="C211" s="230" t="s">
        <v>465</v>
      </c>
      <c r="D211" s="230" t="s">
        <v>185</v>
      </c>
      <c r="E211" s="231" t="s">
        <v>1498</v>
      </c>
      <c r="F211" s="232" t="s">
        <v>1423</v>
      </c>
      <c r="G211" s="233" t="s">
        <v>1311</v>
      </c>
      <c r="H211" s="234">
        <v>6</v>
      </c>
      <c r="I211" s="235"/>
      <c r="J211" s="236">
        <f>ROUND(I211*H211,2)</f>
        <v>0</v>
      </c>
      <c r="K211" s="237"/>
      <c r="L211" s="238"/>
      <c r="M211" s="239" t="s">
        <v>1</v>
      </c>
      <c r="N211" s="240" t="s">
        <v>44</v>
      </c>
      <c r="O211" s="88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8" t="s">
        <v>1314</v>
      </c>
      <c r="AT211" s="228" t="s">
        <v>185</v>
      </c>
      <c r="AU211" s="228" t="s">
        <v>164</v>
      </c>
      <c r="AY211" s="14" t="s">
        <v>152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4" t="s">
        <v>159</v>
      </c>
      <c r="BK211" s="229">
        <f>ROUND(I211*H211,2)</f>
        <v>0</v>
      </c>
      <c r="BL211" s="14" t="s">
        <v>415</v>
      </c>
      <c r="BM211" s="228" t="s">
        <v>1499</v>
      </c>
    </row>
    <row r="212" s="2" customFormat="1" ht="16.5" customHeight="1">
      <c r="A212" s="35"/>
      <c r="B212" s="36"/>
      <c r="C212" s="216" t="s">
        <v>469</v>
      </c>
      <c r="D212" s="216" t="s">
        <v>154</v>
      </c>
      <c r="E212" s="217" t="s">
        <v>1500</v>
      </c>
      <c r="F212" s="218" t="s">
        <v>1480</v>
      </c>
      <c r="G212" s="219" t="s">
        <v>1311</v>
      </c>
      <c r="H212" s="220">
        <v>29</v>
      </c>
      <c r="I212" s="221"/>
      <c r="J212" s="222">
        <f>ROUND(I212*H212,2)</f>
        <v>0</v>
      </c>
      <c r="K212" s="223"/>
      <c r="L212" s="41"/>
      <c r="M212" s="224" t="s">
        <v>1</v>
      </c>
      <c r="N212" s="225" t="s">
        <v>44</v>
      </c>
      <c r="O212" s="88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8" t="s">
        <v>415</v>
      </c>
      <c r="AT212" s="228" t="s">
        <v>154</v>
      </c>
      <c r="AU212" s="228" t="s">
        <v>164</v>
      </c>
      <c r="AY212" s="14" t="s">
        <v>152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4" t="s">
        <v>159</v>
      </c>
      <c r="BK212" s="229">
        <f>ROUND(I212*H212,2)</f>
        <v>0</v>
      </c>
      <c r="BL212" s="14" t="s">
        <v>415</v>
      </c>
      <c r="BM212" s="228" t="s">
        <v>1501</v>
      </c>
    </row>
    <row r="213" s="2" customFormat="1" ht="16.5" customHeight="1">
      <c r="A213" s="35"/>
      <c r="B213" s="36"/>
      <c r="C213" s="216" t="s">
        <v>473</v>
      </c>
      <c r="D213" s="216" t="s">
        <v>154</v>
      </c>
      <c r="E213" s="217" t="s">
        <v>1502</v>
      </c>
      <c r="F213" s="218" t="s">
        <v>1494</v>
      </c>
      <c r="G213" s="219" t="s">
        <v>1311</v>
      </c>
      <c r="H213" s="220">
        <v>7</v>
      </c>
      <c r="I213" s="221"/>
      <c r="J213" s="222">
        <f>ROUND(I213*H213,2)</f>
        <v>0</v>
      </c>
      <c r="K213" s="223"/>
      <c r="L213" s="41"/>
      <c r="M213" s="224" t="s">
        <v>1</v>
      </c>
      <c r="N213" s="225" t="s">
        <v>44</v>
      </c>
      <c r="O213" s="88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8" t="s">
        <v>415</v>
      </c>
      <c r="AT213" s="228" t="s">
        <v>154</v>
      </c>
      <c r="AU213" s="228" t="s">
        <v>164</v>
      </c>
      <c r="AY213" s="14" t="s">
        <v>152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4" t="s">
        <v>159</v>
      </c>
      <c r="BK213" s="229">
        <f>ROUND(I213*H213,2)</f>
        <v>0</v>
      </c>
      <c r="BL213" s="14" t="s">
        <v>415</v>
      </c>
      <c r="BM213" s="228" t="s">
        <v>1503</v>
      </c>
    </row>
    <row r="214" s="2" customFormat="1" ht="16.5" customHeight="1">
      <c r="A214" s="35"/>
      <c r="B214" s="36"/>
      <c r="C214" s="230" t="s">
        <v>477</v>
      </c>
      <c r="D214" s="230" t="s">
        <v>185</v>
      </c>
      <c r="E214" s="231" t="s">
        <v>1504</v>
      </c>
      <c r="F214" s="232" t="s">
        <v>1494</v>
      </c>
      <c r="G214" s="233" t="s">
        <v>1311</v>
      </c>
      <c r="H214" s="234">
        <v>7</v>
      </c>
      <c r="I214" s="235"/>
      <c r="J214" s="236">
        <f>ROUND(I214*H214,2)</f>
        <v>0</v>
      </c>
      <c r="K214" s="237"/>
      <c r="L214" s="238"/>
      <c r="M214" s="239" t="s">
        <v>1</v>
      </c>
      <c r="N214" s="240" t="s">
        <v>44</v>
      </c>
      <c r="O214" s="88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8" t="s">
        <v>1314</v>
      </c>
      <c r="AT214" s="228" t="s">
        <v>185</v>
      </c>
      <c r="AU214" s="228" t="s">
        <v>164</v>
      </c>
      <c r="AY214" s="14" t="s">
        <v>152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4" t="s">
        <v>159</v>
      </c>
      <c r="BK214" s="229">
        <f>ROUND(I214*H214,2)</f>
        <v>0</v>
      </c>
      <c r="BL214" s="14" t="s">
        <v>415</v>
      </c>
      <c r="BM214" s="228" t="s">
        <v>1505</v>
      </c>
    </row>
    <row r="215" s="12" customFormat="1" ht="20.88" customHeight="1">
      <c r="A215" s="12"/>
      <c r="B215" s="200"/>
      <c r="C215" s="201"/>
      <c r="D215" s="202" t="s">
        <v>77</v>
      </c>
      <c r="E215" s="214" t="s">
        <v>1506</v>
      </c>
      <c r="F215" s="214" t="s">
        <v>1507</v>
      </c>
      <c r="G215" s="201"/>
      <c r="H215" s="201"/>
      <c r="I215" s="204"/>
      <c r="J215" s="215">
        <f>BK215</f>
        <v>0</v>
      </c>
      <c r="K215" s="201"/>
      <c r="L215" s="206"/>
      <c r="M215" s="207"/>
      <c r="N215" s="208"/>
      <c r="O215" s="208"/>
      <c r="P215" s="209">
        <f>SUM(P216:P235)</f>
        <v>0</v>
      </c>
      <c r="Q215" s="208"/>
      <c r="R215" s="209">
        <f>SUM(R216:R235)</f>
        <v>0</v>
      </c>
      <c r="S215" s="208"/>
      <c r="T215" s="210">
        <f>SUM(T216:T235)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1" t="s">
        <v>164</v>
      </c>
      <c r="AT215" s="212" t="s">
        <v>77</v>
      </c>
      <c r="AU215" s="212" t="s">
        <v>159</v>
      </c>
      <c r="AY215" s="211" t="s">
        <v>152</v>
      </c>
      <c r="BK215" s="213">
        <f>SUM(BK216:BK235)</f>
        <v>0</v>
      </c>
    </row>
    <row r="216" s="2" customFormat="1" ht="16.5" customHeight="1">
      <c r="A216" s="35"/>
      <c r="B216" s="36"/>
      <c r="C216" s="216" t="s">
        <v>481</v>
      </c>
      <c r="D216" s="216" t="s">
        <v>154</v>
      </c>
      <c r="E216" s="217" t="s">
        <v>1508</v>
      </c>
      <c r="F216" s="218" t="s">
        <v>1509</v>
      </c>
      <c r="G216" s="219" t="s">
        <v>1311</v>
      </c>
      <c r="H216" s="220">
        <v>1</v>
      </c>
      <c r="I216" s="221"/>
      <c r="J216" s="222">
        <f>ROUND(I216*H216,2)</f>
        <v>0</v>
      </c>
      <c r="K216" s="223"/>
      <c r="L216" s="41"/>
      <c r="M216" s="224" t="s">
        <v>1</v>
      </c>
      <c r="N216" s="225" t="s">
        <v>44</v>
      </c>
      <c r="O216" s="88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8" t="s">
        <v>415</v>
      </c>
      <c r="AT216" s="228" t="s">
        <v>154</v>
      </c>
      <c r="AU216" s="228" t="s">
        <v>164</v>
      </c>
      <c r="AY216" s="14" t="s">
        <v>152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4" t="s">
        <v>159</v>
      </c>
      <c r="BK216" s="229">
        <f>ROUND(I216*H216,2)</f>
        <v>0</v>
      </c>
      <c r="BL216" s="14" t="s">
        <v>415</v>
      </c>
      <c r="BM216" s="228" t="s">
        <v>1510</v>
      </c>
    </row>
    <row r="217" s="2" customFormat="1" ht="16.5" customHeight="1">
      <c r="A217" s="35"/>
      <c r="B217" s="36"/>
      <c r="C217" s="230" t="s">
        <v>487</v>
      </c>
      <c r="D217" s="230" t="s">
        <v>185</v>
      </c>
      <c r="E217" s="231" t="s">
        <v>1511</v>
      </c>
      <c r="F217" s="232" t="s">
        <v>1512</v>
      </c>
      <c r="G217" s="233" t="s">
        <v>1311</v>
      </c>
      <c r="H217" s="234">
        <v>1</v>
      </c>
      <c r="I217" s="235"/>
      <c r="J217" s="236">
        <f>ROUND(I217*H217,2)</f>
        <v>0</v>
      </c>
      <c r="K217" s="237"/>
      <c r="L217" s="238"/>
      <c r="M217" s="239" t="s">
        <v>1</v>
      </c>
      <c r="N217" s="240" t="s">
        <v>44</v>
      </c>
      <c r="O217" s="88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8" t="s">
        <v>1314</v>
      </c>
      <c r="AT217" s="228" t="s">
        <v>185</v>
      </c>
      <c r="AU217" s="228" t="s">
        <v>164</v>
      </c>
      <c r="AY217" s="14" t="s">
        <v>152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4" t="s">
        <v>159</v>
      </c>
      <c r="BK217" s="229">
        <f>ROUND(I217*H217,2)</f>
        <v>0</v>
      </c>
      <c r="BL217" s="14" t="s">
        <v>415</v>
      </c>
      <c r="BM217" s="228" t="s">
        <v>1513</v>
      </c>
    </row>
    <row r="218" s="2" customFormat="1" ht="16.5" customHeight="1">
      <c r="A218" s="35"/>
      <c r="B218" s="36"/>
      <c r="C218" s="216" t="s">
        <v>495</v>
      </c>
      <c r="D218" s="216" t="s">
        <v>154</v>
      </c>
      <c r="E218" s="217" t="s">
        <v>1514</v>
      </c>
      <c r="F218" s="218" t="s">
        <v>1515</v>
      </c>
      <c r="G218" s="219" t="s">
        <v>1311</v>
      </c>
      <c r="H218" s="220">
        <v>1</v>
      </c>
      <c r="I218" s="221"/>
      <c r="J218" s="222">
        <f>ROUND(I218*H218,2)</f>
        <v>0</v>
      </c>
      <c r="K218" s="223"/>
      <c r="L218" s="41"/>
      <c r="M218" s="224" t="s">
        <v>1</v>
      </c>
      <c r="N218" s="225" t="s">
        <v>44</v>
      </c>
      <c r="O218" s="88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8" t="s">
        <v>415</v>
      </c>
      <c r="AT218" s="228" t="s">
        <v>154</v>
      </c>
      <c r="AU218" s="228" t="s">
        <v>164</v>
      </c>
      <c r="AY218" s="14" t="s">
        <v>152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4" t="s">
        <v>159</v>
      </c>
      <c r="BK218" s="229">
        <f>ROUND(I218*H218,2)</f>
        <v>0</v>
      </c>
      <c r="BL218" s="14" t="s">
        <v>415</v>
      </c>
      <c r="BM218" s="228" t="s">
        <v>1516</v>
      </c>
    </row>
    <row r="219" s="2" customFormat="1" ht="16.5" customHeight="1">
      <c r="A219" s="35"/>
      <c r="B219" s="36"/>
      <c r="C219" s="230" t="s">
        <v>499</v>
      </c>
      <c r="D219" s="230" t="s">
        <v>185</v>
      </c>
      <c r="E219" s="231" t="s">
        <v>1517</v>
      </c>
      <c r="F219" s="232" t="s">
        <v>1515</v>
      </c>
      <c r="G219" s="233" t="s">
        <v>1311</v>
      </c>
      <c r="H219" s="234">
        <v>1</v>
      </c>
      <c r="I219" s="235"/>
      <c r="J219" s="236">
        <f>ROUND(I219*H219,2)</f>
        <v>0</v>
      </c>
      <c r="K219" s="237"/>
      <c r="L219" s="238"/>
      <c r="M219" s="239" t="s">
        <v>1</v>
      </c>
      <c r="N219" s="240" t="s">
        <v>44</v>
      </c>
      <c r="O219" s="88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8" t="s">
        <v>1314</v>
      </c>
      <c r="AT219" s="228" t="s">
        <v>185</v>
      </c>
      <c r="AU219" s="228" t="s">
        <v>164</v>
      </c>
      <c r="AY219" s="14" t="s">
        <v>152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4" t="s">
        <v>159</v>
      </c>
      <c r="BK219" s="229">
        <f>ROUND(I219*H219,2)</f>
        <v>0</v>
      </c>
      <c r="BL219" s="14" t="s">
        <v>415</v>
      </c>
      <c r="BM219" s="228" t="s">
        <v>1518</v>
      </c>
    </row>
    <row r="220" s="2" customFormat="1" ht="16.5" customHeight="1">
      <c r="A220" s="35"/>
      <c r="B220" s="36"/>
      <c r="C220" s="216" t="s">
        <v>503</v>
      </c>
      <c r="D220" s="216" t="s">
        <v>154</v>
      </c>
      <c r="E220" s="217" t="s">
        <v>1519</v>
      </c>
      <c r="F220" s="218" t="s">
        <v>1520</v>
      </c>
      <c r="G220" s="219" t="s">
        <v>1311</v>
      </c>
      <c r="H220" s="220">
        <v>2</v>
      </c>
      <c r="I220" s="221"/>
      <c r="J220" s="222">
        <f>ROUND(I220*H220,2)</f>
        <v>0</v>
      </c>
      <c r="K220" s="223"/>
      <c r="L220" s="41"/>
      <c r="M220" s="224" t="s">
        <v>1</v>
      </c>
      <c r="N220" s="225" t="s">
        <v>44</v>
      </c>
      <c r="O220" s="88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8" t="s">
        <v>415</v>
      </c>
      <c r="AT220" s="228" t="s">
        <v>154</v>
      </c>
      <c r="AU220" s="228" t="s">
        <v>164</v>
      </c>
      <c r="AY220" s="14" t="s">
        <v>152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4" t="s">
        <v>159</v>
      </c>
      <c r="BK220" s="229">
        <f>ROUND(I220*H220,2)</f>
        <v>0</v>
      </c>
      <c r="BL220" s="14" t="s">
        <v>415</v>
      </c>
      <c r="BM220" s="228" t="s">
        <v>1521</v>
      </c>
    </row>
    <row r="221" s="2" customFormat="1" ht="16.5" customHeight="1">
      <c r="A221" s="35"/>
      <c r="B221" s="36"/>
      <c r="C221" s="230" t="s">
        <v>507</v>
      </c>
      <c r="D221" s="230" t="s">
        <v>185</v>
      </c>
      <c r="E221" s="231" t="s">
        <v>1522</v>
      </c>
      <c r="F221" s="232" t="s">
        <v>1520</v>
      </c>
      <c r="G221" s="233" t="s">
        <v>1311</v>
      </c>
      <c r="H221" s="234">
        <v>2</v>
      </c>
      <c r="I221" s="235"/>
      <c r="J221" s="236">
        <f>ROUND(I221*H221,2)</f>
        <v>0</v>
      </c>
      <c r="K221" s="237"/>
      <c r="L221" s="238"/>
      <c r="M221" s="239" t="s">
        <v>1</v>
      </c>
      <c r="N221" s="240" t="s">
        <v>44</v>
      </c>
      <c r="O221" s="88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8" t="s">
        <v>1314</v>
      </c>
      <c r="AT221" s="228" t="s">
        <v>185</v>
      </c>
      <c r="AU221" s="228" t="s">
        <v>164</v>
      </c>
      <c r="AY221" s="14" t="s">
        <v>152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4" t="s">
        <v>159</v>
      </c>
      <c r="BK221" s="229">
        <f>ROUND(I221*H221,2)</f>
        <v>0</v>
      </c>
      <c r="BL221" s="14" t="s">
        <v>415</v>
      </c>
      <c r="BM221" s="228" t="s">
        <v>1523</v>
      </c>
    </row>
    <row r="222" s="2" customFormat="1" ht="16.5" customHeight="1">
      <c r="A222" s="35"/>
      <c r="B222" s="36"/>
      <c r="C222" s="216" t="s">
        <v>511</v>
      </c>
      <c r="D222" s="216" t="s">
        <v>154</v>
      </c>
      <c r="E222" s="217" t="s">
        <v>1524</v>
      </c>
      <c r="F222" s="218" t="s">
        <v>1525</v>
      </c>
      <c r="G222" s="219" t="s">
        <v>1311</v>
      </c>
      <c r="H222" s="220">
        <v>1</v>
      </c>
      <c r="I222" s="221"/>
      <c r="J222" s="222">
        <f>ROUND(I222*H222,2)</f>
        <v>0</v>
      </c>
      <c r="K222" s="223"/>
      <c r="L222" s="41"/>
      <c r="M222" s="224" t="s">
        <v>1</v>
      </c>
      <c r="N222" s="225" t="s">
        <v>44</v>
      </c>
      <c r="O222" s="88"/>
      <c r="P222" s="226">
        <f>O222*H222</f>
        <v>0</v>
      </c>
      <c r="Q222" s="226">
        <v>0</v>
      </c>
      <c r="R222" s="226">
        <f>Q222*H222</f>
        <v>0</v>
      </c>
      <c r="S222" s="226">
        <v>0</v>
      </c>
      <c r="T222" s="22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8" t="s">
        <v>415</v>
      </c>
      <c r="AT222" s="228" t="s">
        <v>154</v>
      </c>
      <c r="AU222" s="228" t="s">
        <v>164</v>
      </c>
      <c r="AY222" s="14" t="s">
        <v>152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4" t="s">
        <v>159</v>
      </c>
      <c r="BK222" s="229">
        <f>ROUND(I222*H222,2)</f>
        <v>0</v>
      </c>
      <c r="BL222" s="14" t="s">
        <v>415</v>
      </c>
      <c r="BM222" s="228" t="s">
        <v>1526</v>
      </c>
    </row>
    <row r="223" s="2" customFormat="1" ht="16.5" customHeight="1">
      <c r="A223" s="35"/>
      <c r="B223" s="36"/>
      <c r="C223" s="230" t="s">
        <v>515</v>
      </c>
      <c r="D223" s="230" t="s">
        <v>185</v>
      </c>
      <c r="E223" s="231" t="s">
        <v>1527</v>
      </c>
      <c r="F223" s="232" t="s">
        <v>1525</v>
      </c>
      <c r="G223" s="233" t="s">
        <v>1311</v>
      </c>
      <c r="H223" s="234">
        <v>1</v>
      </c>
      <c r="I223" s="235"/>
      <c r="J223" s="236">
        <f>ROUND(I223*H223,2)</f>
        <v>0</v>
      </c>
      <c r="K223" s="237"/>
      <c r="L223" s="238"/>
      <c r="M223" s="239" t="s">
        <v>1</v>
      </c>
      <c r="N223" s="240" t="s">
        <v>44</v>
      </c>
      <c r="O223" s="88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8" t="s">
        <v>1314</v>
      </c>
      <c r="AT223" s="228" t="s">
        <v>185</v>
      </c>
      <c r="AU223" s="228" t="s">
        <v>164</v>
      </c>
      <c r="AY223" s="14" t="s">
        <v>152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4" t="s">
        <v>159</v>
      </c>
      <c r="BK223" s="229">
        <f>ROUND(I223*H223,2)</f>
        <v>0</v>
      </c>
      <c r="BL223" s="14" t="s">
        <v>415</v>
      </c>
      <c r="BM223" s="228" t="s">
        <v>1528</v>
      </c>
    </row>
    <row r="224" s="2" customFormat="1" ht="16.5" customHeight="1">
      <c r="A224" s="35"/>
      <c r="B224" s="36"/>
      <c r="C224" s="216" t="s">
        <v>522</v>
      </c>
      <c r="D224" s="216" t="s">
        <v>154</v>
      </c>
      <c r="E224" s="217" t="s">
        <v>1529</v>
      </c>
      <c r="F224" s="218" t="s">
        <v>1530</v>
      </c>
      <c r="G224" s="219" t="s">
        <v>1311</v>
      </c>
      <c r="H224" s="220">
        <v>3</v>
      </c>
      <c r="I224" s="221"/>
      <c r="J224" s="222">
        <f>ROUND(I224*H224,2)</f>
        <v>0</v>
      </c>
      <c r="K224" s="223"/>
      <c r="L224" s="41"/>
      <c r="M224" s="224" t="s">
        <v>1</v>
      </c>
      <c r="N224" s="225" t="s">
        <v>44</v>
      </c>
      <c r="O224" s="88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8" t="s">
        <v>415</v>
      </c>
      <c r="AT224" s="228" t="s">
        <v>154</v>
      </c>
      <c r="AU224" s="228" t="s">
        <v>164</v>
      </c>
      <c r="AY224" s="14" t="s">
        <v>152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4" t="s">
        <v>159</v>
      </c>
      <c r="BK224" s="229">
        <f>ROUND(I224*H224,2)</f>
        <v>0</v>
      </c>
      <c r="BL224" s="14" t="s">
        <v>415</v>
      </c>
      <c r="BM224" s="228" t="s">
        <v>1531</v>
      </c>
    </row>
    <row r="225" s="2" customFormat="1" ht="16.5" customHeight="1">
      <c r="A225" s="35"/>
      <c r="B225" s="36"/>
      <c r="C225" s="230" t="s">
        <v>526</v>
      </c>
      <c r="D225" s="230" t="s">
        <v>185</v>
      </c>
      <c r="E225" s="231" t="s">
        <v>1532</v>
      </c>
      <c r="F225" s="232" t="s">
        <v>1530</v>
      </c>
      <c r="G225" s="233" t="s">
        <v>1311</v>
      </c>
      <c r="H225" s="234">
        <v>3</v>
      </c>
      <c r="I225" s="235"/>
      <c r="J225" s="236">
        <f>ROUND(I225*H225,2)</f>
        <v>0</v>
      </c>
      <c r="K225" s="237"/>
      <c r="L225" s="238"/>
      <c r="M225" s="239" t="s">
        <v>1</v>
      </c>
      <c r="N225" s="240" t="s">
        <v>44</v>
      </c>
      <c r="O225" s="88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8" t="s">
        <v>1314</v>
      </c>
      <c r="AT225" s="228" t="s">
        <v>185</v>
      </c>
      <c r="AU225" s="228" t="s">
        <v>164</v>
      </c>
      <c r="AY225" s="14" t="s">
        <v>152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4" t="s">
        <v>159</v>
      </c>
      <c r="BK225" s="229">
        <f>ROUND(I225*H225,2)</f>
        <v>0</v>
      </c>
      <c r="BL225" s="14" t="s">
        <v>415</v>
      </c>
      <c r="BM225" s="228" t="s">
        <v>1533</v>
      </c>
    </row>
    <row r="226" s="2" customFormat="1" ht="16.5" customHeight="1">
      <c r="A226" s="35"/>
      <c r="B226" s="36"/>
      <c r="C226" s="216" t="s">
        <v>528</v>
      </c>
      <c r="D226" s="216" t="s">
        <v>154</v>
      </c>
      <c r="E226" s="217" t="s">
        <v>1534</v>
      </c>
      <c r="F226" s="218" t="s">
        <v>1535</v>
      </c>
      <c r="G226" s="219" t="s">
        <v>1311</v>
      </c>
      <c r="H226" s="220">
        <v>8</v>
      </c>
      <c r="I226" s="221"/>
      <c r="J226" s="222">
        <f>ROUND(I226*H226,2)</f>
        <v>0</v>
      </c>
      <c r="K226" s="223"/>
      <c r="L226" s="41"/>
      <c r="M226" s="224" t="s">
        <v>1</v>
      </c>
      <c r="N226" s="225" t="s">
        <v>44</v>
      </c>
      <c r="O226" s="88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8" t="s">
        <v>415</v>
      </c>
      <c r="AT226" s="228" t="s">
        <v>154</v>
      </c>
      <c r="AU226" s="228" t="s">
        <v>164</v>
      </c>
      <c r="AY226" s="14" t="s">
        <v>152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4" t="s">
        <v>159</v>
      </c>
      <c r="BK226" s="229">
        <f>ROUND(I226*H226,2)</f>
        <v>0</v>
      </c>
      <c r="BL226" s="14" t="s">
        <v>415</v>
      </c>
      <c r="BM226" s="228" t="s">
        <v>1536</v>
      </c>
    </row>
    <row r="227" s="2" customFormat="1" ht="16.5" customHeight="1">
      <c r="A227" s="35"/>
      <c r="B227" s="36"/>
      <c r="C227" s="230" t="s">
        <v>532</v>
      </c>
      <c r="D227" s="230" t="s">
        <v>185</v>
      </c>
      <c r="E227" s="231" t="s">
        <v>1537</v>
      </c>
      <c r="F227" s="232" t="s">
        <v>1535</v>
      </c>
      <c r="G227" s="233" t="s">
        <v>1311</v>
      </c>
      <c r="H227" s="234">
        <v>8</v>
      </c>
      <c r="I227" s="235"/>
      <c r="J227" s="236">
        <f>ROUND(I227*H227,2)</f>
        <v>0</v>
      </c>
      <c r="K227" s="237"/>
      <c r="L227" s="238"/>
      <c r="M227" s="239" t="s">
        <v>1</v>
      </c>
      <c r="N227" s="240" t="s">
        <v>44</v>
      </c>
      <c r="O227" s="88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8" t="s">
        <v>1314</v>
      </c>
      <c r="AT227" s="228" t="s">
        <v>185</v>
      </c>
      <c r="AU227" s="228" t="s">
        <v>164</v>
      </c>
      <c r="AY227" s="14" t="s">
        <v>152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4" t="s">
        <v>159</v>
      </c>
      <c r="BK227" s="229">
        <f>ROUND(I227*H227,2)</f>
        <v>0</v>
      </c>
      <c r="BL227" s="14" t="s">
        <v>415</v>
      </c>
      <c r="BM227" s="228" t="s">
        <v>1538</v>
      </c>
    </row>
    <row r="228" s="2" customFormat="1" ht="16.5" customHeight="1">
      <c r="A228" s="35"/>
      <c r="B228" s="36"/>
      <c r="C228" s="216" t="s">
        <v>536</v>
      </c>
      <c r="D228" s="216" t="s">
        <v>154</v>
      </c>
      <c r="E228" s="217" t="s">
        <v>1539</v>
      </c>
      <c r="F228" s="218" t="s">
        <v>1540</v>
      </c>
      <c r="G228" s="219" t="s">
        <v>1311</v>
      </c>
      <c r="H228" s="220">
        <v>1</v>
      </c>
      <c r="I228" s="221"/>
      <c r="J228" s="222">
        <f>ROUND(I228*H228,2)</f>
        <v>0</v>
      </c>
      <c r="K228" s="223"/>
      <c r="L228" s="41"/>
      <c r="M228" s="224" t="s">
        <v>1</v>
      </c>
      <c r="N228" s="225" t="s">
        <v>44</v>
      </c>
      <c r="O228" s="88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8" t="s">
        <v>415</v>
      </c>
      <c r="AT228" s="228" t="s">
        <v>154</v>
      </c>
      <c r="AU228" s="228" t="s">
        <v>164</v>
      </c>
      <c r="AY228" s="14" t="s">
        <v>152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4" t="s">
        <v>159</v>
      </c>
      <c r="BK228" s="229">
        <f>ROUND(I228*H228,2)</f>
        <v>0</v>
      </c>
      <c r="BL228" s="14" t="s">
        <v>415</v>
      </c>
      <c r="BM228" s="228" t="s">
        <v>1541</v>
      </c>
    </row>
    <row r="229" s="2" customFormat="1" ht="16.5" customHeight="1">
      <c r="A229" s="35"/>
      <c r="B229" s="36"/>
      <c r="C229" s="230" t="s">
        <v>540</v>
      </c>
      <c r="D229" s="230" t="s">
        <v>185</v>
      </c>
      <c r="E229" s="231" t="s">
        <v>1542</v>
      </c>
      <c r="F229" s="232" t="s">
        <v>1540</v>
      </c>
      <c r="G229" s="233" t="s">
        <v>1311</v>
      </c>
      <c r="H229" s="234">
        <v>1</v>
      </c>
      <c r="I229" s="235"/>
      <c r="J229" s="236">
        <f>ROUND(I229*H229,2)</f>
        <v>0</v>
      </c>
      <c r="K229" s="237"/>
      <c r="L229" s="238"/>
      <c r="M229" s="239" t="s">
        <v>1</v>
      </c>
      <c r="N229" s="240" t="s">
        <v>44</v>
      </c>
      <c r="O229" s="88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8" t="s">
        <v>1314</v>
      </c>
      <c r="AT229" s="228" t="s">
        <v>185</v>
      </c>
      <c r="AU229" s="228" t="s">
        <v>164</v>
      </c>
      <c r="AY229" s="14" t="s">
        <v>152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4" t="s">
        <v>159</v>
      </c>
      <c r="BK229" s="229">
        <f>ROUND(I229*H229,2)</f>
        <v>0</v>
      </c>
      <c r="BL229" s="14" t="s">
        <v>415</v>
      </c>
      <c r="BM229" s="228" t="s">
        <v>1543</v>
      </c>
    </row>
    <row r="230" s="2" customFormat="1" ht="16.5" customHeight="1">
      <c r="A230" s="35"/>
      <c r="B230" s="36"/>
      <c r="C230" s="216" t="s">
        <v>544</v>
      </c>
      <c r="D230" s="216" t="s">
        <v>154</v>
      </c>
      <c r="E230" s="217" t="s">
        <v>1544</v>
      </c>
      <c r="F230" s="218" t="s">
        <v>1545</v>
      </c>
      <c r="G230" s="219" t="s">
        <v>1311</v>
      </c>
      <c r="H230" s="220">
        <v>3</v>
      </c>
      <c r="I230" s="221"/>
      <c r="J230" s="222">
        <f>ROUND(I230*H230,2)</f>
        <v>0</v>
      </c>
      <c r="K230" s="223"/>
      <c r="L230" s="41"/>
      <c r="M230" s="224" t="s">
        <v>1</v>
      </c>
      <c r="N230" s="225" t="s">
        <v>44</v>
      </c>
      <c r="O230" s="88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8" t="s">
        <v>415</v>
      </c>
      <c r="AT230" s="228" t="s">
        <v>154</v>
      </c>
      <c r="AU230" s="228" t="s">
        <v>164</v>
      </c>
      <c r="AY230" s="14" t="s">
        <v>152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4" t="s">
        <v>159</v>
      </c>
      <c r="BK230" s="229">
        <f>ROUND(I230*H230,2)</f>
        <v>0</v>
      </c>
      <c r="BL230" s="14" t="s">
        <v>415</v>
      </c>
      <c r="BM230" s="228" t="s">
        <v>1546</v>
      </c>
    </row>
    <row r="231" s="2" customFormat="1" ht="16.5" customHeight="1">
      <c r="A231" s="35"/>
      <c r="B231" s="36"/>
      <c r="C231" s="230" t="s">
        <v>548</v>
      </c>
      <c r="D231" s="230" t="s">
        <v>185</v>
      </c>
      <c r="E231" s="231" t="s">
        <v>1547</v>
      </c>
      <c r="F231" s="232" t="s">
        <v>1545</v>
      </c>
      <c r="G231" s="233" t="s">
        <v>1311</v>
      </c>
      <c r="H231" s="234">
        <v>3</v>
      </c>
      <c r="I231" s="235"/>
      <c r="J231" s="236">
        <f>ROUND(I231*H231,2)</f>
        <v>0</v>
      </c>
      <c r="K231" s="237"/>
      <c r="L231" s="238"/>
      <c r="M231" s="239" t="s">
        <v>1</v>
      </c>
      <c r="N231" s="240" t="s">
        <v>44</v>
      </c>
      <c r="O231" s="88"/>
      <c r="P231" s="226">
        <f>O231*H231</f>
        <v>0</v>
      </c>
      <c r="Q231" s="226">
        <v>0</v>
      </c>
      <c r="R231" s="226">
        <f>Q231*H231</f>
        <v>0</v>
      </c>
      <c r="S231" s="226">
        <v>0</v>
      </c>
      <c r="T231" s="22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8" t="s">
        <v>1314</v>
      </c>
      <c r="AT231" s="228" t="s">
        <v>185</v>
      </c>
      <c r="AU231" s="228" t="s">
        <v>164</v>
      </c>
      <c r="AY231" s="14" t="s">
        <v>152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4" t="s">
        <v>159</v>
      </c>
      <c r="BK231" s="229">
        <f>ROUND(I231*H231,2)</f>
        <v>0</v>
      </c>
      <c r="BL231" s="14" t="s">
        <v>415</v>
      </c>
      <c r="BM231" s="228" t="s">
        <v>1548</v>
      </c>
    </row>
    <row r="232" s="2" customFormat="1" ht="16.5" customHeight="1">
      <c r="A232" s="35"/>
      <c r="B232" s="36"/>
      <c r="C232" s="216" t="s">
        <v>552</v>
      </c>
      <c r="D232" s="216" t="s">
        <v>154</v>
      </c>
      <c r="E232" s="217" t="s">
        <v>1549</v>
      </c>
      <c r="F232" s="218" t="s">
        <v>1550</v>
      </c>
      <c r="G232" s="219" t="s">
        <v>1311</v>
      </c>
      <c r="H232" s="220">
        <v>1</v>
      </c>
      <c r="I232" s="221"/>
      <c r="J232" s="222">
        <f>ROUND(I232*H232,2)</f>
        <v>0</v>
      </c>
      <c r="K232" s="223"/>
      <c r="L232" s="41"/>
      <c r="M232" s="224" t="s">
        <v>1</v>
      </c>
      <c r="N232" s="225" t="s">
        <v>44</v>
      </c>
      <c r="O232" s="88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8" t="s">
        <v>415</v>
      </c>
      <c r="AT232" s="228" t="s">
        <v>154</v>
      </c>
      <c r="AU232" s="228" t="s">
        <v>164</v>
      </c>
      <c r="AY232" s="14" t="s">
        <v>152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4" t="s">
        <v>159</v>
      </c>
      <c r="BK232" s="229">
        <f>ROUND(I232*H232,2)</f>
        <v>0</v>
      </c>
      <c r="BL232" s="14" t="s">
        <v>415</v>
      </c>
      <c r="BM232" s="228" t="s">
        <v>1551</v>
      </c>
    </row>
    <row r="233" s="2" customFormat="1" ht="16.5" customHeight="1">
      <c r="A233" s="35"/>
      <c r="B233" s="36"/>
      <c r="C233" s="230" t="s">
        <v>556</v>
      </c>
      <c r="D233" s="230" t="s">
        <v>185</v>
      </c>
      <c r="E233" s="231" t="s">
        <v>1552</v>
      </c>
      <c r="F233" s="232" t="s">
        <v>1550</v>
      </c>
      <c r="G233" s="233" t="s">
        <v>1311</v>
      </c>
      <c r="H233" s="234">
        <v>1</v>
      </c>
      <c r="I233" s="235"/>
      <c r="J233" s="236">
        <f>ROUND(I233*H233,2)</f>
        <v>0</v>
      </c>
      <c r="K233" s="237"/>
      <c r="L233" s="238"/>
      <c r="M233" s="239" t="s">
        <v>1</v>
      </c>
      <c r="N233" s="240" t="s">
        <v>44</v>
      </c>
      <c r="O233" s="88"/>
      <c r="P233" s="226">
        <f>O233*H233</f>
        <v>0</v>
      </c>
      <c r="Q233" s="226">
        <v>0</v>
      </c>
      <c r="R233" s="226">
        <f>Q233*H233</f>
        <v>0</v>
      </c>
      <c r="S233" s="226">
        <v>0</v>
      </c>
      <c r="T233" s="22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8" t="s">
        <v>1314</v>
      </c>
      <c r="AT233" s="228" t="s">
        <v>185</v>
      </c>
      <c r="AU233" s="228" t="s">
        <v>164</v>
      </c>
      <c r="AY233" s="14" t="s">
        <v>152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4" t="s">
        <v>159</v>
      </c>
      <c r="BK233" s="229">
        <f>ROUND(I233*H233,2)</f>
        <v>0</v>
      </c>
      <c r="BL233" s="14" t="s">
        <v>415</v>
      </c>
      <c r="BM233" s="228" t="s">
        <v>1553</v>
      </c>
    </row>
    <row r="234" s="2" customFormat="1" ht="16.5" customHeight="1">
      <c r="A234" s="35"/>
      <c r="B234" s="36"/>
      <c r="C234" s="216" t="s">
        <v>560</v>
      </c>
      <c r="D234" s="216" t="s">
        <v>154</v>
      </c>
      <c r="E234" s="217" t="s">
        <v>1554</v>
      </c>
      <c r="F234" s="218" t="s">
        <v>1555</v>
      </c>
      <c r="G234" s="219" t="s">
        <v>1311</v>
      </c>
      <c r="H234" s="220">
        <v>1</v>
      </c>
      <c r="I234" s="221"/>
      <c r="J234" s="222">
        <f>ROUND(I234*H234,2)</f>
        <v>0</v>
      </c>
      <c r="K234" s="223"/>
      <c r="L234" s="41"/>
      <c r="M234" s="224" t="s">
        <v>1</v>
      </c>
      <c r="N234" s="225" t="s">
        <v>44</v>
      </c>
      <c r="O234" s="88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8" t="s">
        <v>415</v>
      </c>
      <c r="AT234" s="228" t="s">
        <v>154</v>
      </c>
      <c r="AU234" s="228" t="s">
        <v>164</v>
      </c>
      <c r="AY234" s="14" t="s">
        <v>152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4" t="s">
        <v>159</v>
      </c>
      <c r="BK234" s="229">
        <f>ROUND(I234*H234,2)</f>
        <v>0</v>
      </c>
      <c r="BL234" s="14" t="s">
        <v>415</v>
      </c>
      <c r="BM234" s="228" t="s">
        <v>1556</v>
      </c>
    </row>
    <row r="235" s="2" customFormat="1" ht="16.5" customHeight="1">
      <c r="A235" s="35"/>
      <c r="B235" s="36"/>
      <c r="C235" s="230" t="s">
        <v>564</v>
      </c>
      <c r="D235" s="230" t="s">
        <v>185</v>
      </c>
      <c r="E235" s="231" t="s">
        <v>1557</v>
      </c>
      <c r="F235" s="232" t="s">
        <v>1555</v>
      </c>
      <c r="G235" s="233" t="s">
        <v>1311</v>
      </c>
      <c r="H235" s="234">
        <v>1</v>
      </c>
      <c r="I235" s="235"/>
      <c r="J235" s="236">
        <f>ROUND(I235*H235,2)</f>
        <v>0</v>
      </c>
      <c r="K235" s="237"/>
      <c r="L235" s="238"/>
      <c r="M235" s="239" t="s">
        <v>1</v>
      </c>
      <c r="N235" s="240" t="s">
        <v>44</v>
      </c>
      <c r="O235" s="88"/>
      <c r="P235" s="226">
        <f>O235*H235</f>
        <v>0</v>
      </c>
      <c r="Q235" s="226">
        <v>0</v>
      </c>
      <c r="R235" s="226">
        <f>Q235*H235</f>
        <v>0</v>
      </c>
      <c r="S235" s="226">
        <v>0</v>
      </c>
      <c r="T235" s="22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8" t="s">
        <v>1314</v>
      </c>
      <c r="AT235" s="228" t="s">
        <v>185</v>
      </c>
      <c r="AU235" s="228" t="s">
        <v>164</v>
      </c>
      <c r="AY235" s="14" t="s">
        <v>152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4" t="s">
        <v>159</v>
      </c>
      <c r="BK235" s="229">
        <f>ROUND(I235*H235,2)</f>
        <v>0</v>
      </c>
      <c r="BL235" s="14" t="s">
        <v>415</v>
      </c>
      <c r="BM235" s="228" t="s">
        <v>1558</v>
      </c>
    </row>
    <row r="236" s="12" customFormat="1" ht="20.88" customHeight="1">
      <c r="A236" s="12"/>
      <c r="B236" s="200"/>
      <c r="C236" s="201"/>
      <c r="D236" s="202" t="s">
        <v>77</v>
      </c>
      <c r="E236" s="214" t="s">
        <v>1559</v>
      </c>
      <c r="F236" s="214" t="s">
        <v>1560</v>
      </c>
      <c r="G236" s="201"/>
      <c r="H236" s="201"/>
      <c r="I236" s="204"/>
      <c r="J236" s="215">
        <f>BK236</f>
        <v>0</v>
      </c>
      <c r="K236" s="201"/>
      <c r="L236" s="206"/>
      <c r="M236" s="207"/>
      <c r="N236" s="208"/>
      <c r="O236" s="208"/>
      <c r="P236" s="209">
        <f>SUM(P237:P268)</f>
        <v>0</v>
      </c>
      <c r="Q236" s="208"/>
      <c r="R236" s="209">
        <f>SUM(R237:R268)</f>
        <v>0</v>
      </c>
      <c r="S236" s="208"/>
      <c r="T236" s="210">
        <f>SUM(T237:T268)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1" t="s">
        <v>164</v>
      </c>
      <c r="AT236" s="212" t="s">
        <v>77</v>
      </c>
      <c r="AU236" s="212" t="s">
        <v>159</v>
      </c>
      <c r="AY236" s="211" t="s">
        <v>152</v>
      </c>
      <c r="BK236" s="213">
        <f>SUM(BK237:BK268)</f>
        <v>0</v>
      </c>
    </row>
    <row r="237" s="2" customFormat="1" ht="16.5" customHeight="1">
      <c r="A237" s="35"/>
      <c r="B237" s="36"/>
      <c r="C237" s="216" t="s">
        <v>568</v>
      </c>
      <c r="D237" s="216" t="s">
        <v>154</v>
      </c>
      <c r="E237" s="217" t="s">
        <v>1561</v>
      </c>
      <c r="F237" s="218" t="s">
        <v>1562</v>
      </c>
      <c r="G237" s="219" t="s">
        <v>1311</v>
      </c>
      <c r="H237" s="220">
        <v>4</v>
      </c>
      <c r="I237" s="221"/>
      <c r="J237" s="222">
        <f>ROUND(I237*H237,2)</f>
        <v>0</v>
      </c>
      <c r="K237" s="223"/>
      <c r="L237" s="41"/>
      <c r="M237" s="224" t="s">
        <v>1</v>
      </c>
      <c r="N237" s="225" t="s">
        <v>44</v>
      </c>
      <c r="O237" s="88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8" t="s">
        <v>415</v>
      </c>
      <c r="AT237" s="228" t="s">
        <v>154</v>
      </c>
      <c r="AU237" s="228" t="s">
        <v>164</v>
      </c>
      <c r="AY237" s="14" t="s">
        <v>152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4" t="s">
        <v>159</v>
      </c>
      <c r="BK237" s="229">
        <f>ROUND(I237*H237,2)</f>
        <v>0</v>
      </c>
      <c r="BL237" s="14" t="s">
        <v>415</v>
      </c>
      <c r="BM237" s="228" t="s">
        <v>1563</v>
      </c>
    </row>
    <row r="238" s="2" customFormat="1" ht="21.75" customHeight="1">
      <c r="A238" s="35"/>
      <c r="B238" s="36"/>
      <c r="C238" s="216" t="s">
        <v>572</v>
      </c>
      <c r="D238" s="216" t="s">
        <v>154</v>
      </c>
      <c r="E238" s="217" t="s">
        <v>1564</v>
      </c>
      <c r="F238" s="218" t="s">
        <v>1565</v>
      </c>
      <c r="G238" s="219" t="s">
        <v>222</v>
      </c>
      <c r="H238" s="220">
        <v>40</v>
      </c>
      <c r="I238" s="221"/>
      <c r="J238" s="222">
        <f>ROUND(I238*H238,2)</f>
        <v>0</v>
      </c>
      <c r="K238" s="223"/>
      <c r="L238" s="41"/>
      <c r="M238" s="224" t="s">
        <v>1</v>
      </c>
      <c r="N238" s="225" t="s">
        <v>44</v>
      </c>
      <c r="O238" s="88"/>
      <c r="P238" s="226">
        <f>O238*H238</f>
        <v>0</v>
      </c>
      <c r="Q238" s="226">
        <v>0</v>
      </c>
      <c r="R238" s="226">
        <f>Q238*H238</f>
        <v>0</v>
      </c>
      <c r="S238" s="226">
        <v>0</v>
      </c>
      <c r="T238" s="22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8" t="s">
        <v>415</v>
      </c>
      <c r="AT238" s="228" t="s">
        <v>154</v>
      </c>
      <c r="AU238" s="228" t="s">
        <v>164</v>
      </c>
      <c r="AY238" s="14" t="s">
        <v>152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4" t="s">
        <v>159</v>
      </c>
      <c r="BK238" s="229">
        <f>ROUND(I238*H238,2)</f>
        <v>0</v>
      </c>
      <c r="BL238" s="14" t="s">
        <v>415</v>
      </c>
      <c r="BM238" s="228" t="s">
        <v>1566</v>
      </c>
    </row>
    <row r="239" s="2" customFormat="1" ht="21.75" customHeight="1">
      <c r="A239" s="35"/>
      <c r="B239" s="36"/>
      <c r="C239" s="230" t="s">
        <v>578</v>
      </c>
      <c r="D239" s="230" t="s">
        <v>185</v>
      </c>
      <c r="E239" s="231" t="s">
        <v>1567</v>
      </c>
      <c r="F239" s="232" t="s">
        <v>1565</v>
      </c>
      <c r="G239" s="233" t="s">
        <v>222</v>
      </c>
      <c r="H239" s="234">
        <v>40</v>
      </c>
      <c r="I239" s="235"/>
      <c r="J239" s="236">
        <f>ROUND(I239*H239,2)</f>
        <v>0</v>
      </c>
      <c r="K239" s="237"/>
      <c r="L239" s="238"/>
      <c r="M239" s="239" t="s">
        <v>1</v>
      </c>
      <c r="N239" s="240" t="s">
        <v>44</v>
      </c>
      <c r="O239" s="88"/>
      <c r="P239" s="226">
        <f>O239*H239</f>
        <v>0</v>
      </c>
      <c r="Q239" s="226">
        <v>0</v>
      </c>
      <c r="R239" s="226">
        <f>Q239*H239</f>
        <v>0</v>
      </c>
      <c r="S239" s="226">
        <v>0</v>
      </c>
      <c r="T239" s="22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8" t="s">
        <v>1314</v>
      </c>
      <c r="AT239" s="228" t="s">
        <v>185</v>
      </c>
      <c r="AU239" s="228" t="s">
        <v>164</v>
      </c>
      <c r="AY239" s="14" t="s">
        <v>152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4" t="s">
        <v>159</v>
      </c>
      <c r="BK239" s="229">
        <f>ROUND(I239*H239,2)</f>
        <v>0</v>
      </c>
      <c r="BL239" s="14" t="s">
        <v>415</v>
      </c>
      <c r="BM239" s="228" t="s">
        <v>1568</v>
      </c>
    </row>
    <row r="240" s="2" customFormat="1" ht="16.5" customHeight="1">
      <c r="A240" s="35"/>
      <c r="B240" s="36"/>
      <c r="C240" s="216" t="s">
        <v>582</v>
      </c>
      <c r="D240" s="216" t="s">
        <v>154</v>
      </c>
      <c r="E240" s="217" t="s">
        <v>1569</v>
      </c>
      <c r="F240" s="218" t="s">
        <v>1570</v>
      </c>
      <c r="G240" s="219" t="s">
        <v>222</v>
      </c>
      <c r="H240" s="220">
        <v>50</v>
      </c>
      <c r="I240" s="221"/>
      <c r="J240" s="222">
        <f>ROUND(I240*H240,2)</f>
        <v>0</v>
      </c>
      <c r="K240" s="223"/>
      <c r="L240" s="41"/>
      <c r="M240" s="224" t="s">
        <v>1</v>
      </c>
      <c r="N240" s="225" t="s">
        <v>44</v>
      </c>
      <c r="O240" s="88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8" t="s">
        <v>415</v>
      </c>
      <c r="AT240" s="228" t="s">
        <v>154</v>
      </c>
      <c r="AU240" s="228" t="s">
        <v>164</v>
      </c>
      <c r="AY240" s="14" t="s">
        <v>152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4" t="s">
        <v>159</v>
      </c>
      <c r="BK240" s="229">
        <f>ROUND(I240*H240,2)</f>
        <v>0</v>
      </c>
      <c r="BL240" s="14" t="s">
        <v>415</v>
      </c>
      <c r="BM240" s="228" t="s">
        <v>1571</v>
      </c>
    </row>
    <row r="241" s="2" customFormat="1" ht="16.5" customHeight="1">
      <c r="A241" s="35"/>
      <c r="B241" s="36"/>
      <c r="C241" s="230" t="s">
        <v>586</v>
      </c>
      <c r="D241" s="230" t="s">
        <v>185</v>
      </c>
      <c r="E241" s="231" t="s">
        <v>1572</v>
      </c>
      <c r="F241" s="232" t="s">
        <v>1570</v>
      </c>
      <c r="G241" s="233" t="s">
        <v>222</v>
      </c>
      <c r="H241" s="234">
        <v>50</v>
      </c>
      <c r="I241" s="235"/>
      <c r="J241" s="236">
        <f>ROUND(I241*H241,2)</f>
        <v>0</v>
      </c>
      <c r="K241" s="237"/>
      <c r="L241" s="238"/>
      <c r="M241" s="239" t="s">
        <v>1</v>
      </c>
      <c r="N241" s="240" t="s">
        <v>44</v>
      </c>
      <c r="O241" s="88"/>
      <c r="P241" s="226">
        <f>O241*H241</f>
        <v>0</v>
      </c>
      <c r="Q241" s="226">
        <v>0</v>
      </c>
      <c r="R241" s="226">
        <f>Q241*H241</f>
        <v>0</v>
      </c>
      <c r="S241" s="226">
        <v>0</v>
      </c>
      <c r="T241" s="22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28" t="s">
        <v>1314</v>
      </c>
      <c r="AT241" s="228" t="s">
        <v>185</v>
      </c>
      <c r="AU241" s="228" t="s">
        <v>164</v>
      </c>
      <c r="AY241" s="14" t="s">
        <v>152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4" t="s">
        <v>159</v>
      </c>
      <c r="BK241" s="229">
        <f>ROUND(I241*H241,2)</f>
        <v>0</v>
      </c>
      <c r="BL241" s="14" t="s">
        <v>415</v>
      </c>
      <c r="BM241" s="228" t="s">
        <v>1573</v>
      </c>
    </row>
    <row r="242" s="2" customFormat="1" ht="16.5" customHeight="1">
      <c r="A242" s="35"/>
      <c r="B242" s="36"/>
      <c r="C242" s="216" t="s">
        <v>590</v>
      </c>
      <c r="D242" s="216" t="s">
        <v>154</v>
      </c>
      <c r="E242" s="217" t="s">
        <v>1574</v>
      </c>
      <c r="F242" s="218" t="s">
        <v>1575</v>
      </c>
      <c r="G242" s="219" t="s">
        <v>1311</v>
      </c>
      <c r="H242" s="220">
        <v>4</v>
      </c>
      <c r="I242" s="221"/>
      <c r="J242" s="222">
        <f>ROUND(I242*H242,2)</f>
        <v>0</v>
      </c>
      <c r="K242" s="223"/>
      <c r="L242" s="41"/>
      <c r="M242" s="224" t="s">
        <v>1</v>
      </c>
      <c r="N242" s="225" t="s">
        <v>44</v>
      </c>
      <c r="O242" s="88"/>
      <c r="P242" s="226">
        <f>O242*H242</f>
        <v>0</v>
      </c>
      <c r="Q242" s="226">
        <v>0</v>
      </c>
      <c r="R242" s="226">
        <f>Q242*H242</f>
        <v>0</v>
      </c>
      <c r="S242" s="226">
        <v>0</v>
      </c>
      <c r="T242" s="22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8" t="s">
        <v>415</v>
      </c>
      <c r="AT242" s="228" t="s">
        <v>154</v>
      </c>
      <c r="AU242" s="228" t="s">
        <v>164</v>
      </c>
      <c r="AY242" s="14" t="s">
        <v>152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4" t="s">
        <v>159</v>
      </c>
      <c r="BK242" s="229">
        <f>ROUND(I242*H242,2)</f>
        <v>0</v>
      </c>
      <c r="BL242" s="14" t="s">
        <v>415</v>
      </c>
      <c r="BM242" s="228" t="s">
        <v>1576</v>
      </c>
    </row>
    <row r="243" s="2" customFormat="1" ht="16.5" customHeight="1">
      <c r="A243" s="35"/>
      <c r="B243" s="36"/>
      <c r="C243" s="230" t="s">
        <v>594</v>
      </c>
      <c r="D243" s="230" t="s">
        <v>185</v>
      </c>
      <c r="E243" s="231" t="s">
        <v>1577</v>
      </c>
      <c r="F243" s="232" t="s">
        <v>1575</v>
      </c>
      <c r="G243" s="233" t="s">
        <v>1311</v>
      </c>
      <c r="H243" s="234">
        <v>4</v>
      </c>
      <c r="I243" s="235"/>
      <c r="J243" s="236">
        <f>ROUND(I243*H243,2)</f>
        <v>0</v>
      </c>
      <c r="K243" s="237"/>
      <c r="L243" s="238"/>
      <c r="M243" s="239" t="s">
        <v>1</v>
      </c>
      <c r="N243" s="240" t="s">
        <v>44</v>
      </c>
      <c r="O243" s="88"/>
      <c r="P243" s="226">
        <f>O243*H243</f>
        <v>0</v>
      </c>
      <c r="Q243" s="226">
        <v>0</v>
      </c>
      <c r="R243" s="226">
        <f>Q243*H243</f>
        <v>0</v>
      </c>
      <c r="S243" s="226">
        <v>0</v>
      </c>
      <c r="T243" s="22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8" t="s">
        <v>1314</v>
      </c>
      <c r="AT243" s="228" t="s">
        <v>185</v>
      </c>
      <c r="AU243" s="228" t="s">
        <v>164</v>
      </c>
      <c r="AY243" s="14" t="s">
        <v>152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4" t="s">
        <v>159</v>
      </c>
      <c r="BK243" s="229">
        <f>ROUND(I243*H243,2)</f>
        <v>0</v>
      </c>
      <c r="BL243" s="14" t="s">
        <v>415</v>
      </c>
      <c r="BM243" s="228" t="s">
        <v>1578</v>
      </c>
    </row>
    <row r="244" s="2" customFormat="1" ht="16.5" customHeight="1">
      <c r="A244" s="35"/>
      <c r="B244" s="36"/>
      <c r="C244" s="216" t="s">
        <v>598</v>
      </c>
      <c r="D244" s="216" t="s">
        <v>154</v>
      </c>
      <c r="E244" s="217" t="s">
        <v>1579</v>
      </c>
      <c r="F244" s="218" t="s">
        <v>1580</v>
      </c>
      <c r="G244" s="219" t="s">
        <v>1311</v>
      </c>
      <c r="H244" s="220">
        <v>10</v>
      </c>
      <c r="I244" s="221"/>
      <c r="J244" s="222">
        <f>ROUND(I244*H244,2)</f>
        <v>0</v>
      </c>
      <c r="K244" s="223"/>
      <c r="L244" s="41"/>
      <c r="M244" s="224" t="s">
        <v>1</v>
      </c>
      <c r="N244" s="225" t="s">
        <v>44</v>
      </c>
      <c r="O244" s="88"/>
      <c r="P244" s="226">
        <f>O244*H244</f>
        <v>0</v>
      </c>
      <c r="Q244" s="226">
        <v>0</v>
      </c>
      <c r="R244" s="226">
        <f>Q244*H244</f>
        <v>0</v>
      </c>
      <c r="S244" s="226">
        <v>0</v>
      </c>
      <c r="T244" s="22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8" t="s">
        <v>415</v>
      </c>
      <c r="AT244" s="228" t="s">
        <v>154</v>
      </c>
      <c r="AU244" s="228" t="s">
        <v>164</v>
      </c>
      <c r="AY244" s="14" t="s">
        <v>152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4" t="s">
        <v>159</v>
      </c>
      <c r="BK244" s="229">
        <f>ROUND(I244*H244,2)</f>
        <v>0</v>
      </c>
      <c r="BL244" s="14" t="s">
        <v>415</v>
      </c>
      <c r="BM244" s="228" t="s">
        <v>1581</v>
      </c>
    </row>
    <row r="245" s="2" customFormat="1" ht="16.5" customHeight="1">
      <c r="A245" s="35"/>
      <c r="B245" s="36"/>
      <c r="C245" s="230" t="s">
        <v>602</v>
      </c>
      <c r="D245" s="230" t="s">
        <v>185</v>
      </c>
      <c r="E245" s="231" t="s">
        <v>1582</v>
      </c>
      <c r="F245" s="232" t="s">
        <v>1580</v>
      </c>
      <c r="G245" s="233" t="s">
        <v>1311</v>
      </c>
      <c r="H245" s="234">
        <v>10</v>
      </c>
      <c r="I245" s="235"/>
      <c r="J245" s="236">
        <f>ROUND(I245*H245,2)</f>
        <v>0</v>
      </c>
      <c r="K245" s="237"/>
      <c r="L245" s="238"/>
      <c r="M245" s="239" t="s">
        <v>1</v>
      </c>
      <c r="N245" s="240" t="s">
        <v>44</v>
      </c>
      <c r="O245" s="88"/>
      <c r="P245" s="226">
        <f>O245*H245</f>
        <v>0</v>
      </c>
      <c r="Q245" s="226">
        <v>0</v>
      </c>
      <c r="R245" s="226">
        <f>Q245*H245</f>
        <v>0</v>
      </c>
      <c r="S245" s="226">
        <v>0</v>
      </c>
      <c r="T245" s="22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8" t="s">
        <v>1314</v>
      </c>
      <c r="AT245" s="228" t="s">
        <v>185</v>
      </c>
      <c r="AU245" s="228" t="s">
        <v>164</v>
      </c>
      <c r="AY245" s="14" t="s">
        <v>152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4" t="s">
        <v>159</v>
      </c>
      <c r="BK245" s="229">
        <f>ROUND(I245*H245,2)</f>
        <v>0</v>
      </c>
      <c r="BL245" s="14" t="s">
        <v>415</v>
      </c>
      <c r="BM245" s="228" t="s">
        <v>1583</v>
      </c>
    </row>
    <row r="246" s="2" customFormat="1" ht="16.5" customHeight="1">
      <c r="A246" s="35"/>
      <c r="B246" s="36"/>
      <c r="C246" s="216" t="s">
        <v>606</v>
      </c>
      <c r="D246" s="216" t="s">
        <v>154</v>
      </c>
      <c r="E246" s="217" t="s">
        <v>1584</v>
      </c>
      <c r="F246" s="218" t="s">
        <v>1585</v>
      </c>
      <c r="G246" s="219" t="s">
        <v>1311</v>
      </c>
      <c r="H246" s="220">
        <v>25</v>
      </c>
      <c r="I246" s="221"/>
      <c r="J246" s="222">
        <f>ROUND(I246*H246,2)</f>
        <v>0</v>
      </c>
      <c r="K246" s="223"/>
      <c r="L246" s="41"/>
      <c r="M246" s="224" t="s">
        <v>1</v>
      </c>
      <c r="N246" s="225" t="s">
        <v>44</v>
      </c>
      <c r="O246" s="88"/>
      <c r="P246" s="226">
        <f>O246*H246</f>
        <v>0</v>
      </c>
      <c r="Q246" s="226">
        <v>0</v>
      </c>
      <c r="R246" s="226">
        <f>Q246*H246</f>
        <v>0</v>
      </c>
      <c r="S246" s="226">
        <v>0</v>
      </c>
      <c r="T246" s="22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8" t="s">
        <v>415</v>
      </c>
      <c r="AT246" s="228" t="s">
        <v>154</v>
      </c>
      <c r="AU246" s="228" t="s">
        <v>164</v>
      </c>
      <c r="AY246" s="14" t="s">
        <v>152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4" t="s">
        <v>159</v>
      </c>
      <c r="BK246" s="229">
        <f>ROUND(I246*H246,2)</f>
        <v>0</v>
      </c>
      <c r="BL246" s="14" t="s">
        <v>415</v>
      </c>
      <c r="BM246" s="228" t="s">
        <v>1586</v>
      </c>
    </row>
    <row r="247" s="2" customFormat="1" ht="16.5" customHeight="1">
      <c r="A247" s="35"/>
      <c r="B247" s="36"/>
      <c r="C247" s="230" t="s">
        <v>610</v>
      </c>
      <c r="D247" s="230" t="s">
        <v>185</v>
      </c>
      <c r="E247" s="231" t="s">
        <v>1587</v>
      </c>
      <c r="F247" s="232" t="s">
        <v>1585</v>
      </c>
      <c r="G247" s="233" t="s">
        <v>1311</v>
      </c>
      <c r="H247" s="234">
        <v>25</v>
      </c>
      <c r="I247" s="235"/>
      <c r="J247" s="236">
        <f>ROUND(I247*H247,2)</f>
        <v>0</v>
      </c>
      <c r="K247" s="237"/>
      <c r="L247" s="238"/>
      <c r="M247" s="239" t="s">
        <v>1</v>
      </c>
      <c r="N247" s="240" t="s">
        <v>44</v>
      </c>
      <c r="O247" s="88"/>
      <c r="P247" s="226">
        <f>O247*H247</f>
        <v>0</v>
      </c>
      <c r="Q247" s="226">
        <v>0</v>
      </c>
      <c r="R247" s="226">
        <f>Q247*H247</f>
        <v>0</v>
      </c>
      <c r="S247" s="226">
        <v>0</v>
      </c>
      <c r="T247" s="22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28" t="s">
        <v>1314</v>
      </c>
      <c r="AT247" s="228" t="s">
        <v>185</v>
      </c>
      <c r="AU247" s="228" t="s">
        <v>164</v>
      </c>
      <c r="AY247" s="14" t="s">
        <v>152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4" t="s">
        <v>159</v>
      </c>
      <c r="BK247" s="229">
        <f>ROUND(I247*H247,2)</f>
        <v>0</v>
      </c>
      <c r="BL247" s="14" t="s">
        <v>415</v>
      </c>
      <c r="BM247" s="228" t="s">
        <v>1588</v>
      </c>
    </row>
    <row r="248" s="2" customFormat="1" ht="16.5" customHeight="1">
      <c r="A248" s="35"/>
      <c r="B248" s="36"/>
      <c r="C248" s="216" t="s">
        <v>614</v>
      </c>
      <c r="D248" s="216" t="s">
        <v>154</v>
      </c>
      <c r="E248" s="217" t="s">
        <v>1589</v>
      </c>
      <c r="F248" s="218" t="s">
        <v>1590</v>
      </c>
      <c r="G248" s="219" t="s">
        <v>1311</v>
      </c>
      <c r="H248" s="220">
        <v>2</v>
      </c>
      <c r="I248" s="221"/>
      <c r="J248" s="222">
        <f>ROUND(I248*H248,2)</f>
        <v>0</v>
      </c>
      <c r="K248" s="223"/>
      <c r="L248" s="41"/>
      <c r="M248" s="224" t="s">
        <v>1</v>
      </c>
      <c r="N248" s="225" t="s">
        <v>44</v>
      </c>
      <c r="O248" s="88"/>
      <c r="P248" s="226">
        <f>O248*H248</f>
        <v>0</v>
      </c>
      <c r="Q248" s="226">
        <v>0</v>
      </c>
      <c r="R248" s="226">
        <f>Q248*H248</f>
        <v>0</v>
      </c>
      <c r="S248" s="226">
        <v>0</v>
      </c>
      <c r="T248" s="22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8" t="s">
        <v>415</v>
      </c>
      <c r="AT248" s="228" t="s">
        <v>154</v>
      </c>
      <c r="AU248" s="228" t="s">
        <v>164</v>
      </c>
      <c r="AY248" s="14" t="s">
        <v>152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14" t="s">
        <v>159</v>
      </c>
      <c r="BK248" s="229">
        <f>ROUND(I248*H248,2)</f>
        <v>0</v>
      </c>
      <c r="BL248" s="14" t="s">
        <v>415</v>
      </c>
      <c r="BM248" s="228" t="s">
        <v>1591</v>
      </c>
    </row>
    <row r="249" s="2" customFormat="1" ht="16.5" customHeight="1">
      <c r="A249" s="35"/>
      <c r="B249" s="36"/>
      <c r="C249" s="230" t="s">
        <v>618</v>
      </c>
      <c r="D249" s="230" t="s">
        <v>185</v>
      </c>
      <c r="E249" s="231" t="s">
        <v>1592</v>
      </c>
      <c r="F249" s="232" t="s">
        <v>1590</v>
      </c>
      <c r="G249" s="233" t="s">
        <v>1311</v>
      </c>
      <c r="H249" s="234">
        <v>2</v>
      </c>
      <c r="I249" s="235"/>
      <c r="J249" s="236">
        <f>ROUND(I249*H249,2)</f>
        <v>0</v>
      </c>
      <c r="K249" s="237"/>
      <c r="L249" s="238"/>
      <c r="M249" s="239" t="s">
        <v>1</v>
      </c>
      <c r="N249" s="240" t="s">
        <v>44</v>
      </c>
      <c r="O249" s="88"/>
      <c r="P249" s="226">
        <f>O249*H249</f>
        <v>0</v>
      </c>
      <c r="Q249" s="226">
        <v>0</v>
      </c>
      <c r="R249" s="226">
        <f>Q249*H249</f>
        <v>0</v>
      </c>
      <c r="S249" s="226">
        <v>0</v>
      </c>
      <c r="T249" s="22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28" t="s">
        <v>1314</v>
      </c>
      <c r="AT249" s="228" t="s">
        <v>185</v>
      </c>
      <c r="AU249" s="228" t="s">
        <v>164</v>
      </c>
      <c r="AY249" s="14" t="s">
        <v>152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4" t="s">
        <v>159</v>
      </c>
      <c r="BK249" s="229">
        <f>ROUND(I249*H249,2)</f>
        <v>0</v>
      </c>
      <c r="BL249" s="14" t="s">
        <v>415</v>
      </c>
      <c r="BM249" s="228" t="s">
        <v>1593</v>
      </c>
    </row>
    <row r="250" s="2" customFormat="1" ht="16.5" customHeight="1">
      <c r="A250" s="35"/>
      <c r="B250" s="36"/>
      <c r="C250" s="216" t="s">
        <v>622</v>
      </c>
      <c r="D250" s="216" t="s">
        <v>154</v>
      </c>
      <c r="E250" s="217" t="s">
        <v>1594</v>
      </c>
      <c r="F250" s="218" t="s">
        <v>1595</v>
      </c>
      <c r="G250" s="219" t="s">
        <v>1311</v>
      </c>
      <c r="H250" s="220">
        <v>4</v>
      </c>
      <c r="I250" s="221"/>
      <c r="J250" s="222">
        <f>ROUND(I250*H250,2)</f>
        <v>0</v>
      </c>
      <c r="K250" s="223"/>
      <c r="L250" s="41"/>
      <c r="M250" s="224" t="s">
        <v>1</v>
      </c>
      <c r="N250" s="225" t="s">
        <v>44</v>
      </c>
      <c r="O250" s="88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28" t="s">
        <v>415</v>
      </c>
      <c r="AT250" s="228" t="s">
        <v>154</v>
      </c>
      <c r="AU250" s="228" t="s">
        <v>164</v>
      </c>
      <c r="AY250" s="14" t="s">
        <v>152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4" t="s">
        <v>159</v>
      </c>
      <c r="BK250" s="229">
        <f>ROUND(I250*H250,2)</f>
        <v>0</v>
      </c>
      <c r="BL250" s="14" t="s">
        <v>415</v>
      </c>
      <c r="BM250" s="228" t="s">
        <v>1596</v>
      </c>
    </row>
    <row r="251" s="2" customFormat="1" ht="16.5" customHeight="1">
      <c r="A251" s="35"/>
      <c r="B251" s="36"/>
      <c r="C251" s="230" t="s">
        <v>626</v>
      </c>
      <c r="D251" s="230" t="s">
        <v>185</v>
      </c>
      <c r="E251" s="231" t="s">
        <v>1597</v>
      </c>
      <c r="F251" s="232" t="s">
        <v>1595</v>
      </c>
      <c r="G251" s="233" t="s">
        <v>1311</v>
      </c>
      <c r="H251" s="234">
        <v>4</v>
      </c>
      <c r="I251" s="235"/>
      <c r="J251" s="236">
        <f>ROUND(I251*H251,2)</f>
        <v>0</v>
      </c>
      <c r="K251" s="237"/>
      <c r="L251" s="238"/>
      <c r="M251" s="239" t="s">
        <v>1</v>
      </c>
      <c r="N251" s="240" t="s">
        <v>44</v>
      </c>
      <c r="O251" s="88"/>
      <c r="P251" s="226">
        <f>O251*H251</f>
        <v>0</v>
      </c>
      <c r="Q251" s="226">
        <v>0</v>
      </c>
      <c r="R251" s="226">
        <f>Q251*H251</f>
        <v>0</v>
      </c>
      <c r="S251" s="226">
        <v>0</v>
      </c>
      <c r="T251" s="22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8" t="s">
        <v>1314</v>
      </c>
      <c r="AT251" s="228" t="s">
        <v>185</v>
      </c>
      <c r="AU251" s="228" t="s">
        <v>164</v>
      </c>
      <c r="AY251" s="14" t="s">
        <v>152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4" t="s">
        <v>159</v>
      </c>
      <c r="BK251" s="229">
        <f>ROUND(I251*H251,2)</f>
        <v>0</v>
      </c>
      <c r="BL251" s="14" t="s">
        <v>415</v>
      </c>
      <c r="BM251" s="228" t="s">
        <v>1598</v>
      </c>
    </row>
    <row r="252" s="2" customFormat="1" ht="16.5" customHeight="1">
      <c r="A252" s="35"/>
      <c r="B252" s="36"/>
      <c r="C252" s="216" t="s">
        <v>630</v>
      </c>
      <c r="D252" s="216" t="s">
        <v>154</v>
      </c>
      <c r="E252" s="217" t="s">
        <v>1599</v>
      </c>
      <c r="F252" s="218" t="s">
        <v>1600</v>
      </c>
      <c r="G252" s="219" t="s">
        <v>1311</v>
      </c>
      <c r="H252" s="220">
        <v>4</v>
      </c>
      <c r="I252" s="221"/>
      <c r="J252" s="222">
        <f>ROUND(I252*H252,2)</f>
        <v>0</v>
      </c>
      <c r="K252" s="223"/>
      <c r="L252" s="41"/>
      <c r="M252" s="224" t="s">
        <v>1</v>
      </c>
      <c r="N252" s="225" t="s">
        <v>44</v>
      </c>
      <c r="O252" s="88"/>
      <c r="P252" s="226">
        <f>O252*H252</f>
        <v>0</v>
      </c>
      <c r="Q252" s="226">
        <v>0</v>
      </c>
      <c r="R252" s="226">
        <f>Q252*H252</f>
        <v>0</v>
      </c>
      <c r="S252" s="226">
        <v>0</v>
      </c>
      <c r="T252" s="22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28" t="s">
        <v>415</v>
      </c>
      <c r="AT252" s="228" t="s">
        <v>154</v>
      </c>
      <c r="AU252" s="228" t="s">
        <v>164</v>
      </c>
      <c r="AY252" s="14" t="s">
        <v>152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4" t="s">
        <v>159</v>
      </c>
      <c r="BK252" s="229">
        <f>ROUND(I252*H252,2)</f>
        <v>0</v>
      </c>
      <c r="BL252" s="14" t="s">
        <v>415</v>
      </c>
      <c r="BM252" s="228" t="s">
        <v>1601</v>
      </c>
    </row>
    <row r="253" s="2" customFormat="1" ht="16.5" customHeight="1">
      <c r="A253" s="35"/>
      <c r="B253" s="36"/>
      <c r="C253" s="230" t="s">
        <v>636</v>
      </c>
      <c r="D253" s="230" t="s">
        <v>185</v>
      </c>
      <c r="E253" s="231" t="s">
        <v>1602</v>
      </c>
      <c r="F253" s="232" t="s">
        <v>1600</v>
      </c>
      <c r="G253" s="233" t="s">
        <v>1311</v>
      </c>
      <c r="H253" s="234">
        <v>4</v>
      </c>
      <c r="I253" s="235"/>
      <c r="J253" s="236">
        <f>ROUND(I253*H253,2)</f>
        <v>0</v>
      </c>
      <c r="K253" s="237"/>
      <c r="L253" s="238"/>
      <c r="M253" s="239" t="s">
        <v>1</v>
      </c>
      <c r="N253" s="240" t="s">
        <v>44</v>
      </c>
      <c r="O253" s="88"/>
      <c r="P253" s="226">
        <f>O253*H253</f>
        <v>0</v>
      </c>
      <c r="Q253" s="226">
        <v>0</v>
      </c>
      <c r="R253" s="226">
        <f>Q253*H253</f>
        <v>0</v>
      </c>
      <c r="S253" s="226">
        <v>0</v>
      </c>
      <c r="T253" s="22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28" t="s">
        <v>1314</v>
      </c>
      <c r="AT253" s="228" t="s">
        <v>185</v>
      </c>
      <c r="AU253" s="228" t="s">
        <v>164</v>
      </c>
      <c r="AY253" s="14" t="s">
        <v>152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4" t="s">
        <v>159</v>
      </c>
      <c r="BK253" s="229">
        <f>ROUND(I253*H253,2)</f>
        <v>0</v>
      </c>
      <c r="BL253" s="14" t="s">
        <v>415</v>
      </c>
      <c r="BM253" s="228" t="s">
        <v>1603</v>
      </c>
    </row>
    <row r="254" s="2" customFormat="1" ht="16.5" customHeight="1">
      <c r="A254" s="35"/>
      <c r="B254" s="36"/>
      <c r="C254" s="216" t="s">
        <v>640</v>
      </c>
      <c r="D254" s="216" t="s">
        <v>154</v>
      </c>
      <c r="E254" s="217" t="s">
        <v>1604</v>
      </c>
      <c r="F254" s="218" t="s">
        <v>1605</v>
      </c>
      <c r="G254" s="219" t="s">
        <v>1311</v>
      </c>
      <c r="H254" s="220">
        <v>40</v>
      </c>
      <c r="I254" s="221"/>
      <c r="J254" s="222">
        <f>ROUND(I254*H254,2)</f>
        <v>0</v>
      </c>
      <c r="K254" s="223"/>
      <c r="L254" s="41"/>
      <c r="M254" s="224" t="s">
        <v>1</v>
      </c>
      <c r="N254" s="225" t="s">
        <v>44</v>
      </c>
      <c r="O254" s="88"/>
      <c r="P254" s="226">
        <f>O254*H254</f>
        <v>0</v>
      </c>
      <c r="Q254" s="226">
        <v>0</v>
      </c>
      <c r="R254" s="226">
        <f>Q254*H254</f>
        <v>0</v>
      </c>
      <c r="S254" s="226">
        <v>0</v>
      </c>
      <c r="T254" s="22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8" t="s">
        <v>415</v>
      </c>
      <c r="AT254" s="228" t="s">
        <v>154</v>
      </c>
      <c r="AU254" s="228" t="s">
        <v>164</v>
      </c>
      <c r="AY254" s="14" t="s">
        <v>152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4" t="s">
        <v>159</v>
      </c>
      <c r="BK254" s="229">
        <f>ROUND(I254*H254,2)</f>
        <v>0</v>
      </c>
      <c r="BL254" s="14" t="s">
        <v>415</v>
      </c>
      <c r="BM254" s="228" t="s">
        <v>1606</v>
      </c>
    </row>
    <row r="255" s="2" customFormat="1" ht="16.5" customHeight="1">
      <c r="A255" s="35"/>
      <c r="B255" s="36"/>
      <c r="C255" s="230" t="s">
        <v>644</v>
      </c>
      <c r="D255" s="230" t="s">
        <v>185</v>
      </c>
      <c r="E255" s="231" t="s">
        <v>1607</v>
      </c>
      <c r="F255" s="232" t="s">
        <v>1605</v>
      </c>
      <c r="G255" s="233" t="s">
        <v>1311</v>
      </c>
      <c r="H255" s="234">
        <v>40</v>
      </c>
      <c r="I255" s="235"/>
      <c r="J255" s="236">
        <f>ROUND(I255*H255,2)</f>
        <v>0</v>
      </c>
      <c r="K255" s="237"/>
      <c r="L255" s="238"/>
      <c r="M255" s="239" t="s">
        <v>1</v>
      </c>
      <c r="N255" s="240" t="s">
        <v>44</v>
      </c>
      <c r="O255" s="88"/>
      <c r="P255" s="226">
        <f>O255*H255</f>
        <v>0</v>
      </c>
      <c r="Q255" s="226">
        <v>0</v>
      </c>
      <c r="R255" s="226">
        <f>Q255*H255</f>
        <v>0</v>
      </c>
      <c r="S255" s="226">
        <v>0</v>
      </c>
      <c r="T255" s="22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28" t="s">
        <v>1314</v>
      </c>
      <c r="AT255" s="228" t="s">
        <v>185</v>
      </c>
      <c r="AU255" s="228" t="s">
        <v>164</v>
      </c>
      <c r="AY255" s="14" t="s">
        <v>152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4" t="s">
        <v>159</v>
      </c>
      <c r="BK255" s="229">
        <f>ROUND(I255*H255,2)</f>
        <v>0</v>
      </c>
      <c r="BL255" s="14" t="s">
        <v>415</v>
      </c>
      <c r="BM255" s="228" t="s">
        <v>1608</v>
      </c>
    </row>
    <row r="256" s="2" customFormat="1" ht="16.5" customHeight="1">
      <c r="A256" s="35"/>
      <c r="B256" s="36"/>
      <c r="C256" s="216" t="s">
        <v>650</v>
      </c>
      <c r="D256" s="216" t="s">
        <v>154</v>
      </c>
      <c r="E256" s="217" t="s">
        <v>1609</v>
      </c>
      <c r="F256" s="218" t="s">
        <v>1610</v>
      </c>
      <c r="G256" s="219" t="s">
        <v>1311</v>
      </c>
      <c r="H256" s="220">
        <v>2</v>
      </c>
      <c r="I256" s="221"/>
      <c r="J256" s="222">
        <f>ROUND(I256*H256,2)</f>
        <v>0</v>
      </c>
      <c r="K256" s="223"/>
      <c r="L256" s="41"/>
      <c r="M256" s="224" t="s">
        <v>1</v>
      </c>
      <c r="N256" s="225" t="s">
        <v>44</v>
      </c>
      <c r="O256" s="88"/>
      <c r="P256" s="226">
        <f>O256*H256</f>
        <v>0</v>
      </c>
      <c r="Q256" s="226">
        <v>0</v>
      </c>
      <c r="R256" s="226">
        <f>Q256*H256</f>
        <v>0</v>
      </c>
      <c r="S256" s="226">
        <v>0</v>
      </c>
      <c r="T256" s="227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28" t="s">
        <v>415</v>
      </c>
      <c r="AT256" s="228" t="s">
        <v>154</v>
      </c>
      <c r="AU256" s="228" t="s">
        <v>164</v>
      </c>
      <c r="AY256" s="14" t="s">
        <v>152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4" t="s">
        <v>159</v>
      </c>
      <c r="BK256" s="229">
        <f>ROUND(I256*H256,2)</f>
        <v>0</v>
      </c>
      <c r="BL256" s="14" t="s">
        <v>415</v>
      </c>
      <c r="BM256" s="228" t="s">
        <v>1611</v>
      </c>
    </row>
    <row r="257" s="2" customFormat="1" ht="16.5" customHeight="1">
      <c r="A257" s="35"/>
      <c r="B257" s="36"/>
      <c r="C257" s="230" t="s">
        <v>654</v>
      </c>
      <c r="D257" s="230" t="s">
        <v>185</v>
      </c>
      <c r="E257" s="231" t="s">
        <v>1612</v>
      </c>
      <c r="F257" s="232" t="s">
        <v>1610</v>
      </c>
      <c r="G257" s="233" t="s">
        <v>1311</v>
      </c>
      <c r="H257" s="234">
        <v>2</v>
      </c>
      <c r="I257" s="235"/>
      <c r="J257" s="236">
        <f>ROUND(I257*H257,2)</f>
        <v>0</v>
      </c>
      <c r="K257" s="237"/>
      <c r="L257" s="238"/>
      <c r="M257" s="239" t="s">
        <v>1</v>
      </c>
      <c r="N257" s="240" t="s">
        <v>44</v>
      </c>
      <c r="O257" s="88"/>
      <c r="P257" s="226">
        <f>O257*H257</f>
        <v>0</v>
      </c>
      <c r="Q257" s="226">
        <v>0</v>
      </c>
      <c r="R257" s="226">
        <f>Q257*H257</f>
        <v>0</v>
      </c>
      <c r="S257" s="226">
        <v>0</v>
      </c>
      <c r="T257" s="22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28" t="s">
        <v>1314</v>
      </c>
      <c r="AT257" s="228" t="s">
        <v>185</v>
      </c>
      <c r="AU257" s="228" t="s">
        <v>164</v>
      </c>
      <c r="AY257" s="14" t="s">
        <v>152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4" t="s">
        <v>159</v>
      </c>
      <c r="BK257" s="229">
        <f>ROUND(I257*H257,2)</f>
        <v>0</v>
      </c>
      <c r="BL257" s="14" t="s">
        <v>415</v>
      </c>
      <c r="BM257" s="228" t="s">
        <v>1613</v>
      </c>
    </row>
    <row r="258" s="2" customFormat="1" ht="16.5" customHeight="1">
      <c r="A258" s="35"/>
      <c r="B258" s="36"/>
      <c r="C258" s="216" t="s">
        <v>658</v>
      </c>
      <c r="D258" s="216" t="s">
        <v>154</v>
      </c>
      <c r="E258" s="217" t="s">
        <v>1614</v>
      </c>
      <c r="F258" s="218" t="s">
        <v>1615</v>
      </c>
      <c r="G258" s="219" t="s">
        <v>1311</v>
      </c>
      <c r="H258" s="220">
        <v>4</v>
      </c>
      <c r="I258" s="221"/>
      <c r="J258" s="222">
        <f>ROUND(I258*H258,2)</f>
        <v>0</v>
      </c>
      <c r="K258" s="223"/>
      <c r="L258" s="41"/>
      <c r="M258" s="224" t="s">
        <v>1</v>
      </c>
      <c r="N258" s="225" t="s">
        <v>44</v>
      </c>
      <c r="O258" s="88"/>
      <c r="P258" s="226">
        <f>O258*H258</f>
        <v>0</v>
      </c>
      <c r="Q258" s="226">
        <v>0</v>
      </c>
      <c r="R258" s="226">
        <f>Q258*H258</f>
        <v>0</v>
      </c>
      <c r="S258" s="226">
        <v>0</v>
      </c>
      <c r="T258" s="22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28" t="s">
        <v>415</v>
      </c>
      <c r="AT258" s="228" t="s">
        <v>154</v>
      </c>
      <c r="AU258" s="228" t="s">
        <v>164</v>
      </c>
      <c r="AY258" s="14" t="s">
        <v>152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4" t="s">
        <v>159</v>
      </c>
      <c r="BK258" s="229">
        <f>ROUND(I258*H258,2)</f>
        <v>0</v>
      </c>
      <c r="BL258" s="14" t="s">
        <v>415</v>
      </c>
      <c r="BM258" s="228" t="s">
        <v>1616</v>
      </c>
    </row>
    <row r="259" s="2" customFormat="1" ht="16.5" customHeight="1">
      <c r="A259" s="35"/>
      <c r="B259" s="36"/>
      <c r="C259" s="230" t="s">
        <v>662</v>
      </c>
      <c r="D259" s="230" t="s">
        <v>185</v>
      </c>
      <c r="E259" s="231" t="s">
        <v>1617</v>
      </c>
      <c r="F259" s="232" t="s">
        <v>1615</v>
      </c>
      <c r="G259" s="233" t="s">
        <v>1311</v>
      </c>
      <c r="H259" s="234">
        <v>4</v>
      </c>
      <c r="I259" s="235"/>
      <c r="J259" s="236">
        <f>ROUND(I259*H259,2)</f>
        <v>0</v>
      </c>
      <c r="K259" s="237"/>
      <c r="L259" s="238"/>
      <c r="M259" s="239" t="s">
        <v>1</v>
      </c>
      <c r="N259" s="240" t="s">
        <v>44</v>
      </c>
      <c r="O259" s="88"/>
      <c r="P259" s="226">
        <f>O259*H259</f>
        <v>0</v>
      </c>
      <c r="Q259" s="226">
        <v>0</v>
      </c>
      <c r="R259" s="226">
        <f>Q259*H259</f>
        <v>0</v>
      </c>
      <c r="S259" s="226">
        <v>0</v>
      </c>
      <c r="T259" s="227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28" t="s">
        <v>1314</v>
      </c>
      <c r="AT259" s="228" t="s">
        <v>185</v>
      </c>
      <c r="AU259" s="228" t="s">
        <v>164</v>
      </c>
      <c r="AY259" s="14" t="s">
        <v>152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4" t="s">
        <v>159</v>
      </c>
      <c r="BK259" s="229">
        <f>ROUND(I259*H259,2)</f>
        <v>0</v>
      </c>
      <c r="BL259" s="14" t="s">
        <v>415</v>
      </c>
      <c r="BM259" s="228" t="s">
        <v>1618</v>
      </c>
    </row>
    <row r="260" s="2" customFormat="1" ht="16.5" customHeight="1">
      <c r="A260" s="35"/>
      <c r="B260" s="36"/>
      <c r="C260" s="216" t="s">
        <v>666</v>
      </c>
      <c r="D260" s="216" t="s">
        <v>154</v>
      </c>
      <c r="E260" s="217" t="s">
        <v>1619</v>
      </c>
      <c r="F260" s="218" t="s">
        <v>1620</v>
      </c>
      <c r="G260" s="219" t="s">
        <v>1311</v>
      </c>
      <c r="H260" s="220">
        <v>8</v>
      </c>
      <c r="I260" s="221"/>
      <c r="J260" s="222">
        <f>ROUND(I260*H260,2)</f>
        <v>0</v>
      </c>
      <c r="K260" s="223"/>
      <c r="L260" s="41"/>
      <c r="M260" s="224" t="s">
        <v>1</v>
      </c>
      <c r="N260" s="225" t="s">
        <v>44</v>
      </c>
      <c r="O260" s="88"/>
      <c r="P260" s="226">
        <f>O260*H260</f>
        <v>0</v>
      </c>
      <c r="Q260" s="226">
        <v>0</v>
      </c>
      <c r="R260" s="226">
        <f>Q260*H260</f>
        <v>0</v>
      </c>
      <c r="S260" s="226">
        <v>0</v>
      </c>
      <c r="T260" s="22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28" t="s">
        <v>415</v>
      </c>
      <c r="AT260" s="228" t="s">
        <v>154</v>
      </c>
      <c r="AU260" s="228" t="s">
        <v>164</v>
      </c>
      <c r="AY260" s="14" t="s">
        <v>152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4" t="s">
        <v>159</v>
      </c>
      <c r="BK260" s="229">
        <f>ROUND(I260*H260,2)</f>
        <v>0</v>
      </c>
      <c r="BL260" s="14" t="s">
        <v>415</v>
      </c>
      <c r="BM260" s="228" t="s">
        <v>1621</v>
      </c>
    </row>
    <row r="261" s="2" customFormat="1" ht="16.5" customHeight="1">
      <c r="A261" s="35"/>
      <c r="B261" s="36"/>
      <c r="C261" s="230" t="s">
        <v>670</v>
      </c>
      <c r="D261" s="230" t="s">
        <v>185</v>
      </c>
      <c r="E261" s="231" t="s">
        <v>1622</v>
      </c>
      <c r="F261" s="232" t="s">
        <v>1620</v>
      </c>
      <c r="G261" s="233" t="s">
        <v>1311</v>
      </c>
      <c r="H261" s="234">
        <v>8</v>
      </c>
      <c r="I261" s="235"/>
      <c r="J261" s="236">
        <f>ROUND(I261*H261,2)</f>
        <v>0</v>
      </c>
      <c r="K261" s="237"/>
      <c r="L261" s="238"/>
      <c r="M261" s="239" t="s">
        <v>1</v>
      </c>
      <c r="N261" s="240" t="s">
        <v>44</v>
      </c>
      <c r="O261" s="88"/>
      <c r="P261" s="226">
        <f>O261*H261</f>
        <v>0</v>
      </c>
      <c r="Q261" s="226">
        <v>0</v>
      </c>
      <c r="R261" s="226">
        <f>Q261*H261</f>
        <v>0</v>
      </c>
      <c r="S261" s="226">
        <v>0</v>
      </c>
      <c r="T261" s="22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8" t="s">
        <v>1314</v>
      </c>
      <c r="AT261" s="228" t="s">
        <v>185</v>
      </c>
      <c r="AU261" s="228" t="s">
        <v>164</v>
      </c>
      <c r="AY261" s="14" t="s">
        <v>152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14" t="s">
        <v>159</v>
      </c>
      <c r="BK261" s="229">
        <f>ROUND(I261*H261,2)</f>
        <v>0</v>
      </c>
      <c r="BL261" s="14" t="s">
        <v>415</v>
      </c>
      <c r="BM261" s="228" t="s">
        <v>1623</v>
      </c>
    </row>
    <row r="262" s="2" customFormat="1" ht="16.5" customHeight="1">
      <c r="A262" s="35"/>
      <c r="B262" s="36"/>
      <c r="C262" s="216" t="s">
        <v>674</v>
      </c>
      <c r="D262" s="216" t="s">
        <v>154</v>
      </c>
      <c r="E262" s="217" t="s">
        <v>1624</v>
      </c>
      <c r="F262" s="218" t="s">
        <v>1625</v>
      </c>
      <c r="G262" s="219" t="s">
        <v>1311</v>
      </c>
      <c r="H262" s="220">
        <v>30</v>
      </c>
      <c r="I262" s="221"/>
      <c r="J262" s="222">
        <f>ROUND(I262*H262,2)</f>
        <v>0</v>
      </c>
      <c r="K262" s="223"/>
      <c r="L262" s="41"/>
      <c r="M262" s="224" t="s">
        <v>1</v>
      </c>
      <c r="N262" s="225" t="s">
        <v>44</v>
      </c>
      <c r="O262" s="88"/>
      <c r="P262" s="226">
        <f>O262*H262</f>
        <v>0</v>
      </c>
      <c r="Q262" s="226">
        <v>0</v>
      </c>
      <c r="R262" s="226">
        <f>Q262*H262</f>
        <v>0</v>
      </c>
      <c r="S262" s="226">
        <v>0</v>
      </c>
      <c r="T262" s="227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28" t="s">
        <v>415</v>
      </c>
      <c r="AT262" s="228" t="s">
        <v>154</v>
      </c>
      <c r="AU262" s="228" t="s">
        <v>164</v>
      </c>
      <c r="AY262" s="14" t="s">
        <v>152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4" t="s">
        <v>159</v>
      </c>
      <c r="BK262" s="229">
        <f>ROUND(I262*H262,2)</f>
        <v>0</v>
      </c>
      <c r="BL262" s="14" t="s">
        <v>415</v>
      </c>
      <c r="BM262" s="228" t="s">
        <v>1626</v>
      </c>
    </row>
    <row r="263" s="2" customFormat="1" ht="16.5" customHeight="1">
      <c r="A263" s="35"/>
      <c r="B263" s="36"/>
      <c r="C263" s="230" t="s">
        <v>676</v>
      </c>
      <c r="D263" s="230" t="s">
        <v>185</v>
      </c>
      <c r="E263" s="231" t="s">
        <v>1627</v>
      </c>
      <c r="F263" s="232" t="s">
        <v>1625</v>
      </c>
      <c r="G263" s="233" t="s">
        <v>1311</v>
      </c>
      <c r="H263" s="234">
        <v>30</v>
      </c>
      <c r="I263" s="235"/>
      <c r="J263" s="236">
        <f>ROUND(I263*H263,2)</f>
        <v>0</v>
      </c>
      <c r="K263" s="237"/>
      <c r="L263" s="238"/>
      <c r="M263" s="239" t="s">
        <v>1</v>
      </c>
      <c r="N263" s="240" t="s">
        <v>44</v>
      </c>
      <c r="O263" s="88"/>
      <c r="P263" s="226">
        <f>O263*H263</f>
        <v>0</v>
      </c>
      <c r="Q263" s="226">
        <v>0</v>
      </c>
      <c r="R263" s="226">
        <f>Q263*H263</f>
        <v>0</v>
      </c>
      <c r="S263" s="226">
        <v>0</v>
      </c>
      <c r="T263" s="227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28" t="s">
        <v>1314</v>
      </c>
      <c r="AT263" s="228" t="s">
        <v>185</v>
      </c>
      <c r="AU263" s="228" t="s">
        <v>164</v>
      </c>
      <c r="AY263" s="14" t="s">
        <v>152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4" t="s">
        <v>159</v>
      </c>
      <c r="BK263" s="229">
        <f>ROUND(I263*H263,2)</f>
        <v>0</v>
      </c>
      <c r="BL263" s="14" t="s">
        <v>415</v>
      </c>
      <c r="BM263" s="228" t="s">
        <v>1628</v>
      </c>
    </row>
    <row r="264" s="2" customFormat="1" ht="16.5" customHeight="1">
      <c r="A264" s="35"/>
      <c r="B264" s="36"/>
      <c r="C264" s="216" t="s">
        <v>680</v>
      </c>
      <c r="D264" s="216" t="s">
        <v>154</v>
      </c>
      <c r="E264" s="217" t="s">
        <v>1629</v>
      </c>
      <c r="F264" s="218" t="s">
        <v>1630</v>
      </c>
      <c r="G264" s="219" t="s">
        <v>1311</v>
      </c>
      <c r="H264" s="220">
        <v>2</v>
      </c>
      <c r="I264" s="221"/>
      <c r="J264" s="222">
        <f>ROUND(I264*H264,2)</f>
        <v>0</v>
      </c>
      <c r="K264" s="223"/>
      <c r="L264" s="41"/>
      <c r="M264" s="224" t="s">
        <v>1</v>
      </c>
      <c r="N264" s="225" t="s">
        <v>44</v>
      </c>
      <c r="O264" s="88"/>
      <c r="P264" s="226">
        <f>O264*H264</f>
        <v>0</v>
      </c>
      <c r="Q264" s="226">
        <v>0</v>
      </c>
      <c r="R264" s="226">
        <f>Q264*H264</f>
        <v>0</v>
      </c>
      <c r="S264" s="226">
        <v>0</v>
      </c>
      <c r="T264" s="22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28" t="s">
        <v>415</v>
      </c>
      <c r="AT264" s="228" t="s">
        <v>154</v>
      </c>
      <c r="AU264" s="228" t="s">
        <v>164</v>
      </c>
      <c r="AY264" s="14" t="s">
        <v>152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4" t="s">
        <v>159</v>
      </c>
      <c r="BK264" s="229">
        <f>ROUND(I264*H264,2)</f>
        <v>0</v>
      </c>
      <c r="BL264" s="14" t="s">
        <v>415</v>
      </c>
      <c r="BM264" s="228" t="s">
        <v>1631</v>
      </c>
    </row>
    <row r="265" s="2" customFormat="1" ht="16.5" customHeight="1">
      <c r="A265" s="35"/>
      <c r="B265" s="36"/>
      <c r="C265" s="230" t="s">
        <v>686</v>
      </c>
      <c r="D265" s="230" t="s">
        <v>185</v>
      </c>
      <c r="E265" s="231" t="s">
        <v>1632</v>
      </c>
      <c r="F265" s="232" t="s">
        <v>1630</v>
      </c>
      <c r="G265" s="233" t="s">
        <v>1311</v>
      </c>
      <c r="H265" s="234">
        <v>2</v>
      </c>
      <c r="I265" s="235"/>
      <c r="J265" s="236">
        <f>ROUND(I265*H265,2)</f>
        <v>0</v>
      </c>
      <c r="K265" s="237"/>
      <c r="L265" s="238"/>
      <c r="M265" s="239" t="s">
        <v>1</v>
      </c>
      <c r="N265" s="240" t="s">
        <v>44</v>
      </c>
      <c r="O265" s="88"/>
      <c r="P265" s="226">
        <f>O265*H265</f>
        <v>0</v>
      </c>
      <c r="Q265" s="226">
        <v>0</v>
      </c>
      <c r="R265" s="226">
        <f>Q265*H265</f>
        <v>0</v>
      </c>
      <c r="S265" s="226">
        <v>0</v>
      </c>
      <c r="T265" s="22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28" t="s">
        <v>1314</v>
      </c>
      <c r="AT265" s="228" t="s">
        <v>185</v>
      </c>
      <c r="AU265" s="228" t="s">
        <v>164</v>
      </c>
      <c r="AY265" s="14" t="s">
        <v>152</v>
      </c>
      <c r="BE265" s="229">
        <f>IF(N265="základní",J265,0)</f>
        <v>0</v>
      </c>
      <c r="BF265" s="229">
        <f>IF(N265="snížená",J265,0)</f>
        <v>0</v>
      </c>
      <c r="BG265" s="229">
        <f>IF(N265="zákl. přenesená",J265,0)</f>
        <v>0</v>
      </c>
      <c r="BH265" s="229">
        <f>IF(N265="sníž. přenesená",J265,0)</f>
        <v>0</v>
      </c>
      <c r="BI265" s="229">
        <f>IF(N265="nulová",J265,0)</f>
        <v>0</v>
      </c>
      <c r="BJ265" s="14" t="s">
        <v>159</v>
      </c>
      <c r="BK265" s="229">
        <f>ROUND(I265*H265,2)</f>
        <v>0</v>
      </c>
      <c r="BL265" s="14" t="s">
        <v>415</v>
      </c>
      <c r="BM265" s="228" t="s">
        <v>1633</v>
      </c>
    </row>
    <row r="266" s="2" customFormat="1" ht="16.5" customHeight="1">
      <c r="A266" s="35"/>
      <c r="B266" s="36"/>
      <c r="C266" s="216" t="s">
        <v>690</v>
      </c>
      <c r="D266" s="216" t="s">
        <v>154</v>
      </c>
      <c r="E266" s="217" t="s">
        <v>1634</v>
      </c>
      <c r="F266" s="218" t="s">
        <v>1635</v>
      </c>
      <c r="G266" s="219" t="s">
        <v>1311</v>
      </c>
      <c r="H266" s="220">
        <v>2</v>
      </c>
      <c r="I266" s="221"/>
      <c r="J266" s="222">
        <f>ROUND(I266*H266,2)</f>
        <v>0</v>
      </c>
      <c r="K266" s="223"/>
      <c r="L266" s="41"/>
      <c r="M266" s="224" t="s">
        <v>1</v>
      </c>
      <c r="N266" s="225" t="s">
        <v>44</v>
      </c>
      <c r="O266" s="88"/>
      <c r="P266" s="226">
        <f>O266*H266</f>
        <v>0</v>
      </c>
      <c r="Q266" s="226">
        <v>0</v>
      </c>
      <c r="R266" s="226">
        <f>Q266*H266</f>
        <v>0</v>
      </c>
      <c r="S266" s="226">
        <v>0</v>
      </c>
      <c r="T266" s="22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28" t="s">
        <v>415</v>
      </c>
      <c r="AT266" s="228" t="s">
        <v>154</v>
      </c>
      <c r="AU266" s="228" t="s">
        <v>164</v>
      </c>
      <c r="AY266" s="14" t="s">
        <v>152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4" t="s">
        <v>159</v>
      </c>
      <c r="BK266" s="229">
        <f>ROUND(I266*H266,2)</f>
        <v>0</v>
      </c>
      <c r="BL266" s="14" t="s">
        <v>415</v>
      </c>
      <c r="BM266" s="228" t="s">
        <v>1636</v>
      </c>
    </row>
    <row r="267" s="2" customFormat="1" ht="16.5" customHeight="1">
      <c r="A267" s="35"/>
      <c r="B267" s="36"/>
      <c r="C267" s="230" t="s">
        <v>694</v>
      </c>
      <c r="D267" s="230" t="s">
        <v>185</v>
      </c>
      <c r="E267" s="231" t="s">
        <v>1637</v>
      </c>
      <c r="F267" s="232" t="s">
        <v>1635</v>
      </c>
      <c r="G267" s="233" t="s">
        <v>1311</v>
      </c>
      <c r="H267" s="234">
        <v>2</v>
      </c>
      <c r="I267" s="235"/>
      <c r="J267" s="236">
        <f>ROUND(I267*H267,2)</f>
        <v>0</v>
      </c>
      <c r="K267" s="237"/>
      <c r="L267" s="238"/>
      <c r="M267" s="239" t="s">
        <v>1</v>
      </c>
      <c r="N267" s="240" t="s">
        <v>44</v>
      </c>
      <c r="O267" s="88"/>
      <c r="P267" s="226">
        <f>O267*H267</f>
        <v>0</v>
      </c>
      <c r="Q267" s="226">
        <v>0</v>
      </c>
      <c r="R267" s="226">
        <f>Q267*H267</f>
        <v>0</v>
      </c>
      <c r="S267" s="226">
        <v>0</v>
      </c>
      <c r="T267" s="22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28" t="s">
        <v>1314</v>
      </c>
      <c r="AT267" s="228" t="s">
        <v>185</v>
      </c>
      <c r="AU267" s="228" t="s">
        <v>164</v>
      </c>
      <c r="AY267" s="14" t="s">
        <v>152</v>
      </c>
      <c r="BE267" s="229">
        <f>IF(N267="základní",J267,0)</f>
        <v>0</v>
      </c>
      <c r="BF267" s="229">
        <f>IF(N267="snížená",J267,0)</f>
        <v>0</v>
      </c>
      <c r="BG267" s="229">
        <f>IF(N267="zákl. přenesená",J267,0)</f>
        <v>0</v>
      </c>
      <c r="BH267" s="229">
        <f>IF(N267="sníž. přenesená",J267,0)</f>
        <v>0</v>
      </c>
      <c r="BI267" s="229">
        <f>IF(N267="nulová",J267,0)</f>
        <v>0</v>
      </c>
      <c r="BJ267" s="14" t="s">
        <v>159</v>
      </c>
      <c r="BK267" s="229">
        <f>ROUND(I267*H267,2)</f>
        <v>0</v>
      </c>
      <c r="BL267" s="14" t="s">
        <v>415</v>
      </c>
      <c r="BM267" s="228" t="s">
        <v>1638</v>
      </c>
    </row>
    <row r="268" s="2" customFormat="1" ht="24.15" customHeight="1">
      <c r="A268" s="35"/>
      <c r="B268" s="36"/>
      <c r="C268" s="216" t="s">
        <v>698</v>
      </c>
      <c r="D268" s="216" t="s">
        <v>154</v>
      </c>
      <c r="E268" s="217" t="s">
        <v>1639</v>
      </c>
      <c r="F268" s="218" t="s">
        <v>1640</v>
      </c>
      <c r="G268" s="219" t="s">
        <v>1265</v>
      </c>
      <c r="H268" s="220">
        <v>1</v>
      </c>
      <c r="I268" s="221"/>
      <c r="J268" s="222">
        <f>ROUND(I268*H268,2)</f>
        <v>0</v>
      </c>
      <c r="K268" s="223"/>
      <c r="L268" s="41"/>
      <c r="M268" s="224" t="s">
        <v>1</v>
      </c>
      <c r="N268" s="225" t="s">
        <v>44</v>
      </c>
      <c r="O268" s="88"/>
      <c r="P268" s="226">
        <f>O268*H268</f>
        <v>0</v>
      </c>
      <c r="Q268" s="226">
        <v>0</v>
      </c>
      <c r="R268" s="226">
        <f>Q268*H268</f>
        <v>0</v>
      </c>
      <c r="S268" s="226">
        <v>0</v>
      </c>
      <c r="T268" s="22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28" t="s">
        <v>415</v>
      </c>
      <c r="AT268" s="228" t="s">
        <v>154</v>
      </c>
      <c r="AU268" s="228" t="s">
        <v>164</v>
      </c>
      <c r="AY268" s="14" t="s">
        <v>152</v>
      </c>
      <c r="BE268" s="229">
        <f>IF(N268="základní",J268,0)</f>
        <v>0</v>
      </c>
      <c r="BF268" s="229">
        <f>IF(N268="snížená",J268,0)</f>
        <v>0</v>
      </c>
      <c r="BG268" s="229">
        <f>IF(N268="zákl. přenesená",J268,0)</f>
        <v>0</v>
      </c>
      <c r="BH268" s="229">
        <f>IF(N268="sníž. přenesená",J268,0)</f>
        <v>0</v>
      </c>
      <c r="BI268" s="229">
        <f>IF(N268="nulová",J268,0)</f>
        <v>0</v>
      </c>
      <c r="BJ268" s="14" t="s">
        <v>159</v>
      </c>
      <c r="BK268" s="229">
        <f>ROUND(I268*H268,2)</f>
        <v>0</v>
      </c>
      <c r="BL268" s="14" t="s">
        <v>415</v>
      </c>
      <c r="BM268" s="228" t="s">
        <v>1641</v>
      </c>
    </row>
    <row r="269" s="12" customFormat="1" ht="20.88" customHeight="1">
      <c r="A269" s="12"/>
      <c r="B269" s="200"/>
      <c r="C269" s="201"/>
      <c r="D269" s="202" t="s">
        <v>77</v>
      </c>
      <c r="E269" s="214" t="s">
        <v>199</v>
      </c>
      <c r="F269" s="214" t="s">
        <v>1642</v>
      </c>
      <c r="G269" s="201"/>
      <c r="H269" s="201"/>
      <c r="I269" s="204"/>
      <c r="J269" s="215">
        <f>BK269</f>
        <v>0</v>
      </c>
      <c r="K269" s="201"/>
      <c r="L269" s="206"/>
      <c r="M269" s="207"/>
      <c r="N269" s="208"/>
      <c r="O269" s="208"/>
      <c r="P269" s="209">
        <f>SUM(P270:P274)</f>
        <v>0</v>
      </c>
      <c r="Q269" s="208"/>
      <c r="R269" s="209">
        <f>SUM(R270:R274)</f>
        <v>0</v>
      </c>
      <c r="S269" s="208"/>
      <c r="T269" s="210">
        <f>SUM(T270:T274)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1" t="s">
        <v>86</v>
      </c>
      <c r="AT269" s="212" t="s">
        <v>77</v>
      </c>
      <c r="AU269" s="212" t="s">
        <v>159</v>
      </c>
      <c r="AY269" s="211" t="s">
        <v>152</v>
      </c>
      <c r="BK269" s="213">
        <f>SUM(BK270:BK274)</f>
        <v>0</v>
      </c>
    </row>
    <row r="270" s="2" customFormat="1" ht="16.5" customHeight="1">
      <c r="A270" s="35"/>
      <c r="B270" s="36"/>
      <c r="C270" s="216" t="s">
        <v>702</v>
      </c>
      <c r="D270" s="216" t="s">
        <v>154</v>
      </c>
      <c r="E270" s="217" t="s">
        <v>1643</v>
      </c>
      <c r="F270" s="218" t="s">
        <v>1644</v>
      </c>
      <c r="G270" s="219" t="s">
        <v>222</v>
      </c>
      <c r="H270" s="220">
        <v>500</v>
      </c>
      <c r="I270" s="221"/>
      <c r="J270" s="222">
        <f>ROUND(I270*H270,2)</f>
        <v>0</v>
      </c>
      <c r="K270" s="223"/>
      <c r="L270" s="41"/>
      <c r="M270" s="224" t="s">
        <v>1</v>
      </c>
      <c r="N270" s="225" t="s">
        <v>44</v>
      </c>
      <c r="O270" s="88"/>
      <c r="P270" s="226">
        <f>O270*H270</f>
        <v>0</v>
      </c>
      <c r="Q270" s="226">
        <v>0</v>
      </c>
      <c r="R270" s="226">
        <f>Q270*H270</f>
        <v>0</v>
      </c>
      <c r="S270" s="226">
        <v>0</v>
      </c>
      <c r="T270" s="22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28" t="s">
        <v>415</v>
      </c>
      <c r="AT270" s="228" t="s">
        <v>154</v>
      </c>
      <c r="AU270" s="228" t="s">
        <v>164</v>
      </c>
      <c r="AY270" s="14" t="s">
        <v>152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4" t="s">
        <v>159</v>
      </c>
      <c r="BK270" s="229">
        <f>ROUND(I270*H270,2)</f>
        <v>0</v>
      </c>
      <c r="BL270" s="14" t="s">
        <v>415</v>
      </c>
      <c r="BM270" s="228" t="s">
        <v>1645</v>
      </c>
    </row>
    <row r="271" s="2" customFormat="1" ht="16.5" customHeight="1">
      <c r="A271" s="35"/>
      <c r="B271" s="36"/>
      <c r="C271" s="216" t="s">
        <v>706</v>
      </c>
      <c r="D271" s="216" t="s">
        <v>154</v>
      </c>
      <c r="E271" s="217" t="s">
        <v>1646</v>
      </c>
      <c r="F271" s="218" t="s">
        <v>1647</v>
      </c>
      <c r="G271" s="219" t="s">
        <v>1311</v>
      </c>
      <c r="H271" s="220">
        <v>10</v>
      </c>
      <c r="I271" s="221"/>
      <c r="J271" s="222">
        <f>ROUND(I271*H271,2)</f>
        <v>0</v>
      </c>
      <c r="K271" s="223"/>
      <c r="L271" s="41"/>
      <c r="M271" s="224" t="s">
        <v>1</v>
      </c>
      <c r="N271" s="225" t="s">
        <v>44</v>
      </c>
      <c r="O271" s="88"/>
      <c r="P271" s="226">
        <f>O271*H271</f>
        <v>0</v>
      </c>
      <c r="Q271" s="226">
        <v>0</v>
      </c>
      <c r="R271" s="226">
        <f>Q271*H271</f>
        <v>0</v>
      </c>
      <c r="S271" s="226">
        <v>0</v>
      </c>
      <c r="T271" s="22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28" t="s">
        <v>415</v>
      </c>
      <c r="AT271" s="228" t="s">
        <v>154</v>
      </c>
      <c r="AU271" s="228" t="s">
        <v>164</v>
      </c>
      <c r="AY271" s="14" t="s">
        <v>152</v>
      </c>
      <c r="BE271" s="229">
        <f>IF(N271="základní",J271,0)</f>
        <v>0</v>
      </c>
      <c r="BF271" s="229">
        <f>IF(N271="snížená",J271,0)</f>
        <v>0</v>
      </c>
      <c r="BG271" s="229">
        <f>IF(N271="zákl. přenesená",J271,0)</f>
        <v>0</v>
      </c>
      <c r="BH271" s="229">
        <f>IF(N271="sníž. přenesená",J271,0)</f>
        <v>0</v>
      </c>
      <c r="BI271" s="229">
        <f>IF(N271="nulová",J271,0)</f>
        <v>0</v>
      </c>
      <c r="BJ271" s="14" t="s">
        <v>159</v>
      </c>
      <c r="BK271" s="229">
        <f>ROUND(I271*H271,2)</f>
        <v>0</v>
      </c>
      <c r="BL271" s="14" t="s">
        <v>415</v>
      </c>
      <c r="BM271" s="228" t="s">
        <v>1648</v>
      </c>
    </row>
    <row r="272" s="2" customFormat="1" ht="16.5" customHeight="1">
      <c r="A272" s="35"/>
      <c r="B272" s="36"/>
      <c r="C272" s="216" t="s">
        <v>712</v>
      </c>
      <c r="D272" s="216" t="s">
        <v>154</v>
      </c>
      <c r="E272" s="217" t="s">
        <v>1649</v>
      </c>
      <c r="F272" s="218" t="s">
        <v>1650</v>
      </c>
      <c r="G272" s="219" t="s">
        <v>1311</v>
      </c>
      <c r="H272" s="220">
        <v>10</v>
      </c>
      <c r="I272" s="221"/>
      <c r="J272" s="222">
        <f>ROUND(I272*H272,2)</f>
        <v>0</v>
      </c>
      <c r="K272" s="223"/>
      <c r="L272" s="41"/>
      <c r="M272" s="224" t="s">
        <v>1</v>
      </c>
      <c r="N272" s="225" t="s">
        <v>44</v>
      </c>
      <c r="O272" s="88"/>
      <c r="P272" s="226">
        <f>O272*H272</f>
        <v>0</v>
      </c>
      <c r="Q272" s="226">
        <v>0</v>
      </c>
      <c r="R272" s="226">
        <f>Q272*H272</f>
        <v>0</v>
      </c>
      <c r="S272" s="226">
        <v>0</v>
      </c>
      <c r="T272" s="22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28" t="s">
        <v>415</v>
      </c>
      <c r="AT272" s="228" t="s">
        <v>154</v>
      </c>
      <c r="AU272" s="228" t="s">
        <v>164</v>
      </c>
      <c r="AY272" s="14" t="s">
        <v>152</v>
      </c>
      <c r="BE272" s="229">
        <f>IF(N272="základní",J272,0)</f>
        <v>0</v>
      </c>
      <c r="BF272" s="229">
        <f>IF(N272="snížená",J272,0)</f>
        <v>0</v>
      </c>
      <c r="BG272" s="229">
        <f>IF(N272="zákl. přenesená",J272,0)</f>
        <v>0</v>
      </c>
      <c r="BH272" s="229">
        <f>IF(N272="sníž. přenesená",J272,0)</f>
        <v>0</v>
      </c>
      <c r="BI272" s="229">
        <f>IF(N272="nulová",J272,0)</f>
        <v>0</v>
      </c>
      <c r="BJ272" s="14" t="s">
        <v>159</v>
      </c>
      <c r="BK272" s="229">
        <f>ROUND(I272*H272,2)</f>
        <v>0</v>
      </c>
      <c r="BL272" s="14" t="s">
        <v>415</v>
      </c>
      <c r="BM272" s="228" t="s">
        <v>1651</v>
      </c>
    </row>
    <row r="273" s="2" customFormat="1" ht="16.5" customHeight="1">
      <c r="A273" s="35"/>
      <c r="B273" s="36"/>
      <c r="C273" s="216" t="s">
        <v>716</v>
      </c>
      <c r="D273" s="216" t="s">
        <v>154</v>
      </c>
      <c r="E273" s="217" t="s">
        <v>1652</v>
      </c>
      <c r="F273" s="218" t="s">
        <v>1653</v>
      </c>
      <c r="G273" s="219" t="s">
        <v>1654</v>
      </c>
      <c r="H273" s="220">
        <v>15</v>
      </c>
      <c r="I273" s="221"/>
      <c r="J273" s="222">
        <f>ROUND(I273*H273,2)</f>
        <v>0</v>
      </c>
      <c r="K273" s="223"/>
      <c r="L273" s="41"/>
      <c r="M273" s="224" t="s">
        <v>1</v>
      </c>
      <c r="N273" s="225" t="s">
        <v>44</v>
      </c>
      <c r="O273" s="88"/>
      <c r="P273" s="226">
        <f>O273*H273</f>
        <v>0</v>
      </c>
      <c r="Q273" s="226">
        <v>0</v>
      </c>
      <c r="R273" s="226">
        <f>Q273*H273</f>
        <v>0</v>
      </c>
      <c r="S273" s="226">
        <v>0</v>
      </c>
      <c r="T273" s="22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28" t="s">
        <v>415</v>
      </c>
      <c r="AT273" s="228" t="s">
        <v>154</v>
      </c>
      <c r="AU273" s="228" t="s">
        <v>164</v>
      </c>
      <c r="AY273" s="14" t="s">
        <v>152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14" t="s">
        <v>159</v>
      </c>
      <c r="BK273" s="229">
        <f>ROUND(I273*H273,2)</f>
        <v>0</v>
      </c>
      <c r="BL273" s="14" t="s">
        <v>415</v>
      </c>
      <c r="BM273" s="228" t="s">
        <v>1655</v>
      </c>
    </row>
    <row r="274" s="2" customFormat="1" ht="16.5" customHeight="1">
      <c r="A274" s="35"/>
      <c r="B274" s="36"/>
      <c r="C274" s="216" t="s">
        <v>720</v>
      </c>
      <c r="D274" s="216" t="s">
        <v>154</v>
      </c>
      <c r="E274" s="217" t="s">
        <v>1656</v>
      </c>
      <c r="F274" s="218" t="s">
        <v>1657</v>
      </c>
      <c r="G274" s="219" t="s">
        <v>1654</v>
      </c>
      <c r="H274" s="220">
        <v>1</v>
      </c>
      <c r="I274" s="221"/>
      <c r="J274" s="222">
        <f>ROUND(I274*H274,2)</f>
        <v>0</v>
      </c>
      <c r="K274" s="223"/>
      <c r="L274" s="41"/>
      <c r="M274" s="224" t="s">
        <v>1</v>
      </c>
      <c r="N274" s="225" t="s">
        <v>44</v>
      </c>
      <c r="O274" s="88"/>
      <c r="P274" s="226">
        <f>O274*H274</f>
        <v>0</v>
      </c>
      <c r="Q274" s="226">
        <v>0</v>
      </c>
      <c r="R274" s="226">
        <f>Q274*H274</f>
        <v>0</v>
      </c>
      <c r="S274" s="226">
        <v>0</v>
      </c>
      <c r="T274" s="22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28" t="s">
        <v>415</v>
      </c>
      <c r="AT274" s="228" t="s">
        <v>154</v>
      </c>
      <c r="AU274" s="228" t="s">
        <v>164</v>
      </c>
      <c r="AY274" s="14" t="s">
        <v>152</v>
      </c>
      <c r="BE274" s="229">
        <f>IF(N274="základní",J274,0)</f>
        <v>0</v>
      </c>
      <c r="BF274" s="229">
        <f>IF(N274="snížená",J274,0)</f>
        <v>0</v>
      </c>
      <c r="BG274" s="229">
        <f>IF(N274="zákl. přenesená",J274,0)</f>
        <v>0</v>
      </c>
      <c r="BH274" s="229">
        <f>IF(N274="sníž. přenesená",J274,0)</f>
        <v>0</v>
      </c>
      <c r="BI274" s="229">
        <f>IF(N274="nulová",J274,0)</f>
        <v>0</v>
      </c>
      <c r="BJ274" s="14" t="s">
        <v>159</v>
      </c>
      <c r="BK274" s="229">
        <f>ROUND(I274*H274,2)</f>
        <v>0</v>
      </c>
      <c r="BL274" s="14" t="s">
        <v>415</v>
      </c>
      <c r="BM274" s="228" t="s">
        <v>1658</v>
      </c>
    </row>
    <row r="275" s="12" customFormat="1" ht="20.88" customHeight="1">
      <c r="A275" s="12"/>
      <c r="B275" s="200"/>
      <c r="C275" s="201"/>
      <c r="D275" s="202" t="s">
        <v>77</v>
      </c>
      <c r="E275" s="214" t="s">
        <v>1659</v>
      </c>
      <c r="F275" s="214" t="s">
        <v>1660</v>
      </c>
      <c r="G275" s="201"/>
      <c r="H275" s="201"/>
      <c r="I275" s="204"/>
      <c r="J275" s="215">
        <f>BK275</f>
        <v>0</v>
      </c>
      <c r="K275" s="201"/>
      <c r="L275" s="206"/>
      <c r="M275" s="207"/>
      <c r="N275" s="208"/>
      <c r="O275" s="208"/>
      <c r="P275" s="209">
        <f>SUM(P276:P279)</f>
        <v>0</v>
      </c>
      <c r="Q275" s="208"/>
      <c r="R275" s="209">
        <f>SUM(R276:R279)</f>
        <v>0</v>
      </c>
      <c r="S275" s="208"/>
      <c r="T275" s="210">
        <f>SUM(T276:T279)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11" t="s">
        <v>158</v>
      </c>
      <c r="AT275" s="212" t="s">
        <v>77</v>
      </c>
      <c r="AU275" s="212" t="s">
        <v>159</v>
      </c>
      <c r="AY275" s="211" t="s">
        <v>152</v>
      </c>
      <c r="BK275" s="213">
        <f>SUM(BK276:BK279)</f>
        <v>0</v>
      </c>
    </row>
    <row r="276" s="2" customFormat="1" ht="16.5" customHeight="1">
      <c r="A276" s="35"/>
      <c r="B276" s="36"/>
      <c r="C276" s="216" t="s">
        <v>724</v>
      </c>
      <c r="D276" s="216" t="s">
        <v>154</v>
      </c>
      <c r="E276" s="217" t="s">
        <v>194</v>
      </c>
      <c r="F276" s="218" t="s">
        <v>1661</v>
      </c>
      <c r="G276" s="219" t="s">
        <v>1088</v>
      </c>
      <c r="H276" s="220">
        <v>1</v>
      </c>
      <c r="I276" s="221"/>
      <c r="J276" s="222">
        <f>ROUND(I276*H276,2)</f>
        <v>0</v>
      </c>
      <c r="K276" s="223"/>
      <c r="L276" s="41"/>
      <c r="M276" s="224" t="s">
        <v>1</v>
      </c>
      <c r="N276" s="225" t="s">
        <v>44</v>
      </c>
      <c r="O276" s="88"/>
      <c r="P276" s="226">
        <f>O276*H276</f>
        <v>0</v>
      </c>
      <c r="Q276" s="226">
        <v>0</v>
      </c>
      <c r="R276" s="226">
        <f>Q276*H276</f>
        <v>0</v>
      </c>
      <c r="S276" s="226">
        <v>0</v>
      </c>
      <c r="T276" s="22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28" t="s">
        <v>415</v>
      </c>
      <c r="AT276" s="228" t="s">
        <v>154</v>
      </c>
      <c r="AU276" s="228" t="s">
        <v>164</v>
      </c>
      <c r="AY276" s="14" t="s">
        <v>152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14" t="s">
        <v>159</v>
      </c>
      <c r="BK276" s="229">
        <f>ROUND(I276*H276,2)</f>
        <v>0</v>
      </c>
      <c r="BL276" s="14" t="s">
        <v>415</v>
      </c>
      <c r="BM276" s="228" t="s">
        <v>1662</v>
      </c>
    </row>
    <row r="277" s="2" customFormat="1" ht="16.5" customHeight="1">
      <c r="A277" s="35"/>
      <c r="B277" s="36"/>
      <c r="C277" s="216" t="s">
        <v>728</v>
      </c>
      <c r="D277" s="216" t="s">
        <v>154</v>
      </c>
      <c r="E277" s="217" t="s">
        <v>199</v>
      </c>
      <c r="F277" s="218" t="s">
        <v>1663</v>
      </c>
      <c r="G277" s="219" t="s">
        <v>1088</v>
      </c>
      <c r="H277" s="220">
        <v>1</v>
      </c>
      <c r="I277" s="221"/>
      <c r="J277" s="222">
        <f>ROUND(I277*H277,2)</f>
        <v>0</v>
      </c>
      <c r="K277" s="223"/>
      <c r="L277" s="41"/>
      <c r="M277" s="224" t="s">
        <v>1</v>
      </c>
      <c r="N277" s="225" t="s">
        <v>44</v>
      </c>
      <c r="O277" s="88"/>
      <c r="P277" s="226">
        <f>O277*H277</f>
        <v>0</v>
      </c>
      <c r="Q277" s="226">
        <v>0</v>
      </c>
      <c r="R277" s="226">
        <f>Q277*H277</f>
        <v>0</v>
      </c>
      <c r="S277" s="226">
        <v>0</v>
      </c>
      <c r="T277" s="22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28" t="s">
        <v>415</v>
      </c>
      <c r="AT277" s="228" t="s">
        <v>154</v>
      </c>
      <c r="AU277" s="228" t="s">
        <v>164</v>
      </c>
      <c r="AY277" s="14" t="s">
        <v>152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4" t="s">
        <v>159</v>
      </c>
      <c r="BK277" s="229">
        <f>ROUND(I277*H277,2)</f>
        <v>0</v>
      </c>
      <c r="BL277" s="14" t="s">
        <v>415</v>
      </c>
      <c r="BM277" s="228" t="s">
        <v>1664</v>
      </c>
    </row>
    <row r="278" s="2" customFormat="1" ht="16.5" customHeight="1">
      <c r="A278" s="35"/>
      <c r="B278" s="36"/>
      <c r="C278" s="216" t="s">
        <v>732</v>
      </c>
      <c r="D278" s="216" t="s">
        <v>154</v>
      </c>
      <c r="E278" s="217" t="s">
        <v>203</v>
      </c>
      <c r="F278" s="218" t="s">
        <v>1665</v>
      </c>
      <c r="G278" s="219" t="s">
        <v>1088</v>
      </c>
      <c r="H278" s="220">
        <v>1</v>
      </c>
      <c r="I278" s="221"/>
      <c r="J278" s="222">
        <f>ROUND(I278*H278,2)</f>
        <v>0</v>
      </c>
      <c r="K278" s="223"/>
      <c r="L278" s="41"/>
      <c r="M278" s="224" t="s">
        <v>1</v>
      </c>
      <c r="N278" s="225" t="s">
        <v>44</v>
      </c>
      <c r="O278" s="88"/>
      <c r="P278" s="226">
        <f>O278*H278</f>
        <v>0</v>
      </c>
      <c r="Q278" s="226">
        <v>0</v>
      </c>
      <c r="R278" s="226">
        <f>Q278*H278</f>
        <v>0</v>
      </c>
      <c r="S278" s="226">
        <v>0</v>
      </c>
      <c r="T278" s="22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28" t="s">
        <v>415</v>
      </c>
      <c r="AT278" s="228" t="s">
        <v>154</v>
      </c>
      <c r="AU278" s="228" t="s">
        <v>164</v>
      </c>
      <c r="AY278" s="14" t="s">
        <v>152</v>
      </c>
      <c r="BE278" s="229">
        <f>IF(N278="základní",J278,0)</f>
        <v>0</v>
      </c>
      <c r="BF278" s="229">
        <f>IF(N278="snížená",J278,0)</f>
        <v>0</v>
      </c>
      <c r="BG278" s="229">
        <f>IF(N278="zákl. přenesená",J278,0)</f>
        <v>0</v>
      </c>
      <c r="BH278" s="229">
        <f>IF(N278="sníž. přenesená",J278,0)</f>
        <v>0</v>
      </c>
      <c r="BI278" s="229">
        <f>IF(N278="nulová",J278,0)</f>
        <v>0</v>
      </c>
      <c r="BJ278" s="14" t="s">
        <v>159</v>
      </c>
      <c r="BK278" s="229">
        <f>ROUND(I278*H278,2)</f>
        <v>0</v>
      </c>
      <c r="BL278" s="14" t="s">
        <v>415</v>
      </c>
      <c r="BM278" s="228" t="s">
        <v>1666</v>
      </c>
    </row>
    <row r="279" s="2" customFormat="1" ht="16.5" customHeight="1">
      <c r="A279" s="35"/>
      <c r="B279" s="36"/>
      <c r="C279" s="216" t="s">
        <v>736</v>
      </c>
      <c r="D279" s="216" t="s">
        <v>154</v>
      </c>
      <c r="E279" s="217" t="s">
        <v>8</v>
      </c>
      <c r="F279" s="218" t="s">
        <v>1667</v>
      </c>
      <c r="G279" s="219" t="s">
        <v>1088</v>
      </c>
      <c r="H279" s="220">
        <v>1</v>
      </c>
      <c r="I279" s="221"/>
      <c r="J279" s="222">
        <f>ROUND(I279*H279,2)</f>
        <v>0</v>
      </c>
      <c r="K279" s="223"/>
      <c r="L279" s="41"/>
      <c r="M279" s="224" t="s">
        <v>1</v>
      </c>
      <c r="N279" s="225" t="s">
        <v>44</v>
      </c>
      <c r="O279" s="88"/>
      <c r="P279" s="226">
        <f>O279*H279</f>
        <v>0</v>
      </c>
      <c r="Q279" s="226">
        <v>0</v>
      </c>
      <c r="R279" s="226">
        <f>Q279*H279</f>
        <v>0</v>
      </c>
      <c r="S279" s="226">
        <v>0</v>
      </c>
      <c r="T279" s="22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28" t="s">
        <v>415</v>
      </c>
      <c r="AT279" s="228" t="s">
        <v>154</v>
      </c>
      <c r="AU279" s="228" t="s">
        <v>164</v>
      </c>
      <c r="AY279" s="14" t="s">
        <v>152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14" t="s">
        <v>159</v>
      </c>
      <c r="BK279" s="229">
        <f>ROUND(I279*H279,2)</f>
        <v>0</v>
      </c>
      <c r="BL279" s="14" t="s">
        <v>415</v>
      </c>
      <c r="BM279" s="228" t="s">
        <v>1668</v>
      </c>
    </row>
    <row r="280" s="12" customFormat="1" ht="22.8" customHeight="1">
      <c r="A280" s="12"/>
      <c r="B280" s="200"/>
      <c r="C280" s="201"/>
      <c r="D280" s="202" t="s">
        <v>77</v>
      </c>
      <c r="E280" s="214" t="s">
        <v>1669</v>
      </c>
      <c r="F280" s="214" t="s">
        <v>1670</v>
      </c>
      <c r="G280" s="201"/>
      <c r="H280" s="201"/>
      <c r="I280" s="204"/>
      <c r="J280" s="215">
        <f>BK280</f>
        <v>0</v>
      </c>
      <c r="K280" s="201"/>
      <c r="L280" s="206"/>
      <c r="M280" s="207"/>
      <c r="N280" s="208"/>
      <c r="O280" s="208"/>
      <c r="P280" s="209">
        <f>SUM(P281:P289)</f>
        <v>0</v>
      </c>
      <c r="Q280" s="208"/>
      <c r="R280" s="209">
        <f>SUM(R281:R289)</f>
        <v>6.3013500000000011</v>
      </c>
      <c r="S280" s="208"/>
      <c r="T280" s="210">
        <f>SUM(T281:T289)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11" t="s">
        <v>164</v>
      </c>
      <c r="AT280" s="212" t="s">
        <v>77</v>
      </c>
      <c r="AU280" s="212" t="s">
        <v>86</v>
      </c>
      <c r="AY280" s="211" t="s">
        <v>152</v>
      </c>
      <c r="BK280" s="213">
        <f>SUM(BK281:BK289)</f>
        <v>0</v>
      </c>
    </row>
    <row r="281" s="2" customFormat="1" ht="62.7" customHeight="1">
      <c r="A281" s="35"/>
      <c r="B281" s="36"/>
      <c r="C281" s="216" t="s">
        <v>740</v>
      </c>
      <c r="D281" s="216" t="s">
        <v>154</v>
      </c>
      <c r="E281" s="217" t="s">
        <v>1671</v>
      </c>
      <c r="F281" s="218" t="s">
        <v>1672</v>
      </c>
      <c r="G281" s="219" t="s">
        <v>222</v>
      </c>
      <c r="H281" s="220">
        <v>45</v>
      </c>
      <c r="I281" s="221"/>
      <c r="J281" s="222">
        <f>ROUND(I281*H281,2)</f>
        <v>0</v>
      </c>
      <c r="K281" s="223"/>
      <c r="L281" s="41"/>
      <c r="M281" s="224" t="s">
        <v>1</v>
      </c>
      <c r="N281" s="225" t="s">
        <v>44</v>
      </c>
      <c r="O281" s="88"/>
      <c r="P281" s="226">
        <f>O281*H281</f>
        <v>0</v>
      </c>
      <c r="Q281" s="226">
        <v>0</v>
      </c>
      <c r="R281" s="226">
        <f>Q281*H281</f>
        <v>0</v>
      </c>
      <c r="S281" s="226">
        <v>0</v>
      </c>
      <c r="T281" s="227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28" t="s">
        <v>415</v>
      </c>
      <c r="AT281" s="228" t="s">
        <v>154</v>
      </c>
      <c r="AU281" s="228" t="s">
        <v>159</v>
      </c>
      <c r="AY281" s="14" t="s">
        <v>152</v>
      </c>
      <c r="BE281" s="229">
        <f>IF(N281="základní",J281,0)</f>
        <v>0</v>
      </c>
      <c r="BF281" s="229">
        <f>IF(N281="snížená",J281,0)</f>
        <v>0</v>
      </c>
      <c r="BG281" s="229">
        <f>IF(N281="zákl. přenesená",J281,0)</f>
        <v>0</v>
      </c>
      <c r="BH281" s="229">
        <f>IF(N281="sníž. přenesená",J281,0)</f>
        <v>0</v>
      </c>
      <c r="BI281" s="229">
        <f>IF(N281="nulová",J281,0)</f>
        <v>0</v>
      </c>
      <c r="BJ281" s="14" t="s">
        <v>159</v>
      </c>
      <c r="BK281" s="229">
        <f>ROUND(I281*H281,2)</f>
        <v>0</v>
      </c>
      <c r="BL281" s="14" t="s">
        <v>415</v>
      </c>
      <c r="BM281" s="228" t="s">
        <v>1673</v>
      </c>
    </row>
    <row r="282" s="2" customFormat="1" ht="24.15" customHeight="1">
      <c r="A282" s="35"/>
      <c r="B282" s="36"/>
      <c r="C282" s="216" t="s">
        <v>744</v>
      </c>
      <c r="D282" s="216" t="s">
        <v>154</v>
      </c>
      <c r="E282" s="217" t="s">
        <v>1674</v>
      </c>
      <c r="F282" s="218" t="s">
        <v>1675</v>
      </c>
      <c r="G282" s="219" t="s">
        <v>157</v>
      </c>
      <c r="H282" s="220">
        <v>2</v>
      </c>
      <c r="I282" s="221"/>
      <c r="J282" s="222">
        <f>ROUND(I282*H282,2)</f>
        <v>0</v>
      </c>
      <c r="K282" s="223"/>
      <c r="L282" s="41"/>
      <c r="M282" s="224" t="s">
        <v>1</v>
      </c>
      <c r="N282" s="225" t="s">
        <v>44</v>
      </c>
      <c r="O282" s="88"/>
      <c r="P282" s="226">
        <f>O282*H282</f>
        <v>0</v>
      </c>
      <c r="Q282" s="226">
        <v>0</v>
      </c>
      <c r="R282" s="226">
        <f>Q282*H282</f>
        <v>0</v>
      </c>
      <c r="S282" s="226">
        <v>0</v>
      </c>
      <c r="T282" s="22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28" t="s">
        <v>415</v>
      </c>
      <c r="AT282" s="228" t="s">
        <v>154</v>
      </c>
      <c r="AU282" s="228" t="s">
        <v>159</v>
      </c>
      <c r="AY282" s="14" t="s">
        <v>152</v>
      </c>
      <c r="BE282" s="229">
        <f>IF(N282="základní",J282,0)</f>
        <v>0</v>
      </c>
      <c r="BF282" s="229">
        <f>IF(N282="snížená",J282,0)</f>
        <v>0</v>
      </c>
      <c r="BG282" s="229">
        <f>IF(N282="zákl. přenesená",J282,0)</f>
        <v>0</v>
      </c>
      <c r="BH282" s="229">
        <f>IF(N282="sníž. přenesená",J282,0)</f>
        <v>0</v>
      </c>
      <c r="BI282" s="229">
        <f>IF(N282="nulová",J282,0)</f>
        <v>0</v>
      </c>
      <c r="BJ282" s="14" t="s">
        <v>159</v>
      </c>
      <c r="BK282" s="229">
        <f>ROUND(I282*H282,2)</f>
        <v>0</v>
      </c>
      <c r="BL282" s="14" t="s">
        <v>415</v>
      </c>
      <c r="BM282" s="228" t="s">
        <v>1676</v>
      </c>
    </row>
    <row r="283" s="2" customFormat="1" ht="44.25" customHeight="1">
      <c r="A283" s="35"/>
      <c r="B283" s="36"/>
      <c r="C283" s="216" t="s">
        <v>748</v>
      </c>
      <c r="D283" s="216" t="s">
        <v>154</v>
      </c>
      <c r="E283" s="217" t="s">
        <v>1677</v>
      </c>
      <c r="F283" s="218" t="s">
        <v>1678</v>
      </c>
      <c r="G283" s="219" t="s">
        <v>157</v>
      </c>
      <c r="H283" s="220">
        <v>3.1499999999999999</v>
      </c>
      <c r="I283" s="221"/>
      <c r="J283" s="222">
        <f>ROUND(I283*H283,2)</f>
        <v>0</v>
      </c>
      <c r="K283" s="223"/>
      <c r="L283" s="41"/>
      <c r="M283" s="224" t="s">
        <v>1</v>
      </c>
      <c r="N283" s="225" t="s">
        <v>44</v>
      </c>
      <c r="O283" s="88"/>
      <c r="P283" s="226">
        <f>O283*H283</f>
        <v>0</v>
      </c>
      <c r="Q283" s="226">
        <v>0</v>
      </c>
      <c r="R283" s="226">
        <f>Q283*H283</f>
        <v>0</v>
      </c>
      <c r="S283" s="226">
        <v>0</v>
      </c>
      <c r="T283" s="227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28" t="s">
        <v>415</v>
      </c>
      <c r="AT283" s="228" t="s">
        <v>154</v>
      </c>
      <c r="AU283" s="228" t="s">
        <v>159</v>
      </c>
      <c r="AY283" s="14" t="s">
        <v>152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4" t="s">
        <v>159</v>
      </c>
      <c r="BK283" s="229">
        <f>ROUND(I283*H283,2)</f>
        <v>0</v>
      </c>
      <c r="BL283" s="14" t="s">
        <v>415</v>
      </c>
      <c r="BM283" s="228" t="s">
        <v>1679</v>
      </c>
    </row>
    <row r="284" s="2" customFormat="1" ht="55.5" customHeight="1">
      <c r="A284" s="35"/>
      <c r="B284" s="36"/>
      <c r="C284" s="216" t="s">
        <v>752</v>
      </c>
      <c r="D284" s="216" t="s">
        <v>154</v>
      </c>
      <c r="E284" s="217" t="s">
        <v>1680</v>
      </c>
      <c r="F284" s="218" t="s">
        <v>1681</v>
      </c>
      <c r="G284" s="219" t="s">
        <v>157</v>
      </c>
      <c r="H284" s="220">
        <v>47.25</v>
      </c>
      <c r="I284" s="221"/>
      <c r="J284" s="222">
        <f>ROUND(I284*H284,2)</f>
        <v>0</v>
      </c>
      <c r="K284" s="223"/>
      <c r="L284" s="41"/>
      <c r="M284" s="224" t="s">
        <v>1</v>
      </c>
      <c r="N284" s="225" t="s">
        <v>44</v>
      </c>
      <c r="O284" s="88"/>
      <c r="P284" s="226">
        <f>O284*H284</f>
        <v>0</v>
      </c>
      <c r="Q284" s="226">
        <v>0</v>
      </c>
      <c r="R284" s="226">
        <f>Q284*H284</f>
        <v>0</v>
      </c>
      <c r="S284" s="226">
        <v>0</v>
      </c>
      <c r="T284" s="22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28" t="s">
        <v>415</v>
      </c>
      <c r="AT284" s="228" t="s">
        <v>154</v>
      </c>
      <c r="AU284" s="228" t="s">
        <v>159</v>
      </c>
      <c r="AY284" s="14" t="s">
        <v>152</v>
      </c>
      <c r="BE284" s="229">
        <f>IF(N284="základní",J284,0)</f>
        <v>0</v>
      </c>
      <c r="BF284" s="229">
        <f>IF(N284="snížená",J284,0)</f>
        <v>0</v>
      </c>
      <c r="BG284" s="229">
        <f>IF(N284="zákl. přenesená",J284,0)</f>
        <v>0</v>
      </c>
      <c r="BH284" s="229">
        <f>IF(N284="sníž. přenesená",J284,0)</f>
        <v>0</v>
      </c>
      <c r="BI284" s="229">
        <f>IF(N284="nulová",J284,0)</f>
        <v>0</v>
      </c>
      <c r="BJ284" s="14" t="s">
        <v>159</v>
      </c>
      <c r="BK284" s="229">
        <f>ROUND(I284*H284,2)</f>
        <v>0</v>
      </c>
      <c r="BL284" s="14" t="s">
        <v>415</v>
      </c>
      <c r="BM284" s="228" t="s">
        <v>1682</v>
      </c>
    </row>
    <row r="285" s="2" customFormat="1" ht="33" customHeight="1">
      <c r="A285" s="35"/>
      <c r="B285" s="36"/>
      <c r="C285" s="216" t="s">
        <v>756</v>
      </c>
      <c r="D285" s="216" t="s">
        <v>154</v>
      </c>
      <c r="E285" s="217" t="s">
        <v>1683</v>
      </c>
      <c r="F285" s="218" t="s">
        <v>1684</v>
      </c>
      <c r="G285" s="219" t="s">
        <v>170</v>
      </c>
      <c r="H285" s="220">
        <v>5.6699999999999999</v>
      </c>
      <c r="I285" s="221"/>
      <c r="J285" s="222">
        <f>ROUND(I285*H285,2)</f>
        <v>0</v>
      </c>
      <c r="K285" s="223"/>
      <c r="L285" s="41"/>
      <c r="M285" s="224" t="s">
        <v>1</v>
      </c>
      <c r="N285" s="225" t="s">
        <v>44</v>
      </c>
      <c r="O285" s="88"/>
      <c r="P285" s="226">
        <f>O285*H285</f>
        <v>0</v>
      </c>
      <c r="Q285" s="226">
        <v>0</v>
      </c>
      <c r="R285" s="226">
        <f>Q285*H285</f>
        <v>0</v>
      </c>
      <c r="S285" s="226">
        <v>0</v>
      </c>
      <c r="T285" s="22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28" t="s">
        <v>415</v>
      </c>
      <c r="AT285" s="228" t="s">
        <v>154</v>
      </c>
      <c r="AU285" s="228" t="s">
        <v>159</v>
      </c>
      <c r="AY285" s="14" t="s">
        <v>152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4" t="s">
        <v>159</v>
      </c>
      <c r="BK285" s="229">
        <f>ROUND(I285*H285,2)</f>
        <v>0</v>
      </c>
      <c r="BL285" s="14" t="s">
        <v>415</v>
      </c>
      <c r="BM285" s="228" t="s">
        <v>1685</v>
      </c>
    </row>
    <row r="286" s="2" customFormat="1" ht="24.15" customHeight="1">
      <c r="A286" s="35"/>
      <c r="B286" s="36"/>
      <c r="C286" s="216" t="s">
        <v>760</v>
      </c>
      <c r="D286" s="216" t="s">
        <v>154</v>
      </c>
      <c r="E286" s="217" t="s">
        <v>1686</v>
      </c>
      <c r="F286" s="218" t="s">
        <v>1687</v>
      </c>
      <c r="G286" s="219" t="s">
        <v>157</v>
      </c>
      <c r="H286" s="220">
        <v>3.1499999999999999</v>
      </c>
      <c r="I286" s="221"/>
      <c r="J286" s="222">
        <f>ROUND(I286*H286,2)</f>
        <v>0</v>
      </c>
      <c r="K286" s="223"/>
      <c r="L286" s="41"/>
      <c r="M286" s="224" t="s">
        <v>1</v>
      </c>
      <c r="N286" s="225" t="s">
        <v>44</v>
      </c>
      <c r="O286" s="88"/>
      <c r="P286" s="226">
        <f>O286*H286</f>
        <v>0</v>
      </c>
      <c r="Q286" s="226">
        <v>0</v>
      </c>
      <c r="R286" s="226">
        <f>Q286*H286</f>
        <v>0</v>
      </c>
      <c r="S286" s="226">
        <v>0</v>
      </c>
      <c r="T286" s="22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28" t="s">
        <v>415</v>
      </c>
      <c r="AT286" s="228" t="s">
        <v>154</v>
      </c>
      <c r="AU286" s="228" t="s">
        <v>159</v>
      </c>
      <c r="AY286" s="14" t="s">
        <v>152</v>
      </c>
      <c r="BE286" s="229">
        <f>IF(N286="základní",J286,0)</f>
        <v>0</v>
      </c>
      <c r="BF286" s="229">
        <f>IF(N286="snížená",J286,0)</f>
        <v>0</v>
      </c>
      <c r="BG286" s="229">
        <f>IF(N286="zákl. přenesená",J286,0)</f>
        <v>0</v>
      </c>
      <c r="BH286" s="229">
        <f>IF(N286="sníž. přenesená",J286,0)</f>
        <v>0</v>
      </c>
      <c r="BI286" s="229">
        <f>IF(N286="nulová",J286,0)</f>
        <v>0</v>
      </c>
      <c r="BJ286" s="14" t="s">
        <v>159</v>
      </c>
      <c r="BK286" s="229">
        <f>ROUND(I286*H286,2)</f>
        <v>0</v>
      </c>
      <c r="BL286" s="14" t="s">
        <v>415</v>
      </c>
      <c r="BM286" s="228" t="s">
        <v>1688</v>
      </c>
    </row>
    <row r="287" s="2" customFormat="1" ht="49.05" customHeight="1">
      <c r="A287" s="35"/>
      <c r="B287" s="36"/>
      <c r="C287" s="216" t="s">
        <v>764</v>
      </c>
      <c r="D287" s="216" t="s">
        <v>154</v>
      </c>
      <c r="E287" s="217" t="s">
        <v>1689</v>
      </c>
      <c r="F287" s="218" t="s">
        <v>1690</v>
      </c>
      <c r="G287" s="219" t="s">
        <v>157</v>
      </c>
      <c r="H287" s="220">
        <v>9.4499999999999993</v>
      </c>
      <c r="I287" s="221"/>
      <c r="J287" s="222">
        <f>ROUND(I287*H287,2)</f>
        <v>0</v>
      </c>
      <c r="K287" s="223"/>
      <c r="L287" s="41"/>
      <c r="M287" s="224" t="s">
        <v>1</v>
      </c>
      <c r="N287" s="225" t="s">
        <v>44</v>
      </c>
      <c r="O287" s="88"/>
      <c r="P287" s="226">
        <f>O287*H287</f>
        <v>0</v>
      </c>
      <c r="Q287" s="226">
        <v>0</v>
      </c>
      <c r="R287" s="226">
        <f>Q287*H287</f>
        <v>0</v>
      </c>
      <c r="S287" s="226">
        <v>0</v>
      </c>
      <c r="T287" s="227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28" t="s">
        <v>415</v>
      </c>
      <c r="AT287" s="228" t="s">
        <v>154</v>
      </c>
      <c r="AU287" s="228" t="s">
        <v>159</v>
      </c>
      <c r="AY287" s="14" t="s">
        <v>152</v>
      </c>
      <c r="BE287" s="229">
        <f>IF(N287="základní",J287,0)</f>
        <v>0</v>
      </c>
      <c r="BF287" s="229">
        <f>IF(N287="snížená",J287,0)</f>
        <v>0</v>
      </c>
      <c r="BG287" s="229">
        <f>IF(N287="zákl. přenesená",J287,0)</f>
        <v>0</v>
      </c>
      <c r="BH287" s="229">
        <f>IF(N287="sníž. přenesená",J287,0)</f>
        <v>0</v>
      </c>
      <c r="BI287" s="229">
        <f>IF(N287="nulová",J287,0)</f>
        <v>0</v>
      </c>
      <c r="BJ287" s="14" t="s">
        <v>159</v>
      </c>
      <c r="BK287" s="229">
        <f>ROUND(I287*H287,2)</f>
        <v>0</v>
      </c>
      <c r="BL287" s="14" t="s">
        <v>415</v>
      </c>
      <c r="BM287" s="228" t="s">
        <v>1691</v>
      </c>
    </row>
    <row r="288" s="2" customFormat="1" ht="44.25" customHeight="1">
      <c r="A288" s="35"/>
      <c r="B288" s="36"/>
      <c r="C288" s="216" t="s">
        <v>768</v>
      </c>
      <c r="D288" s="216" t="s">
        <v>154</v>
      </c>
      <c r="E288" s="217" t="s">
        <v>1692</v>
      </c>
      <c r="F288" s="218" t="s">
        <v>1693</v>
      </c>
      <c r="G288" s="219" t="s">
        <v>231</v>
      </c>
      <c r="H288" s="220">
        <v>67.5</v>
      </c>
      <c r="I288" s="221"/>
      <c r="J288" s="222">
        <f>ROUND(I288*H288,2)</f>
        <v>0</v>
      </c>
      <c r="K288" s="223"/>
      <c r="L288" s="41"/>
      <c r="M288" s="224" t="s">
        <v>1</v>
      </c>
      <c r="N288" s="225" t="s">
        <v>44</v>
      </c>
      <c r="O288" s="88"/>
      <c r="P288" s="226">
        <f>O288*H288</f>
        <v>0</v>
      </c>
      <c r="Q288" s="226">
        <v>2.0000000000000002E-05</v>
      </c>
      <c r="R288" s="226">
        <f>Q288*H288</f>
        <v>0.0013500000000000001</v>
      </c>
      <c r="S288" s="226">
        <v>0</v>
      </c>
      <c r="T288" s="227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28" t="s">
        <v>415</v>
      </c>
      <c r="AT288" s="228" t="s">
        <v>154</v>
      </c>
      <c r="AU288" s="228" t="s">
        <v>159</v>
      </c>
      <c r="AY288" s="14" t="s">
        <v>152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4" t="s">
        <v>159</v>
      </c>
      <c r="BK288" s="229">
        <f>ROUND(I288*H288,2)</f>
        <v>0</v>
      </c>
      <c r="BL288" s="14" t="s">
        <v>415</v>
      </c>
      <c r="BM288" s="228" t="s">
        <v>1694</v>
      </c>
    </row>
    <row r="289" s="2" customFormat="1" ht="37.8" customHeight="1">
      <c r="A289" s="35"/>
      <c r="B289" s="36"/>
      <c r="C289" s="216" t="s">
        <v>772</v>
      </c>
      <c r="D289" s="216" t="s">
        <v>154</v>
      </c>
      <c r="E289" s="217" t="s">
        <v>1695</v>
      </c>
      <c r="F289" s="218" t="s">
        <v>1696</v>
      </c>
      <c r="G289" s="219" t="s">
        <v>222</v>
      </c>
      <c r="H289" s="220">
        <v>45</v>
      </c>
      <c r="I289" s="221"/>
      <c r="J289" s="222">
        <f>ROUND(I289*H289,2)</f>
        <v>0</v>
      </c>
      <c r="K289" s="223"/>
      <c r="L289" s="41"/>
      <c r="M289" s="242" t="s">
        <v>1</v>
      </c>
      <c r="N289" s="243" t="s">
        <v>44</v>
      </c>
      <c r="O289" s="244"/>
      <c r="P289" s="245">
        <f>O289*H289</f>
        <v>0</v>
      </c>
      <c r="Q289" s="245">
        <v>0.14000000000000001</v>
      </c>
      <c r="R289" s="245">
        <f>Q289*H289</f>
        <v>6.3000000000000007</v>
      </c>
      <c r="S289" s="245">
        <v>0</v>
      </c>
      <c r="T289" s="246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28" t="s">
        <v>415</v>
      </c>
      <c r="AT289" s="228" t="s">
        <v>154</v>
      </c>
      <c r="AU289" s="228" t="s">
        <v>159</v>
      </c>
      <c r="AY289" s="14" t="s">
        <v>152</v>
      </c>
      <c r="BE289" s="229">
        <f>IF(N289="základní",J289,0)</f>
        <v>0</v>
      </c>
      <c r="BF289" s="229">
        <f>IF(N289="snížená",J289,0)</f>
        <v>0</v>
      </c>
      <c r="BG289" s="229">
        <f>IF(N289="zákl. přenesená",J289,0)</f>
        <v>0</v>
      </c>
      <c r="BH289" s="229">
        <f>IF(N289="sníž. přenesená",J289,0)</f>
        <v>0</v>
      </c>
      <c r="BI289" s="229">
        <f>IF(N289="nulová",J289,0)</f>
        <v>0</v>
      </c>
      <c r="BJ289" s="14" t="s">
        <v>159</v>
      </c>
      <c r="BK289" s="229">
        <f>ROUND(I289*H289,2)</f>
        <v>0</v>
      </c>
      <c r="BL289" s="14" t="s">
        <v>415</v>
      </c>
      <c r="BM289" s="228" t="s">
        <v>1697</v>
      </c>
    </row>
    <row r="290" s="2" customFormat="1" ht="6.96" customHeight="1">
      <c r="A290" s="35"/>
      <c r="B290" s="63"/>
      <c r="C290" s="64"/>
      <c r="D290" s="64"/>
      <c r="E290" s="64"/>
      <c r="F290" s="64"/>
      <c r="G290" s="64"/>
      <c r="H290" s="64"/>
      <c r="I290" s="64"/>
      <c r="J290" s="64"/>
      <c r="K290" s="64"/>
      <c r="L290" s="41"/>
      <c r="M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</row>
  </sheetData>
  <sheetProtection sheet="1" autoFilter="0" formatColumns="0" formatRows="0" objects="1" scenarios="1" spinCount="100000" saltValue="iVg+Y47Mee3JyXtcPC2qlOq7O2k+FV3tV8DjkKOzKt9t3qNQrDJ/izifo4ilJ0y40J0rrHE0YxzS9ZuIPgh+bw==" hashValue="gkw0FDF7cZo6ElFg13BdJbodXYKHiYnwou6zPE0D3yzycr5fXhKPHoKTXjQKMaigLtcw3ihbOnL9TBjZz+xZwQ==" algorithmName="SHA-512" password="CC35"/>
  <autoFilter ref="C127:K289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99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106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Stavební úpravy objektu bývalé prádelny v Křešicích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1698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20. 5. 2023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34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35</v>
      </c>
      <c r="F24" s="35"/>
      <c r="G24" s="35"/>
      <c r="H24" s="35"/>
      <c r="I24" s="137" t="s">
        <v>27</v>
      </c>
      <c r="J24" s="140" t="s">
        <v>36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ROUND(J121,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ROUND((SUM(BE121:BE159)),  2)</f>
        <v>0</v>
      </c>
      <c r="G33" s="35"/>
      <c r="H33" s="35"/>
      <c r="I33" s="152">
        <v>0.20999999999999999</v>
      </c>
      <c r="J33" s="151">
        <f>ROUND(((SUM(BE121:BE159))*I33),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ROUND((SUM(BF121:BF159)),  2)</f>
        <v>0</v>
      </c>
      <c r="G34" s="35"/>
      <c r="H34" s="35"/>
      <c r="I34" s="152">
        <v>0.14999999999999999</v>
      </c>
      <c r="J34" s="151">
        <f>ROUND(((SUM(BF121:BF159))*I34),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ROUND((SUM(BG121:BG159)),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ROUND((SUM(BH121:BH159)),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ROUND((SUM(BI121:BI159)),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Stavební úpravy objektu bývalé prádelny v Křešicích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2023/20-05 - Vodovodní přípojka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st.p. č.379, k.ú.Křešice</v>
      </c>
      <c r="G89" s="37"/>
      <c r="H89" s="37"/>
      <c r="I89" s="29" t="s">
        <v>22</v>
      </c>
      <c r="J89" s="76" t="str">
        <f>IF(J12="","",J12)</f>
        <v>20. 5. 2023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24</v>
      </c>
      <c r="D91" s="37"/>
      <c r="E91" s="37"/>
      <c r="F91" s="24" t="str">
        <f>E15</f>
        <v>Obec Křešice, Nádražní 84, 411 48 Křešice</v>
      </c>
      <c r="G91" s="37"/>
      <c r="H91" s="37"/>
      <c r="I91" s="29" t="s">
        <v>30</v>
      </c>
      <c r="J91" s="33" t="str">
        <f>E21</f>
        <v>PK Polerecký spol.r.o.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Roman Šácha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110</v>
      </c>
      <c r="D94" s="173"/>
      <c r="E94" s="173"/>
      <c r="F94" s="173"/>
      <c r="G94" s="173"/>
      <c r="H94" s="173"/>
      <c r="I94" s="173"/>
      <c r="J94" s="174" t="s">
        <v>111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112</v>
      </c>
      <c r="D96" s="37"/>
      <c r="E96" s="37"/>
      <c r="F96" s="37"/>
      <c r="G96" s="37"/>
      <c r="H96" s="37"/>
      <c r="I96" s="37"/>
      <c r="J96" s="107">
        <f>J121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113</v>
      </c>
    </row>
    <row r="97" hidden="1" s="9" customFormat="1" ht="24.96" customHeight="1">
      <c r="A97" s="9"/>
      <c r="B97" s="176"/>
      <c r="C97" s="177"/>
      <c r="D97" s="178" t="s">
        <v>114</v>
      </c>
      <c r="E97" s="179"/>
      <c r="F97" s="179"/>
      <c r="G97" s="179"/>
      <c r="H97" s="179"/>
      <c r="I97" s="179"/>
      <c r="J97" s="180">
        <f>J122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115</v>
      </c>
      <c r="E98" s="185"/>
      <c r="F98" s="185"/>
      <c r="G98" s="185"/>
      <c r="H98" s="185"/>
      <c r="I98" s="185"/>
      <c r="J98" s="186">
        <f>J123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118</v>
      </c>
      <c r="E99" s="185"/>
      <c r="F99" s="185"/>
      <c r="G99" s="185"/>
      <c r="H99" s="185"/>
      <c r="I99" s="185"/>
      <c r="J99" s="186">
        <f>J137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1699</v>
      </c>
      <c r="E100" s="185"/>
      <c r="F100" s="185"/>
      <c r="G100" s="185"/>
      <c r="H100" s="185"/>
      <c r="I100" s="185"/>
      <c r="J100" s="186">
        <f>J139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122</v>
      </c>
      <c r="E101" s="185"/>
      <c r="F101" s="185"/>
      <c r="G101" s="185"/>
      <c r="H101" s="185"/>
      <c r="I101" s="185"/>
      <c r="J101" s="186">
        <f>J158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/>
    <row r="105" hidden="1"/>
    <row r="106" hidden="1"/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137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71" t="str">
        <f>E7</f>
        <v>Stavební úpravy objektu bývalé prádelny v Křešicích</v>
      </c>
      <c r="F111" s="29"/>
      <c r="G111" s="29"/>
      <c r="H111" s="29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107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E9</f>
        <v>2023/20-05 - Vodovodní přípojka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20</v>
      </c>
      <c r="D115" s="37"/>
      <c r="E115" s="37"/>
      <c r="F115" s="24" t="str">
        <f>F12</f>
        <v>st.p. č.379, k.ú.Křešice</v>
      </c>
      <c r="G115" s="37"/>
      <c r="H115" s="37"/>
      <c r="I115" s="29" t="s">
        <v>22</v>
      </c>
      <c r="J115" s="76" t="str">
        <f>IF(J12="","",J12)</f>
        <v>20. 5. 2023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5.65" customHeight="1">
      <c r="A117" s="35"/>
      <c r="B117" s="36"/>
      <c r="C117" s="29" t="s">
        <v>24</v>
      </c>
      <c r="D117" s="37"/>
      <c r="E117" s="37"/>
      <c r="F117" s="24" t="str">
        <f>E15</f>
        <v>Obec Křešice, Nádražní 84, 411 48 Křešice</v>
      </c>
      <c r="G117" s="37"/>
      <c r="H117" s="37"/>
      <c r="I117" s="29" t="s">
        <v>30</v>
      </c>
      <c r="J117" s="33" t="str">
        <f>E21</f>
        <v>PK Polerecký spol.r.o.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28</v>
      </c>
      <c r="D118" s="37"/>
      <c r="E118" s="37"/>
      <c r="F118" s="24" t="str">
        <f>IF(E18="","",E18)</f>
        <v>Vyplň údaj</v>
      </c>
      <c r="G118" s="37"/>
      <c r="H118" s="37"/>
      <c r="I118" s="29" t="s">
        <v>33</v>
      </c>
      <c r="J118" s="33" t="str">
        <f>E24</f>
        <v>Roman Šácha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88"/>
      <c r="B120" s="189"/>
      <c r="C120" s="190" t="s">
        <v>138</v>
      </c>
      <c r="D120" s="191" t="s">
        <v>63</v>
      </c>
      <c r="E120" s="191" t="s">
        <v>59</v>
      </c>
      <c r="F120" s="191" t="s">
        <v>60</v>
      </c>
      <c r="G120" s="191" t="s">
        <v>139</v>
      </c>
      <c r="H120" s="191" t="s">
        <v>140</v>
      </c>
      <c r="I120" s="191" t="s">
        <v>141</v>
      </c>
      <c r="J120" s="192" t="s">
        <v>111</v>
      </c>
      <c r="K120" s="193" t="s">
        <v>142</v>
      </c>
      <c r="L120" s="194"/>
      <c r="M120" s="97" t="s">
        <v>1</v>
      </c>
      <c r="N120" s="98" t="s">
        <v>42</v>
      </c>
      <c r="O120" s="98" t="s">
        <v>143</v>
      </c>
      <c r="P120" s="98" t="s">
        <v>144</v>
      </c>
      <c r="Q120" s="98" t="s">
        <v>145</v>
      </c>
      <c r="R120" s="98" t="s">
        <v>146</v>
      </c>
      <c r="S120" s="98" t="s">
        <v>147</v>
      </c>
      <c r="T120" s="99" t="s">
        <v>148</v>
      </c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</row>
    <row r="121" s="2" customFormat="1" ht="22.8" customHeight="1">
      <c r="A121" s="35"/>
      <c r="B121" s="36"/>
      <c r="C121" s="104" t="s">
        <v>149</v>
      </c>
      <c r="D121" s="37"/>
      <c r="E121" s="37"/>
      <c r="F121" s="37"/>
      <c r="G121" s="37"/>
      <c r="H121" s="37"/>
      <c r="I121" s="37"/>
      <c r="J121" s="195">
        <f>BK121</f>
        <v>0</v>
      </c>
      <c r="K121" s="37"/>
      <c r="L121" s="41"/>
      <c r="M121" s="100"/>
      <c r="N121" s="196"/>
      <c r="O121" s="101"/>
      <c r="P121" s="197">
        <f>P122</f>
        <v>0</v>
      </c>
      <c r="Q121" s="101"/>
      <c r="R121" s="197">
        <f>R122</f>
        <v>22.194329791199998</v>
      </c>
      <c r="S121" s="101"/>
      <c r="T121" s="198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77</v>
      </c>
      <c r="AU121" s="14" t="s">
        <v>113</v>
      </c>
      <c r="BK121" s="199">
        <f>BK122</f>
        <v>0</v>
      </c>
    </row>
    <row r="122" s="12" customFormat="1" ht="25.92" customHeight="1">
      <c r="A122" s="12"/>
      <c r="B122" s="200"/>
      <c r="C122" s="201"/>
      <c r="D122" s="202" t="s">
        <v>77</v>
      </c>
      <c r="E122" s="203" t="s">
        <v>150</v>
      </c>
      <c r="F122" s="203" t="s">
        <v>151</v>
      </c>
      <c r="G122" s="201"/>
      <c r="H122" s="201"/>
      <c r="I122" s="204"/>
      <c r="J122" s="205">
        <f>BK122</f>
        <v>0</v>
      </c>
      <c r="K122" s="201"/>
      <c r="L122" s="206"/>
      <c r="M122" s="207"/>
      <c r="N122" s="208"/>
      <c r="O122" s="208"/>
      <c r="P122" s="209">
        <f>P123+P137+P139+P158</f>
        <v>0</v>
      </c>
      <c r="Q122" s="208"/>
      <c r="R122" s="209">
        <f>R123+R137+R139+R158</f>
        <v>22.194329791199998</v>
      </c>
      <c r="S122" s="208"/>
      <c r="T122" s="210">
        <f>T123+T137+T139+T158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86</v>
      </c>
      <c r="AT122" s="212" t="s">
        <v>77</v>
      </c>
      <c r="AU122" s="212" t="s">
        <v>78</v>
      </c>
      <c r="AY122" s="211" t="s">
        <v>152</v>
      </c>
      <c r="BK122" s="213">
        <f>BK123+BK137+BK139+BK158</f>
        <v>0</v>
      </c>
    </row>
    <row r="123" s="12" customFormat="1" ht="22.8" customHeight="1">
      <c r="A123" s="12"/>
      <c r="B123" s="200"/>
      <c r="C123" s="201"/>
      <c r="D123" s="202" t="s">
        <v>77</v>
      </c>
      <c r="E123" s="214" t="s">
        <v>86</v>
      </c>
      <c r="F123" s="214" t="s">
        <v>153</v>
      </c>
      <c r="G123" s="201"/>
      <c r="H123" s="201"/>
      <c r="I123" s="204"/>
      <c r="J123" s="215">
        <f>BK123</f>
        <v>0</v>
      </c>
      <c r="K123" s="201"/>
      <c r="L123" s="206"/>
      <c r="M123" s="207"/>
      <c r="N123" s="208"/>
      <c r="O123" s="208"/>
      <c r="P123" s="209">
        <f>SUM(P124:P136)</f>
        <v>0</v>
      </c>
      <c r="Q123" s="208"/>
      <c r="R123" s="209">
        <f>SUM(R124:R136)</f>
        <v>17.138992267199999</v>
      </c>
      <c r="S123" s="208"/>
      <c r="T123" s="210">
        <f>SUM(T124:T136)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86</v>
      </c>
      <c r="AT123" s="212" t="s">
        <v>77</v>
      </c>
      <c r="AU123" s="212" t="s">
        <v>86</v>
      </c>
      <c r="AY123" s="211" t="s">
        <v>152</v>
      </c>
      <c r="BK123" s="213">
        <f>SUM(BK124:BK136)</f>
        <v>0</v>
      </c>
    </row>
    <row r="124" s="2" customFormat="1" ht="90" customHeight="1">
      <c r="A124" s="35"/>
      <c r="B124" s="36"/>
      <c r="C124" s="216" t="s">
        <v>86</v>
      </c>
      <c r="D124" s="216" t="s">
        <v>154</v>
      </c>
      <c r="E124" s="217" t="s">
        <v>1700</v>
      </c>
      <c r="F124" s="218" t="s">
        <v>1701</v>
      </c>
      <c r="G124" s="219" t="s">
        <v>222</v>
      </c>
      <c r="H124" s="220">
        <v>0.80000000000000004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44</v>
      </c>
      <c r="O124" s="88"/>
      <c r="P124" s="226">
        <f>O124*H124</f>
        <v>0</v>
      </c>
      <c r="Q124" s="226">
        <v>0.036904300000000001</v>
      </c>
      <c r="R124" s="226">
        <f>Q124*H124</f>
        <v>0.029523440000000001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158</v>
      </c>
      <c r="AT124" s="228" t="s">
        <v>154</v>
      </c>
      <c r="AU124" s="228" t="s">
        <v>159</v>
      </c>
      <c r="AY124" s="14" t="s">
        <v>152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159</v>
      </c>
      <c r="BK124" s="229">
        <f>ROUND(I124*H124,2)</f>
        <v>0</v>
      </c>
      <c r="BL124" s="14" t="s">
        <v>158</v>
      </c>
      <c r="BM124" s="228" t="s">
        <v>1702</v>
      </c>
    </row>
    <row r="125" s="2" customFormat="1" ht="90" customHeight="1">
      <c r="A125" s="35"/>
      <c r="B125" s="36"/>
      <c r="C125" s="216" t="s">
        <v>159</v>
      </c>
      <c r="D125" s="216" t="s">
        <v>154</v>
      </c>
      <c r="E125" s="217" t="s">
        <v>1703</v>
      </c>
      <c r="F125" s="218" t="s">
        <v>1704</v>
      </c>
      <c r="G125" s="219" t="s">
        <v>222</v>
      </c>
      <c r="H125" s="220">
        <v>0.80000000000000004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44</v>
      </c>
      <c r="O125" s="88"/>
      <c r="P125" s="226">
        <f>O125*H125</f>
        <v>0</v>
      </c>
      <c r="Q125" s="226">
        <v>0.036904300000000001</v>
      </c>
      <c r="R125" s="226">
        <f>Q125*H125</f>
        <v>0.029523440000000001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158</v>
      </c>
      <c r="AT125" s="228" t="s">
        <v>154</v>
      </c>
      <c r="AU125" s="228" t="s">
        <v>159</v>
      </c>
      <c r="AY125" s="14" t="s">
        <v>152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159</v>
      </c>
      <c r="BK125" s="229">
        <f>ROUND(I125*H125,2)</f>
        <v>0</v>
      </c>
      <c r="BL125" s="14" t="s">
        <v>158</v>
      </c>
      <c r="BM125" s="228" t="s">
        <v>1705</v>
      </c>
    </row>
    <row r="126" s="2" customFormat="1" ht="44.25" customHeight="1">
      <c r="A126" s="35"/>
      <c r="B126" s="36"/>
      <c r="C126" s="216" t="s">
        <v>164</v>
      </c>
      <c r="D126" s="216" t="s">
        <v>154</v>
      </c>
      <c r="E126" s="217" t="s">
        <v>1706</v>
      </c>
      <c r="F126" s="218" t="s">
        <v>1707</v>
      </c>
      <c r="G126" s="219" t="s">
        <v>157</v>
      </c>
      <c r="H126" s="220">
        <v>2.2240000000000002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44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158</v>
      </c>
      <c r="AT126" s="228" t="s">
        <v>154</v>
      </c>
      <c r="AU126" s="228" t="s">
        <v>159</v>
      </c>
      <c r="AY126" s="14" t="s">
        <v>152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159</v>
      </c>
      <c r="BK126" s="229">
        <f>ROUND(I126*H126,2)</f>
        <v>0</v>
      </c>
      <c r="BL126" s="14" t="s">
        <v>158</v>
      </c>
      <c r="BM126" s="228" t="s">
        <v>1708</v>
      </c>
    </row>
    <row r="127" s="2" customFormat="1" ht="44.25" customHeight="1">
      <c r="A127" s="35"/>
      <c r="B127" s="36"/>
      <c r="C127" s="216" t="s">
        <v>158</v>
      </c>
      <c r="D127" s="216" t="s">
        <v>154</v>
      </c>
      <c r="E127" s="217" t="s">
        <v>1709</v>
      </c>
      <c r="F127" s="218" t="s">
        <v>1710</v>
      </c>
      <c r="G127" s="219" t="s">
        <v>157</v>
      </c>
      <c r="H127" s="220">
        <v>26.687999999999999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44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158</v>
      </c>
      <c r="AT127" s="228" t="s">
        <v>154</v>
      </c>
      <c r="AU127" s="228" t="s">
        <v>159</v>
      </c>
      <c r="AY127" s="14" t="s">
        <v>152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159</v>
      </c>
      <c r="BK127" s="229">
        <f>ROUND(I127*H127,2)</f>
        <v>0</v>
      </c>
      <c r="BL127" s="14" t="s">
        <v>158</v>
      </c>
      <c r="BM127" s="228" t="s">
        <v>1711</v>
      </c>
    </row>
    <row r="128" s="2" customFormat="1" ht="49.05" customHeight="1">
      <c r="A128" s="35"/>
      <c r="B128" s="36"/>
      <c r="C128" s="216" t="s">
        <v>172</v>
      </c>
      <c r="D128" s="216" t="s">
        <v>154</v>
      </c>
      <c r="E128" s="217" t="s">
        <v>1712</v>
      </c>
      <c r="F128" s="218" t="s">
        <v>1713</v>
      </c>
      <c r="G128" s="219" t="s">
        <v>157</v>
      </c>
      <c r="H128" s="220">
        <v>0.71999999999999997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44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158</v>
      </c>
      <c r="AT128" s="228" t="s">
        <v>154</v>
      </c>
      <c r="AU128" s="228" t="s">
        <v>159</v>
      </c>
      <c r="AY128" s="14" t="s">
        <v>152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159</v>
      </c>
      <c r="BK128" s="229">
        <f>ROUND(I128*H128,2)</f>
        <v>0</v>
      </c>
      <c r="BL128" s="14" t="s">
        <v>158</v>
      </c>
      <c r="BM128" s="228" t="s">
        <v>1714</v>
      </c>
    </row>
    <row r="129" s="2" customFormat="1" ht="37.8" customHeight="1">
      <c r="A129" s="35"/>
      <c r="B129" s="36"/>
      <c r="C129" s="216" t="s">
        <v>176</v>
      </c>
      <c r="D129" s="216" t="s">
        <v>154</v>
      </c>
      <c r="E129" s="217" t="s">
        <v>1715</v>
      </c>
      <c r="F129" s="218" t="s">
        <v>1716</v>
      </c>
      <c r="G129" s="219" t="s">
        <v>157</v>
      </c>
      <c r="H129" s="220">
        <v>5.5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44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158</v>
      </c>
      <c r="AT129" s="228" t="s">
        <v>154</v>
      </c>
      <c r="AU129" s="228" t="s">
        <v>159</v>
      </c>
      <c r="AY129" s="14" t="s">
        <v>152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159</v>
      </c>
      <c r="BK129" s="229">
        <f>ROUND(I129*H129,2)</f>
        <v>0</v>
      </c>
      <c r="BL129" s="14" t="s">
        <v>158</v>
      </c>
      <c r="BM129" s="228" t="s">
        <v>1717</v>
      </c>
    </row>
    <row r="130" s="2" customFormat="1" ht="37.8" customHeight="1">
      <c r="A130" s="35"/>
      <c r="B130" s="36"/>
      <c r="C130" s="216" t="s">
        <v>180</v>
      </c>
      <c r="D130" s="216" t="s">
        <v>154</v>
      </c>
      <c r="E130" s="217" t="s">
        <v>1718</v>
      </c>
      <c r="F130" s="218" t="s">
        <v>1719</v>
      </c>
      <c r="G130" s="219" t="s">
        <v>231</v>
      </c>
      <c r="H130" s="220">
        <v>66.719999999999999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44</v>
      </c>
      <c r="O130" s="88"/>
      <c r="P130" s="226">
        <f>O130*H130</f>
        <v>0</v>
      </c>
      <c r="Q130" s="226">
        <v>0.00083850999999999999</v>
      </c>
      <c r="R130" s="226">
        <f>Q130*H130</f>
        <v>0.055945387200000002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158</v>
      </c>
      <c r="AT130" s="228" t="s">
        <v>154</v>
      </c>
      <c r="AU130" s="228" t="s">
        <v>159</v>
      </c>
      <c r="AY130" s="14" t="s">
        <v>152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159</v>
      </c>
      <c r="BK130" s="229">
        <f>ROUND(I130*H130,2)</f>
        <v>0</v>
      </c>
      <c r="BL130" s="14" t="s">
        <v>158</v>
      </c>
      <c r="BM130" s="228" t="s">
        <v>1720</v>
      </c>
    </row>
    <row r="131" s="2" customFormat="1" ht="44.25" customHeight="1">
      <c r="A131" s="35"/>
      <c r="B131" s="36"/>
      <c r="C131" s="216" t="s">
        <v>184</v>
      </c>
      <c r="D131" s="216" t="s">
        <v>154</v>
      </c>
      <c r="E131" s="217" t="s">
        <v>1721</v>
      </c>
      <c r="F131" s="218" t="s">
        <v>1722</v>
      </c>
      <c r="G131" s="219" t="s">
        <v>231</v>
      </c>
      <c r="H131" s="220">
        <v>66.719999999999999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44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158</v>
      </c>
      <c r="AT131" s="228" t="s">
        <v>154</v>
      </c>
      <c r="AU131" s="228" t="s">
        <v>159</v>
      </c>
      <c r="AY131" s="14" t="s">
        <v>152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159</v>
      </c>
      <c r="BK131" s="229">
        <f>ROUND(I131*H131,2)</f>
        <v>0</v>
      </c>
      <c r="BL131" s="14" t="s">
        <v>158</v>
      </c>
      <c r="BM131" s="228" t="s">
        <v>1723</v>
      </c>
    </row>
    <row r="132" s="2" customFormat="1" ht="62.7" customHeight="1">
      <c r="A132" s="35"/>
      <c r="B132" s="36"/>
      <c r="C132" s="216" t="s">
        <v>190</v>
      </c>
      <c r="D132" s="216" t="s">
        <v>154</v>
      </c>
      <c r="E132" s="217" t="s">
        <v>1724</v>
      </c>
      <c r="F132" s="218" t="s">
        <v>1725</v>
      </c>
      <c r="G132" s="219" t="s">
        <v>157</v>
      </c>
      <c r="H132" s="220">
        <v>12.359999999999999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44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158</v>
      </c>
      <c r="AT132" s="228" t="s">
        <v>154</v>
      </c>
      <c r="AU132" s="228" t="s">
        <v>159</v>
      </c>
      <c r="AY132" s="14" t="s">
        <v>152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159</v>
      </c>
      <c r="BK132" s="229">
        <f>ROUND(I132*H132,2)</f>
        <v>0</v>
      </c>
      <c r="BL132" s="14" t="s">
        <v>158</v>
      </c>
      <c r="BM132" s="228" t="s">
        <v>1726</v>
      </c>
    </row>
    <row r="133" s="2" customFormat="1" ht="44.25" customHeight="1">
      <c r="A133" s="35"/>
      <c r="B133" s="36"/>
      <c r="C133" s="216" t="s">
        <v>194</v>
      </c>
      <c r="D133" s="216" t="s">
        <v>154</v>
      </c>
      <c r="E133" s="217" t="s">
        <v>1727</v>
      </c>
      <c r="F133" s="218" t="s">
        <v>1728</v>
      </c>
      <c r="G133" s="219" t="s">
        <v>170</v>
      </c>
      <c r="H133" s="220">
        <v>22.248000000000001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44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158</v>
      </c>
      <c r="AT133" s="228" t="s">
        <v>154</v>
      </c>
      <c r="AU133" s="228" t="s">
        <v>159</v>
      </c>
      <c r="AY133" s="14" t="s">
        <v>152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159</v>
      </c>
      <c r="BK133" s="229">
        <f>ROUND(I133*H133,2)</f>
        <v>0</v>
      </c>
      <c r="BL133" s="14" t="s">
        <v>158</v>
      </c>
      <c r="BM133" s="228" t="s">
        <v>1729</v>
      </c>
    </row>
    <row r="134" s="2" customFormat="1" ht="44.25" customHeight="1">
      <c r="A134" s="35"/>
      <c r="B134" s="36"/>
      <c r="C134" s="216" t="s">
        <v>199</v>
      </c>
      <c r="D134" s="216" t="s">
        <v>154</v>
      </c>
      <c r="E134" s="217" t="s">
        <v>1730</v>
      </c>
      <c r="F134" s="218" t="s">
        <v>1731</v>
      </c>
      <c r="G134" s="219" t="s">
        <v>157</v>
      </c>
      <c r="H134" s="220">
        <v>17.27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44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158</v>
      </c>
      <c r="AT134" s="228" t="s">
        <v>154</v>
      </c>
      <c r="AU134" s="228" t="s">
        <v>159</v>
      </c>
      <c r="AY134" s="14" t="s">
        <v>152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159</v>
      </c>
      <c r="BK134" s="229">
        <f>ROUND(I134*H134,2)</f>
        <v>0</v>
      </c>
      <c r="BL134" s="14" t="s">
        <v>158</v>
      </c>
      <c r="BM134" s="228" t="s">
        <v>1732</v>
      </c>
    </row>
    <row r="135" s="2" customFormat="1" ht="66.75" customHeight="1">
      <c r="A135" s="35"/>
      <c r="B135" s="36"/>
      <c r="C135" s="216" t="s">
        <v>203</v>
      </c>
      <c r="D135" s="216" t="s">
        <v>154</v>
      </c>
      <c r="E135" s="217" t="s">
        <v>181</v>
      </c>
      <c r="F135" s="218" t="s">
        <v>182</v>
      </c>
      <c r="G135" s="219" t="s">
        <v>157</v>
      </c>
      <c r="H135" s="220">
        <v>8.5120000000000005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44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158</v>
      </c>
      <c r="AT135" s="228" t="s">
        <v>154</v>
      </c>
      <c r="AU135" s="228" t="s">
        <v>159</v>
      </c>
      <c r="AY135" s="14" t="s">
        <v>152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159</v>
      </c>
      <c r="BK135" s="229">
        <f>ROUND(I135*H135,2)</f>
        <v>0</v>
      </c>
      <c r="BL135" s="14" t="s">
        <v>158</v>
      </c>
      <c r="BM135" s="228" t="s">
        <v>1733</v>
      </c>
    </row>
    <row r="136" s="2" customFormat="1" ht="16.5" customHeight="1">
      <c r="A136" s="35"/>
      <c r="B136" s="36"/>
      <c r="C136" s="230" t="s">
        <v>207</v>
      </c>
      <c r="D136" s="230" t="s">
        <v>185</v>
      </c>
      <c r="E136" s="231" t="s">
        <v>1734</v>
      </c>
      <c r="F136" s="232" t="s">
        <v>1735</v>
      </c>
      <c r="G136" s="233" t="s">
        <v>170</v>
      </c>
      <c r="H136" s="234">
        <v>17.024000000000001</v>
      </c>
      <c r="I136" s="235"/>
      <c r="J136" s="236">
        <f>ROUND(I136*H136,2)</f>
        <v>0</v>
      </c>
      <c r="K136" s="237"/>
      <c r="L136" s="238"/>
      <c r="M136" s="239" t="s">
        <v>1</v>
      </c>
      <c r="N136" s="240" t="s">
        <v>44</v>
      </c>
      <c r="O136" s="88"/>
      <c r="P136" s="226">
        <f>O136*H136</f>
        <v>0</v>
      </c>
      <c r="Q136" s="226">
        <v>1</v>
      </c>
      <c r="R136" s="226">
        <f>Q136*H136</f>
        <v>17.024000000000001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184</v>
      </c>
      <c r="AT136" s="228" t="s">
        <v>185</v>
      </c>
      <c r="AU136" s="228" t="s">
        <v>159</v>
      </c>
      <c r="AY136" s="14" t="s">
        <v>152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159</v>
      </c>
      <c r="BK136" s="229">
        <f>ROUND(I136*H136,2)</f>
        <v>0</v>
      </c>
      <c r="BL136" s="14" t="s">
        <v>158</v>
      </c>
      <c r="BM136" s="228" t="s">
        <v>1736</v>
      </c>
    </row>
    <row r="137" s="12" customFormat="1" ht="22.8" customHeight="1">
      <c r="A137" s="12"/>
      <c r="B137" s="200"/>
      <c r="C137" s="201"/>
      <c r="D137" s="202" t="s">
        <v>77</v>
      </c>
      <c r="E137" s="214" t="s">
        <v>158</v>
      </c>
      <c r="F137" s="214" t="s">
        <v>244</v>
      </c>
      <c r="G137" s="201"/>
      <c r="H137" s="201"/>
      <c r="I137" s="204"/>
      <c r="J137" s="215">
        <f>BK137</f>
        <v>0</v>
      </c>
      <c r="K137" s="201"/>
      <c r="L137" s="206"/>
      <c r="M137" s="207"/>
      <c r="N137" s="208"/>
      <c r="O137" s="208"/>
      <c r="P137" s="209">
        <f>P138</f>
        <v>0</v>
      </c>
      <c r="Q137" s="208"/>
      <c r="R137" s="209">
        <f>R138</f>
        <v>4.4489818100000003</v>
      </c>
      <c r="S137" s="208"/>
      <c r="T137" s="210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1" t="s">
        <v>86</v>
      </c>
      <c r="AT137" s="212" t="s">
        <v>77</v>
      </c>
      <c r="AU137" s="212" t="s">
        <v>86</v>
      </c>
      <c r="AY137" s="211" t="s">
        <v>152</v>
      </c>
      <c r="BK137" s="213">
        <f>BK138</f>
        <v>0</v>
      </c>
    </row>
    <row r="138" s="2" customFormat="1" ht="33" customHeight="1">
      <c r="A138" s="35"/>
      <c r="B138" s="36"/>
      <c r="C138" s="216" t="s">
        <v>212</v>
      </c>
      <c r="D138" s="216" t="s">
        <v>154</v>
      </c>
      <c r="E138" s="217" t="s">
        <v>1737</v>
      </c>
      <c r="F138" s="218" t="s">
        <v>1738</v>
      </c>
      <c r="G138" s="219" t="s">
        <v>157</v>
      </c>
      <c r="H138" s="220">
        <v>2.3530000000000002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44</v>
      </c>
      <c r="O138" s="88"/>
      <c r="P138" s="226">
        <f>O138*H138</f>
        <v>0</v>
      </c>
      <c r="Q138" s="226">
        <v>1.8907700000000001</v>
      </c>
      <c r="R138" s="226">
        <f>Q138*H138</f>
        <v>4.4489818100000003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158</v>
      </c>
      <c r="AT138" s="228" t="s">
        <v>154</v>
      </c>
      <c r="AU138" s="228" t="s">
        <v>159</v>
      </c>
      <c r="AY138" s="14" t="s">
        <v>152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159</v>
      </c>
      <c r="BK138" s="229">
        <f>ROUND(I138*H138,2)</f>
        <v>0</v>
      </c>
      <c r="BL138" s="14" t="s">
        <v>158</v>
      </c>
      <c r="BM138" s="228" t="s">
        <v>1739</v>
      </c>
    </row>
    <row r="139" s="12" customFormat="1" ht="22.8" customHeight="1">
      <c r="A139" s="12"/>
      <c r="B139" s="200"/>
      <c r="C139" s="201"/>
      <c r="D139" s="202" t="s">
        <v>77</v>
      </c>
      <c r="E139" s="214" t="s">
        <v>184</v>
      </c>
      <c r="F139" s="214" t="s">
        <v>1740</v>
      </c>
      <c r="G139" s="201"/>
      <c r="H139" s="201"/>
      <c r="I139" s="204"/>
      <c r="J139" s="215">
        <f>BK139</f>
        <v>0</v>
      </c>
      <c r="K139" s="201"/>
      <c r="L139" s="206"/>
      <c r="M139" s="207"/>
      <c r="N139" s="208"/>
      <c r="O139" s="208"/>
      <c r="P139" s="209">
        <f>SUM(P140:P157)</f>
        <v>0</v>
      </c>
      <c r="Q139" s="208"/>
      <c r="R139" s="209">
        <f>SUM(R140:R157)</f>
        <v>0.60635571399999999</v>
      </c>
      <c r="S139" s="208"/>
      <c r="T139" s="210">
        <f>SUM(T140:T157)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86</v>
      </c>
      <c r="AT139" s="212" t="s">
        <v>77</v>
      </c>
      <c r="AU139" s="212" t="s">
        <v>86</v>
      </c>
      <c r="AY139" s="211" t="s">
        <v>152</v>
      </c>
      <c r="BK139" s="213">
        <f>SUM(BK140:BK157)</f>
        <v>0</v>
      </c>
    </row>
    <row r="140" s="2" customFormat="1" ht="37.8" customHeight="1">
      <c r="A140" s="35"/>
      <c r="B140" s="36"/>
      <c r="C140" s="216" t="s">
        <v>8</v>
      </c>
      <c r="D140" s="216" t="s">
        <v>154</v>
      </c>
      <c r="E140" s="217" t="s">
        <v>1741</v>
      </c>
      <c r="F140" s="218" t="s">
        <v>1742</v>
      </c>
      <c r="G140" s="219" t="s">
        <v>222</v>
      </c>
      <c r="H140" s="220">
        <v>27.800000000000001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44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158</v>
      </c>
      <c r="AT140" s="228" t="s">
        <v>154</v>
      </c>
      <c r="AU140" s="228" t="s">
        <v>159</v>
      </c>
      <c r="AY140" s="14" t="s">
        <v>152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159</v>
      </c>
      <c r="BK140" s="229">
        <f>ROUND(I140*H140,2)</f>
        <v>0</v>
      </c>
      <c r="BL140" s="14" t="s">
        <v>158</v>
      </c>
      <c r="BM140" s="228" t="s">
        <v>1743</v>
      </c>
    </row>
    <row r="141" s="2" customFormat="1" ht="24.15" customHeight="1">
      <c r="A141" s="35"/>
      <c r="B141" s="36"/>
      <c r="C141" s="230" t="s">
        <v>219</v>
      </c>
      <c r="D141" s="230" t="s">
        <v>185</v>
      </c>
      <c r="E141" s="231" t="s">
        <v>1744</v>
      </c>
      <c r="F141" s="232" t="s">
        <v>1745</v>
      </c>
      <c r="G141" s="233" t="s">
        <v>222</v>
      </c>
      <c r="H141" s="234">
        <v>28.216999999999999</v>
      </c>
      <c r="I141" s="235"/>
      <c r="J141" s="236">
        <f>ROUND(I141*H141,2)</f>
        <v>0</v>
      </c>
      <c r="K141" s="237"/>
      <c r="L141" s="238"/>
      <c r="M141" s="239" t="s">
        <v>1</v>
      </c>
      <c r="N141" s="240" t="s">
        <v>44</v>
      </c>
      <c r="O141" s="88"/>
      <c r="P141" s="226">
        <f>O141*H141</f>
        <v>0</v>
      </c>
      <c r="Q141" s="226">
        <v>0.00027</v>
      </c>
      <c r="R141" s="226">
        <f>Q141*H141</f>
        <v>0.0076185899999999997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184</v>
      </c>
      <c r="AT141" s="228" t="s">
        <v>185</v>
      </c>
      <c r="AU141" s="228" t="s">
        <v>159</v>
      </c>
      <c r="AY141" s="14" t="s">
        <v>152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159</v>
      </c>
      <c r="BK141" s="229">
        <f>ROUND(I141*H141,2)</f>
        <v>0</v>
      </c>
      <c r="BL141" s="14" t="s">
        <v>158</v>
      </c>
      <c r="BM141" s="228" t="s">
        <v>1746</v>
      </c>
    </row>
    <row r="142" s="2" customFormat="1" ht="44.25" customHeight="1">
      <c r="A142" s="35"/>
      <c r="B142" s="36"/>
      <c r="C142" s="216" t="s">
        <v>224</v>
      </c>
      <c r="D142" s="216" t="s">
        <v>154</v>
      </c>
      <c r="E142" s="217" t="s">
        <v>1747</v>
      </c>
      <c r="F142" s="218" t="s">
        <v>1748</v>
      </c>
      <c r="G142" s="219" t="s">
        <v>210</v>
      </c>
      <c r="H142" s="220">
        <v>1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44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158</v>
      </c>
      <c r="AT142" s="228" t="s">
        <v>154</v>
      </c>
      <c r="AU142" s="228" t="s">
        <v>159</v>
      </c>
      <c r="AY142" s="14" t="s">
        <v>152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159</v>
      </c>
      <c r="BK142" s="229">
        <f>ROUND(I142*H142,2)</f>
        <v>0</v>
      </c>
      <c r="BL142" s="14" t="s">
        <v>158</v>
      </c>
      <c r="BM142" s="228" t="s">
        <v>1749</v>
      </c>
    </row>
    <row r="143" s="2" customFormat="1" ht="16.5" customHeight="1">
      <c r="A143" s="35"/>
      <c r="B143" s="36"/>
      <c r="C143" s="230" t="s">
        <v>228</v>
      </c>
      <c r="D143" s="230" t="s">
        <v>185</v>
      </c>
      <c r="E143" s="231" t="s">
        <v>1750</v>
      </c>
      <c r="F143" s="232" t="s">
        <v>1751</v>
      </c>
      <c r="G143" s="233" t="s">
        <v>210</v>
      </c>
      <c r="H143" s="234">
        <v>1</v>
      </c>
      <c r="I143" s="235"/>
      <c r="J143" s="236">
        <f>ROUND(I143*H143,2)</f>
        <v>0</v>
      </c>
      <c r="K143" s="237"/>
      <c r="L143" s="238"/>
      <c r="M143" s="239" t="s">
        <v>1</v>
      </c>
      <c r="N143" s="240" t="s">
        <v>44</v>
      </c>
      <c r="O143" s="88"/>
      <c r="P143" s="226">
        <f>O143*H143</f>
        <v>0</v>
      </c>
      <c r="Q143" s="226">
        <v>0.00046999999999999999</v>
      </c>
      <c r="R143" s="226">
        <f>Q143*H143</f>
        <v>0.00046999999999999999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184</v>
      </c>
      <c r="AT143" s="228" t="s">
        <v>185</v>
      </c>
      <c r="AU143" s="228" t="s">
        <v>159</v>
      </c>
      <c r="AY143" s="14" t="s">
        <v>152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159</v>
      </c>
      <c r="BK143" s="229">
        <f>ROUND(I143*H143,2)</f>
        <v>0</v>
      </c>
      <c r="BL143" s="14" t="s">
        <v>158</v>
      </c>
      <c r="BM143" s="228" t="s">
        <v>1752</v>
      </c>
    </row>
    <row r="144" s="2" customFormat="1" ht="24.15" customHeight="1">
      <c r="A144" s="35"/>
      <c r="B144" s="36"/>
      <c r="C144" s="216" t="s">
        <v>233</v>
      </c>
      <c r="D144" s="216" t="s">
        <v>154</v>
      </c>
      <c r="E144" s="217" t="s">
        <v>1753</v>
      </c>
      <c r="F144" s="218" t="s">
        <v>1754</v>
      </c>
      <c r="G144" s="219" t="s">
        <v>210</v>
      </c>
      <c r="H144" s="220">
        <v>1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44</v>
      </c>
      <c r="O144" s="88"/>
      <c r="P144" s="226">
        <f>O144*H144</f>
        <v>0</v>
      </c>
      <c r="Q144" s="226">
        <v>0.00038000000000000002</v>
      </c>
      <c r="R144" s="226">
        <f>Q144*H144</f>
        <v>0.00038000000000000002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158</v>
      </c>
      <c r="AT144" s="228" t="s">
        <v>154</v>
      </c>
      <c r="AU144" s="228" t="s">
        <v>159</v>
      </c>
      <c r="AY144" s="14" t="s">
        <v>152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159</v>
      </c>
      <c r="BK144" s="229">
        <f>ROUND(I144*H144,2)</f>
        <v>0</v>
      </c>
      <c r="BL144" s="14" t="s">
        <v>158</v>
      </c>
      <c r="BM144" s="228" t="s">
        <v>1755</v>
      </c>
    </row>
    <row r="145" s="2" customFormat="1" ht="49.05" customHeight="1">
      <c r="A145" s="35"/>
      <c r="B145" s="36"/>
      <c r="C145" s="216" t="s">
        <v>237</v>
      </c>
      <c r="D145" s="216" t="s">
        <v>154</v>
      </c>
      <c r="E145" s="217" t="s">
        <v>1756</v>
      </c>
      <c r="F145" s="218" t="s">
        <v>1757</v>
      </c>
      <c r="G145" s="219" t="s">
        <v>210</v>
      </c>
      <c r="H145" s="220">
        <v>1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44</v>
      </c>
      <c r="O145" s="88"/>
      <c r="P145" s="226">
        <f>O145*H145</f>
        <v>0</v>
      </c>
      <c r="Q145" s="226">
        <v>0.00165424</v>
      </c>
      <c r="R145" s="226">
        <f>Q145*H145</f>
        <v>0.00165424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158</v>
      </c>
      <c r="AT145" s="228" t="s">
        <v>154</v>
      </c>
      <c r="AU145" s="228" t="s">
        <v>159</v>
      </c>
      <c r="AY145" s="14" t="s">
        <v>152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159</v>
      </c>
      <c r="BK145" s="229">
        <f>ROUND(I145*H145,2)</f>
        <v>0</v>
      </c>
      <c r="BL145" s="14" t="s">
        <v>158</v>
      </c>
      <c r="BM145" s="228" t="s">
        <v>1758</v>
      </c>
    </row>
    <row r="146" s="2" customFormat="1" ht="24.15" customHeight="1">
      <c r="A146" s="35"/>
      <c r="B146" s="36"/>
      <c r="C146" s="230" t="s">
        <v>7</v>
      </c>
      <c r="D146" s="230" t="s">
        <v>185</v>
      </c>
      <c r="E146" s="231" t="s">
        <v>1759</v>
      </c>
      <c r="F146" s="232" t="s">
        <v>1760</v>
      </c>
      <c r="G146" s="233" t="s">
        <v>210</v>
      </c>
      <c r="H146" s="234">
        <v>1</v>
      </c>
      <c r="I146" s="235"/>
      <c r="J146" s="236">
        <f>ROUND(I146*H146,2)</f>
        <v>0</v>
      </c>
      <c r="K146" s="237"/>
      <c r="L146" s="238"/>
      <c r="M146" s="239" t="s">
        <v>1</v>
      </c>
      <c r="N146" s="240" t="s">
        <v>44</v>
      </c>
      <c r="O146" s="88"/>
      <c r="P146" s="226">
        <f>O146*H146</f>
        <v>0</v>
      </c>
      <c r="Q146" s="226">
        <v>0.023</v>
      </c>
      <c r="R146" s="226">
        <f>Q146*H146</f>
        <v>0.023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184</v>
      </c>
      <c r="AT146" s="228" t="s">
        <v>185</v>
      </c>
      <c r="AU146" s="228" t="s">
        <v>159</v>
      </c>
      <c r="AY146" s="14" t="s">
        <v>152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159</v>
      </c>
      <c r="BK146" s="229">
        <f>ROUND(I146*H146,2)</f>
        <v>0</v>
      </c>
      <c r="BL146" s="14" t="s">
        <v>158</v>
      </c>
      <c r="BM146" s="228" t="s">
        <v>1761</v>
      </c>
    </row>
    <row r="147" s="2" customFormat="1" ht="44.25" customHeight="1">
      <c r="A147" s="35"/>
      <c r="B147" s="36"/>
      <c r="C147" s="216" t="s">
        <v>245</v>
      </c>
      <c r="D147" s="216" t="s">
        <v>154</v>
      </c>
      <c r="E147" s="217" t="s">
        <v>1762</v>
      </c>
      <c r="F147" s="218" t="s">
        <v>1763</v>
      </c>
      <c r="G147" s="219" t="s">
        <v>210</v>
      </c>
      <c r="H147" s="220">
        <v>1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44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158</v>
      </c>
      <c r="AT147" s="228" t="s">
        <v>154</v>
      </c>
      <c r="AU147" s="228" t="s">
        <v>159</v>
      </c>
      <c r="AY147" s="14" t="s">
        <v>152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159</v>
      </c>
      <c r="BK147" s="229">
        <f>ROUND(I147*H147,2)</f>
        <v>0</v>
      </c>
      <c r="BL147" s="14" t="s">
        <v>158</v>
      </c>
      <c r="BM147" s="228" t="s">
        <v>1764</v>
      </c>
    </row>
    <row r="148" s="2" customFormat="1" ht="33" customHeight="1">
      <c r="A148" s="35"/>
      <c r="B148" s="36"/>
      <c r="C148" s="230" t="s">
        <v>249</v>
      </c>
      <c r="D148" s="230" t="s">
        <v>185</v>
      </c>
      <c r="E148" s="231" t="s">
        <v>1765</v>
      </c>
      <c r="F148" s="232" t="s">
        <v>1766</v>
      </c>
      <c r="G148" s="233" t="s">
        <v>210</v>
      </c>
      <c r="H148" s="234">
        <v>1</v>
      </c>
      <c r="I148" s="235"/>
      <c r="J148" s="236">
        <f>ROUND(I148*H148,2)</f>
        <v>0</v>
      </c>
      <c r="K148" s="237"/>
      <c r="L148" s="238"/>
      <c r="M148" s="239" t="s">
        <v>1</v>
      </c>
      <c r="N148" s="240" t="s">
        <v>44</v>
      </c>
      <c r="O148" s="88"/>
      <c r="P148" s="226">
        <f>O148*H148</f>
        <v>0</v>
      </c>
      <c r="Q148" s="226">
        <v>0.0019</v>
      </c>
      <c r="R148" s="226">
        <f>Q148*H148</f>
        <v>0.0019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184</v>
      </c>
      <c r="AT148" s="228" t="s">
        <v>185</v>
      </c>
      <c r="AU148" s="228" t="s">
        <v>159</v>
      </c>
      <c r="AY148" s="14" t="s">
        <v>152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159</v>
      </c>
      <c r="BK148" s="229">
        <f>ROUND(I148*H148,2)</f>
        <v>0</v>
      </c>
      <c r="BL148" s="14" t="s">
        <v>158</v>
      </c>
      <c r="BM148" s="228" t="s">
        <v>1767</v>
      </c>
    </row>
    <row r="149" s="2" customFormat="1" ht="24.15" customHeight="1">
      <c r="A149" s="35"/>
      <c r="B149" s="36"/>
      <c r="C149" s="216" t="s">
        <v>253</v>
      </c>
      <c r="D149" s="216" t="s">
        <v>154</v>
      </c>
      <c r="E149" s="217" t="s">
        <v>1768</v>
      </c>
      <c r="F149" s="218" t="s">
        <v>1769</v>
      </c>
      <c r="G149" s="219" t="s">
        <v>222</v>
      </c>
      <c r="H149" s="220">
        <v>27.800000000000001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44</v>
      </c>
      <c r="O149" s="88"/>
      <c r="P149" s="226">
        <f>O149*H149</f>
        <v>0</v>
      </c>
      <c r="Q149" s="226">
        <v>1.6999999999999999E-07</v>
      </c>
      <c r="R149" s="226">
        <f>Q149*H149</f>
        <v>4.7260000000000002E-06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158</v>
      </c>
      <c r="AT149" s="228" t="s">
        <v>154</v>
      </c>
      <c r="AU149" s="228" t="s">
        <v>159</v>
      </c>
      <c r="AY149" s="14" t="s">
        <v>152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159</v>
      </c>
      <c r="BK149" s="229">
        <f>ROUND(I149*H149,2)</f>
        <v>0</v>
      </c>
      <c r="BL149" s="14" t="s">
        <v>158</v>
      </c>
      <c r="BM149" s="228" t="s">
        <v>1770</v>
      </c>
    </row>
    <row r="150" s="2" customFormat="1" ht="16.5" customHeight="1">
      <c r="A150" s="35"/>
      <c r="B150" s="36"/>
      <c r="C150" s="216" t="s">
        <v>257</v>
      </c>
      <c r="D150" s="216" t="s">
        <v>154</v>
      </c>
      <c r="E150" s="217" t="s">
        <v>1771</v>
      </c>
      <c r="F150" s="218" t="s">
        <v>1772</v>
      </c>
      <c r="G150" s="219" t="s">
        <v>222</v>
      </c>
      <c r="H150" s="220">
        <v>27.800000000000001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44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158</v>
      </c>
      <c r="AT150" s="228" t="s">
        <v>154</v>
      </c>
      <c r="AU150" s="228" t="s">
        <v>159</v>
      </c>
      <c r="AY150" s="14" t="s">
        <v>152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159</v>
      </c>
      <c r="BK150" s="229">
        <f>ROUND(I150*H150,2)</f>
        <v>0</v>
      </c>
      <c r="BL150" s="14" t="s">
        <v>158</v>
      </c>
      <c r="BM150" s="228" t="s">
        <v>1773</v>
      </c>
    </row>
    <row r="151" s="2" customFormat="1" ht="44.25" customHeight="1">
      <c r="A151" s="35"/>
      <c r="B151" s="36"/>
      <c r="C151" s="216" t="s">
        <v>262</v>
      </c>
      <c r="D151" s="216" t="s">
        <v>154</v>
      </c>
      <c r="E151" s="217" t="s">
        <v>1774</v>
      </c>
      <c r="F151" s="218" t="s">
        <v>1775</v>
      </c>
      <c r="G151" s="219" t="s">
        <v>210</v>
      </c>
      <c r="H151" s="220">
        <v>1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44</v>
      </c>
      <c r="O151" s="88"/>
      <c r="P151" s="226">
        <f>O151*H151</f>
        <v>0</v>
      </c>
      <c r="Q151" s="226">
        <v>0.43786399999999998</v>
      </c>
      <c r="R151" s="226">
        <f>Q151*H151</f>
        <v>0.43786399999999998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158</v>
      </c>
      <c r="AT151" s="228" t="s">
        <v>154</v>
      </c>
      <c r="AU151" s="228" t="s">
        <v>159</v>
      </c>
      <c r="AY151" s="14" t="s">
        <v>152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159</v>
      </c>
      <c r="BK151" s="229">
        <f>ROUND(I151*H151,2)</f>
        <v>0</v>
      </c>
      <c r="BL151" s="14" t="s">
        <v>158</v>
      </c>
      <c r="BM151" s="228" t="s">
        <v>1776</v>
      </c>
    </row>
    <row r="152" s="2" customFormat="1" ht="24.15" customHeight="1">
      <c r="A152" s="35"/>
      <c r="B152" s="36"/>
      <c r="C152" s="230" t="s">
        <v>266</v>
      </c>
      <c r="D152" s="230" t="s">
        <v>185</v>
      </c>
      <c r="E152" s="231" t="s">
        <v>1777</v>
      </c>
      <c r="F152" s="232" t="s">
        <v>1778</v>
      </c>
      <c r="G152" s="233" t="s">
        <v>210</v>
      </c>
      <c r="H152" s="234">
        <v>1</v>
      </c>
      <c r="I152" s="235"/>
      <c r="J152" s="236">
        <f>ROUND(I152*H152,2)</f>
        <v>0</v>
      </c>
      <c r="K152" s="237"/>
      <c r="L152" s="238"/>
      <c r="M152" s="239" t="s">
        <v>1</v>
      </c>
      <c r="N152" s="240" t="s">
        <v>44</v>
      </c>
      <c r="O152" s="88"/>
      <c r="P152" s="226">
        <f>O152*H152</f>
        <v>0</v>
      </c>
      <c r="Q152" s="226">
        <v>0.078</v>
      </c>
      <c r="R152" s="226">
        <f>Q152*H152</f>
        <v>0.078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184</v>
      </c>
      <c r="AT152" s="228" t="s">
        <v>185</v>
      </c>
      <c r="AU152" s="228" t="s">
        <v>159</v>
      </c>
      <c r="AY152" s="14" t="s">
        <v>152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159</v>
      </c>
      <c r="BK152" s="229">
        <f>ROUND(I152*H152,2)</f>
        <v>0</v>
      </c>
      <c r="BL152" s="14" t="s">
        <v>158</v>
      </c>
      <c r="BM152" s="228" t="s">
        <v>1779</v>
      </c>
    </row>
    <row r="153" s="2" customFormat="1" ht="16.5" customHeight="1">
      <c r="A153" s="35"/>
      <c r="B153" s="36"/>
      <c r="C153" s="216" t="s">
        <v>270</v>
      </c>
      <c r="D153" s="216" t="s">
        <v>154</v>
      </c>
      <c r="E153" s="217" t="s">
        <v>1780</v>
      </c>
      <c r="F153" s="218" t="s">
        <v>1781</v>
      </c>
      <c r="G153" s="219" t="s">
        <v>210</v>
      </c>
      <c r="H153" s="220">
        <v>1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44</v>
      </c>
      <c r="O153" s="88"/>
      <c r="P153" s="226">
        <f>O153*H153</f>
        <v>0</v>
      </c>
      <c r="Q153" s="226">
        <v>0.040000000000000001</v>
      </c>
      <c r="R153" s="226">
        <f>Q153*H153</f>
        <v>0.040000000000000001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158</v>
      </c>
      <c r="AT153" s="228" t="s">
        <v>154</v>
      </c>
      <c r="AU153" s="228" t="s">
        <v>159</v>
      </c>
      <c r="AY153" s="14" t="s">
        <v>152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159</v>
      </c>
      <c r="BK153" s="229">
        <f>ROUND(I153*H153,2)</f>
        <v>0</v>
      </c>
      <c r="BL153" s="14" t="s">
        <v>158</v>
      </c>
      <c r="BM153" s="228" t="s">
        <v>1782</v>
      </c>
    </row>
    <row r="154" s="2" customFormat="1" ht="16.5" customHeight="1">
      <c r="A154" s="35"/>
      <c r="B154" s="36"/>
      <c r="C154" s="230" t="s">
        <v>274</v>
      </c>
      <c r="D154" s="230" t="s">
        <v>185</v>
      </c>
      <c r="E154" s="231" t="s">
        <v>1783</v>
      </c>
      <c r="F154" s="232" t="s">
        <v>1784</v>
      </c>
      <c r="G154" s="233" t="s">
        <v>210</v>
      </c>
      <c r="H154" s="234">
        <v>1</v>
      </c>
      <c r="I154" s="235"/>
      <c r="J154" s="236">
        <f>ROUND(I154*H154,2)</f>
        <v>0</v>
      </c>
      <c r="K154" s="237"/>
      <c r="L154" s="238"/>
      <c r="M154" s="239" t="s">
        <v>1</v>
      </c>
      <c r="N154" s="240" t="s">
        <v>44</v>
      </c>
      <c r="O154" s="88"/>
      <c r="P154" s="226">
        <f>O154*H154</f>
        <v>0</v>
      </c>
      <c r="Q154" s="226">
        <v>0.0073000000000000001</v>
      </c>
      <c r="R154" s="226">
        <f>Q154*H154</f>
        <v>0.0073000000000000001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184</v>
      </c>
      <c r="AT154" s="228" t="s">
        <v>185</v>
      </c>
      <c r="AU154" s="228" t="s">
        <v>159</v>
      </c>
      <c r="AY154" s="14" t="s">
        <v>152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159</v>
      </c>
      <c r="BK154" s="229">
        <f>ROUND(I154*H154,2)</f>
        <v>0</v>
      </c>
      <c r="BL154" s="14" t="s">
        <v>158</v>
      </c>
      <c r="BM154" s="228" t="s">
        <v>1785</v>
      </c>
    </row>
    <row r="155" s="2" customFormat="1" ht="24.15" customHeight="1">
      <c r="A155" s="35"/>
      <c r="B155" s="36"/>
      <c r="C155" s="216" t="s">
        <v>278</v>
      </c>
      <c r="D155" s="216" t="s">
        <v>154</v>
      </c>
      <c r="E155" s="217" t="s">
        <v>1786</v>
      </c>
      <c r="F155" s="218" t="s">
        <v>1787</v>
      </c>
      <c r="G155" s="219" t="s">
        <v>210</v>
      </c>
      <c r="H155" s="220">
        <v>1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44</v>
      </c>
      <c r="O155" s="88"/>
      <c r="P155" s="226">
        <f>O155*H155</f>
        <v>0</v>
      </c>
      <c r="Q155" s="226">
        <v>0.00033119999999999997</v>
      </c>
      <c r="R155" s="226">
        <f>Q155*H155</f>
        <v>0.00033119999999999997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158</v>
      </c>
      <c r="AT155" s="228" t="s">
        <v>154</v>
      </c>
      <c r="AU155" s="228" t="s">
        <v>159</v>
      </c>
      <c r="AY155" s="14" t="s">
        <v>152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159</v>
      </c>
      <c r="BK155" s="229">
        <f>ROUND(I155*H155,2)</f>
        <v>0</v>
      </c>
      <c r="BL155" s="14" t="s">
        <v>158</v>
      </c>
      <c r="BM155" s="228" t="s">
        <v>1788</v>
      </c>
    </row>
    <row r="156" s="2" customFormat="1" ht="16.5" customHeight="1">
      <c r="A156" s="35"/>
      <c r="B156" s="36"/>
      <c r="C156" s="216" t="s">
        <v>282</v>
      </c>
      <c r="D156" s="216" t="s">
        <v>154</v>
      </c>
      <c r="E156" s="217" t="s">
        <v>1789</v>
      </c>
      <c r="F156" s="218" t="s">
        <v>1790</v>
      </c>
      <c r="G156" s="219" t="s">
        <v>222</v>
      </c>
      <c r="H156" s="220">
        <v>27.800000000000001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44</v>
      </c>
      <c r="O156" s="88"/>
      <c r="P156" s="226">
        <f>O156*H156</f>
        <v>0</v>
      </c>
      <c r="Q156" s="226">
        <v>0.00019236000000000001</v>
      </c>
      <c r="R156" s="226">
        <f>Q156*H156</f>
        <v>0.0053476080000000002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158</v>
      </c>
      <c r="AT156" s="228" t="s">
        <v>154</v>
      </c>
      <c r="AU156" s="228" t="s">
        <v>159</v>
      </c>
      <c r="AY156" s="14" t="s">
        <v>152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159</v>
      </c>
      <c r="BK156" s="229">
        <f>ROUND(I156*H156,2)</f>
        <v>0</v>
      </c>
      <c r="BL156" s="14" t="s">
        <v>158</v>
      </c>
      <c r="BM156" s="228" t="s">
        <v>1791</v>
      </c>
    </row>
    <row r="157" s="2" customFormat="1" ht="21.75" customHeight="1">
      <c r="A157" s="35"/>
      <c r="B157" s="36"/>
      <c r="C157" s="216" t="s">
        <v>286</v>
      </c>
      <c r="D157" s="216" t="s">
        <v>154</v>
      </c>
      <c r="E157" s="217" t="s">
        <v>1792</v>
      </c>
      <c r="F157" s="218" t="s">
        <v>1793</v>
      </c>
      <c r="G157" s="219" t="s">
        <v>222</v>
      </c>
      <c r="H157" s="220">
        <v>26.300000000000001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44</v>
      </c>
      <c r="O157" s="88"/>
      <c r="P157" s="226">
        <f>O157*H157</f>
        <v>0</v>
      </c>
      <c r="Q157" s="226">
        <v>9.4500000000000007E-05</v>
      </c>
      <c r="R157" s="226">
        <f>Q157*H157</f>
        <v>0.0024853500000000003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158</v>
      </c>
      <c r="AT157" s="228" t="s">
        <v>154</v>
      </c>
      <c r="AU157" s="228" t="s">
        <v>159</v>
      </c>
      <c r="AY157" s="14" t="s">
        <v>152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159</v>
      </c>
      <c r="BK157" s="229">
        <f>ROUND(I157*H157,2)</f>
        <v>0</v>
      </c>
      <c r="BL157" s="14" t="s">
        <v>158</v>
      </c>
      <c r="BM157" s="228" t="s">
        <v>1794</v>
      </c>
    </row>
    <row r="158" s="12" customFormat="1" ht="22.8" customHeight="1">
      <c r="A158" s="12"/>
      <c r="B158" s="200"/>
      <c r="C158" s="201"/>
      <c r="D158" s="202" t="s">
        <v>77</v>
      </c>
      <c r="E158" s="214" t="s">
        <v>485</v>
      </c>
      <c r="F158" s="214" t="s">
        <v>486</v>
      </c>
      <c r="G158" s="201"/>
      <c r="H158" s="201"/>
      <c r="I158" s="204"/>
      <c r="J158" s="215">
        <f>BK158</f>
        <v>0</v>
      </c>
      <c r="K158" s="201"/>
      <c r="L158" s="206"/>
      <c r="M158" s="207"/>
      <c r="N158" s="208"/>
      <c r="O158" s="208"/>
      <c r="P158" s="209">
        <f>P159</f>
        <v>0</v>
      </c>
      <c r="Q158" s="208"/>
      <c r="R158" s="209">
        <f>R159</f>
        <v>0</v>
      </c>
      <c r="S158" s="208"/>
      <c r="T158" s="210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1" t="s">
        <v>86</v>
      </c>
      <c r="AT158" s="212" t="s">
        <v>77</v>
      </c>
      <c r="AU158" s="212" t="s">
        <v>86</v>
      </c>
      <c r="AY158" s="211" t="s">
        <v>152</v>
      </c>
      <c r="BK158" s="213">
        <f>BK159</f>
        <v>0</v>
      </c>
    </row>
    <row r="159" s="2" customFormat="1" ht="49.05" customHeight="1">
      <c r="A159" s="35"/>
      <c r="B159" s="36"/>
      <c r="C159" s="216" t="s">
        <v>290</v>
      </c>
      <c r="D159" s="216" t="s">
        <v>154</v>
      </c>
      <c r="E159" s="217" t="s">
        <v>1795</v>
      </c>
      <c r="F159" s="218" t="s">
        <v>1796</v>
      </c>
      <c r="G159" s="219" t="s">
        <v>170</v>
      </c>
      <c r="H159" s="220">
        <v>17.768999999999998</v>
      </c>
      <c r="I159" s="221"/>
      <c r="J159" s="222">
        <f>ROUND(I159*H159,2)</f>
        <v>0</v>
      </c>
      <c r="K159" s="223"/>
      <c r="L159" s="41"/>
      <c r="M159" s="242" t="s">
        <v>1</v>
      </c>
      <c r="N159" s="243" t="s">
        <v>44</v>
      </c>
      <c r="O159" s="244"/>
      <c r="P159" s="245">
        <f>O159*H159</f>
        <v>0</v>
      </c>
      <c r="Q159" s="245">
        <v>0</v>
      </c>
      <c r="R159" s="245">
        <f>Q159*H159</f>
        <v>0</v>
      </c>
      <c r="S159" s="245">
        <v>0</v>
      </c>
      <c r="T159" s="24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158</v>
      </c>
      <c r="AT159" s="228" t="s">
        <v>154</v>
      </c>
      <c r="AU159" s="228" t="s">
        <v>159</v>
      </c>
      <c r="AY159" s="14" t="s">
        <v>152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159</v>
      </c>
      <c r="BK159" s="229">
        <f>ROUND(I159*H159,2)</f>
        <v>0</v>
      </c>
      <c r="BL159" s="14" t="s">
        <v>158</v>
      </c>
      <c r="BM159" s="228" t="s">
        <v>1797</v>
      </c>
    </row>
    <row r="160" s="2" customFormat="1" ht="6.96" customHeight="1">
      <c r="A160" s="35"/>
      <c r="B160" s="63"/>
      <c r="C160" s="64"/>
      <c r="D160" s="64"/>
      <c r="E160" s="64"/>
      <c r="F160" s="64"/>
      <c r="G160" s="64"/>
      <c r="H160" s="64"/>
      <c r="I160" s="64"/>
      <c r="J160" s="64"/>
      <c r="K160" s="64"/>
      <c r="L160" s="41"/>
      <c r="M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</row>
  </sheetData>
  <sheetProtection sheet="1" autoFilter="0" formatColumns="0" formatRows="0" objects="1" scenarios="1" spinCount="100000" saltValue="dsMhpexVYZVN+jI9IfhQJ+J1W3KeBarvdCZ6rjuEHQnggHkUkOeIkV1z+6n156p9fOzH5fkQvEoqRth57k+mYg==" hashValue="A3WFqfW33XkaVxYdneJ0hRzxR1upURsLxBpQnAaiXkJ6jY2jzOAFenx455z6J82Wefjl0KhZdDHvy9/K+qw5pA==" algorithmName="SHA-512" password="CC35"/>
  <autoFilter ref="C120:K15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106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Stavební úpravy objektu bývalé prádelny v Křešicích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1798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20. 5. 2023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34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35</v>
      </c>
      <c r="F24" s="35"/>
      <c r="G24" s="35"/>
      <c r="H24" s="35"/>
      <c r="I24" s="137" t="s">
        <v>27</v>
      </c>
      <c r="J24" s="140" t="s">
        <v>36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ROUND((SUM(BE118:BE121)),  2)</f>
        <v>0</v>
      </c>
      <c r="G33" s="35"/>
      <c r="H33" s="35"/>
      <c r="I33" s="152">
        <v>0.20999999999999999</v>
      </c>
      <c r="J33" s="151">
        <f>ROUND(((SUM(BE118:BE121))*I33),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ROUND((SUM(BF118:BF121)),  2)</f>
        <v>0</v>
      </c>
      <c r="G34" s="35"/>
      <c r="H34" s="35"/>
      <c r="I34" s="152">
        <v>0.14999999999999999</v>
      </c>
      <c r="J34" s="151">
        <f>ROUND(((SUM(BF118:BF121))*I34),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ROUND((SUM(BG118:BG121)),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ROUND((SUM(BH118:BH121)),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ROUND((SUM(BI118:BI121)),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Stavební úpravy objektu bývalé prádelny v Křešicích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2023/20-06 - Venkovní úpravy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st.p. č.379, k.ú.Křešice</v>
      </c>
      <c r="G89" s="37"/>
      <c r="H89" s="37"/>
      <c r="I89" s="29" t="s">
        <v>22</v>
      </c>
      <c r="J89" s="76" t="str">
        <f>IF(J12="","",J12)</f>
        <v>20. 5. 2023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24</v>
      </c>
      <c r="D91" s="37"/>
      <c r="E91" s="37"/>
      <c r="F91" s="24" t="str">
        <f>E15</f>
        <v>Obec Křešice, Nádražní 84, 411 48 Křešice</v>
      </c>
      <c r="G91" s="37"/>
      <c r="H91" s="37"/>
      <c r="I91" s="29" t="s">
        <v>30</v>
      </c>
      <c r="J91" s="33" t="str">
        <f>E21</f>
        <v>PK Polerecký spol.r.o.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Roman Šácha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110</v>
      </c>
      <c r="D94" s="173"/>
      <c r="E94" s="173"/>
      <c r="F94" s="173"/>
      <c r="G94" s="173"/>
      <c r="H94" s="173"/>
      <c r="I94" s="173"/>
      <c r="J94" s="174" t="s">
        <v>111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112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113</v>
      </c>
    </row>
    <row r="97" hidden="1" s="9" customFormat="1" ht="24.96" customHeight="1">
      <c r="A97" s="9"/>
      <c r="B97" s="176"/>
      <c r="C97" s="177"/>
      <c r="D97" s="178" t="s">
        <v>114</v>
      </c>
      <c r="E97" s="179"/>
      <c r="F97" s="179"/>
      <c r="G97" s="179"/>
      <c r="H97" s="179"/>
      <c r="I97" s="179"/>
      <c r="J97" s="180">
        <f>J119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115</v>
      </c>
      <c r="E98" s="185"/>
      <c r="F98" s="185"/>
      <c r="G98" s="185"/>
      <c r="H98" s="185"/>
      <c r="I98" s="185"/>
      <c r="J98" s="186">
        <f>J120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hidden="1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hidden="1"/>
    <row r="102" hidden="1"/>
    <row r="103" hidden="1"/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137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71" t="str">
        <f>E7</f>
        <v>Stavební úpravy objektu bývalé prádelny v Křešicích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107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2023/20-06 - Venkovní úpravy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>st.p. č.379, k.ú.Křešice</v>
      </c>
      <c r="G112" s="37"/>
      <c r="H112" s="37"/>
      <c r="I112" s="29" t="s">
        <v>22</v>
      </c>
      <c r="J112" s="76" t="str">
        <f>IF(J12="","",J12)</f>
        <v>20. 5. 2023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5.65" customHeight="1">
      <c r="A114" s="35"/>
      <c r="B114" s="36"/>
      <c r="C114" s="29" t="s">
        <v>24</v>
      </c>
      <c r="D114" s="37"/>
      <c r="E114" s="37"/>
      <c r="F114" s="24" t="str">
        <f>E15</f>
        <v>Obec Křešice, Nádražní 84, 411 48 Křešice</v>
      </c>
      <c r="G114" s="37"/>
      <c r="H114" s="37"/>
      <c r="I114" s="29" t="s">
        <v>30</v>
      </c>
      <c r="J114" s="33" t="str">
        <f>E21</f>
        <v>PK Polerecký spol.r.o.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28</v>
      </c>
      <c r="D115" s="37"/>
      <c r="E115" s="37"/>
      <c r="F115" s="24" t="str">
        <f>IF(E18="","",E18)</f>
        <v>Vyplň údaj</v>
      </c>
      <c r="G115" s="37"/>
      <c r="H115" s="37"/>
      <c r="I115" s="29" t="s">
        <v>33</v>
      </c>
      <c r="J115" s="33" t="str">
        <f>E24</f>
        <v>Roman Šácha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8"/>
      <c r="B117" s="189"/>
      <c r="C117" s="190" t="s">
        <v>138</v>
      </c>
      <c r="D117" s="191" t="s">
        <v>63</v>
      </c>
      <c r="E117" s="191" t="s">
        <v>59</v>
      </c>
      <c r="F117" s="191" t="s">
        <v>60</v>
      </c>
      <c r="G117" s="191" t="s">
        <v>139</v>
      </c>
      <c r="H117" s="191" t="s">
        <v>140</v>
      </c>
      <c r="I117" s="191" t="s">
        <v>141</v>
      </c>
      <c r="J117" s="192" t="s">
        <v>111</v>
      </c>
      <c r="K117" s="193" t="s">
        <v>142</v>
      </c>
      <c r="L117" s="194"/>
      <c r="M117" s="97" t="s">
        <v>1</v>
      </c>
      <c r="N117" s="98" t="s">
        <v>42</v>
      </c>
      <c r="O117" s="98" t="s">
        <v>143</v>
      </c>
      <c r="P117" s="98" t="s">
        <v>144</v>
      </c>
      <c r="Q117" s="98" t="s">
        <v>145</v>
      </c>
      <c r="R117" s="98" t="s">
        <v>146</v>
      </c>
      <c r="S117" s="98" t="s">
        <v>147</v>
      </c>
      <c r="T117" s="99" t="s">
        <v>148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5"/>
      <c r="B118" s="36"/>
      <c r="C118" s="104" t="s">
        <v>149</v>
      </c>
      <c r="D118" s="37"/>
      <c r="E118" s="37"/>
      <c r="F118" s="37"/>
      <c r="G118" s="37"/>
      <c r="H118" s="37"/>
      <c r="I118" s="37"/>
      <c r="J118" s="195">
        <f>BK118</f>
        <v>0</v>
      </c>
      <c r="K118" s="37"/>
      <c r="L118" s="41"/>
      <c r="M118" s="100"/>
      <c r="N118" s="196"/>
      <c r="O118" s="101"/>
      <c r="P118" s="197">
        <f>P119</f>
        <v>0</v>
      </c>
      <c r="Q118" s="101"/>
      <c r="R118" s="197">
        <f>R119</f>
        <v>0</v>
      </c>
      <c r="S118" s="101"/>
      <c r="T118" s="19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77</v>
      </c>
      <c r="AU118" s="14" t="s">
        <v>113</v>
      </c>
      <c r="BK118" s="199">
        <f>BK119</f>
        <v>0</v>
      </c>
    </row>
    <row r="119" s="12" customFormat="1" ht="25.92" customHeight="1">
      <c r="A119" s="12"/>
      <c r="B119" s="200"/>
      <c r="C119" s="201"/>
      <c r="D119" s="202" t="s">
        <v>77</v>
      </c>
      <c r="E119" s="203" t="s">
        <v>150</v>
      </c>
      <c r="F119" s="203" t="s">
        <v>151</v>
      </c>
      <c r="G119" s="201"/>
      <c r="H119" s="201"/>
      <c r="I119" s="204"/>
      <c r="J119" s="205">
        <f>BK119</f>
        <v>0</v>
      </c>
      <c r="K119" s="201"/>
      <c r="L119" s="206"/>
      <c r="M119" s="207"/>
      <c r="N119" s="208"/>
      <c r="O119" s="208"/>
      <c r="P119" s="209">
        <f>P120</f>
        <v>0</v>
      </c>
      <c r="Q119" s="208"/>
      <c r="R119" s="209">
        <f>R120</f>
        <v>0</v>
      </c>
      <c r="S119" s="208"/>
      <c r="T119" s="210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86</v>
      </c>
      <c r="AT119" s="212" t="s">
        <v>77</v>
      </c>
      <c r="AU119" s="212" t="s">
        <v>78</v>
      </c>
      <c r="AY119" s="211" t="s">
        <v>152</v>
      </c>
      <c r="BK119" s="213">
        <f>BK120</f>
        <v>0</v>
      </c>
    </row>
    <row r="120" s="12" customFormat="1" ht="22.8" customHeight="1">
      <c r="A120" s="12"/>
      <c r="B120" s="200"/>
      <c r="C120" s="201"/>
      <c r="D120" s="202" t="s">
        <v>77</v>
      </c>
      <c r="E120" s="214" t="s">
        <v>86</v>
      </c>
      <c r="F120" s="214" t="s">
        <v>153</v>
      </c>
      <c r="G120" s="201"/>
      <c r="H120" s="201"/>
      <c r="I120" s="204"/>
      <c r="J120" s="215">
        <f>BK120</f>
        <v>0</v>
      </c>
      <c r="K120" s="201"/>
      <c r="L120" s="206"/>
      <c r="M120" s="207"/>
      <c r="N120" s="208"/>
      <c r="O120" s="208"/>
      <c r="P120" s="209">
        <f>P121</f>
        <v>0</v>
      </c>
      <c r="Q120" s="208"/>
      <c r="R120" s="209">
        <f>R121</f>
        <v>0</v>
      </c>
      <c r="S120" s="208"/>
      <c r="T120" s="210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86</v>
      </c>
      <c r="AT120" s="212" t="s">
        <v>77</v>
      </c>
      <c r="AU120" s="212" t="s">
        <v>86</v>
      </c>
      <c r="AY120" s="211" t="s">
        <v>152</v>
      </c>
      <c r="BK120" s="213">
        <f>BK121</f>
        <v>0</v>
      </c>
    </row>
    <row r="121" s="2" customFormat="1" ht="24.15" customHeight="1">
      <c r="A121" s="35"/>
      <c r="B121" s="36"/>
      <c r="C121" s="216" t="s">
        <v>86</v>
      </c>
      <c r="D121" s="216" t="s">
        <v>154</v>
      </c>
      <c r="E121" s="217" t="s">
        <v>1799</v>
      </c>
      <c r="F121" s="218" t="s">
        <v>1800</v>
      </c>
      <c r="G121" s="219" t="s">
        <v>1088</v>
      </c>
      <c r="H121" s="220">
        <v>1</v>
      </c>
      <c r="I121" s="221"/>
      <c r="J121" s="222">
        <f>ROUND(I121*H121,2)</f>
        <v>0</v>
      </c>
      <c r="K121" s="223"/>
      <c r="L121" s="41"/>
      <c r="M121" s="242" t="s">
        <v>1</v>
      </c>
      <c r="N121" s="243" t="s">
        <v>44</v>
      </c>
      <c r="O121" s="244"/>
      <c r="P121" s="245">
        <f>O121*H121</f>
        <v>0</v>
      </c>
      <c r="Q121" s="245">
        <v>0</v>
      </c>
      <c r="R121" s="245">
        <f>Q121*H121</f>
        <v>0</v>
      </c>
      <c r="S121" s="245">
        <v>0</v>
      </c>
      <c r="T121" s="246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8" t="s">
        <v>158</v>
      </c>
      <c r="AT121" s="228" t="s">
        <v>154</v>
      </c>
      <c r="AU121" s="228" t="s">
        <v>159</v>
      </c>
      <c r="AY121" s="14" t="s">
        <v>152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4" t="s">
        <v>159</v>
      </c>
      <c r="BK121" s="229">
        <f>ROUND(I121*H121,2)</f>
        <v>0</v>
      </c>
      <c r="BL121" s="14" t="s">
        <v>158</v>
      </c>
      <c r="BM121" s="228" t="s">
        <v>1801</v>
      </c>
    </row>
    <row r="122" s="2" customFormat="1" ht="6.96" customHeight="1">
      <c r="A122" s="35"/>
      <c r="B122" s="63"/>
      <c r="C122" s="64"/>
      <c r="D122" s="64"/>
      <c r="E122" s="64"/>
      <c r="F122" s="64"/>
      <c r="G122" s="64"/>
      <c r="H122" s="64"/>
      <c r="I122" s="64"/>
      <c r="J122" s="64"/>
      <c r="K122" s="64"/>
      <c r="L122" s="41"/>
      <c r="M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</sheetData>
  <sheetProtection sheet="1" autoFilter="0" formatColumns="0" formatRows="0" objects="1" scenarios="1" spinCount="100000" saltValue="xHjJWPtF3C+t+pqqg2gvSp4xCio0+fuQhoS4Mv1LL5VaMXCW7pDgB15butZzPb+vVIGWS7x7WPElw7UTajECPw==" hashValue="5HYKuiS/lXIpYCN+boIKWrf8rswYzrHIiobIJCXv4v8VfORnrIJ3hMjv99m3CpfBDaYRPuB6CQIT85YZk+r5sA==" algorithmName="SHA-512" password="CC35"/>
  <autoFilter ref="C117:K12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106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Stavební úpravy objektu bývalé prádelny v Křešicích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1802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20. 5. 2023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34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35</v>
      </c>
      <c r="F24" s="35"/>
      <c r="G24" s="35"/>
      <c r="H24" s="35"/>
      <c r="I24" s="137" t="s">
        <v>27</v>
      </c>
      <c r="J24" s="140" t="s">
        <v>36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ROUND(J121,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ROUND((SUM(BE121:BE132)),  2)</f>
        <v>0</v>
      </c>
      <c r="G33" s="35"/>
      <c r="H33" s="35"/>
      <c r="I33" s="152">
        <v>0.20999999999999999</v>
      </c>
      <c r="J33" s="151">
        <f>ROUND(((SUM(BE121:BE132))*I33),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ROUND((SUM(BF121:BF132)),  2)</f>
        <v>0</v>
      </c>
      <c r="G34" s="35"/>
      <c r="H34" s="35"/>
      <c r="I34" s="152">
        <v>0.14999999999999999</v>
      </c>
      <c r="J34" s="151">
        <f>ROUND(((SUM(BF121:BF132))*I34),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ROUND((SUM(BG121:BG132)),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ROUND((SUM(BH121:BH132)),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ROUND((SUM(BI121:BI132)),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Stavební úpravy objektu bývalé prádelny v Křešicích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2023/20-07 - Vedlejš rozpočtové náklady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st.p. č.379, k.ú.Křešice</v>
      </c>
      <c r="G89" s="37"/>
      <c r="H89" s="37"/>
      <c r="I89" s="29" t="s">
        <v>22</v>
      </c>
      <c r="J89" s="76" t="str">
        <f>IF(J12="","",J12)</f>
        <v>20. 5. 2023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24</v>
      </c>
      <c r="D91" s="37"/>
      <c r="E91" s="37"/>
      <c r="F91" s="24" t="str">
        <f>E15</f>
        <v>Obec Křešice, Nádražní 84, 411 48 Křešice</v>
      </c>
      <c r="G91" s="37"/>
      <c r="H91" s="37"/>
      <c r="I91" s="29" t="s">
        <v>30</v>
      </c>
      <c r="J91" s="33" t="str">
        <f>E21</f>
        <v>PK Polerecký spol.r.o.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Roman Šácha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110</v>
      </c>
      <c r="D94" s="173"/>
      <c r="E94" s="173"/>
      <c r="F94" s="173"/>
      <c r="G94" s="173"/>
      <c r="H94" s="173"/>
      <c r="I94" s="173"/>
      <c r="J94" s="174" t="s">
        <v>111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112</v>
      </c>
      <c r="D96" s="37"/>
      <c r="E96" s="37"/>
      <c r="F96" s="37"/>
      <c r="G96" s="37"/>
      <c r="H96" s="37"/>
      <c r="I96" s="37"/>
      <c r="J96" s="107">
        <f>J121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113</v>
      </c>
    </row>
    <row r="97" hidden="1" s="9" customFormat="1" ht="24.96" customHeight="1">
      <c r="A97" s="9"/>
      <c r="B97" s="176"/>
      <c r="C97" s="177"/>
      <c r="D97" s="178" t="s">
        <v>1803</v>
      </c>
      <c r="E97" s="179"/>
      <c r="F97" s="179"/>
      <c r="G97" s="179"/>
      <c r="H97" s="179"/>
      <c r="I97" s="179"/>
      <c r="J97" s="180">
        <f>J122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1804</v>
      </c>
      <c r="E98" s="185"/>
      <c r="F98" s="185"/>
      <c r="G98" s="185"/>
      <c r="H98" s="185"/>
      <c r="I98" s="185"/>
      <c r="J98" s="186">
        <f>J123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1805</v>
      </c>
      <c r="E99" s="185"/>
      <c r="F99" s="185"/>
      <c r="G99" s="185"/>
      <c r="H99" s="185"/>
      <c r="I99" s="185"/>
      <c r="J99" s="186">
        <f>J125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1806</v>
      </c>
      <c r="E100" s="185"/>
      <c r="F100" s="185"/>
      <c r="G100" s="185"/>
      <c r="H100" s="185"/>
      <c r="I100" s="185"/>
      <c r="J100" s="186">
        <f>J128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1807</v>
      </c>
      <c r="E101" s="185"/>
      <c r="F101" s="185"/>
      <c r="G101" s="185"/>
      <c r="H101" s="185"/>
      <c r="I101" s="185"/>
      <c r="J101" s="186">
        <f>J131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/>
    <row r="105" hidden="1"/>
    <row r="106" hidden="1"/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137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71" t="str">
        <f>E7</f>
        <v>Stavební úpravy objektu bývalé prádelny v Křešicích</v>
      </c>
      <c r="F111" s="29"/>
      <c r="G111" s="29"/>
      <c r="H111" s="29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107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E9</f>
        <v>2023/20-07 - Vedlejš rozpočtové náklady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20</v>
      </c>
      <c r="D115" s="37"/>
      <c r="E115" s="37"/>
      <c r="F115" s="24" t="str">
        <f>F12</f>
        <v>st.p. č.379, k.ú.Křešice</v>
      </c>
      <c r="G115" s="37"/>
      <c r="H115" s="37"/>
      <c r="I115" s="29" t="s">
        <v>22</v>
      </c>
      <c r="J115" s="76" t="str">
        <f>IF(J12="","",J12)</f>
        <v>20. 5. 2023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5.65" customHeight="1">
      <c r="A117" s="35"/>
      <c r="B117" s="36"/>
      <c r="C117" s="29" t="s">
        <v>24</v>
      </c>
      <c r="D117" s="37"/>
      <c r="E117" s="37"/>
      <c r="F117" s="24" t="str">
        <f>E15</f>
        <v>Obec Křešice, Nádražní 84, 411 48 Křešice</v>
      </c>
      <c r="G117" s="37"/>
      <c r="H117" s="37"/>
      <c r="I117" s="29" t="s">
        <v>30</v>
      </c>
      <c r="J117" s="33" t="str">
        <f>E21</f>
        <v>PK Polerecký spol.r.o.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28</v>
      </c>
      <c r="D118" s="37"/>
      <c r="E118" s="37"/>
      <c r="F118" s="24" t="str">
        <f>IF(E18="","",E18)</f>
        <v>Vyplň údaj</v>
      </c>
      <c r="G118" s="37"/>
      <c r="H118" s="37"/>
      <c r="I118" s="29" t="s">
        <v>33</v>
      </c>
      <c r="J118" s="33" t="str">
        <f>E24</f>
        <v>Roman Šácha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88"/>
      <c r="B120" s="189"/>
      <c r="C120" s="190" t="s">
        <v>138</v>
      </c>
      <c r="D120" s="191" t="s">
        <v>63</v>
      </c>
      <c r="E120" s="191" t="s">
        <v>59</v>
      </c>
      <c r="F120" s="191" t="s">
        <v>60</v>
      </c>
      <c r="G120" s="191" t="s">
        <v>139</v>
      </c>
      <c r="H120" s="191" t="s">
        <v>140</v>
      </c>
      <c r="I120" s="191" t="s">
        <v>141</v>
      </c>
      <c r="J120" s="192" t="s">
        <v>111</v>
      </c>
      <c r="K120" s="193" t="s">
        <v>142</v>
      </c>
      <c r="L120" s="194"/>
      <c r="M120" s="97" t="s">
        <v>1</v>
      </c>
      <c r="N120" s="98" t="s">
        <v>42</v>
      </c>
      <c r="O120" s="98" t="s">
        <v>143</v>
      </c>
      <c r="P120" s="98" t="s">
        <v>144</v>
      </c>
      <c r="Q120" s="98" t="s">
        <v>145</v>
      </c>
      <c r="R120" s="98" t="s">
        <v>146</v>
      </c>
      <c r="S120" s="98" t="s">
        <v>147</v>
      </c>
      <c r="T120" s="99" t="s">
        <v>148</v>
      </c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</row>
    <row r="121" s="2" customFormat="1" ht="22.8" customHeight="1">
      <c r="A121" s="35"/>
      <c r="B121" s="36"/>
      <c r="C121" s="104" t="s">
        <v>149</v>
      </c>
      <c r="D121" s="37"/>
      <c r="E121" s="37"/>
      <c r="F121" s="37"/>
      <c r="G121" s="37"/>
      <c r="H121" s="37"/>
      <c r="I121" s="37"/>
      <c r="J121" s="195">
        <f>BK121</f>
        <v>0</v>
      </c>
      <c r="K121" s="37"/>
      <c r="L121" s="41"/>
      <c r="M121" s="100"/>
      <c r="N121" s="196"/>
      <c r="O121" s="101"/>
      <c r="P121" s="197">
        <f>P122</f>
        <v>0</v>
      </c>
      <c r="Q121" s="101"/>
      <c r="R121" s="197">
        <f>R122</f>
        <v>0</v>
      </c>
      <c r="S121" s="101"/>
      <c r="T121" s="198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77</v>
      </c>
      <c r="AU121" s="14" t="s">
        <v>113</v>
      </c>
      <c r="BK121" s="199">
        <f>BK122</f>
        <v>0</v>
      </c>
    </row>
    <row r="122" s="12" customFormat="1" ht="25.92" customHeight="1">
      <c r="A122" s="12"/>
      <c r="B122" s="200"/>
      <c r="C122" s="201"/>
      <c r="D122" s="202" t="s">
        <v>77</v>
      </c>
      <c r="E122" s="203" t="s">
        <v>1808</v>
      </c>
      <c r="F122" s="203" t="s">
        <v>1809</v>
      </c>
      <c r="G122" s="201"/>
      <c r="H122" s="201"/>
      <c r="I122" s="204"/>
      <c r="J122" s="205">
        <f>BK122</f>
        <v>0</v>
      </c>
      <c r="K122" s="201"/>
      <c r="L122" s="206"/>
      <c r="M122" s="207"/>
      <c r="N122" s="208"/>
      <c r="O122" s="208"/>
      <c r="P122" s="209">
        <f>P123+P125+P128+P131</f>
        <v>0</v>
      </c>
      <c r="Q122" s="208"/>
      <c r="R122" s="209">
        <f>R123+R125+R128+R131</f>
        <v>0</v>
      </c>
      <c r="S122" s="208"/>
      <c r="T122" s="210">
        <f>T123+T125+T128+T131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172</v>
      </c>
      <c r="AT122" s="212" t="s">
        <v>77</v>
      </c>
      <c r="AU122" s="212" t="s">
        <v>78</v>
      </c>
      <c r="AY122" s="211" t="s">
        <v>152</v>
      </c>
      <c r="BK122" s="213">
        <f>BK123+BK125+BK128+BK131</f>
        <v>0</v>
      </c>
    </row>
    <row r="123" s="12" customFormat="1" ht="22.8" customHeight="1">
      <c r="A123" s="12"/>
      <c r="B123" s="200"/>
      <c r="C123" s="201"/>
      <c r="D123" s="202" t="s">
        <v>77</v>
      </c>
      <c r="E123" s="214" t="s">
        <v>1810</v>
      </c>
      <c r="F123" s="214" t="s">
        <v>1811</v>
      </c>
      <c r="G123" s="201"/>
      <c r="H123" s="201"/>
      <c r="I123" s="204"/>
      <c r="J123" s="21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</v>
      </c>
      <c r="S123" s="208"/>
      <c r="T123" s="21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172</v>
      </c>
      <c r="AT123" s="212" t="s">
        <v>77</v>
      </c>
      <c r="AU123" s="212" t="s">
        <v>86</v>
      </c>
      <c r="AY123" s="211" t="s">
        <v>152</v>
      </c>
      <c r="BK123" s="213">
        <f>BK124</f>
        <v>0</v>
      </c>
    </row>
    <row r="124" s="2" customFormat="1" ht="16.5" customHeight="1">
      <c r="A124" s="35"/>
      <c r="B124" s="36"/>
      <c r="C124" s="216" t="s">
        <v>86</v>
      </c>
      <c r="D124" s="216" t="s">
        <v>154</v>
      </c>
      <c r="E124" s="217" t="s">
        <v>1812</v>
      </c>
      <c r="F124" s="218" t="s">
        <v>1813</v>
      </c>
      <c r="G124" s="219" t="s">
        <v>1265</v>
      </c>
      <c r="H124" s="220">
        <v>1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44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1814</v>
      </c>
      <c r="AT124" s="228" t="s">
        <v>154</v>
      </c>
      <c r="AU124" s="228" t="s">
        <v>159</v>
      </c>
      <c r="AY124" s="14" t="s">
        <v>152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159</v>
      </c>
      <c r="BK124" s="229">
        <f>ROUND(I124*H124,2)</f>
        <v>0</v>
      </c>
      <c r="BL124" s="14" t="s">
        <v>1814</v>
      </c>
      <c r="BM124" s="228" t="s">
        <v>1815</v>
      </c>
    </row>
    <row r="125" s="12" customFormat="1" ht="22.8" customHeight="1">
      <c r="A125" s="12"/>
      <c r="B125" s="200"/>
      <c r="C125" s="201"/>
      <c r="D125" s="202" t="s">
        <v>77</v>
      </c>
      <c r="E125" s="214" t="s">
        <v>1816</v>
      </c>
      <c r="F125" s="214" t="s">
        <v>1817</v>
      </c>
      <c r="G125" s="201"/>
      <c r="H125" s="201"/>
      <c r="I125" s="204"/>
      <c r="J125" s="215">
        <f>BK125</f>
        <v>0</v>
      </c>
      <c r="K125" s="201"/>
      <c r="L125" s="206"/>
      <c r="M125" s="207"/>
      <c r="N125" s="208"/>
      <c r="O125" s="208"/>
      <c r="P125" s="209">
        <f>SUM(P126:P127)</f>
        <v>0</v>
      </c>
      <c r="Q125" s="208"/>
      <c r="R125" s="209">
        <f>SUM(R126:R127)</f>
        <v>0</v>
      </c>
      <c r="S125" s="208"/>
      <c r="T125" s="210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172</v>
      </c>
      <c r="AT125" s="212" t="s">
        <v>77</v>
      </c>
      <c r="AU125" s="212" t="s">
        <v>86</v>
      </c>
      <c r="AY125" s="211" t="s">
        <v>152</v>
      </c>
      <c r="BK125" s="213">
        <f>SUM(BK126:BK127)</f>
        <v>0</v>
      </c>
    </row>
    <row r="126" s="2" customFormat="1" ht="16.5" customHeight="1">
      <c r="A126" s="35"/>
      <c r="B126" s="36"/>
      <c r="C126" s="216" t="s">
        <v>159</v>
      </c>
      <c r="D126" s="216" t="s">
        <v>154</v>
      </c>
      <c r="E126" s="217" t="s">
        <v>1818</v>
      </c>
      <c r="F126" s="218" t="s">
        <v>1817</v>
      </c>
      <c r="G126" s="219" t="s">
        <v>1088</v>
      </c>
      <c r="H126" s="220">
        <v>1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44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1814</v>
      </c>
      <c r="AT126" s="228" t="s">
        <v>154</v>
      </c>
      <c r="AU126" s="228" t="s">
        <v>159</v>
      </c>
      <c r="AY126" s="14" t="s">
        <v>152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159</v>
      </c>
      <c r="BK126" s="229">
        <f>ROUND(I126*H126,2)</f>
        <v>0</v>
      </c>
      <c r="BL126" s="14" t="s">
        <v>1814</v>
      </c>
      <c r="BM126" s="228" t="s">
        <v>1819</v>
      </c>
    </row>
    <row r="127" s="2" customFormat="1" ht="16.5" customHeight="1">
      <c r="A127" s="35"/>
      <c r="B127" s="36"/>
      <c r="C127" s="216" t="s">
        <v>164</v>
      </c>
      <c r="D127" s="216" t="s">
        <v>154</v>
      </c>
      <c r="E127" s="217" t="s">
        <v>1820</v>
      </c>
      <c r="F127" s="218" t="s">
        <v>1821</v>
      </c>
      <c r="G127" s="219" t="s">
        <v>1265</v>
      </c>
      <c r="H127" s="220">
        <v>1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44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1814</v>
      </c>
      <c r="AT127" s="228" t="s">
        <v>154</v>
      </c>
      <c r="AU127" s="228" t="s">
        <v>159</v>
      </c>
      <c r="AY127" s="14" t="s">
        <v>152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159</v>
      </c>
      <c r="BK127" s="229">
        <f>ROUND(I127*H127,2)</f>
        <v>0</v>
      </c>
      <c r="BL127" s="14" t="s">
        <v>1814</v>
      </c>
      <c r="BM127" s="228" t="s">
        <v>1822</v>
      </c>
    </row>
    <row r="128" s="12" customFormat="1" ht="22.8" customHeight="1">
      <c r="A128" s="12"/>
      <c r="B128" s="200"/>
      <c r="C128" s="201"/>
      <c r="D128" s="202" t="s">
        <v>77</v>
      </c>
      <c r="E128" s="214" t="s">
        <v>1823</v>
      </c>
      <c r="F128" s="214" t="s">
        <v>1824</v>
      </c>
      <c r="G128" s="201"/>
      <c r="H128" s="201"/>
      <c r="I128" s="204"/>
      <c r="J128" s="215">
        <f>BK128</f>
        <v>0</v>
      </c>
      <c r="K128" s="201"/>
      <c r="L128" s="206"/>
      <c r="M128" s="207"/>
      <c r="N128" s="208"/>
      <c r="O128" s="208"/>
      <c r="P128" s="209">
        <f>SUM(P129:P130)</f>
        <v>0</v>
      </c>
      <c r="Q128" s="208"/>
      <c r="R128" s="209">
        <f>SUM(R129:R130)</f>
        <v>0</v>
      </c>
      <c r="S128" s="208"/>
      <c r="T128" s="210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172</v>
      </c>
      <c r="AT128" s="212" t="s">
        <v>77</v>
      </c>
      <c r="AU128" s="212" t="s">
        <v>86</v>
      </c>
      <c r="AY128" s="211" t="s">
        <v>152</v>
      </c>
      <c r="BK128" s="213">
        <f>SUM(BK129:BK130)</f>
        <v>0</v>
      </c>
    </row>
    <row r="129" s="2" customFormat="1" ht="16.5" customHeight="1">
      <c r="A129" s="35"/>
      <c r="B129" s="36"/>
      <c r="C129" s="216" t="s">
        <v>158</v>
      </c>
      <c r="D129" s="216" t="s">
        <v>154</v>
      </c>
      <c r="E129" s="217" t="s">
        <v>1825</v>
      </c>
      <c r="F129" s="218" t="s">
        <v>1824</v>
      </c>
      <c r="G129" s="219" t="s">
        <v>1088</v>
      </c>
      <c r="H129" s="220">
        <v>1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44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1814</v>
      </c>
      <c r="AT129" s="228" t="s">
        <v>154</v>
      </c>
      <c r="AU129" s="228" t="s">
        <v>159</v>
      </c>
      <c r="AY129" s="14" t="s">
        <v>152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159</v>
      </c>
      <c r="BK129" s="229">
        <f>ROUND(I129*H129,2)</f>
        <v>0</v>
      </c>
      <c r="BL129" s="14" t="s">
        <v>1814</v>
      </c>
      <c r="BM129" s="228" t="s">
        <v>1826</v>
      </c>
    </row>
    <row r="130" s="2" customFormat="1" ht="16.5" customHeight="1">
      <c r="A130" s="35"/>
      <c r="B130" s="36"/>
      <c r="C130" s="216" t="s">
        <v>172</v>
      </c>
      <c r="D130" s="216" t="s">
        <v>154</v>
      </c>
      <c r="E130" s="217" t="s">
        <v>1827</v>
      </c>
      <c r="F130" s="218" t="s">
        <v>1828</v>
      </c>
      <c r="G130" s="219" t="s">
        <v>1265</v>
      </c>
      <c r="H130" s="220">
        <v>1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44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1814</v>
      </c>
      <c r="AT130" s="228" t="s">
        <v>154</v>
      </c>
      <c r="AU130" s="228" t="s">
        <v>159</v>
      </c>
      <c r="AY130" s="14" t="s">
        <v>152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159</v>
      </c>
      <c r="BK130" s="229">
        <f>ROUND(I130*H130,2)</f>
        <v>0</v>
      </c>
      <c r="BL130" s="14" t="s">
        <v>1814</v>
      </c>
      <c r="BM130" s="228" t="s">
        <v>1829</v>
      </c>
    </row>
    <row r="131" s="12" customFormat="1" ht="22.8" customHeight="1">
      <c r="A131" s="12"/>
      <c r="B131" s="200"/>
      <c r="C131" s="201"/>
      <c r="D131" s="202" t="s">
        <v>77</v>
      </c>
      <c r="E131" s="214" t="s">
        <v>1830</v>
      </c>
      <c r="F131" s="214" t="s">
        <v>1831</v>
      </c>
      <c r="G131" s="201"/>
      <c r="H131" s="201"/>
      <c r="I131" s="204"/>
      <c r="J131" s="215">
        <f>BK131</f>
        <v>0</v>
      </c>
      <c r="K131" s="201"/>
      <c r="L131" s="206"/>
      <c r="M131" s="207"/>
      <c r="N131" s="208"/>
      <c r="O131" s="208"/>
      <c r="P131" s="209">
        <f>P132</f>
        <v>0</v>
      </c>
      <c r="Q131" s="208"/>
      <c r="R131" s="209">
        <f>R132</f>
        <v>0</v>
      </c>
      <c r="S131" s="208"/>
      <c r="T131" s="210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172</v>
      </c>
      <c r="AT131" s="212" t="s">
        <v>77</v>
      </c>
      <c r="AU131" s="212" t="s">
        <v>86</v>
      </c>
      <c r="AY131" s="211" t="s">
        <v>152</v>
      </c>
      <c r="BK131" s="213">
        <f>BK132</f>
        <v>0</v>
      </c>
    </row>
    <row r="132" s="2" customFormat="1" ht="16.5" customHeight="1">
      <c r="A132" s="35"/>
      <c r="B132" s="36"/>
      <c r="C132" s="216" t="s">
        <v>176</v>
      </c>
      <c r="D132" s="216" t="s">
        <v>154</v>
      </c>
      <c r="E132" s="217" t="s">
        <v>1832</v>
      </c>
      <c r="F132" s="218" t="s">
        <v>1831</v>
      </c>
      <c r="G132" s="219" t="s">
        <v>1088</v>
      </c>
      <c r="H132" s="220">
        <v>1</v>
      </c>
      <c r="I132" s="221"/>
      <c r="J132" s="222">
        <f>ROUND(I132*H132,2)</f>
        <v>0</v>
      </c>
      <c r="K132" s="223"/>
      <c r="L132" s="41"/>
      <c r="M132" s="242" t="s">
        <v>1</v>
      </c>
      <c r="N132" s="243" t="s">
        <v>44</v>
      </c>
      <c r="O132" s="244"/>
      <c r="P132" s="245">
        <f>O132*H132</f>
        <v>0</v>
      </c>
      <c r="Q132" s="245">
        <v>0</v>
      </c>
      <c r="R132" s="245">
        <f>Q132*H132</f>
        <v>0</v>
      </c>
      <c r="S132" s="245">
        <v>0</v>
      </c>
      <c r="T132" s="24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1814</v>
      </c>
      <c r="AT132" s="228" t="s">
        <v>154</v>
      </c>
      <c r="AU132" s="228" t="s">
        <v>159</v>
      </c>
      <c r="AY132" s="14" t="s">
        <v>152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159</v>
      </c>
      <c r="BK132" s="229">
        <f>ROUND(I132*H132,2)</f>
        <v>0</v>
      </c>
      <c r="BL132" s="14" t="s">
        <v>1814</v>
      </c>
      <c r="BM132" s="228" t="s">
        <v>1833</v>
      </c>
    </row>
    <row r="133" s="2" customFormat="1" ht="6.96" customHeight="1">
      <c r="A133" s="35"/>
      <c r="B133" s="63"/>
      <c r="C133" s="64"/>
      <c r="D133" s="64"/>
      <c r="E133" s="64"/>
      <c r="F133" s="64"/>
      <c r="G133" s="64"/>
      <c r="H133" s="64"/>
      <c r="I133" s="64"/>
      <c r="J133" s="64"/>
      <c r="K133" s="64"/>
      <c r="L133" s="41"/>
      <c r="M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</sheetData>
  <sheetProtection sheet="1" autoFilter="0" formatColumns="0" formatRows="0" objects="1" scenarios="1" spinCount="100000" saltValue="K4lXnqZCOWa8x771tDDuScAJpLBlQE3TFnlA5sQ2Ioih6Vmm0E7ImFiTKjE7R1DCdCb3SebCi5Dp8h38UFYh0w==" hashValue="VyDPLGDSic85y2zMpykGSt3stdj1nXx8ZfoJft/bLTu2B00r/vJOr1lUUJD7c5ZSASYk5mWi7av9vr/QSeujWQ==" algorithmName="SHA-512" password="CC35"/>
  <autoFilter ref="C120:K13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KROUPA\Jiří Kroupa</dc:creator>
  <cp:lastModifiedBy>KROUPA\Jiří Kroupa</cp:lastModifiedBy>
  <dcterms:created xsi:type="dcterms:W3CDTF">2025-12-05T18:03:44Z</dcterms:created>
  <dcterms:modified xsi:type="dcterms:W3CDTF">2025-12-05T18:03:50Z</dcterms:modified>
</cp:coreProperties>
</file>