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nesova\Documents\Dokumenty\Výběrová řízení a dotace k akcím\Parkoviště\VŘ\"/>
    </mc:Choice>
  </mc:AlternateContent>
  <bookViews>
    <workbookView xWindow="0" yWindow="0" windowWidth="28800" windowHeight="12435"/>
  </bookViews>
  <sheets>
    <sheet name="Rekapitulace stavby" sheetId="1" r:id="rId1"/>
    <sheet name="SO 101 - pozemní komunikace" sheetId="2" r:id="rId2"/>
    <sheet name="SO 301 - dešťová kanalizace" sheetId="3" r:id="rId3"/>
    <sheet name="SO 401 - veřejné osvětlení" sheetId="4" r:id="rId4"/>
    <sheet name="SO 701 - přístřešek na ko..." sheetId="5" r:id="rId5"/>
    <sheet name="Pokyny pro vyplnění" sheetId="6" r:id="rId6"/>
  </sheets>
  <definedNames>
    <definedName name="_xlnm._FilterDatabase" localSheetId="1" hidden="1">'SO 101 - pozemní komunikace'!$C$93:$K$558</definedName>
    <definedName name="_xlnm._FilterDatabase" localSheetId="2" hidden="1">'SO 301 - dešťová kanalizace'!$C$91:$K$233</definedName>
    <definedName name="_xlnm._FilterDatabase" localSheetId="3" hidden="1">'SO 401 - veřejné osvětlení'!$C$82:$K$153</definedName>
    <definedName name="_xlnm._FilterDatabase" localSheetId="4" hidden="1">'SO 701 - přístřešek na ko...'!$C$92:$K$332</definedName>
    <definedName name="_xlnm.Print_Titles" localSheetId="0">'Rekapitulace stavby'!$52:$52</definedName>
    <definedName name="_xlnm.Print_Titles" localSheetId="1">'SO 101 - pozemní komunikace'!$93:$93</definedName>
    <definedName name="_xlnm.Print_Titles" localSheetId="2">'SO 301 - dešťová kanalizace'!$91:$91</definedName>
    <definedName name="_xlnm.Print_Titles" localSheetId="3">'SO 401 - veřejné osvětlení'!$82:$82</definedName>
    <definedName name="_xlnm.Print_Titles" localSheetId="4">'SO 701 - přístřešek na ko...'!$92:$92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1">'SO 101 - pozemní komunikace'!$C$4:$J$39,'SO 101 - pozemní komunikace'!$C$45:$J$75,'SO 101 - pozemní komunikace'!$C$81:$K$558</definedName>
    <definedName name="_xlnm.Print_Area" localSheetId="2">'SO 301 - dešťová kanalizace'!$C$4:$J$39,'SO 301 - dešťová kanalizace'!$C$45:$J$73,'SO 301 - dešťová kanalizace'!$C$79:$K$233</definedName>
    <definedName name="_xlnm.Print_Area" localSheetId="3">'SO 401 - veřejné osvětlení'!$C$4:$J$39,'SO 401 - veřejné osvětlení'!$C$45:$J$64,'SO 401 - veřejné osvětlení'!$C$70:$K$153</definedName>
    <definedName name="_xlnm.Print_Area" localSheetId="4">'SO 701 - přístřešek na ko...'!$C$4:$J$39,'SO 701 - přístřešek na ko...'!$C$45:$J$74,'SO 701 - přístřešek na ko...'!$C$80:$K$332</definedName>
  </definedNames>
  <calcPr calcId="152511"/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330" i="5"/>
  <c r="BH330" i="5"/>
  <c r="BG330" i="5"/>
  <c r="BF330" i="5"/>
  <c r="T330" i="5"/>
  <c r="T329" i="5"/>
  <c r="T328" i="5" s="1"/>
  <c r="R330" i="5"/>
  <c r="R329" i="5"/>
  <c r="R328" i="5"/>
  <c r="P330" i="5"/>
  <c r="P329" i="5" s="1"/>
  <c r="P328" i="5" s="1"/>
  <c r="BI314" i="5"/>
  <c r="BH314" i="5"/>
  <c r="BG314" i="5"/>
  <c r="BF314" i="5"/>
  <c r="T314" i="5"/>
  <c r="T299" i="5" s="1"/>
  <c r="R314" i="5"/>
  <c r="P314" i="5"/>
  <c r="BI300" i="5"/>
  <c r="BH300" i="5"/>
  <c r="BG300" i="5"/>
  <c r="BF300" i="5"/>
  <c r="T300" i="5"/>
  <c r="R300" i="5"/>
  <c r="R299" i="5" s="1"/>
  <c r="P300" i="5"/>
  <c r="P299" i="5" s="1"/>
  <c r="BI296" i="5"/>
  <c r="BH296" i="5"/>
  <c r="BG296" i="5"/>
  <c r="BF296" i="5"/>
  <c r="T296" i="5"/>
  <c r="R296" i="5"/>
  <c r="P296" i="5"/>
  <c r="BI291" i="5"/>
  <c r="BH291" i="5"/>
  <c r="BG291" i="5"/>
  <c r="BF291" i="5"/>
  <c r="T291" i="5"/>
  <c r="R291" i="5"/>
  <c r="P291" i="5"/>
  <c r="BI288" i="5"/>
  <c r="BH288" i="5"/>
  <c r="BG288" i="5"/>
  <c r="BF288" i="5"/>
  <c r="T288" i="5"/>
  <c r="R288" i="5"/>
  <c r="P288" i="5"/>
  <c r="BI283" i="5"/>
  <c r="BH283" i="5"/>
  <c r="BG283" i="5"/>
  <c r="BF283" i="5"/>
  <c r="T283" i="5"/>
  <c r="R283" i="5"/>
  <c r="P283" i="5"/>
  <c r="BI279" i="5"/>
  <c r="BH279" i="5"/>
  <c r="BG279" i="5"/>
  <c r="BF279" i="5"/>
  <c r="T279" i="5"/>
  <c r="R279" i="5"/>
  <c r="P279" i="5"/>
  <c r="BI274" i="5"/>
  <c r="BH274" i="5"/>
  <c r="BG274" i="5"/>
  <c r="BF274" i="5"/>
  <c r="T274" i="5"/>
  <c r="R274" i="5"/>
  <c r="P274" i="5"/>
  <c r="BI271" i="5"/>
  <c r="BH271" i="5"/>
  <c r="BG271" i="5"/>
  <c r="BF271" i="5"/>
  <c r="T271" i="5"/>
  <c r="R271" i="5"/>
  <c r="P271" i="5"/>
  <c r="BI266" i="5"/>
  <c r="BH266" i="5"/>
  <c r="BG266" i="5"/>
  <c r="BF266" i="5"/>
  <c r="T266" i="5"/>
  <c r="R266" i="5"/>
  <c r="P266" i="5"/>
  <c r="BI262" i="5"/>
  <c r="BH262" i="5"/>
  <c r="BG262" i="5"/>
  <c r="BF262" i="5"/>
  <c r="T262" i="5"/>
  <c r="R262" i="5"/>
  <c r="P262" i="5"/>
  <c r="BI257" i="5"/>
  <c r="BH257" i="5"/>
  <c r="BG257" i="5"/>
  <c r="BF257" i="5"/>
  <c r="T257" i="5"/>
  <c r="R257" i="5"/>
  <c r="P257" i="5"/>
  <c r="BI255" i="5"/>
  <c r="BH255" i="5"/>
  <c r="BG255" i="5"/>
  <c r="BF255" i="5"/>
  <c r="T255" i="5"/>
  <c r="R255" i="5"/>
  <c r="P255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2" i="5"/>
  <c r="BH242" i="5"/>
  <c r="BG242" i="5"/>
  <c r="BF242" i="5"/>
  <c r="T242" i="5"/>
  <c r="R242" i="5"/>
  <c r="P242" i="5"/>
  <c r="BI240" i="5"/>
  <c r="BH240" i="5"/>
  <c r="BG240" i="5"/>
  <c r="BF240" i="5"/>
  <c r="T240" i="5"/>
  <c r="R240" i="5"/>
  <c r="P240" i="5"/>
  <c r="BI228" i="5"/>
  <c r="BH228" i="5"/>
  <c r="BG228" i="5"/>
  <c r="BF228" i="5"/>
  <c r="T228" i="5"/>
  <c r="R228" i="5"/>
  <c r="P228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18" i="5"/>
  <c r="BH218" i="5"/>
  <c r="BG218" i="5"/>
  <c r="BF218" i="5"/>
  <c r="T218" i="5"/>
  <c r="R218" i="5"/>
  <c r="P218" i="5"/>
  <c r="BI213" i="5"/>
  <c r="BH213" i="5"/>
  <c r="BG213" i="5"/>
  <c r="BF213" i="5"/>
  <c r="T213" i="5"/>
  <c r="R213" i="5"/>
  <c r="P213" i="5"/>
  <c r="BI208" i="5"/>
  <c r="BH208" i="5"/>
  <c r="BG208" i="5"/>
  <c r="BF208" i="5"/>
  <c r="T208" i="5"/>
  <c r="R208" i="5"/>
  <c r="P208" i="5"/>
  <c r="BI203" i="5"/>
  <c r="BH203" i="5"/>
  <c r="BG203" i="5"/>
  <c r="BF203" i="5"/>
  <c r="T203" i="5"/>
  <c r="T202" i="5" s="1"/>
  <c r="R203" i="5"/>
  <c r="R202" i="5" s="1"/>
  <c r="P203" i="5"/>
  <c r="P202" i="5"/>
  <c r="BI197" i="5"/>
  <c r="BH197" i="5"/>
  <c r="BG197" i="5"/>
  <c r="BF197" i="5"/>
  <c r="T197" i="5"/>
  <c r="R197" i="5"/>
  <c r="P197" i="5"/>
  <c r="BI193" i="5"/>
  <c r="BH193" i="5"/>
  <c r="BG193" i="5"/>
  <c r="BF193" i="5"/>
  <c r="T193" i="5"/>
  <c r="R193" i="5"/>
  <c r="P193" i="5"/>
  <c r="BI188" i="5"/>
  <c r="BH188" i="5"/>
  <c r="BG188" i="5"/>
  <c r="BF188" i="5"/>
  <c r="T188" i="5"/>
  <c r="R188" i="5"/>
  <c r="P188" i="5"/>
  <c r="BI184" i="5"/>
  <c r="BH184" i="5"/>
  <c r="BG184" i="5"/>
  <c r="BF184" i="5"/>
  <c r="T184" i="5"/>
  <c r="R184" i="5"/>
  <c r="P184" i="5"/>
  <c r="BI179" i="5"/>
  <c r="BH179" i="5"/>
  <c r="BG179" i="5"/>
  <c r="BF179" i="5"/>
  <c r="T179" i="5"/>
  <c r="R179" i="5"/>
  <c r="P179" i="5"/>
  <c r="BI174" i="5"/>
  <c r="BH174" i="5"/>
  <c r="BG174" i="5"/>
  <c r="BF174" i="5"/>
  <c r="T174" i="5"/>
  <c r="R174" i="5"/>
  <c r="P174" i="5"/>
  <c r="BI169" i="5"/>
  <c r="BH169" i="5"/>
  <c r="BG169" i="5"/>
  <c r="BF169" i="5"/>
  <c r="T169" i="5"/>
  <c r="R169" i="5"/>
  <c r="P169" i="5"/>
  <c r="BI164" i="5"/>
  <c r="BH164" i="5"/>
  <c r="BG164" i="5"/>
  <c r="BF164" i="5"/>
  <c r="T164" i="5"/>
  <c r="R164" i="5"/>
  <c r="P164" i="5"/>
  <c r="BI159" i="5"/>
  <c r="BH159" i="5"/>
  <c r="BG159" i="5"/>
  <c r="BF159" i="5"/>
  <c r="T159" i="5"/>
  <c r="R159" i="5"/>
  <c r="P159" i="5"/>
  <c r="BI154" i="5"/>
  <c r="BH154" i="5"/>
  <c r="BG154" i="5"/>
  <c r="BF154" i="5"/>
  <c r="T154" i="5"/>
  <c r="R154" i="5"/>
  <c r="P154" i="5"/>
  <c r="BI147" i="5"/>
  <c r="BH147" i="5"/>
  <c r="BG147" i="5"/>
  <c r="BF147" i="5"/>
  <c r="T147" i="5"/>
  <c r="T146" i="5" s="1"/>
  <c r="R147" i="5"/>
  <c r="R146" i="5" s="1"/>
  <c r="P147" i="5"/>
  <c r="P146" i="5"/>
  <c r="BI141" i="5"/>
  <c r="BH141" i="5"/>
  <c r="BG141" i="5"/>
  <c r="BF141" i="5"/>
  <c r="T141" i="5"/>
  <c r="R141" i="5"/>
  <c r="P141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29" i="5"/>
  <c r="BH129" i="5"/>
  <c r="BG129" i="5"/>
  <c r="BF129" i="5"/>
  <c r="T129" i="5"/>
  <c r="R129" i="5"/>
  <c r="P129" i="5"/>
  <c r="BI124" i="5"/>
  <c r="BH124" i="5"/>
  <c r="BG124" i="5"/>
  <c r="BF124" i="5"/>
  <c r="T124" i="5"/>
  <c r="R124" i="5"/>
  <c r="P124" i="5"/>
  <c r="BI118" i="5"/>
  <c r="BH118" i="5"/>
  <c r="BG118" i="5"/>
  <c r="BF118" i="5"/>
  <c r="T118" i="5"/>
  <c r="R118" i="5"/>
  <c r="P118" i="5"/>
  <c r="BI113" i="5"/>
  <c r="BH113" i="5"/>
  <c r="BG113" i="5"/>
  <c r="BF113" i="5"/>
  <c r="T113" i="5"/>
  <c r="R113" i="5"/>
  <c r="P113" i="5"/>
  <c r="BI107" i="5"/>
  <c r="BH107" i="5"/>
  <c r="BG107" i="5"/>
  <c r="BF107" i="5"/>
  <c r="T107" i="5"/>
  <c r="R107" i="5"/>
  <c r="P107" i="5"/>
  <c r="BI101" i="5"/>
  <c r="BH101" i="5"/>
  <c r="BG101" i="5"/>
  <c r="BF101" i="5"/>
  <c r="T101" i="5"/>
  <c r="R101" i="5"/>
  <c r="P101" i="5"/>
  <c r="BI96" i="5"/>
  <c r="BH96" i="5"/>
  <c r="BG96" i="5"/>
  <c r="BF96" i="5"/>
  <c r="T96" i="5"/>
  <c r="R96" i="5"/>
  <c r="P96" i="5"/>
  <c r="J90" i="5"/>
  <c r="J89" i="5"/>
  <c r="F87" i="5"/>
  <c r="E85" i="5"/>
  <c r="J55" i="5"/>
  <c r="J54" i="5"/>
  <c r="F52" i="5"/>
  <c r="E50" i="5"/>
  <c r="J18" i="5"/>
  <c r="E18" i="5"/>
  <c r="F90" i="5" s="1"/>
  <c r="J17" i="5"/>
  <c r="J15" i="5"/>
  <c r="E15" i="5"/>
  <c r="F89" i="5" s="1"/>
  <c r="J14" i="5"/>
  <c r="J12" i="5"/>
  <c r="J87" i="5"/>
  <c r="E7" i="5"/>
  <c r="E83" i="5" s="1"/>
  <c r="J37" i="4"/>
  <c r="J36" i="4"/>
  <c r="AY57" i="1" s="1"/>
  <c r="J35" i="4"/>
  <c r="AX57" i="1" s="1"/>
  <c r="BI152" i="4"/>
  <c r="BH152" i="4"/>
  <c r="BG152" i="4"/>
  <c r="BF152" i="4"/>
  <c r="T152" i="4"/>
  <c r="T151" i="4" s="1"/>
  <c r="R152" i="4"/>
  <c r="R151" i="4" s="1"/>
  <c r="P152" i="4"/>
  <c r="P151" i="4" s="1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5" i="4"/>
  <c r="BH115" i="4"/>
  <c r="BG115" i="4"/>
  <c r="BF115" i="4"/>
  <c r="T115" i="4"/>
  <c r="R115" i="4"/>
  <c r="P115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89" i="4"/>
  <c r="BH89" i="4"/>
  <c r="BG89" i="4"/>
  <c r="BF89" i="4"/>
  <c r="T89" i="4"/>
  <c r="R89" i="4"/>
  <c r="P89" i="4"/>
  <c r="BI87" i="4"/>
  <c r="BH87" i="4"/>
  <c r="BG87" i="4"/>
  <c r="BF87" i="4"/>
  <c r="T87" i="4"/>
  <c r="R87" i="4"/>
  <c r="P87" i="4"/>
  <c r="BI85" i="4"/>
  <c r="BH85" i="4"/>
  <c r="BG85" i="4"/>
  <c r="BF85" i="4"/>
  <c r="T85" i="4"/>
  <c r="R85" i="4"/>
  <c r="P85" i="4"/>
  <c r="J80" i="4"/>
  <c r="J79" i="4"/>
  <c r="F77" i="4"/>
  <c r="E75" i="4"/>
  <c r="J55" i="4"/>
  <c r="J54" i="4"/>
  <c r="F52" i="4"/>
  <c r="E50" i="4"/>
  <c r="J18" i="4"/>
  <c r="E18" i="4"/>
  <c r="F55" i="4" s="1"/>
  <c r="J17" i="4"/>
  <c r="J15" i="4"/>
  <c r="E15" i="4"/>
  <c r="F54" i="4" s="1"/>
  <c r="J14" i="4"/>
  <c r="J12" i="4"/>
  <c r="J52" i="4"/>
  <c r="E7" i="4"/>
  <c r="E48" i="4" s="1"/>
  <c r="J37" i="3"/>
  <c r="J36" i="3"/>
  <c r="AY56" i="1" s="1"/>
  <c r="J35" i="3"/>
  <c r="AX56" i="1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T147" i="3" s="1"/>
  <c r="R148" i="3"/>
  <c r="R147" i="3"/>
  <c r="P148" i="3"/>
  <c r="P147" i="3" s="1"/>
  <c r="BI145" i="3"/>
  <c r="BH145" i="3"/>
  <c r="BG145" i="3"/>
  <c r="BF145" i="3"/>
  <c r="T145" i="3"/>
  <c r="T144" i="3"/>
  <c r="R145" i="3"/>
  <c r="R144" i="3" s="1"/>
  <c r="P145" i="3"/>
  <c r="P144" i="3"/>
  <c r="BI142" i="3"/>
  <c r="BH142" i="3"/>
  <c r="BG142" i="3"/>
  <c r="BF142" i="3"/>
  <c r="T142" i="3"/>
  <c r="T141" i="3" s="1"/>
  <c r="R142" i="3"/>
  <c r="R141" i="3"/>
  <c r="P142" i="3"/>
  <c r="P141" i="3" s="1"/>
  <c r="BI139" i="3"/>
  <c r="BH139" i="3"/>
  <c r="BG139" i="3"/>
  <c r="BF139" i="3"/>
  <c r="T139" i="3"/>
  <c r="T138" i="3"/>
  <c r="R139" i="3"/>
  <c r="R138" i="3" s="1"/>
  <c r="P139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6" i="3"/>
  <c r="BH116" i="3"/>
  <c r="BG116" i="3"/>
  <c r="BF116" i="3"/>
  <c r="T116" i="3"/>
  <c r="R116" i="3"/>
  <c r="P116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BI101" i="3"/>
  <c r="BH101" i="3"/>
  <c r="BG101" i="3"/>
  <c r="BF101" i="3"/>
  <c r="T101" i="3"/>
  <c r="R101" i="3"/>
  <c r="P101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4" i="3"/>
  <c r="BH94" i="3"/>
  <c r="BG94" i="3"/>
  <c r="BF94" i="3"/>
  <c r="T94" i="3"/>
  <c r="T93" i="3"/>
  <c r="R94" i="3"/>
  <c r="R93" i="3" s="1"/>
  <c r="P94" i="3"/>
  <c r="P93" i="3" s="1"/>
  <c r="J89" i="3"/>
  <c r="J88" i="3"/>
  <c r="F86" i="3"/>
  <c r="E84" i="3"/>
  <c r="J55" i="3"/>
  <c r="J54" i="3"/>
  <c r="F52" i="3"/>
  <c r="E50" i="3"/>
  <c r="J18" i="3"/>
  <c r="E18" i="3"/>
  <c r="F55" i="3" s="1"/>
  <c r="J17" i="3"/>
  <c r="J15" i="3"/>
  <c r="E15" i="3"/>
  <c r="F88" i="3" s="1"/>
  <c r="J14" i="3"/>
  <c r="J12" i="3"/>
  <c r="J52" i="3"/>
  <c r="E7" i="3"/>
  <c r="E48" i="3"/>
  <c r="J37" i="2"/>
  <c r="J36" i="2"/>
  <c r="AY55" i="1" s="1"/>
  <c r="J35" i="2"/>
  <c r="AX55" i="1"/>
  <c r="BI557" i="2"/>
  <c r="BH557" i="2"/>
  <c r="BG557" i="2"/>
  <c r="BF557" i="2"/>
  <c r="T557" i="2"/>
  <c r="R557" i="2"/>
  <c r="P557" i="2"/>
  <c r="BI555" i="2"/>
  <c r="BH555" i="2"/>
  <c r="BG555" i="2"/>
  <c r="BF555" i="2"/>
  <c r="T555" i="2"/>
  <c r="R555" i="2"/>
  <c r="P555" i="2"/>
  <c r="BI553" i="2"/>
  <c r="BH553" i="2"/>
  <c r="BG553" i="2"/>
  <c r="BF553" i="2"/>
  <c r="T553" i="2"/>
  <c r="R553" i="2"/>
  <c r="P553" i="2"/>
  <c r="BI551" i="2"/>
  <c r="BH551" i="2"/>
  <c r="BG551" i="2"/>
  <c r="BF551" i="2"/>
  <c r="T551" i="2"/>
  <c r="R551" i="2"/>
  <c r="P551" i="2"/>
  <c r="BI549" i="2"/>
  <c r="BH549" i="2"/>
  <c r="BG549" i="2"/>
  <c r="BF549" i="2"/>
  <c r="T549" i="2"/>
  <c r="R549" i="2"/>
  <c r="P549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T543" i="2"/>
  <c r="T542" i="2"/>
  <c r="R544" i="2"/>
  <c r="R543" i="2"/>
  <c r="R542" i="2"/>
  <c r="P544" i="2"/>
  <c r="P543" i="2" s="1"/>
  <c r="P542" i="2" s="1"/>
  <c r="BI540" i="2"/>
  <c r="BH540" i="2"/>
  <c r="BG540" i="2"/>
  <c r="BF540" i="2"/>
  <c r="T540" i="2"/>
  <c r="T539" i="2" s="1"/>
  <c r="R540" i="2"/>
  <c r="R539" i="2" s="1"/>
  <c r="P540" i="2"/>
  <c r="P539" i="2"/>
  <c r="BI537" i="2"/>
  <c r="BH537" i="2"/>
  <c r="BG537" i="2"/>
  <c r="BF537" i="2"/>
  <c r="T537" i="2"/>
  <c r="T536" i="2" s="1"/>
  <c r="R537" i="2"/>
  <c r="R536" i="2"/>
  <c r="P537" i="2"/>
  <c r="P536" i="2" s="1"/>
  <c r="BI533" i="2"/>
  <c r="BH533" i="2"/>
  <c r="BG533" i="2"/>
  <c r="BF533" i="2"/>
  <c r="T533" i="2"/>
  <c r="R533" i="2"/>
  <c r="P533" i="2"/>
  <c r="BI530" i="2"/>
  <c r="BH530" i="2"/>
  <c r="BG530" i="2"/>
  <c r="BF530" i="2"/>
  <c r="T530" i="2"/>
  <c r="R530" i="2"/>
  <c r="P530" i="2"/>
  <c r="BI525" i="2"/>
  <c r="BH525" i="2"/>
  <c r="BG525" i="2"/>
  <c r="BF525" i="2"/>
  <c r="T525" i="2"/>
  <c r="R525" i="2"/>
  <c r="P525" i="2"/>
  <c r="BI520" i="2"/>
  <c r="BH520" i="2"/>
  <c r="BG520" i="2"/>
  <c r="BF520" i="2"/>
  <c r="T520" i="2"/>
  <c r="R520" i="2"/>
  <c r="P520" i="2"/>
  <c r="BI516" i="2"/>
  <c r="BH516" i="2"/>
  <c r="BG516" i="2"/>
  <c r="BF516" i="2"/>
  <c r="T516" i="2"/>
  <c r="R516" i="2"/>
  <c r="P516" i="2"/>
  <c r="BI507" i="2"/>
  <c r="BH507" i="2"/>
  <c r="BG507" i="2"/>
  <c r="BF507" i="2"/>
  <c r="T507" i="2"/>
  <c r="R507" i="2"/>
  <c r="P507" i="2"/>
  <c r="BI502" i="2"/>
  <c r="BH502" i="2"/>
  <c r="BG502" i="2"/>
  <c r="BF502" i="2"/>
  <c r="T502" i="2"/>
  <c r="T501" i="2" s="1"/>
  <c r="R502" i="2"/>
  <c r="R501" i="2" s="1"/>
  <c r="P502" i="2"/>
  <c r="P501" i="2" s="1"/>
  <c r="BI498" i="2"/>
  <c r="BH498" i="2"/>
  <c r="BG498" i="2"/>
  <c r="BF498" i="2"/>
  <c r="T498" i="2"/>
  <c r="R498" i="2"/>
  <c r="P498" i="2"/>
  <c r="BI495" i="2"/>
  <c r="BH495" i="2"/>
  <c r="BG495" i="2"/>
  <c r="BF495" i="2"/>
  <c r="T495" i="2"/>
  <c r="R495" i="2"/>
  <c r="P495" i="2"/>
  <c r="BI492" i="2"/>
  <c r="BH492" i="2"/>
  <c r="BG492" i="2"/>
  <c r="BF492" i="2"/>
  <c r="T492" i="2"/>
  <c r="R492" i="2"/>
  <c r="P492" i="2"/>
  <c r="BI489" i="2"/>
  <c r="BH489" i="2"/>
  <c r="BG489" i="2"/>
  <c r="BF489" i="2"/>
  <c r="T489" i="2"/>
  <c r="R489" i="2"/>
  <c r="P489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64" i="2"/>
  <c r="BH464" i="2"/>
  <c r="BG464" i="2"/>
  <c r="BF464" i="2"/>
  <c r="T464" i="2"/>
  <c r="R464" i="2"/>
  <c r="P464" i="2"/>
  <c r="BI459" i="2"/>
  <c r="BH459" i="2"/>
  <c r="BG459" i="2"/>
  <c r="BF459" i="2"/>
  <c r="T459" i="2"/>
  <c r="R459" i="2"/>
  <c r="P459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3" i="2"/>
  <c r="BH443" i="2"/>
  <c r="BG443" i="2"/>
  <c r="BF443" i="2"/>
  <c r="T443" i="2"/>
  <c r="R443" i="2"/>
  <c r="P443" i="2"/>
  <c r="BI438" i="2"/>
  <c r="BH438" i="2"/>
  <c r="BG438" i="2"/>
  <c r="BF438" i="2"/>
  <c r="T438" i="2"/>
  <c r="R438" i="2"/>
  <c r="P438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0" i="2"/>
  <c r="BH430" i="2"/>
  <c r="BG430" i="2"/>
  <c r="BF430" i="2"/>
  <c r="T430" i="2"/>
  <c r="R430" i="2"/>
  <c r="P430" i="2"/>
  <c r="BI422" i="2"/>
  <c r="BH422" i="2"/>
  <c r="BG422" i="2"/>
  <c r="BF422" i="2"/>
  <c r="T422" i="2"/>
  <c r="R422" i="2"/>
  <c r="P422" i="2"/>
  <c r="BI418" i="2"/>
  <c r="BH418" i="2"/>
  <c r="BG418" i="2"/>
  <c r="BF418" i="2"/>
  <c r="T418" i="2"/>
  <c r="R418" i="2"/>
  <c r="P418" i="2"/>
  <c r="BI413" i="2"/>
  <c r="BH413" i="2"/>
  <c r="BG413" i="2"/>
  <c r="BF413" i="2"/>
  <c r="T413" i="2"/>
  <c r="R413" i="2"/>
  <c r="P413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1" i="2"/>
  <c r="BH391" i="2"/>
  <c r="BG391" i="2"/>
  <c r="BF391" i="2"/>
  <c r="T391" i="2"/>
  <c r="R391" i="2"/>
  <c r="P391" i="2"/>
  <c r="BI385" i="2"/>
  <c r="BH385" i="2"/>
  <c r="BG385" i="2"/>
  <c r="BF385" i="2"/>
  <c r="T385" i="2"/>
  <c r="R385" i="2"/>
  <c r="P385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6" i="2"/>
  <c r="BH356" i="2"/>
  <c r="BG356" i="2"/>
  <c r="BF356" i="2"/>
  <c r="T356" i="2"/>
  <c r="R356" i="2"/>
  <c r="P356" i="2"/>
  <c r="BI354" i="2"/>
  <c r="BH354" i="2"/>
  <c r="BG354" i="2"/>
  <c r="BF354" i="2"/>
  <c r="T354" i="2"/>
  <c r="R354" i="2"/>
  <c r="P354" i="2"/>
  <c r="BI351" i="2"/>
  <c r="BH351" i="2"/>
  <c r="BG351" i="2"/>
  <c r="BF351" i="2"/>
  <c r="T351" i="2"/>
  <c r="R351" i="2"/>
  <c r="P351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3" i="2"/>
  <c r="BH313" i="2"/>
  <c r="BG313" i="2"/>
  <c r="BF313" i="2"/>
  <c r="T313" i="2"/>
  <c r="R313" i="2"/>
  <c r="P313" i="2"/>
  <c r="BI308" i="2"/>
  <c r="BH308" i="2"/>
  <c r="BG308" i="2"/>
  <c r="BF308" i="2"/>
  <c r="T308" i="2"/>
  <c r="R308" i="2"/>
  <c r="P308" i="2"/>
  <c r="BI303" i="2"/>
  <c r="BH303" i="2"/>
  <c r="BG303" i="2"/>
  <c r="BF303" i="2"/>
  <c r="T303" i="2"/>
  <c r="R303" i="2"/>
  <c r="P303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BI287" i="2"/>
  <c r="BH287" i="2"/>
  <c r="BG287" i="2"/>
  <c r="BF287" i="2"/>
  <c r="T287" i="2"/>
  <c r="R287" i="2"/>
  <c r="P287" i="2"/>
  <c r="BI282" i="2"/>
  <c r="BH282" i="2"/>
  <c r="BG282" i="2"/>
  <c r="BF282" i="2"/>
  <c r="T282" i="2"/>
  <c r="R282" i="2"/>
  <c r="P282" i="2"/>
  <c r="BI268" i="2"/>
  <c r="BH268" i="2"/>
  <c r="BG268" i="2"/>
  <c r="BF268" i="2"/>
  <c r="T268" i="2"/>
  <c r="R268" i="2"/>
  <c r="P268" i="2"/>
  <c r="BI260" i="2"/>
  <c r="BH260" i="2"/>
  <c r="BG260" i="2"/>
  <c r="BF260" i="2"/>
  <c r="T260" i="2"/>
  <c r="R260" i="2"/>
  <c r="P260" i="2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R212" i="2"/>
  <c r="P212" i="2"/>
  <c r="BI207" i="2"/>
  <c r="BH207" i="2"/>
  <c r="BG207" i="2"/>
  <c r="BF207" i="2"/>
  <c r="T207" i="2"/>
  <c r="R207" i="2"/>
  <c r="P207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0" i="2"/>
  <c r="BH110" i="2"/>
  <c r="BG110" i="2"/>
  <c r="BF110" i="2"/>
  <c r="T110" i="2"/>
  <c r="R110" i="2"/>
  <c r="P110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J91" i="2"/>
  <c r="J90" i="2"/>
  <c r="F88" i="2"/>
  <c r="E86" i="2"/>
  <c r="J55" i="2"/>
  <c r="J54" i="2"/>
  <c r="F52" i="2"/>
  <c r="E50" i="2"/>
  <c r="J18" i="2"/>
  <c r="E18" i="2"/>
  <c r="F91" i="2" s="1"/>
  <c r="J17" i="2"/>
  <c r="J15" i="2"/>
  <c r="E15" i="2"/>
  <c r="F90" i="2" s="1"/>
  <c r="J14" i="2"/>
  <c r="J12" i="2"/>
  <c r="J52" i="2"/>
  <c r="E7" i="2"/>
  <c r="E84" i="2"/>
  <c r="L50" i="1"/>
  <c r="AM50" i="1"/>
  <c r="AM49" i="1"/>
  <c r="L49" i="1"/>
  <c r="AM47" i="1"/>
  <c r="L47" i="1"/>
  <c r="L45" i="1"/>
  <c r="L44" i="1"/>
  <c r="J378" i="2"/>
  <c r="J486" i="2"/>
  <c r="BK467" i="2"/>
  <c r="BK376" i="2"/>
  <c r="J502" i="2"/>
  <c r="J222" i="3"/>
  <c r="BK212" i="3"/>
  <c r="BK179" i="3"/>
  <c r="J109" i="4"/>
  <c r="BK124" i="4"/>
  <c r="BK159" i="5"/>
  <c r="J221" i="5"/>
  <c r="BK430" i="2"/>
  <c r="BK229" i="2"/>
  <c r="BK507" i="2"/>
  <c r="J436" i="2"/>
  <c r="J326" i="2"/>
  <c r="BK166" i="2"/>
  <c r="J196" i="3"/>
  <c r="BK216" i="3"/>
  <c r="BK139" i="3"/>
  <c r="J99" i="4"/>
  <c r="J271" i="5"/>
  <c r="BK179" i="5"/>
  <c r="BK283" i="5"/>
  <c r="BK391" i="2"/>
  <c r="J171" i="2"/>
  <c r="J492" i="2"/>
  <c r="J371" i="2"/>
  <c r="BK303" i="2"/>
  <c r="AS54" i="1"/>
  <c r="BK206" i="3"/>
  <c r="BK147" i="4"/>
  <c r="BK130" i="4"/>
  <c r="J174" i="5"/>
  <c r="J154" i="5"/>
  <c r="BK498" i="2"/>
  <c r="J356" i="2"/>
  <c r="BK212" i="2"/>
  <c r="BK179" i="2"/>
  <c r="J405" i="2"/>
  <c r="BK385" i="2"/>
  <c r="BK228" i="3"/>
  <c r="BK196" i="3"/>
  <c r="J190" i="3"/>
  <c r="J142" i="3"/>
  <c r="J97" i="4"/>
  <c r="J147" i="4"/>
  <c r="BK250" i="5"/>
  <c r="BK208" i="5"/>
  <c r="J134" i="5"/>
  <c r="J242" i="5"/>
  <c r="BK242" i="2"/>
  <c r="BK118" i="2"/>
  <c r="J530" i="2"/>
  <c r="BK492" i="2"/>
  <c r="J451" i="2"/>
  <c r="BK361" i="2"/>
  <c r="J224" i="3"/>
  <c r="BK208" i="3"/>
  <c r="J130" i="3"/>
  <c r="J103" i="3"/>
  <c r="J145" i="4"/>
  <c r="BK228" i="5"/>
  <c r="J291" i="5"/>
  <c r="J129" i="5"/>
  <c r="J96" i="5"/>
  <c r="J396" i="2"/>
  <c r="J324" i="2"/>
  <c r="BK138" i="2"/>
  <c r="BK486" i="2"/>
  <c r="BK100" i="2"/>
  <c r="J122" i="3"/>
  <c r="BK101" i="3"/>
  <c r="BK186" i="3"/>
  <c r="BK93" i="4"/>
  <c r="BK544" i="2"/>
  <c r="J115" i="2"/>
  <c r="J308" i="2"/>
  <c r="BK115" i="2"/>
  <c r="J391" i="2"/>
  <c r="J182" i="3"/>
  <c r="BK103" i="3"/>
  <c r="BK204" i="3"/>
  <c r="BK91" i="4"/>
  <c r="J141" i="5"/>
  <c r="BK154" i="5"/>
  <c r="BK288" i="5"/>
  <c r="BK260" i="2"/>
  <c r="BK537" i="2"/>
  <c r="BK405" i="2"/>
  <c r="J354" i="2"/>
  <c r="J105" i="2"/>
  <c r="BK97" i="2"/>
  <c r="J139" i="3"/>
  <c r="BK134" i="3"/>
  <c r="J192" i="3"/>
  <c r="J132" i="4"/>
  <c r="BK152" i="4"/>
  <c r="BK218" i="5"/>
  <c r="J113" i="5"/>
  <c r="BK308" i="2"/>
  <c r="BK282" i="2"/>
  <c r="J161" i="2"/>
  <c r="BK438" i="2"/>
  <c r="J361" i="2"/>
  <c r="J229" i="2"/>
  <c r="J206" i="3"/>
  <c r="BK94" i="3"/>
  <c r="J113" i="3"/>
  <c r="BK120" i="4"/>
  <c r="BK255" i="5"/>
  <c r="BK300" i="5"/>
  <c r="BK141" i="5"/>
  <c r="BK540" i="2"/>
  <c r="J123" i="2"/>
  <c r="J247" i="2"/>
  <c r="J363" i="2"/>
  <c r="J260" i="2"/>
  <c r="BK553" i="2"/>
  <c r="J403" i="2"/>
  <c r="BK116" i="3"/>
  <c r="BK155" i="3"/>
  <c r="J116" i="3"/>
  <c r="J226" i="3"/>
  <c r="BK132" i="4"/>
  <c r="BK107" i="4"/>
  <c r="BK262" i="5"/>
  <c r="BK314" i="5"/>
  <c r="BK129" i="5"/>
  <c r="J507" i="2"/>
  <c r="J495" i="2"/>
  <c r="J555" i="2"/>
  <c r="BK464" i="2"/>
  <c r="J464" i="2"/>
  <c r="J292" i="2"/>
  <c r="BK337" i="2"/>
  <c r="BK125" i="3"/>
  <c r="J228" i="3"/>
  <c r="J218" i="3"/>
  <c r="J132" i="3"/>
  <c r="J122" i="4"/>
  <c r="BK113" i="4"/>
  <c r="J218" i="5"/>
  <c r="J274" i="5"/>
  <c r="BK516" i="2"/>
  <c r="J188" i="2"/>
  <c r="J498" i="2"/>
  <c r="BK335" i="2"/>
  <c r="BK126" i="2"/>
  <c r="J133" i="2"/>
  <c r="J202" i="3"/>
  <c r="J127" i="3"/>
  <c r="BK111" i="3"/>
  <c r="BK105" i="4"/>
  <c r="BK459" i="2"/>
  <c r="J540" i="2"/>
  <c r="BK373" i="2"/>
  <c r="J297" i="2"/>
  <c r="J232" i="3"/>
  <c r="J179" i="3"/>
  <c r="J134" i="3"/>
  <c r="J124" i="4"/>
  <c r="BK169" i="5"/>
  <c r="J240" i="5"/>
  <c r="J551" i="2"/>
  <c r="BK470" i="2"/>
  <c r="J434" i="2"/>
  <c r="J282" i="2"/>
  <c r="J547" i="2"/>
  <c r="BK313" i="2"/>
  <c r="BK107" i="3"/>
  <c r="BK145" i="3"/>
  <c r="BK210" i="3"/>
  <c r="J142" i="4"/>
  <c r="J136" i="4"/>
  <c r="J296" i="5"/>
  <c r="J279" i="5"/>
  <c r="J262" i="5"/>
  <c r="J409" i="2"/>
  <c r="J432" i="2"/>
  <c r="BK207" i="2"/>
  <c r="J322" i="2"/>
  <c r="J168" i="3"/>
  <c r="BK120" i="3"/>
  <c r="BK148" i="3"/>
  <c r="J149" i="4"/>
  <c r="BK109" i="4"/>
  <c r="BK240" i="5"/>
  <c r="J197" i="5"/>
  <c r="BK368" i="2"/>
  <c r="J467" i="2"/>
  <c r="BK476" i="2"/>
  <c r="BK363" i="2"/>
  <c r="J525" i="2"/>
  <c r="J118" i="2"/>
  <c r="J174" i="3"/>
  <c r="BK226" i="3"/>
  <c r="BK149" i="4"/>
  <c r="BK89" i="4"/>
  <c r="J118" i="4"/>
  <c r="BK113" i="5"/>
  <c r="J213" i="5"/>
  <c r="J385" i="2"/>
  <c r="J222" i="2"/>
  <c r="BK354" i="2"/>
  <c r="BK520" i="2"/>
  <c r="J418" i="2"/>
  <c r="BK551" i="2"/>
  <c r="J208" i="3"/>
  <c r="BK218" i="3"/>
  <c r="BK142" i="3"/>
  <c r="BK115" i="4"/>
  <c r="J91" i="4"/>
  <c r="BK271" i="5"/>
  <c r="BK274" i="5"/>
  <c r="J330" i="5"/>
  <c r="BK549" i="2"/>
  <c r="J110" i="2"/>
  <c r="J251" i="2"/>
  <c r="BK436" i="2"/>
  <c r="J210" i="3"/>
  <c r="BK97" i="3"/>
  <c r="BK113" i="3"/>
  <c r="J103" i="4"/>
  <c r="BK188" i="2"/>
  <c r="J333" i="2"/>
  <c r="J166" i="2"/>
  <c r="J207" i="2"/>
  <c r="J220" i="3"/>
  <c r="J101" i="3"/>
  <c r="BK87" i="4"/>
  <c r="J120" i="4"/>
  <c r="J228" i="5"/>
  <c r="BK164" i="5"/>
  <c r="J430" i="2"/>
  <c r="J346" i="2"/>
  <c r="J368" i="2"/>
  <c r="BK371" i="2"/>
  <c r="BK193" i="2"/>
  <c r="J438" i="2"/>
  <c r="BK400" i="2"/>
  <c r="J94" i="3"/>
  <c r="BK172" i="3"/>
  <c r="J99" i="3"/>
  <c r="BK103" i="4"/>
  <c r="BK136" i="4"/>
  <c r="BK137" i="5"/>
  <c r="J107" i="5"/>
  <c r="BK221" i="5"/>
  <c r="J97" i="2"/>
  <c r="J337" i="2"/>
  <c r="BK479" i="2"/>
  <c r="BK443" i="2"/>
  <c r="BK224" i="3"/>
  <c r="BK130" i="3"/>
  <c r="J162" i="3"/>
  <c r="BK188" i="3"/>
  <c r="BK85" i="4"/>
  <c r="BK101" i="5"/>
  <c r="BK174" i="5"/>
  <c r="BK197" i="5"/>
  <c r="J287" i="2"/>
  <c r="J454" i="2"/>
  <c r="J225" i="2"/>
  <c r="BK232" i="2"/>
  <c r="BK105" i="3"/>
  <c r="J109" i="3"/>
  <c r="BK184" i="3"/>
  <c r="BK97" i="4"/>
  <c r="J93" i="4"/>
  <c r="J300" i="5"/>
  <c r="BK248" i="5"/>
  <c r="J314" i="5"/>
  <c r="J557" i="2"/>
  <c r="BK448" i="2"/>
  <c r="J481" i="2"/>
  <c r="BK380" i="2"/>
  <c r="BK287" i="2"/>
  <c r="BK222" i="2"/>
  <c r="J193" i="2"/>
  <c r="BK153" i="3"/>
  <c r="BK194" i="3"/>
  <c r="J140" i="4"/>
  <c r="BK140" i="4"/>
  <c r="BK184" i="5"/>
  <c r="BK107" i="5"/>
  <c r="J223" i="5"/>
  <c r="BK454" i="2"/>
  <c r="J422" i="2"/>
  <c r="J448" i="2"/>
  <c r="BK434" i="2"/>
  <c r="J237" i="2"/>
  <c r="J184" i="3"/>
  <c r="J194" i="3"/>
  <c r="J212" i="3"/>
  <c r="BK145" i="4"/>
  <c r="BK413" i="2"/>
  <c r="BK156" i="2"/>
  <c r="BK555" i="2"/>
  <c r="BK251" i="2"/>
  <c r="BK176" i="2"/>
  <c r="J160" i="3"/>
  <c r="BK160" i="3"/>
  <c r="BK109" i="3"/>
  <c r="J101" i="4"/>
  <c r="BK279" i="5"/>
  <c r="J184" i="5"/>
  <c r="J169" i="5"/>
  <c r="BK481" i="2"/>
  <c r="J217" i="2"/>
  <c r="J126" i="2"/>
  <c r="BK237" i="2"/>
  <c r="J516" i="2"/>
  <c r="BK268" i="2"/>
  <c r="BK366" i="2"/>
  <c r="BK214" i="3"/>
  <c r="BK192" i="3"/>
  <c r="J145" i="3"/>
  <c r="BK222" i="3"/>
  <c r="J113" i="4"/>
  <c r="J115" i="4"/>
  <c r="J255" i="5"/>
  <c r="BK296" i="5"/>
  <c r="J193" i="5"/>
  <c r="BK502" i="2"/>
  <c r="BK393" i="2"/>
  <c r="J303" i="2"/>
  <c r="J549" i="2"/>
  <c r="BK351" i="2"/>
  <c r="J230" i="3"/>
  <c r="BK168" i="3"/>
  <c r="BK162" i="3"/>
  <c r="BK138" i="4"/>
  <c r="J283" i="5"/>
  <c r="BK124" i="5"/>
  <c r="BK291" i="5"/>
  <c r="BK409" i="2"/>
  <c r="J443" i="2"/>
  <c r="BK225" i="2"/>
  <c r="BK418" i="2"/>
  <c r="BK525" i="2"/>
  <c r="J398" i="2"/>
  <c r="J351" i="2"/>
  <c r="J179" i="2"/>
  <c r="J186" i="3"/>
  <c r="J136" i="3"/>
  <c r="BK132" i="3"/>
  <c r="J200" i="3"/>
  <c r="BK134" i="4"/>
  <c r="BK118" i="4"/>
  <c r="J159" i="5"/>
  <c r="J250" i="5"/>
  <c r="BK257" i="5"/>
  <c r="BK533" i="2"/>
  <c r="J393" i="2"/>
  <c r="J400" i="2"/>
  <c r="BK378" i="2"/>
  <c r="BK217" i="2"/>
  <c r="J176" i="2"/>
  <c r="J413" i="2"/>
  <c r="J111" i="3"/>
  <c r="BK198" i="3"/>
  <c r="BK230" i="3"/>
  <c r="BK101" i="4"/>
  <c r="J126" i="4"/>
  <c r="J288" i="5"/>
  <c r="BK188" i="5"/>
  <c r="BK161" i="2"/>
  <c r="J483" i="2"/>
  <c r="BK451" i="2"/>
  <c r="BK110" i="2"/>
  <c r="BK333" i="2"/>
  <c r="J242" i="2"/>
  <c r="BK232" i="3"/>
  <c r="BK157" i="3"/>
  <c r="BK136" i="3"/>
  <c r="J152" i="4"/>
  <c r="J343" i="2"/>
  <c r="BK473" i="2"/>
  <c r="BK407" i="2"/>
  <c r="BK489" i="2"/>
  <c r="J479" i="2"/>
  <c r="BK346" i="2"/>
  <c r="BK151" i="3"/>
  <c r="BK200" i="3"/>
  <c r="J148" i="3"/>
  <c r="J134" i="4"/>
  <c r="BK266" i="5"/>
  <c r="J101" i="5"/>
  <c r="BK483" i="2"/>
  <c r="BK105" i="2"/>
  <c r="J366" i="2"/>
  <c r="BK184" i="2"/>
  <c r="J520" i="2"/>
  <c r="J170" i="3"/>
  <c r="J118" i="3"/>
  <c r="J105" i="3"/>
  <c r="BK99" i="4"/>
  <c r="BK122" i="4"/>
  <c r="BK134" i="5"/>
  <c r="BK118" i="5"/>
  <c r="J137" i="5"/>
  <c r="BK322" i="2"/>
  <c r="BK547" i="2"/>
  <c r="BK133" i="2"/>
  <c r="J177" i="3"/>
  <c r="J204" i="3"/>
  <c r="BK202" i="3"/>
  <c r="J105" i="4"/>
  <c r="J111" i="4"/>
  <c r="J118" i="5"/>
  <c r="BK330" i="5"/>
  <c r="BK398" i="2"/>
  <c r="J100" i="2"/>
  <c r="BK557" i="2"/>
  <c r="J470" i="2"/>
  <c r="BK247" i="2"/>
  <c r="J164" i="3"/>
  <c r="BK99" i="3"/>
  <c r="J166" i="3"/>
  <c r="BK127" i="3"/>
  <c r="BK95" i="4"/>
  <c r="BK213" i="5"/>
  <c r="J124" i="5"/>
  <c r="BK147" i="5"/>
  <c r="BK422" i="2"/>
  <c r="J184" i="2"/>
  <c r="BK326" i="2"/>
  <c r="J359" i="2"/>
  <c r="J155" i="3"/>
  <c r="BK122" i="3"/>
  <c r="J172" i="3"/>
  <c r="BK166" i="3"/>
  <c r="BK126" i="4"/>
  <c r="BK96" i="5"/>
  <c r="BK193" i="5"/>
  <c r="J179" i="5"/>
  <c r="J313" i="2"/>
  <c r="J373" i="2"/>
  <c r="BK324" i="2"/>
  <c r="BK359" i="2"/>
  <c r="BK164" i="3"/>
  <c r="BK174" i="3"/>
  <c r="BK111" i="4"/>
  <c r="J87" i="4"/>
  <c r="J232" i="2"/>
  <c r="J407" i="2"/>
  <c r="J268" i="2"/>
  <c r="BK343" i="2"/>
  <c r="BK182" i="3"/>
  <c r="J120" i="3"/>
  <c r="J85" i="4"/>
  <c r="J95" i="4"/>
  <c r="BK223" i="5"/>
  <c r="J212" i="2"/>
  <c r="BK403" i="2"/>
  <c r="J473" i="2"/>
  <c r="J533" i="2"/>
  <c r="BK190" i="3"/>
  <c r="BK220" i="3"/>
  <c r="BK118" i="3"/>
  <c r="J107" i="4"/>
  <c r="BK203" i="5"/>
  <c r="J147" i="5"/>
  <c r="J476" i="2"/>
  <c r="J459" i="2"/>
  <c r="J553" i="2"/>
  <c r="BK530" i="2"/>
  <c r="J125" i="3"/>
  <c r="J214" i="3"/>
  <c r="J97" i="3"/>
  <c r="BK142" i="4"/>
  <c r="J203" i="5"/>
  <c r="BK242" i="5"/>
  <c r="J248" i="5"/>
  <c r="J138" i="2"/>
  <c r="BK292" i="2"/>
  <c r="BK171" i="2"/>
  <c r="BK495" i="2"/>
  <c r="BK432" i="2"/>
  <c r="J335" i="2"/>
  <c r="BK356" i="2"/>
  <c r="J198" i="3"/>
  <c r="J188" i="3"/>
  <c r="J216" i="3"/>
  <c r="J138" i="4"/>
  <c r="J128" i="4"/>
  <c r="J188" i="5"/>
  <c r="J257" i="5"/>
  <c r="J208" i="5"/>
  <c r="BK297" i="2"/>
  <c r="J156" i="2"/>
  <c r="J544" i="2"/>
  <c r="BK123" i="2"/>
  <c r="BK170" i="3"/>
  <c r="BK177" i="3"/>
  <c r="J153" i="3"/>
  <c r="J130" i="4"/>
  <c r="J89" i="4"/>
  <c r="J164" i="5"/>
  <c r="J266" i="5"/>
  <c r="J376" i="2"/>
  <c r="J380" i="2"/>
  <c r="J489" i="2"/>
  <c r="J537" i="2"/>
  <c r="BK396" i="2"/>
  <c r="J157" i="3"/>
  <c r="J151" i="3"/>
  <c r="J107" i="3"/>
  <c r="BK128" i="4"/>
  <c r="P250" i="2" l="1"/>
  <c r="T345" i="2"/>
  <c r="P485" i="2"/>
  <c r="T546" i="2"/>
  <c r="P115" i="3"/>
  <c r="T129" i="3"/>
  <c r="P181" i="3"/>
  <c r="BK84" i="4"/>
  <c r="J84" i="4" s="1"/>
  <c r="J60" i="4" s="1"/>
  <c r="R144" i="4"/>
  <c r="BK96" i="2"/>
  <c r="P216" i="2"/>
  <c r="R390" i="2"/>
  <c r="P506" i="2"/>
  <c r="P505" i="2"/>
  <c r="T115" i="3"/>
  <c r="P129" i="3"/>
  <c r="T150" i="3"/>
  <c r="R159" i="3"/>
  <c r="P176" i="3"/>
  <c r="R84" i="4"/>
  <c r="BK144" i="4"/>
  <c r="J144" i="4"/>
  <c r="J62" i="4"/>
  <c r="BK95" i="5"/>
  <c r="J95" i="5" s="1"/>
  <c r="J61" i="5" s="1"/>
  <c r="T153" i="5"/>
  <c r="T178" i="5"/>
  <c r="BK216" i="2"/>
  <c r="J216" i="2"/>
  <c r="J62" i="2"/>
  <c r="P390" i="2"/>
  <c r="P95" i="2" s="1"/>
  <c r="R506" i="2"/>
  <c r="R505" i="2"/>
  <c r="R546" i="2"/>
  <c r="R96" i="3"/>
  <c r="BK129" i="3"/>
  <c r="J129" i="3"/>
  <c r="J64" i="3"/>
  <c r="BK150" i="3"/>
  <c r="J150" i="3" s="1"/>
  <c r="J69" i="3" s="1"/>
  <c r="T181" i="3"/>
  <c r="BK117" i="4"/>
  <c r="J117" i="4" s="1"/>
  <c r="J61" i="4" s="1"/>
  <c r="P95" i="5"/>
  <c r="BK163" i="5"/>
  <c r="J163" i="5" s="1"/>
  <c r="J64" i="5" s="1"/>
  <c r="P178" i="5"/>
  <c r="T250" i="2"/>
  <c r="R345" i="2"/>
  <c r="R485" i="2"/>
  <c r="T96" i="3"/>
  <c r="R124" i="3"/>
  <c r="P150" i="3"/>
  <c r="T159" i="3"/>
  <c r="T176" i="3"/>
  <c r="P117" i="4"/>
  <c r="P83" i="4" s="1"/>
  <c r="AU57" i="1" s="1"/>
  <c r="R163" i="5"/>
  <c r="BK207" i="5"/>
  <c r="P282" i="5"/>
  <c r="P206" i="5" s="1"/>
  <c r="R96" i="2"/>
  <c r="R216" i="2"/>
  <c r="BK390" i="2"/>
  <c r="J390" i="2"/>
  <c r="J65" i="2"/>
  <c r="T506" i="2"/>
  <c r="T505" i="2"/>
  <c r="P96" i="3"/>
  <c r="P124" i="3"/>
  <c r="BK159" i="3"/>
  <c r="J159" i="3"/>
  <c r="J70" i="3"/>
  <c r="BK176" i="3"/>
  <c r="J176" i="3" s="1"/>
  <c r="J71" i="3" s="1"/>
  <c r="T84" i="4"/>
  <c r="T144" i="4"/>
  <c r="R95" i="5"/>
  <c r="BK153" i="5"/>
  <c r="J153" i="5"/>
  <c r="J63" i="5"/>
  <c r="P163" i="5"/>
  <c r="R207" i="5"/>
  <c r="R265" i="5"/>
  <c r="BK250" i="2"/>
  <c r="J250" i="2" s="1"/>
  <c r="J63" i="2" s="1"/>
  <c r="P345" i="2"/>
  <c r="T485" i="2"/>
  <c r="R115" i="3"/>
  <c r="T124" i="3"/>
  <c r="R150" i="3"/>
  <c r="P159" i="3"/>
  <c r="R176" i="3"/>
  <c r="P84" i="4"/>
  <c r="P144" i="4"/>
  <c r="BK178" i="5"/>
  <c r="J178" i="5"/>
  <c r="J65" i="5"/>
  <c r="T207" i="5"/>
  <c r="T265" i="5"/>
  <c r="P96" i="2"/>
  <c r="R250" i="2"/>
  <c r="BK345" i="2"/>
  <c r="J345" i="2"/>
  <c r="J64" i="2"/>
  <c r="BK485" i="2"/>
  <c r="J485" i="2"/>
  <c r="J66" i="2"/>
  <c r="BK546" i="2"/>
  <c r="J546" i="2" s="1"/>
  <c r="J74" i="2" s="1"/>
  <c r="BK96" i="3"/>
  <c r="J96" i="3"/>
  <c r="J61" i="3" s="1"/>
  <c r="BK124" i="3"/>
  <c r="J124" i="3"/>
  <c r="J63" i="3"/>
  <c r="R181" i="3"/>
  <c r="T117" i="4"/>
  <c r="T95" i="5"/>
  <c r="T94" i="5"/>
  <c r="P153" i="5"/>
  <c r="T163" i="5"/>
  <c r="P207" i="5"/>
  <c r="P265" i="5"/>
  <c r="R282" i="5"/>
  <c r="T96" i="2"/>
  <c r="T216" i="2"/>
  <c r="T390" i="2"/>
  <c r="BK506" i="2"/>
  <c r="J506" i="2"/>
  <c r="J69" i="2"/>
  <c r="P546" i="2"/>
  <c r="BK115" i="3"/>
  <c r="J115" i="3"/>
  <c r="J62" i="3"/>
  <c r="R129" i="3"/>
  <c r="BK181" i="3"/>
  <c r="J181" i="3"/>
  <c r="J72" i="3"/>
  <c r="R117" i="4"/>
  <c r="R153" i="5"/>
  <c r="R178" i="5"/>
  <c r="BK265" i="5"/>
  <c r="J265" i="5" s="1"/>
  <c r="J69" i="5" s="1"/>
  <c r="BK282" i="5"/>
  <c r="J282" i="5"/>
  <c r="J70" i="5" s="1"/>
  <c r="T282" i="5"/>
  <c r="BK93" i="3"/>
  <c r="J93" i="3"/>
  <c r="J60" i="3" s="1"/>
  <c r="BK144" i="3"/>
  <c r="J144" i="3"/>
  <c r="J67" i="3"/>
  <c r="BK147" i="3"/>
  <c r="J147" i="3"/>
  <c r="J68" i="3"/>
  <c r="BK151" i="4"/>
  <c r="J151" i="4" s="1"/>
  <c r="J63" i="4" s="1"/>
  <c r="BK543" i="2"/>
  <c r="J543" i="2"/>
  <c r="J73" i="2" s="1"/>
  <c r="BK141" i="3"/>
  <c r="J141" i="3"/>
  <c r="J66" i="3"/>
  <c r="BK138" i="3"/>
  <c r="J138" i="3" s="1"/>
  <c r="J65" i="3" s="1"/>
  <c r="BK299" i="5"/>
  <c r="J299" i="5" s="1"/>
  <c r="J71" i="5" s="1"/>
  <c r="BK539" i="2"/>
  <c r="BK505" i="2" s="1"/>
  <c r="J505" i="2" s="1"/>
  <c r="J68" i="2" s="1"/>
  <c r="J539" i="2"/>
  <c r="J71" i="2" s="1"/>
  <c r="BK146" i="5"/>
  <c r="J146" i="5"/>
  <c r="J62" i="5"/>
  <c r="BK501" i="2"/>
  <c r="J501" i="2"/>
  <c r="J67" i="2"/>
  <c r="BK329" i="5"/>
  <c r="J329" i="5" s="1"/>
  <c r="J73" i="5" s="1"/>
  <c r="BK536" i="2"/>
  <c r="J536" i="2"/>
  <c r="J70" i="2" s="1"/>
  <c r="BK202" i="5"/>
  <c r="J202" i="5"/>
  <c r="J66" i="5"/>
  <c r="E48" i="5"/>
  <c r="BE107" i="5"/>
  <c r="BE113" i="5"/>
  <c r="BE124" i="5"/>
  <c r="BE159" i="5"/>
  <c r="BE213" i="5"/>
  <c r="BE250" i="5"/>
  <c r="BE255" i="5"/>
  <c r="BE271" i="5"/>
  <c r="BE274" i="5"/>
  <c r="BE330" i="5"/>
  <c r="F55" i="5"/>
  <c r="BE179" i="5"/>
  <c r="BE193" i="5"/>
  <c r="BE279" i="5"/>
  <c r="J52" i="5"/>
  <c r="BE118" i="5"/>
  <c r="BE164" i="5"/>
  <c r="BE203" i="5"/>
  <c r="BE218" i="5"/>
  <c r="BE221" i="5"/>
  <c r="BE223" i="5"/>
  <c r="BE248" i="5"/>
  <c r="BE288" i="5"/>
  <c r="F54" i="5"/>
  <c r="BE129" i="5"/>
  <c r="BE188" i="5"/>
  <c r="BE101" i="5"/>
  <c r="BE141" i="5"/>
  <c r="BE184" i="5"/>
  <c r="BE208" i="5"/>
  <c r="BE266" i="5"/>
  <c r="BE283" i="5"/>
  <c r="BE296" i="5"/>
  <c r="BE134" i="5"/>
  <c r="BE137" i="5"/>
  <c r="BE228" i="5"/>
  <c r="BE257" i="5"/>
  <c r="BE314" i="5"/>
  <c r="BE96" i="5"/>
  <c r="BE147" i="5"/>
  <c r="BE197" i="5"/>
  <c r="BE291" i="5"/>
  <c r="BE154" i="5"/>
  <c r="BE169" i="5"/>
  <c r="BE174" i="5"/>
  <c r="BE240" i="5"/>
  <c r="BE242" i="5"/>
  <c r="BE262" i="5"/>
  <c r="BE300" i="5"/>
  <c r="J77" i="4"/>
  <c r="BE93" i="4"/>
  <c r="BE97" i="4"/>
  <c r="BE109" i="4"/>
  <c r="BE130" i="4"/>
  <c r="BE134" i="4"/>
  <c r="BE136" i="4"/>
  <c r="BE103" i="4"/>
  <c r="BE101" i="4"/>
  <c r="BE107" i="4"/>
  <c r="BE142" i="4"/>
  <c r="BK92" i="3"/>
  <c r="J92" i="3" s="1"/>
  <c r="J30" i="3" s="1"/>
  <c r="E73" i="4"/>
  <c r="F79" i="4"/>
  <c r="BE99" i="4"/>
  <c r="BE111" i="4"/>
  <c r="BE113" i="4"/>
  <c r="F80" i="4"/>
  <c r="BE115" i="4"/>
  <c r="BE132" i="4"/>
  <c r="BE87" i="4"/>
  <c r="BE118" i="4"/>
  <c r="BE120" i="4"/>
  <c r="BE122" i="4"/>
  <c r="BE124" i="4"/>
  <c r="BE138" i="4"/>
  <c r="BE140" i="4"/>
  <c r="BE145" i="4"/>
  <c r="BE147" i="4"/>
  <c r="BE85" i="4"/>
  <c r="BE89" i="4"/>
  <c r="BE91" i="4"/>
  <c r="BE128" i="4"/>
  <c r="BE149" i="4"/>
  <c r="BE152" i="4"/>
  <c r="BE95" i="4"/>
  <c r="BE105" i="4"/>
  <c r="BE126" i="4"/>
  <c r="E82" i="3"/>
  <c r="BE120" i="3"/>
  <c r="BE125" i="3"/>
  <c r="BE162" i="3"/>
  <c r="BE177" i="3"/>
  <c r="BE182" i="3"/>
  <c r="BE196" i="3"/>
  <c r="BE212" i="3"/>
  <c r="J86" i="3"/>
  <c r="BE94" i="3"/>
  <c r="BE157" i="3"/>
  <c r="BE160" i="3"/>
  <c r="BE174" i="3"/>
  <c r="BE214" i="3"/>
  <c r="BE222" i="3"/>
  <c r="BE226" i="3"/>
  <c r="BE232" i="3"/>
  <c r="F54" i="3"/>
  <c r="F89" i="3"/>
  <c r="BE109" i="3"/>
  <c r="BE127" i="3"/>
  <c r="BE136" i="3"/>
  <c r="BE224" i="3"/>
  <c r="BE111" i="3"/>
  <c r="BE113" i="3"/>
  <c r="BE116" i="3"/>
  <c r="BE148" i="3"/>
  <c r="BE151" i="3"/>
  <c r="BE155" i="3"/>
  <c r="BE168" i="3"/>
  <c r="BE170" i="3"/>
  <c r="BE230" i="3"/>
  <c r="BE97" i="3"/>
  <c r="BE105" i="3"/>
  <c r="BE122" i="3"/>
  <c r="BE130" i="3"/>
  <c r="BE132" i="3"/>
  <c r="BE164" i="3"/>
  <c r="BE184" i="3"/>
  <c r="BE188" i="3"/>
  <c r="BE192" i="3"/>
  <c r="BE200" i="3"/>
  <c r="BE202" i="3"/>
  <c r="BE210" i="3"/>
  <c r="BE220" i="3"/>
  <c r="BE101" i="3"/>
  <c r="BE107" i="3"/>
  <c r="BE153" i="3"/>
  <c r="BE179" i="3"/>
  <c r="BE186" i="3"/>
  <c r="BE190" i="3"/>
  <c r="J96" i="2"/>
  <c r="J61" i="2"/>
  <c r="BE194" i="3"/>
  <c r="BE206" i="3"/>
  <c r="BE208" i="3"/>
  <c r="BE216" i="3"/>
  <c r="BE218" i="3"/>
  <c r="BE99" i="3"/>
  <c r="BE103" i="3"/>
  <c r="BE118" i="3"/>
  <c r="BE134" i="3"/>
  <c r="BE139" i="3"/>
  <c r="BE142" i="3"/>
  <c r="BE145" i="3"/>
  <c r="BE166" i="3"/>
  <c r="BE172" i="3"/>
  <c r="BE198" i="3"/>
  <c r="BE204" i="3"/>
  <c r="BE228" i="3"/>
  <c r="BE138" i="2"/>
  <c r="BE179" i="2"/>
  <c r="BE212" i="2"/>
  <c r="BE217" i="2"/>
  <c r="BE282" i="2"/>
  <c r="BE351" i="2"/>
  <c r="BE530" i="2"/>
  <c r="BE118" i="2"/>
  <c r="BE171" i="2"/>
  <c r="BE251" i="2"/>
  <c r="BE260" i="2"/>
  <c r="BE308" i="2"/>
  <c r="BE322" i="2"/>
  <c r="BE346" i="2"/>
  <c r="BE354" i="2"/>
  <c r="BE396" i="2"/>
  <c r="BE432" i="2"/>
  <c r="BE434" i="2"/>
  <c r="BE470" i="2"/>
  <c r="BE473" i="2"/>
  <c r="BE498" i="2"/>
  <c r="BE502" i="2"/>
  <c r="BE507" i="2"/>
  <c r="J88" i="2"/>
  <c r="BE100" i="2"/>
  <c r="BE188" i="2"/>
  <c r="BE193" i="2"/>
  <c r="BE229" i="2"/>
  <c r="BE335" i="2"/>
  <c r="BE356" i="2"/>
  <c r="BE366" i="2"/>
  <c r="BE368" i="2"/>
  <c r="BE371" i="2"/>
  <c r="BE391" i="2"/>
  <c r="BE400" i="2"/>
  <c r="BE403" i="2"/>
  <c r="BE405" i="2"/>
  <c r="BE409" i="2"/>
  <c r="BE430" i="2"/>
  <c r="BE459" i="2"/>
  <c r="BE483" i="2"/>
  <c r="BE537" i="2"/>
  <c r="BE544" i="2"/>
  <c r="BE547" i="2"/>
  <c r="F55" i="2"/>
  <c r="BE97" i="2"/>
  <c r="BE105" i="2"/>
  <c r="BE123" i="2"/>
  <c r="BE156" i="2"/>
  <c r="BE184" i="2"/>
  <c r="BE232" i="2"/>
  <c r="BE242" i="2"/>
  <c r="BE385" i="2"/>
  <c r="BE393" i="2"/>
  <c r="BE476" i="2"/>
  <c r="BE486" i="2"/>
  <c r="BE533" i="2"/>
  <c r="BE540" i="2"/>
  <c r="BE549" i="2"/>
  <c r="BE551" i="2"/>
  <c r="F54" i="2"/>
  <c r="BE166" i="2"/>
  <c r="BE176" i="2"/>
  <c r="BE268" i="2"/>
  <c r="BE287" i="2"/>
  <c r="BE292" i="2"/>
  <c r="BE324" i="2"/>
  <c r="BE333" i="2"/>
  <c r="BE359" i="2"/>
  <c r="BE438" i="2"/>
  <c r="BE443" i="2"/>
  <c r="BE448" i="2"/>
  <c r="BE467" i="2"/>
  <c r="BE516" i="2"/>
  <c r="BE520" i="2"/>
  <c r="BE115" i="2"/>
  <c r="BE133" i="2"/>
  <c r="BE343" i="2"/>
  <c r="BE373" i="2"/>
  <c r="BE376" i="2"/>
  <c r="BE413" i="2"/>
  <c r="BE436" i="2"/>
  <c r="BE464" i="2"/>
  <c r="BE489" i="2"/>
  <c r="BE557" i="2"/>
  <c r="BE161" i="2"/>
  <c r="BE207" i="2"/>
  <c r="BE237" i="2"/>
  <c r="BE247" i="2"/>
  <c r="BE313" i="2"/>
  <c r="BE326" i="2"/>
  <c r="BE361" i="2"/>
  <c r="BE363" i="2"/>
  <c r="BE378" i="2"/>
  <c r="BE380" i="2"/>
  <c r="BE418" i="2"/>
  <c r="BE451" i="2"/>
  <c r="BE495" i="2"/>
  <c r="BE553" i="2"/>
  <c r="E48" i="2"/>
  <c r="BE110" i="2"/>
  <c r="BE126" i="2"/>
  <c r="BE222" i="2"/>
  <c r="BE225" i="2"/>
  <c r="BE297" i="2"/>
  <c r="BE303" i="2"/>
  <c r="BE337" i="2"/>
  <c r="BE398" i="2"/>
  <c r="BE407" i="2"/>
  <c r="BE422" i="2"/>
  <c r="BE454" i="2"/>
  <c r="BE479" i="2"/>
  <c r="BE481" i="2"/>
  <c r="BE492" i="2"/>
  <c r="BE525" i="2"/>
  <c r="BE555" i="2"/>
  <c r="F37" i="2"/>
  <c r="BD55" i="1" s="1"/>
  <c r="F37" i="5"/>
  <c r="BD58" i="1"/>
  <c r="F35" i="3"/>
  <c r="BB56" i="1"/>
  <c r="F35" i="5"/>
  <c r="BB58" i="1"/>
  <c r="J34" i="4"/>
  <c r="AW57" i="1" s="1"/>
  <c r="F34" i="5"/>
  <c r="BA58" i="1"/>
  <c r="J34" i="3"/>
  <c r="AW56" i="1"/>
  <c r="F35" i="2"/>
  <c r="BB55" i="1"/>
  <c r="F35" i="4"/>
  <c r="BB57" i="1" s="1"/>
  <c r="F34" i="2"/>
  <c r="BA55" i="1" s="1"/>
  <c r="F37" i="3"/>
  <c r="BD56" i="1"/>
  <c r="F34" i="4"/>
  <c r="BA57" i="1" s="1"/>
  <c r="F34" i="3"/>
  <c r="BA56" i="1"/>
  <c r="F36" i="4"/>
  <c r="BC57" i="1" s="1"/>
  <c r="F36" i="3"/>
  <c r="BC56" i="1"/>
  <c r="F36" i="5"/>
  <c r="BC58" i="1" s="1"/>
  <c r="J34" i="5"/>
  <c r="AW58" i="1"/>
  <c r="J34" i="2"/>
  <c r="AW55" i="1" s="1"/>
  <c r="F37" i="4"/>
  <c r="BD57" i="1"/>
  <c r="F36" i="2"/>
  <c r="BC55" i="1" s="1"/>
  <c r="T95" i="2" l="1"/>
  <c r="T94" i="2"/>
  <c r="R206" i="5"/>
  <c r="T92" i="3"/>
  <c r="T83" i="4"/>
  <c r="T206" i="5"/>
  <c r="T93" i="5"/>
  <c r="P92" i="3"/>
  <c r="AU56" i="1" s="1"/>
  <c r="R83" i="4"/>
  <c r="R94" i="5"/>
  <c r="R93" i="5"/>
  <c r="BK206" i="5"/>
  <c r="J206" i="5" s="1"/>
  <c r="J67" i="5" s="1"/>
  <c r="P94" i="5"/>
  <c r="P93" i="5" s="1"/>
  <c r="AU58" i="1" s="1"/>
  <c r="BK83" i="4"/>
  <c r="J83" i="4"/>
  <c r="J59" i="4" s="1"/>
  <c r="P94" i="2"/>
  <c r="AU55" i="1"/>
  <c r="R95" i="2"/>
  <c r="R94" i="2" s="1"/>
  <c r="BK95" i="2"/>
  <c r="J95" i="2"/>
  <c r="J60" i="2"/>
  <c r="R92" i="3"/>
  <c r="J207" i="5"/>
  <c r="J68" i="5"/>
  <c r="BK542" i="2"/>
  <c r="J542" i="2" s="1"/>
  <c r="J72" i="2" s="1"/>
  <c r="BK328" i="5"/>
  <c r="J328" i="5"/>
  <c r="J72" i="5"/>
  <c r="BK94" i="5"/>
  <c r="J94" i="5"/>
  <c r="J60" i="5"/>
  <c r="AG56" i="1"/>
  <c r="J59" i="3"/>
  <c r="F33" i="2"/>
  <c r="AZ55" i="1" s="1"/>
  <c r="F33" i="4"/>
  <c r="AZ57" i="1" s="1"/>
  <c r="BC54" i="1"/>
  <c r="W32" i="1"/>
  <c r="J33" i="3"/>
  <c r="AV56" i="1" s="1"/>
  <c r="AT56" i="1" s="1"/>
  <c r="AN56" i="1" s="1"/>
  <c r="BA54" i="1"/>
  <c r="W30" i="1" s="1"/>
  <c r="J33" i="4"/>
  <c r="AV57" i="1"/>
  <c r="AT57" i="1" s="1"/>
  <c r="BD54" i="1"/>
  <c r="W33" i="1"/>
  <c r="BB54" i="1"/>
  <c r="AX54" i="1"/>
  <c r="J33" i="2"/>
  <c r="AV55" i="1" s="1"/>
  <c r="AT55" i="1" s="1"/>
  <c r="F33" i="3"/>
  <c r="AZ56" i="1" s="1"/>
  <c r="F33" i="5"/>
  <c r="AZ58" i="1" s="1"/>
  <c r="J33" i="5"/>
  <c r="AV58" i="1" s="1"/>
  <c r="AT58" i="1" s="1"/>
  <c r="BK94" i="2" l="1"/>
  <c r="J94" i="2"/>
  <c r="BK93" i="5"/>
  <c r="J93" i="5"/>
  <c r="J59" i="5"/>
  <c r="J39" i="3"/>
  <c r="J30" i="4"/>
  <c r="AG57" i="1" s="1"/>
  <c r="AY54" i="1"/>
  <c r="J30" i="2"/>
  <c r="AG55" i="1"/>
  <c r="AZ54" i="1"/>
  <c r="W29" i="1" s="1"/>
  <c r="W31" i="1"/>
  <c r="AU54" i="1"/>
  <c r="AW54" i="1"/>
  <c r="AK30" i="1" s="1"/>
  <c r="J39" i="4" l="1"/>
  <c r="J39" i="2"/>
  <c r="J59" i="2"/>
  <c r="AN55" i="1"/>
  <c r="AN57" i="1"/>
  <c r="AV54" i="1"/>
  <c r="AK29" i="1" s="1"/>
  <c r="J30" i="5"/>
  <c r="AG58" i="1" s="1"/>
  <c r="AG54" i="1" s="1"/>
  <c r="AK26" i="1" s="1"/>
  <c r="J39" i="5" l="1"/>
  <c r="AN58" i="1"/>
  <c r="AK35" i="1"/>
  <c r="AT54" i="1"/>
  <c r="AN54" i="1" l="1"/>
</calcChain>
</file>

<file path=xl/sharedStrings.xml><?xml version="1.0" encoding="utf-8"?>
<sst xmlns="http://schemas.openxmlformats.org/spreadsheetml/2006/main" count="8921" uniqueCount="1324">
  <si>
    <t>Export Komplet</t>
  </si>
  <si>
    <t>VZ</t>
  </si>
  <si>
    <t>2.0</t>
  </si>
  <si>
    <t>ZAMOK</t>
  </si>
  <si>
    <t>False</t>
  </si>
  <si>
    <t>{6ae0af86-8f3c-496a-b417-73561275a4a4}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</si>
  <si>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</si>
  <si>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</si>
  <si>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</si>
  <si>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</si>
  <si>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</si>
  <si>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</si>
  <si>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</si>
  <si>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</si>
  <si>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240102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</si>
  <si>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</si>
  <si>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</si>
  <si>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Parkoviště před zámkem Chodová Planá</t>
  </si>
  <si>
    <t>KSO:</t>
  </si>
  <si>
    <t/>
  </si>
  <si>
    <t>CC-CZ:</t>
  </si>
  <si>
    <t>Místo:</t>
  </si>
  <si>
    <t>Chodová Planá</t>
  </si>
  <si>
    <t>Datum:</t>
  </si>
  <si>
    <t>6. 11. 2024</t>
  </si>
  <si>
    <t>Zadavatel:</t>
  </si>
  <si>
    <t>IČ:</t>
  </si>
  <si>
    <t>00259861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</si>
  <si>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</si>
  <si>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</si>
  <si>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</si>
  <si>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</si>
  <si>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</si>
  <si>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</si>
  <si>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</si>
  <si>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</si>
  <si>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</si>
  <si>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</si>
  <si>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ing. Pavel Kodýtek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</si>
  <si>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</si>
  <si>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</si>
  <si>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</si>
  <si>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</si>
  <si>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</si>
  <si>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</si>
  <si>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</si>
  <si>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</si>
  <si>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</si>
  <si>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</si>
  <si>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</si>
  <si>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</si>
  <si>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</si>
  <si>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</si>
  <si>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</si>
  <si>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</si>
  <si>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</si>
  <si>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</si>
  <si>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</si>
  <si>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</si>
  <si>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</si>
  <si>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</si>
  <si>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</si>
  <si>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</si>
  <si>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</si>
  <si>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</si>
  <si>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</si>
  <si>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</si>
  <si>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</si>
  <si>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</si>
  <si>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</si>
  <si>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</si>
  <si>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</si>
  <si>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</si>
  <si>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</si>
  <si>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</si>
  <si>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</si>
  <si>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</si>
  <si>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</si>
  <si>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</si>
  <si>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</si>
  <si>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</si>
  <si>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pozemní komunikace</t>
  </si>
  <si>
    <t>STA</t>
  </si>
  <si>
    <t>1</t>
  </si>
  <si>
    <t>{1d013263-56e5-4c8c-a0cf-e39cf89729c3}</t>
  </si>
  <si>
    <t>2</t>
  </si>
  <si>
    <t>SO 301</t>
  </si>
  <si>
    <t>dešťová kanalizace</t>
  </si>
  <si>
    <t>{4740c4cc-14d5-456d-8d0f-a83b0e76e59b}</t>
  </si>
  <si>
    <t>SO 401</t>
  </si>
  <si>
    <t>veřejné osvětlení</t>
  </si>
  <si>
    <t>{9387bc91-a0ed-4474-a51d-eb8fb2d6c416}</t>
  </si>
  <si>
    <t>SO 701</t>
  </si>
  <si>
    <t>přístřešek na kontejnery</t>
  </si>
  <si>
    <t>{932729f7-fb1b-4cb9-9524-753db808ef66}</t>
  </si>
  <si>
    <t>KRYCÍ LIST SOUPISU PRACÍ</t>
  </si>
  <si>
    <t>Objekt:</t>
  </si>
  <si>
    <t>SO 101 - pozemní komunikace</t>
  </si>
  <si>
    <t>Bc. Michal Pašava</t>
  </si>
  <si>
    <t>Milan Hájek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</si>
  <si>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</si>
  <si>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</si>
  <si>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</si>
  <si>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</si>
  <si>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</si>
  <si>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</si>
  <si>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</si>
  <si>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</si>
  <si>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</si>
  <si>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</si>
  <si>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</si>
  <si>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</si>
  <si>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</si>
  <si>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</si>
  <si>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741 - Elektroinstalace - silnoproud</t>
  </si>
  <si>
    <t xml:space="preserve">    767 - Konstrukce zámečnické</t>
  </si>
  <si>
    <t>M - Práce a dodávky M</t>
  </si>
  <si>
    <t xml:space="preserve">    23-M - Montáže potrubí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</si>
  <si>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</si>
  <si>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</si>
  <si>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</si>
  <si>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</si>
  <si>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</si>
  <si>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</si>
  <si>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</si>
  <si>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</si>
  <si>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</si>
  <si>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</si>
  <si>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</si>
  <si>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</si>
  <si>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</si>
  <si>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</si>
  <si>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</si>
  <si>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</si>
  <si>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</si>
  <si>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</si>
  <si>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</si>
  <si>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112151351</t>
  </si>
  <si>
    <t>Kácení stromu s postupným spouštěním koruny a kmene D přes 0,1 do 0,2 m</t>
  </si>
  <si>
    <t>kus</t>
  </si>
  <si>
    <t>CS ÚRS 2024 02</t>
  </si>
  <si>
    <t>4</t>
  </si>
  <si>
    <t>PP</t>
  </si>
  <si>
    <t>Online PSC</t>
  </si>
  <si>
    <t>https://podminky.urs.cz/item/CS_URS_2024_02/112151351</t>
  </si>
  <si>
    <t>112251211</t>
  </si>
  <si>
    <t>Odstranění pařezů rovině nebo na svahu do 1:5 odfrézováním hl do 0,2 m</t>
  </si>
  <si>
    <t>m2</t>
  </si>
  <si>
    <t>https://podminky.urs.cz/item/CS_URS_2024_02/112251211</t>
  </si>
  <si>
    <t>VV</t>
  </si>
  <si>
    <t>0,4*0,4*12</t>
  </si>
  <si>
    <t>Součet</t>
  </si>
  <si>
    <t>3</t>
  </si>
  <si>
    <t>113106123</t>
  </si>
  <si>
    <t>Rozebrání dlažeb ze zámkových dlaždic komunikací pro pěší ručně</t>
  </si>
  <si>
    <t>6</t>
  </si>
  <si>
    <t>https://podminky.urs.cz/item/CS_URS_2024_02/113106123</t>
  </si>
  <si>
    <t>48 "kontejner.stání, sjezd</t>
  </si>
  <si>
    <t>113107121</t>
  </si>
  <si>
    <t>Odstranění podkladu z kameniva drceného tl do 100 mm ručně</t>
  </si>
  <si>
    <t>8</t>
  </si>
  <si>
    <t>https://podminky.urs.cz/item/CS_URS_2024_02/113107121</t>
  </si>
  <si>
    <t>19 "vozovka</t>
  </si>
  <si>
    <t>5</t>
  </si>
  <si>
    <t>113107130</t>
  </si>
  <si>
    <t>Odstranění podkladu z betonu prostého tl do 100 mm ručně</t>
  </si>
  <si>
    <t>10</t>
  </si>
  <si>
    <t>https://podminky.urs.cz/item/CS_URS_2024_02/113107130</t>
  </si>
  <si>
    <t>113154513</t>
  </si>
  <si>
    <t>Frézování živičného krytu tl 50 mm pruh š do 0,5 m pl do 500 m2</t>
  </si>
  <si>
    <t>https://podminky.urs.cz/item/CS_URS_2024_02/113154513</t>
  </si>
  <si>
    <t>4 "pracovní spára</t>
  </si>
  <si>
    <t>7</t>
  </si>
  <si>
    <t>113154538</t>
  </si>
  <si>
    <t>Frézování živičného krytu tl 100 mm pruh š do 1 m pl přes 500 do 2000 m2</t>
  </si>
  <si>
    <t>14</t>
  </si>
  <si>
    <t>https://podminky.urs.cz/item/CS_URS_2024_02/113154538</t>
  </si>
  <si>
    <t>113202111</t>
  </si>
  <si>
    <t>Vytrhání obrub krajníků obrubníků stojatých</t>
  </si>
  <si>
    <t>m</t>
  </si>
  <si>
    <t>16</t>
  </si>
  <si>
    <t>https://podminky.urs.cz/item/CS_URS_2024_02/113202111</t>
  </si>
  <si>
    <t>37 "obruba chodníková</t>
  </si>
  <si>
    <t>83 "obruba silniční</t>
  </si>
  <si>
    <t>28 "obruba kamenná</t>
  </si>
  <si>
    <t>9</t>
  </si>
  <si>
    <t>121103111</t>
  </si>
  <si>
    <t>Skrývka zemin schopných zúrodnění v rovině a svahu do 1:5</t>
  </si>
  <si>
    <t>m3</t>
  </si>
  <si>
    <t>18</t>
  </si>
  <si>
    <t>https://podminky.urs.cz/item/CS_URS_2024_02/121103111</t>
  </si>
  <si>
    <t>601*0,2</t>
  </si>
  <si>
    <t>122251101</t>
  </si>
  <si>
    <t>Odkopávky a prokopávky nezapažené v hornině třídy těžitelnosti I skupiny 3 objem do 20 m3 strojně</t>
  </si>
  <si>
    <t>20</t>
  </si>
  <si>
    <t>https://podminky.urs.cz/item/CS_URS_2024_02/122251101</t>
  </si>
  <si>
    <t>14*0,3 "reliéfní - kámen 4/6 černá</t>
  </si>
  <si>
    <t>720*0,52 "komunikace - kamenné kostky 9/10</t>
  </si>
  <si>
    <t>367*0,52 "komunikace OZ - kamenné kostky 9/10</t>
  </si>
  <si>
    <t>13*0,52 "místní komunikace - asfalt (napojení na stáv.stav)</t>
  </si>
  <si>
    <t>196*0,3 "chodník - kam.dl. 4/6</t>
  </si>
  <si>
    <t>45*0,52 "sjezdy - kamenné kostky 9/10</t>
  </si>
  <si>
    <t>205*0,52 "parkoviště - kamenné kostky 9/10</t>
  </si>
  <si>
    <t>64*0,35 "kontejnery - kam.dl.4/6</t>
  </si>
  <si>
    <t>17,5*0,4*0,52 "umělá vodící linie</t>
  </si>
  <si>
    <t>720*0,4 "komunikace - kamenné kostky 9/10 - asfalt - sanace</t>
  </si>
  <si>
    <t>367*0,4 "komunikace OZ - kamenné kostky 9/10 - asfalt - sanace</t>
  </si>
  <si>
    <t>13*0,4 "místní komunikace - asfalt (napojení na stáv.stav) - asfalt - sanace</t>
  </si>
  <si>
    <t>45*0,4 "sjezdy - kamenné kostky 9/10 - asfalt - sanace</t>
  </si>
  <si>
    <t>205*0,4 "parkoviště - kamenné kostky 9/10 - asfalt - sanace</t>
  </si>
  <si>
    <t>11</t>
  </si>
  <si>
    <t>132251101</t>
  </si>
  <si>
    <t>Hloubení rýh nezapažených š do 800 mm v hornině třídy těžitelnosti I skupiny 3 objem do 20 m3 strojně</t>
  </si>
  <si>
    <t>22</t>
  </si>
  <si>
    <t>https://podminky.urs.cz/item/CS_URS_2024_02/132251101</t>
  </si>
  <si>
    <t>140*0,3*0,5 "drenáž</t>
  </si>
  <si>
    <t>133251102</t>
  </si>
  <si>
    <t>Hloubení šachet nezapažených v hornině třídy těžitelnosti I skupiny 3 objem do 50 m3</t>
  </si>
  <si>
    <t>24</t>
  </si>
  <si>
    <t>https://podminky.urs.cz/item/CS_URS_2024_02/133251102</t>
  </si>
  <si>
    <t>1*1*1*19 "oplocení - sloupy</t>
  </si>
  <si>
    <t>13</t>
  </si>
  <si>
    <t>162751117</t>
  </si>
  <si>
    <t>Vodorovné přemístění přes 9 000 do 10000 m výkopku/sypaniny z horniny třídy těžitelnosti I skupiny 1 až 3</t>
  </si>
  <si>
    <t>26</t>
  </si>
  <si>
    <t>https://podminky.urs.cz/item/CS_URS_2024_02/162751117</t>
  </si>
  <si>
    <t>1331,04+21+19</t>
  </si>
  <si>
    <t>171201231</t>
  </si>
  <si>
    <t>Poplatek za uložení zeminy a kamení na recyklační skládce (skládkovné) kód odpadu 17 05 04</t>
  </si>
  <si>
    <t>t</t>
  </si>
  <si>
    <t>28</t>
  </si>
  <si>
    <t>https://podminky.urs.cz/item/CS_URS_2024_02/171201231</t>
  </si>
  <si>
    <t>1371,04*2 "Přepočtené koeficientem množství</t>
  </si>
  <si>
    <t>15</t>
  </si>
  <si>
    <t>171251201</t>
  </si>
  <si>
    <t>Uložení sypaniny na skládky nebo meziskládky</t>
  </si>
  <si>
    <t>30</t>
  </si>
  <si>
    <t>https://podminky.urs.cz/item/CS_URS_2024_02/171251201</t>
  </si>
  <si>
    <t>181411131</t>
  </si>
  <si>
    <t>Založení parkového trávníku výsevem pl do 1000 m2 v rovině a ve svahu do 1:5</t>
  </si>
  <si>
    <t>32</t>
  </si>
  <si>
    <t>https://podminky.urs.cz/item/CS_URS_2024_02/181411131</t>
  </si>
  <si>
    <t>465 "zatravnění</t>
  </si>
  <si>
    <t>17</t>
  </si>
  <si>
    <t>M</t>
  </si>
  <si>
    <t>00572410</t>
  </si>
  <si>
    <t>osivo směs travní parková</t>
  </si>
  <si>
    <t>kg</t>
  </si>
  <si>
    <t>34</t>
  </si>
  <si>
    <t>465*0,015 "Přepočtené koeficientem množství</t>
  </si>
  <si>
    <t>181951111</t>
  </si>
  <si>
    <t>Úprava pláně v hornině třídy těžitelnosti I skupiny 1 až 3 bez zhutnění strojně</t>
  </si>
  <si>
    <t>36</t>
  </si>
  <si>
    <t>https://podminky.urs.cz/item/CS_URS_2024_02/181951111</t>
  </si>
  <si>
    <t>19</t>
  </si>
  <si>
    <t>181951112</t>
  </si>
  <si>
    <t>Úprava pláně v hornině třídy těžitelnosti I skupiny 1 až 3 se zhutněním strojně</t>
  </si>
  <si>
    <t>38</t>
  </si>
  <si>
    <t>https://podminky.urs.cz/item/CS_URS_2024_02/181951112</t>
  </si>
  <si>
    <t>14 "reliéfní - kámen 4/6 černá</t>
  </si>
  <si>
    <t>720 "komunikace - kamenné kostky 9/10</t>
  </si>
  <si>
    <t>367 "komunikace OZ - kamenné kostky 9/10</t>
  </si>
  <si>
    <t>13 "místní komunikace - asfalt (napojení na stáv.stav)</t>
  </si>
  <si>
    <t>196 "chodník - kam.dl. 4/6</t>
  </si>
  <si>
    <t>45 "sjezdy - kamenné kostky 9/10</t>
  </si>
  <si>
    <t>25 "přeskládání stáv.kam.dlažby</t>
  </si>
  <si>
    <t>205 "parkoviště - kamenné kostky 9/10</t>
  </si>
  <si>
    <t>64 "kontejnery - kam.dl.4/6</t>
  </si>
  <si>
    <t>17,5*0,4 "umělá vodící linie</t>
  </si>
  <si>
    <t>182351023</t>
  </si>
  <si>
    <t>Rozprostření ornice pl do 100 m2 ve svahu přes 1:5 tl vrstvy do 200 mm strojně</t>
  </si>
  <si>
    <t>40</t>
  </si>
  <si>
    <t>https://podminky.urs.cz/item/CS_URS_2024_02/182351023</t>
  </si>
  <si>
    <t>10321100</t>
  </si>
  <si>
    <t>zahradní substrát pro výsadbu VL</t>
  </si>
  <si>
    <t>42</t>
  </si>
  <si>
    <t>465*0,15 "Přepočtené koeficientem množství</t>
  </si>
  <si>
    <t>Zakládání</t>
  </si>
  <si>
    <t>211531111</t>
  </si>
  <si>
    <t>Výplň odvodňovacích žeber nebo trativodů kamenivem hrubým drceným frakce 16 až 63 mm</t>
  </si>
  <si>
    <t>44</t>
  </si>
  <si>
    <t>https://podminky.urs.cz/item/CS_URS_2024_02/211531111</t>
  </si>
  <si>
    <t>140*0,3*0,5</t>
  </si>
  <si>
    <t>23</t>
  </si>
  <si>
    <t>211971110</t>
  </si>
  <si>
    <t>Zřízení opláštění žeber nebo trativodů geotextilií v rýze nebo zářezu sklonu do 1:2</t>
  </si>
  <si>
    <t>46</t>
  </si>
  <si>
    <t>https://podminky.urs.cz/item/CS_URS_2024_02/211971110</t>
  </si>
  <si>
    <t>69311172</t>
  </si>
  <si>
    <t>geotextilie PP s ÚV stabilizací 300g/m2</t>
  </si>
  <si>
    <t>48</t>
  </si>
  <si>
    <t>168*1,1 "Přepočtené koeficientem množství</t>
  </si>
  <si>
    <t>25</t>
  </si>
  <si>
    <t>212755214</t>
  </si>
  <si>
    <t>Trativody z drenážních trubek plastových flexibilních D 100 mm bez lože</t>
  </si>
  <si>
    <t>50</t>
  </si>
  <si>
    <t>https://podminky.urs.cz/item/CS_URS_2024_02/212755214</t>
  </si>
  <si>
    <t>271542211</t>
  </si>
  <si>
    <t>Podsyp pod základové konstrukce se zhutněním z netříděné štěrkodrtě</t>
  </si>
  <si>
    <t>52</t>
  </si>
  <si>
    <t>https://podminky.urs.cz/item/CS_URS_2024_02/271542211</t>
  </si>
  <si>
    <t>1*1*0,1*19 "oplocení - sloupy</t>
  </si>
  <si>
    <t>27</t>
  </si>
  <si>
    <t>275313711</t>
  </si>
  <si>
    <t>Základové patky z betonu tř. C 20/25</t>
  </si>
  <si>
    <t>54</t>
  </si>
  <si>
    <t>https://podminky.urs.cz/item/CS_URS_2024_02/275313711</t>
  </si>
  <si>
    <t>1*1*0,9*19 "oplocení - sloupy</t>
  </si>
  <si>
    <t>275351121</t>
  </si>
  <si>
    <t>Zřízení bednění základových patek</t>
  </si>
  <si>
    <t>56</t>
  </si>
  <si>
    <t>https://podminky.urs.cz/item/CS_URS_2024_02/275351121</t>
  </si>
  <si>
    <t>1*4*0,2*19 "oplocení - sloupy</t>
  </si>
  <si>
    <t>29</t>
  </si>
  <si>
    <t>275351122</t>
  </si>
  <si>
    <t>Odstranění bednění základových patek</t>
  </si>
  <si>
    <t>58</t>
  </si>
  <si>
    <t>https://podminky.urs.cz/item/CS_URS_2024_02/275351122</t>
  </si>
  <si>
    <t>Komunikace pozemní</t>
  </si>
  <si>
    <t>564761111</t>
  </si>
  <si>
    <t>Podklad z kameniva hrubého drceného vel. 32-63 mm plochy přes 100 m2 tl 200 mm</t>
  </si>
  <si>
    <t>60</t>
  </si>
  <si>
    <t>https://podminky.urs.cz/item/CS_URS_2024_02/564761111</t>
  </si>
  <si>
    <t>720*2 "komunikace - kamenné kostky 9/10 - asfalt - sanace</t>
  </si>
  <si>
    <t>367*2 "komunikace OZ - kamenné kostky 9/10 - asfalt - sanace</t>
  </si>
  <si>
    <t>13*2 "místní komunikace - asfalt (napojení na stáv.stav) - asfalt - sanace</t>
  </si>
  <si>
    <t>45*2 "sjezdy - kamenné kostky 9/10 - asfalt - sanace</t>
  </si>
  <si>
    <t>205*2 "parkoviště - kamenné kostky 9/10 - asfalt - sanace</t>
  </si>
  <si>
    <t>31</t>
  </si>
  <si>
    <t>564851114</t>
  </si>
  <si>
    <t>Podklad ze štěrkodrtě ŠD plochy přes 100 m2 tl 180 mm</t>
  </si>
  <si>
    <t>62</t>
  </si>
  <si>
    <t>https://podminky.urs.cz/item/CS_URS_2024_02/564851114</t>
  </si>
  <si>
    <t>720 "komunikace - kamenné kostky 9/10 fr.0/32</t>
  </si>
  <si>
    <t>367 "komunikace OZ - kamenné kostky 9/10 fr.0/32</t>
  </si>
  <si>
    <t>45 "sjezdy - kamenné kostky 9/10 fr.0/32</t>
  </si>
  <si>
    <t>205 "parkoviště - kamenné kostky 9/10 fr.0/32</t>
  </si>
  <si>
    <t>564861111</t>
  </si>
  <si>
    <t>Podklad ze štěrkodrtě ŠD plochy přes 100 m2 tl 200 mm</t>
  </si>
  <si>
    <t>64</t>
  </si>
  <si>
    <t>https://podminky.urs.cz/item/CS_URS_2024_02/564861111</t>
  </si>
  <si>
    <t>13 "místní komunikace - asfalt (napojení na stáv.stav) fr.0/63</t>
  </si>
  <si>
    <t>13 "místní komunikace - asfalt (napojení na stáv.stav) fr.0/32</t>
  </si>
  <si>
    <t>720 "komunikace - kamenné kostky 9/10 fr.0/63</t>
  </si>
  <si>
    <t>367 "komunikace OZ - kamenné kostky 9/10 fr.0/63</t>
  </si>
  <si>
    <t>45 "sjezdy - kamenné kostky 9/10 fr.0/63</t>
  </si>
  <si>
    <t>205 "parkoviště - kamenné kostky 9/10 fr.0/63</t>
  </si>
  <si>
    <t>14 "reliéfní - kámen 4/6 černá fr.0/32</t>
  </si>
  <si>
    <t>196 "chodník - kam.dl. 4/6 fr.0/32</t>
  </si>
  <si>
    <t>17,5*0,4 "umělá vodící linie fr.0/63</t>
  </si>
  <si>
    <t>17,5*0,4 "umělá vodící linie fr.0/32</t>
  </si>
  <si>
    <t>33</t>
  </si>
  <si>
    <t>564871111</t>
  </si>
  <si>
    <t>Podklad ze štěrkodrtě ŠD plochy přes 100 m2 tl 250 mm</t>
  </si>
  <si>
    <t>66</t>
  </si>
  <si>
    <t>https://podminky.urs.cz/item/CS_URS_2024_02/564871111</t>
  </si>
  <si>
    <t>64 "kontejnery - kam.dl.4/6 fr.0/32</t>
  </si>
  <si>
    <t>565165101</t>
  </si>
  <si>
    <t>Asfaltový beton vrstva podkladní ACP 16 (obalované kamenivo OKS) tl 80 mm š do 1,5 m</t>
  </si>
  <si>
    <t>68</t>
  </si>
  <si>
    <t>https://podminky.urs.cz/item/CS_URS_2024_02/565165101</t>
  </si>
  <si>
    <t>35</t>
  </si>
  <si>
    <t>573111113</t>
  </si>
  <si>
    <t>Postřik živičný infiltrační s posypem z asfaltu množství 1,5 kg/m2</t>
  </si>
  <si>
    <t>70</t>
  </si>
  <si>
    <t>https://podminky.urs.cz/item/CS_URS_2024_02/573111113</t>
  </si>
  <si>
    <t>573211112</t>
  </si>
  <si>
    <t>Postřik živičný spojovací z asfaltu v množství 0,70 kg/m2</t>
  </si>
  <si>
    <t>72</t>
  </si>
  <si>
    <t>https://podminky.urs.cz/item/CS_URS_2024_02/573211112</t>
  </si>
  <si>
    <t>37</t>
  </si>
  <si>
    <t>577134111</t>
  </si>
  <si>
    <t>Asfaltový beton vrstva obrusná ACO 11+ (ABS) tř. I tl 40 mm š do 3 m z nemodifikovaného asfaltu</t>
  </si>
  <si>
    <t>74</t>
  </si>
  <si>
    <t>https://podminky.urs.cz/item/CS_URS_2024_02/577134111</t>
  </si>
  <si>
    <t>577144111</t>
  </si>
  <si>
    <t>Asfaltový beton vrstva obrusná ACO 11+ (ABS) tř. I tl 50 mm š do 3 m z nemodifikovaného asfaltu</t>
  </si>
  <si>
    <t>76</t>
  </si>
  <si>
    <t>https://podminky.urs.cz/item/CS_URS_2024_02/577144111</t>
  </si>
  <si>
    <t>39</t>
  </si>
  <si>
    <t>591211111</t>
  </si>
  <si>
    <t>Kladení dlažby z kostek drobných z kamene do lože z kameniva těženého tl 50 mm</t>
  </si>
  <si>
    <t>78</t>
  </si>
  <si>
    <t>https://podminky.urs.cz/item/CS_URS_2024_02/591211111</t>
  </si>
  <si>
    <t>205-64*0,1 "parkoviště - kamenné kostky 9/10</t>
  </si>
  <si>
    <t>64*0,1 "oddělení parkovacích stání - kamenná kostka 9/10 černá - V10b</t>
  </si>
  <si>
    <t>58381007</t>
  </si>
  <si>
    <t>kostka štípaná dlažební žula drobná 9/10</t>
  </si>
  <si>
    <t>80</t>
  </si>
  <si>
    <t>41</t>
  </si>
  <si>
    <t>58381007-1</t>
  </si>
  <si>
    <t>kostka štípaná dlažební žula drobná 9/10 černá</t>
  </si>
  <si>
    <t>82</t>
  </si>
  <si>
    <t>591411111</t>
  </si>
  <si>
    <t>Kladení dlažby z mozaiky jednobarevné komunikací pro pěší lože z kameniva</t>
  </si>
  <si>
    <t>84</t>
  </si>
  <si>
    <t>https://podminky.urs.cz/item/CS_URS_2024_02/591411111</t>
  </si>
  <si>
    <t>43</t>
  </si>
  <si>
    <t>58381004</t>
  </si>
  <si>
    <t>kostka štípaná dlažební mozaika žula 4/6 tř 1</t>
  </si>
  <si>
    <t>86</t>
  </si>
  <si>
    <t>58381005</t>
  </si>
  <si>
    <t>kostka štípaná dlažební mozaika žula 4/6 černá</t>
  </si>
  <si>
    <t>88</t>
  </si>
  <si>
    <t>45</t>
  </si>
  <si>
    <t>596212210</t>
  </si>
  <si>
    <t>Kladení zámkové dlažby pozemních komunikací ručně tl 80 mm skupiny A pl do 50 m2</t>
  </si>
  <si>
    <t>90</t>
  </si>
  <si>
    <t>https://podminky.urs.cz/item/CS_URS_2024_02/596212210</t>
  </si>
  <si>
    <t>59246089</t>
  </si>
  <si>
    <t>dlažba pro nevidomé betonová 200x200mm tl 80mm bílá</t>
  </si>
  <si>
    <t>92</t>
  </si>
  <si>
    <t>Trubní vedení</t>
  </si>
  <si>
    <t>47</t>
  </si>
  <si>
    <t>890211811</t>
  </si>
  <si>
    <t>Bourání šachet z prostého betonu ručně obestavěného prostoru do 1,5 m3</t>
  </si>
  <si>
    <t>94</t>
  </si>
  <si>
    <t>https://podminky.urs.cz/item/CS_URS_2024_02/890211811</t>
  </si>
  <si>
    <t>0,3*1,5 "uliční vpusti</t>
  </si>
  <si>
    <t>895941302</t>
  </si>
  <si>
    <t>Osazení vpusti uliční DN 450 z betonových dílců dno s kalištěm</t>
  </si>
  <si>
    <t>96</t>
  </si>
  <si>
    <t>https://podminky.urs.cz/item/CS_URS_2024_02/895941302</t>
  </si>
  <si>
    <t>49</t>
  </si>
  <si>
    <t>59224495</t>
  </si>
  <si>
    <t>vpusť uliční DN 450 kaliště nízké 450/240x50mm</t>
  </si>
  <si>
    <t>98</t>
  </si>
  <si>
    <t>895941314</t>
  </si>
  <si>
    <t>Osazení vpusti uliční DN 450 z betonových dílců skruž horní 570 mm</t>
  </si>
  <si>
    <t>100</t>
  </si>
  <si>
    <t>https://podminky.urs.cz/item/CS_URS_2024_02/895941314</t>
  </si>
  <si>
    <t>51</t>
  </si>
  <si>
    <t>59224486</t>
  </si>
  <si>
    <t>skruž betonová horní pro uliční vpusť 450x570x50mm</t>
  </si>
  <si>
    <t>102</t>
  </si>
  <si>
    <t>59223864</t>
  </si>
  <si>
    <t>prstenec pro uliční vpusť vyrovnávací betonový 390x60x130mm</t>
  </si>
  <si>
    <t>104</t>
  </si>
  <si>
    <t>53</t>
  </si>
  <si>
    <t>895941322</t>
  </si>
  <si>
    <t>Osazení vpusti uliční DN 450 z betonových dílců skruž středová 295 mm</t>
  </si>
  <si>
    <t>106</t>
  </si>
  <si>
    <t>https://podminky.urs.cz/item/CS_URS_2024_02/895941322</t>
  </si>
  <si>
    <t>59224487</t>
  </si>
  <si>
    <t>skruž betonová středová pro uliční vpusť 450x295x50mm</t>
  </si>
  <si>
    <t>108</t>
  </si>
  <si>
    <t>55</t>
  </si>
  <si>
    <t>895941331</t>
  </si>
  <si>
    <t>Osazení vpusti uliční DN 450 z betonových dílců skruž průběžná s výtokem</t>
  </si>
  <si>
    <t>110</t>
  </si>
  <si>
    <t>https://podminky.urs.cz/item/CS_URS_2024_02/895941331</t>
  </si>
  <si>
    <t>59224489</t>
  </si>
  <si>
    <t>skruž betonová s odtokem 150mm pro uliční vpusť 450x450x50mm</t>
  </si>
  <si>
    <t>112</t>
  </si>
  <si>
    <t>57</t>
  </si>
  <si>
    <t>899203112</t>
  </si>
  <si>
    <t>Osazení mříží litinových včetně rámů a košů na bahno pro třídu zatížení B125, C250</t>
  </si>
  <si>
    <t>114</t>
  </si>
  <si>
    <t>https://podminky.urs.cz/item/CS_URS_2024_02/899203112</t>
  </si>
  <si>
    <t>55242323</t>
  </si>
  <si>
    <t>mříž D 400 - konkávní 300x500mm</t>
  </si>
  <si>
    <t>116</t>
  </si>
  <si>
    <t>59</t>
  </si>
  <si>
    <t>28661784</t>
  </si>
  <si>
    <t>revizní šachty D 400-kalový koš pro D 315</t>
  </si>
  <si>
    <t>118</t>
  </si>
  <si>
    <t>899132111</t>
  </si>
  <si>
    <t>Výměna (výšková úprava) poklopu kanalizačního samonivelačního s ošetřením podkladu hloubky do 25 cm</t>
  </si>
  <si>
    <t>120</t>
  </si>
  <si>
    <t>https://podminky.urs.cz/item/CS_URS_2024_02/899132111</t>
  </si>
  <si>
    <t>4 "poklop do nové nivelety</t>
  </si>
  <si>
    <t>61</t>
  </si>
  <si>
    <t>899132212</t>
  </si>
  <si>
    <t>Výměna (výšková úprava) poklopu vodovodního samonivelačního nebo pevného šoupátkového</t>
  </si>
  <si>
    <t>122</t>
  </si>
  <si>
    <t>https://podminky.urs.cz/item/CS_URS_2024_02/899132212</t>
  </si>
  <si>
    <t>4 "nová niveleta stávajícího poklopu šoupěte</t>
  </si>
  <si>
    <t>Ostatní konstrukce a práce, bourání</t>
  </si>
  <si>
    <t>914-1</t>
  </si>
  <si>
    <t>Posunutí stávající SDZ do nové polohy</t>
  </si>
  <si>
    <t>124</t>
  </si>
  <si>
    <t>63</t>
  </si>
  <si>
    <t>914111111</t>
  </si>
  <si>
    <t>Montáž svislé dopravní značky do velikosti 1 m2 objímkami na sloupek nebo konzolu</t>
  </si>
  <si>
    <t>126</t>
  </si>
  <si>
    <t>https://podminky.urs.cz/item/CS_URS_2024_02/914111111</t>
  </si>
  <si>
    <t>40445654</t>
  </si>
  <si>
    <t>informativní značky zónové IZ5 1000x750mm</t>
  </si>
  <si>
    <t>128</t>
  </si>
  <si>
    <t>65</t>
  </si>
  <si>
    <t>40445625</t>
  </si>
  <si>
    <t>informativní značky provozní IP8, IP9, IP11-IP13 500x700mm</t>
  </si>
  <si>
    <t>130</t>
  </si>
  <si>
    <t>914511111</t>
  </si>
  <si>
    <t>Montáž sloupku dopravních značek délky do 3,5 m s betonovým základem</t>
  </si>
  <si>
    <t>132</t>
  </si>
  <si>
    <t>https://podminky.urs.cz/item/CS_URS_2024_02/914511111</t>
  </si>
  <si>
    <t>67</t>
  </si>
  <si>
    <t>40445230</t>
  </si>
  <si>
    <t>sloupek pro dopravní značku Zn D 70mm v 3,5m</t>
  </si>
  <si>
    <t>134</t>
  </si>
  <si>
    <t>40445257</t>
  </si>
  <si>
    <t>svorka upínací na sloupek D 70mm</t>
  </si>
  <si>
    <t>136</t>
  </si>
  <si>
    <t>69</t>
  </si>
  <si>
    <t>40445254</t>
  </si>
  <si>
    <t>víčko plastové na sloupek D 70mm</t>
  </si>
  <si>
    <t>138</t>
  </si>
  <si>
    <t>915231111-1</t>
  </si>
  <si>
    <t>Vodorovné dopravní značení přechody pro chodce, šipky, symboly z kamenné kostky černé</t>
  </si>
  <si>
    <t>140</t>
  </si>
  <si>
    <t>2 "V10f</t>
  </si>
  <si>
    <t>71</t>
  </si>
  <si>
    <t>916111112</t>
  </si>
  <si>
    <t>Osazení obruby z velkých kostek bez boční opěry do lože z betonu prostého</t>
  </si>
  <si>
    <t>142</t>
  </si>
  <si>
    <t>https://podminky.urs.cz/item/CS_URS_2024_02/916111112</t>
  </si>
  <si>
    <t>4 "kamenná kostka 15x15</t>
  </si>
  <si>
    <t>58381008</t>
  </si>
  <si>
    <t>kostka štípaná dlažební žula velká 15/15</t>
  </si>
  <si>
    <t>144</t>
  </si>
  <si>
    <t>4*0,17 "Přepočtené koeficientem množství</t>
  </si>
  <si>
    <t>73</t>
  </si>
  <si>
    <t>916241213</t>
  </si>
  <si>
    <t>Osazení obrubníku kamenného stojatého s boční opěrou do lože z betonu prostého</t>
  </si>
  <si>
    <t>146</t>
  </si>
  <si>
    <t>https://podminky.urs.cz/item/CS_URS_2024_02/916241213</t>
  </si>
  <si>
    <t>300 "OP6 15/25</t>
  </si>
  <si>
    <t>49 "OP6 snížený</t>
  </si>
  <si>
    <t>12 "OP6 přechodový</t>
  </si>
  <si>
    <t>185 "OP7 12/25</t>
  </si>
  <si>
    <t>58380007</t>
  </si>
  <si>
    <t>obrubník kamenný žulový přímý 1000x150x250mm</t>
  </si>
  <si>
    <t>148</t>
  </si>
  <si>
    <t>75</t>
  </si>
  <si>
    <t>58380007-1</t>
  </si>
  <si>
    <t>obrubník kamenný žulový přímý 1000x150x150mm snížený</t>
  </si>
  <si>
    <t>150</t>
  </si>
  <si>
    <t>58380007-2</t>
  </si>
  <si>
    <t>obrubník kamenný žulový přímý 1000x150x150-250mm přechodový</t>
  </si>
  <si>
    <t>152</t>
  </si>
  <si>
    <t>77</t>
  </si>
  <si>
    <t>58380374</t>
  </si>
  <si>
    <t>obrubník kamenný žulový přímý 1000x120x250mm</t>
  </si>
  <si>
    <t>154</t>
  </si>
  <si>
    <t>918221112</t>
  </si>
  <si>
    <t>PHS sloupek ŽB tvaru H zakládaný do patky výšky od 1 do 3 m</t>
  </si>
  <si>
    <t>156</t>
  </si>
  <si>
    <t>https://podminky.urs.cz/item/CS_URS_2024_02/918221112</t>
  </si>
  <si>
    <t>2,75*19</t>
  </si>
  <si>
    <t>79</t>
  </si>
  <si>
    <t>918242202</t>
  </si>
  <si>
    <t>PHS do profilů panel soklový betonový šířky do 2,5 m výšky do 1 m</t>
  </si>
  <si>
    <t>158</t>
  </si>
  <si>
    <t>https://podminky.urs.cz/item/CS_URS_2024_02/918242202</t>
  </si>
  <si>
    <t>45*2</t>
  </si>
  <si>
    <t>919121111</t>
  </si>
  <si>
    <t>Těsnění spár zálivkou za studena pro komůrky š 10 mm hl 20 mm s těsnicím profilem</t>
  </si>
  <si>
    <t>160</t>
  </si>
  <si>
    <t>https://podminky.urs.cz/item/CS_URS_2024_02/919121111</t>
  </si>
  <si>
    <t>81</t>
  </si>
  <si>
    <t>919735112</t>
  </si>
  <si>
    <t>Řezání stávajícího živičného krytu hl přes 50 do 100 mm</t>
  </si>
  <si>
    <t>162</t>
  </si>
  <si>
    <t>https://podminky.urs.cz/item/CS_URS_2024_02/919735112</t>
  </si>
  <si>
    <t>962032230</t>
  </si>
  <si>
    <t>Bourání zdiva z cihel pálených nebo vápenopískových na MV nebo MVC do 1 m3</t>
  </si>
  <si>
    <t>164</t>
  </si>
  <si>
    <t>https://podminky.urs.cz/item/CS_URS_2024_02/962032230</t>
  </si>
  <si>
    <t>1,85*0,5*0,75+1,85*0,3*0,5</t>
  </si>
  <si>
    <t>83</t>
  </si>
  <si>
    <t>962032254</t>
  </si>
  <si>
    <t>Bourání zdiva z tvárnic betonových na jakoukoli maltu přes 1 m3</t>
  </si>
  <si>
    <t>166</t>
  </si>
  <si>
    <t>https://podminky.urs.cz/item/CS_URS_2024_02/962032254</t>
  </si>
  <si>
    <t>5*0,2*1 "podezdívka</t>
  </si>
  <si>
    <t>966052121</t>
  </si>
  <si>
    <t>Bourání sloupků a vzpěr ŽB plotových s betonovou patkou</t>
  </si>
  <si>
    <t>168</t>
  </si>
  <si>
    <t>https://podminky.urs.cz/item/CS_URS_2024_02/966052121</t>
  </si>
  <si>
    <t>85</t>
  </si>
  <si>
    <t>966071711</t>
  </si>
  <si>
    <t>Bourání sloupků a vzpěr plotových ocelových do 2,5 m zabetonovaných</t>
  </si>
  <si>
    <t>170</t>
  </si>
  <si>
    <t>https://podminky.urs.cz/item/CS_URS_2024_02/966071711</t>
  </si>
  <si>
    <t>966071822</t>
  </si>
  <si>
    <t>Rozebrání oplocení z drátěného pletiva se čtvercovými oky v přes 1,6 do 2,0 m</t>
  </si>
  <si>
    <t>172</t>
  </si>
  <si>
    <t>https://podminky.urs.cz/item/CS_URS_2024_02/966071822</t>
  </si>
  <si>
    <t>87</t>
  </si>
  <si>
    <t>966072811</t>
  </si>
  <si>
    <t>Rozebrání rámového oplocení na ocelové sloupky v přes 1 do 2 m</t>
  </si>
  <si>
    <t>174</t>
  </si>
  <si>
    <t>https://podminky.urs.cz/item/CS_URS_2024_02/966072811</t>
  </si>
  <si>
    <t>966073812</t>
  </si>
  <si>
    <t>Rozebrání vrat a vrátek k oplocení pl přes 6 do 10 m2</t>
  </si>
  <si>
    <t>176</t>
  </si>
  <si>
    <t>https://podminky.urs.cz/item/CS_URS_2024_02/966073812</t>
  </si>
  <si>
    <t>89</t>
  </si>
  <si>
    <t>IP 01</t>
  </si>
  <si>
    <t>Přechodné dopravní značení (max. částka)</t>
  </si>
  <si>
    <t>soubor</t>
  </si>
  <si>
    <t>178</t>
  </si>
  <si>
    <t>IP 02</t>
  </si>
  <si>
    <t>Vytyčení stávajících inženýrských sítí (max. částka)</t>
  </si>
  <si>
    <t>180</t>
  </si>
  <si>
    <t>91</t>
  </si>
  <si>
    <t>IP 03</t>
  </si>
  <si>
    <t>Informační tabule s údaji stavby (max. částka)</t>
  </si>
  <si>
    <t>182</t>
  </si>
  <si>
    <t>997</t>
  </si>
  <si>
    <t>Přesun sutě</t>
  </si>
  <si>
    <t>997221551</t>
  </si>
  <si>
    <t>Vodorovná doprava suti ze sypkých materiálů do 1 km</t>
  </si>
  <si>
    <t>184</t>
  </si>
  <si>
    <t>https://podminky.urs.cz/item/CS_URS_2024_02/997221551</t>
  </si>
  <si>
    <t>93</t>
  </si>
  <si>
    <t>997221559</t>
  </si>
  <si>
    <t>Příplatek ZKD 1 km u vodorovné dopravy suti ze sypkých materiálů</t>
  </si>
  <si>
    <t>186</t>
  </si>
  <si>
    <t>https://podminky.urs.cz/item/CS_URS_2024_02/997221559</t>
  </si>
  <si>
    <t>997221861</t>
  </si>
  <si>
    <t>Poplatek za uložení na recyklační skládce (skládkovné) stavebního odpadu z prostého betonu pod kódem 17 01 01</t>
  </si>
  <si>
    <t>188</t>
  </si>
  <si>
    <t>https://podminky.urs.cz/item/CS_URS_2024_02/997221861</t>
  </si>
  <si>
    <t>95</t>
  </si>
  <si>
    <t>997221873</t>
  </si>
  <si>
    <t>Poplatek za uložení na recyklační skládce (skládkovné) stavebního odpadu zeminy a kamení zatříděného do Katalogu odpadů pod kódem 17 05 04</t>
  </si>
  <si>
    <t>190</t>
  </si>
  <si>
    <t>https://podminky.urs.cz/item/CS_URS_2024_02/997221873</t>
  </si>
  <si>
    <t>997221875</t>
  </si>
  <si>
    <t>Poplatek za uložení na recyklační skládce (skládkovné) stavebního odpadu asfaltového bez obsahu dehtu zatříděného do Katalogu odpadů pod kódem 17 03 02</t>
  </si>
  <si>
    <t>192</t>
  </si>
  <si>
    <t>https://podminky.urs.cz/item/CS_URS_2024_02/997221875</t>
  </si>
  <si>
    <t>998</t>
  </si>
  <si>
    <t>Přesun hmot</t>
  </si>
  <si>
    <t>97</t>
  </si>
  <si>
    <t>998225111</t>
  </si>
  <si>
    <t>Přesun hmot pro pozemní komunikace s krytem z kamene, monolitickým betonovým nebo živičným</t>
  </si>
  <si>
    <t>194</t>
  </si>
  <si>
    <t>https://podminky.urs.cz/item/CS_URS_2024_02/998225111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</si>
  <si>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</si>
  <si>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</si>
  <si>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</si>
  <si>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</si>
  <si>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</si>
  <si>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</si>
  <si>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196</t>
  </si>
  <si>
    <t>https://podminky.urs.cz/item/CS_URS_2024_02/711131101</t>
  </si>
  <si>
    <t>720 "komunikace - kamenné kostky 9/10 - asfalt - sanace</t>
  </si>
  <si>
    <t>367 "komunikace OZ - kamenné kostky 9/10 - asfalt - sanace</t>
  </si>
  <si>
    <t>13 "místní komunikace - asfalt (napojení na stáv.stav) - asfalt - sanace</t>
  </si>
  <si>
    <t>45 "sjezdy - kamenné kostky 9/10 - asfalt - sanace</t>
  </si>
  <si>
    <t>205 "parkoviště - kamenné kostky 9/10 - asfalt - sanace</t>
  </si>
  <si>
    <t>99</t>
  </si>
  <si>
    <t>69311175</t>
  </si>
  <si>
    <t>geotextilie PP s ÚV stabilizací 500g/m2</t>
  </si>
  <si>
    <t>198</t>
  </si>
  <si>
    <t>1350*1,15 "Přepočtené koeficientem množství</t>
  </si>
  <si>
    <t>711161112</t>
  </si>
  <si>
    <t>Izolace proti zemní vlhkosti nopovou fólií vodorovná, nopek v 8,0 mm, tl do 0,6 mm</t>
  </si>
  <si>
    <t>CS ÚRS 2022 02</t>
  </si>
  <si>
    <t>200</t>
  </si>
  <si>
    <t>https://podminky.urs.cz/item/CS_URS_2022_02/711161112</t>
  </si>
  <si>
    <t>18*1</t>
  </si>
  <si>
    <t>101</t>
  </si>
  <si>
    <t>711161212</t>
  </si>
  <si>
    <t>Izolace proti zemní vlhkosti nopovou fólií svislá, nopek v 8,0 mm, tl do 0,6 mm</t>
  </si>
  <si>
    <t>202</t>
  </si>
  <si>
    <t>https://podminky.urs.cz/item/CS_URS_2022_02/711161212</t>
  </si>
  <si>
    <t>18*0,4</t>
  </si>
  <si>
    <t>711161384</t>
  </si>
  <si>
    <t>Izolace proti zemní vlhkosti nopovou fólií ukončení provětrávací lištou</t>
  </si>
  <si>
    <t>204</t>
  </si>
  <si>
    <t>https://podminky.urs.cz/item/CS_URS_2022_02/711161384</t>
  </si>
  <si>
    <t>103</t>
  </si>
  <si>
    <t>998711201</t>
  </si>
  <si>
    <t>Přesun hmot procentní pro izolace proti vodě, vlhkosti a plynům v objektech v do 6 m</t>
  </si>
  <si>
    <t>%</t>
  </si>
  <si>
    <t>206</t>
  </si>
  <si>
    <t>https://podminky.urs.cz/item/CS_URS_2024_02/998711201</t>
  </si>
  <si>
    <t>741</t>
  </si>
  <si>
    <t>Elektroinstalace - silnoproud</t>
  </si>
  <si>
    <t>741-1</t>
  </si>
  <si>
    <t>Chránička CETIN PE 110</t>
  </si>
  <si>
    <t>208</t>
  </si>
  <si>
    <t>767</t>
  </si>
  <si>
    <t>Konstrukce zámečnické</t>
  </si>
  <si>
    <t>105</t>
  </si>
  <si>
    <t>767-PB</t>
  </si>
  <si>
    <t>M+D brána posuvná š.4 m</t>
  </si>
  <si>
    <t>210</t>
  </si>
  <si>
    <t>Práce a dodávky M</t>
  </si>
  <si>
    <t>23-M</t>
  </si>
  <si>
    <t>Montáže potrubí</t>
  </si>
  <si>
    <t>230-1</t>
  </si>
  <si>
    <t>Ochrana drenáže ve vztahu k plynovodu DN 200</t>
  </si>
  <si>
    <t>212</t>
  </si>
  <si>
    <t>VRN</t>
  </si>
  <si>
    <t>Vedlejší rozpočtové náklady</t>
  </si>
  <si>
    <t>107</t>
  </si>
  <si>
    <t>043134000</t>
  </si>
  <si>
    <t>Zkoušky zatěžovací</t>
  </si>
  <si>
    <t>214</t>
  </si>
  <si>
    <t>999-VRN-1.1</t>
  </si>
  <si>
    <t>geodetické práce před výstavbou</t>
  </si>
  <si>
    <t>---</t>
  </si>
  <si>
    <t>216</t>
  </si>
  <si>
    <t>109</t>
  </si>
  <si>
    <t>999-VRN-10</t>
  </si>
  <si>
    <t>Geolog (geotechnik) - posouzení únosnosti zemní pláně</t>
  </si>
  <si>
    <t>218</t>
  </si>
  <si>
    <t>999-VRN-2.1</t>
  </si>
  <si>
    <t>geodetické práce při provádění stavby</t>
  </si>
  <si>
    <t>220</t>
  </si>
  <si>
    <t>111</t>
  </si>
  <si>
    <t>999-VRN-3.1</t>
  </si>
  <si>
    <t>Geodetické práce po výstavbě</t>
  </si>
  <si>
    <t>222</t>
  </si>
  <si>
    <t>999-VRN-4</t>
  </si>
  <si>
    <t>Dokumentace skutečného provedení 3 paré</t>
  </si>
  <si>
    <t>224</t>
  </si>
  <si>
    <t>SO 301 - dešťová kanalizace</t>
  </si>
  <si>
    <t>ing. Jaroslav Krystyník</t>
  </si>
  <si>
    <t>11 - Přípravné a přidružené práce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</si>
  <si>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</si>
  <si>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</si>
  <si>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</si>
  <si>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</si>
  <si>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</si>
  <si>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45 - Podkladní a vedlejší konstrukce (inženýr. stavby kromě vozovek a železnič. svršku)</t>
  </si>
  <si>
    <t>721 - Vnitřní kanalizace</t>
  </si>
  <si>
    <t>83 - Potrubí z trub kameninových</t>
  </si>
  <si>
    <t>87 - Potrubí z trub plastických, skleněných a čedičových</t>
  </si>
  <si>
    <t>89 - Ostatní konstrukce a práce na trubním vedení</t>
  </si>
  <si>
    <t>H27 - Vedení trubní dálková a přípojná</t>
  </si>
  <si>
    <t>D1 - Ostatní materiál</t>
  </si>
  <si>
    <t>Přípravné a přidružené práce</t>
  </si>
  <si>
    <t>119000001RA0</t>
  </si>
  <si>
    <t>Dočasné zajištění potrubí ve výkopu</t>
  </si>
  <si>
    <t>RTS I / 2020</t>
  </si>
  <si>
    <t>Hloubené vykopávky</t>
  </si>
  <si>
    <t>130001101R00</t>
  </si>
  <si>
    <t>Příplatek za ztížené hloubení v blízkosti vedení</t>
  </si>
  <si>
    <t>132201212R00</t>
  </si>
  <si>
    <t>Hloubení rýh š.do 200 cm hor.3 do 1000m3,STROJNĚ</t>
  </si>
  <si>
    <t>132201219R00</t>
  </si>
  <si>
    <t>Přípl.za lepivost,hloubení rýh 200cm,hor.3,STROJNĚ</t>
  </si>
  <si>
    <t>132301212R00</t>
  </si>
  <si>
    <t>Hloubení rýh š.do 200 cm hor.4 do 1000 m3, STROJNĚ</t>
  </si>
  <si>
    <t>132301219R00</t>
  </si>
  <si>
    <t>Přípl.za lepivost,hloubení rýh 200cm,hor.4,STROJNĚ</t>
  </si>
  <si>
    <t>131201112R00</t>
  </si>
  <si>
    <t>Hloubení nezapaž. jam hor.3 do 1000 m3, STROJNĚ (79,6+92,6+63,2):2</t>
  </si>
  <si>
    <t>131201119R00</t>
  </si>
  <si>
    <t>Příplatek za lepivost - hloubení nezap.jam v hor.3</t>
  </si>
  <si>
    <t>131301112R00</t>
  </si>
  <si>
    <t>Hloubení nezapaž. jam hor.4 do 1000 m3, STROJNĚ (79,6+92,6+63,2):2</t>
  </si>
  <si>
    <t>131301119R00</t>
  </si>
  <si>
    <t>Příplatek za lepivost - hloubení nezap.jam v hor.4</t>
  </si>
  <si>
    <t>Roubení</t>
  </si>
  <si>
    <t>151101101R00</t>
  </si>
  <si>
    <t>Pažení a rozepření stěn rýh - příložné - hl.do 2 m</t>
  </si>
  <si>
    <t>151101102R00</t>
  </si>
  <si>
    <t>Pažení a rozepření stěn rýh - příložné - hl.do 4 m</t>
  </si>
  <si>
    <t>151101111R00</t>
  </si>
  <si>
    <t>Odstranění pažení stěn rýh - příložné - hl. do 2 m</t>
  </si>
  <si>
    <t>151101112R00</t>
  </si>
  <si>
    <t>Odstranění pažení stěn rýh - příložné - hl. do 4 m</t>
  </si>
  <si>
    <t>Přemístění výkopku</t>
  </si>
  <si>
    <t>161101101R00</t>
  </si>
  <si>
    <t>Svislé přemístění výkopku z hor.1-4 do 2,5 m</t>
  </si>
  <si>
    <t>162601102R00</t>
  </si>
  <si>
    <t>Vodorovné přemístění výkopku z hor.1-4 do 5000 m</t>
  </si>
  <si>
    <t>Konstrukce ze zemin</t>
  </si>
  <si>
    <t>171201101R00</t>
  </si>
  <si>
    <t>Uložení sypaniny do násypů nezhutněných</t>
  </si>
  <si>
    <t>174101101R00</t>
  </si>
  <si>
    <t>Zásyp jam, rýh, šachet se zhutněním</t>
  </si>
  <si>
    <t>175101101RT2</t>
  </si>
  <si>
    <t>Obsyp potrubí bez prohození sypaniny s dodáním štěrkopísku frakce 0 - 22 mm</t>
  </si>
  <si>
    <t>175101201R00</t>
  </si>
  <si>
    <t>Obsyp objektu bez prohození sypaniny - obsyp retenčních objektů</t>
  </si>
  <si>
    <t>171</t>
  </si>
  <si>
    <t>Násypy a skládky předepsaných tvarů</t>
  </si>
  <si>
    <t>171SKLADKOVNEVD</t>
  </si>
  <si>
    <t>Poplatek za uložení na skládku (zemina a kamení)</t>
  </si>
  <si>
    <t>Podkladní a vedlejší konstrukce (inženýr. stavby kromě vozovek a železnič. svršku)</t>
  </si>
  <si>
    <t>451541111R00</t>
  </si>
  <si>
    <t>Lože pod potrubí ze štěrkodrtě 0 - 63 mm</t>
  </si>
  <si>
    <t>721</t>
  </si>
  <si>
    <t>Vnitřní kanalizace</t>
  </si>
  <si>
    <t>721110907R00</t>
  </si>
  <si>
    <t>Navrtávka stáv. potrubí kamenin., vsazení odbočky PVC DN 150, obdobná položka</t>
  </si>
  <si>
    <t>Potrubí z trub kameninových</t>
  </si>
  <si>
    <t>831263195R00</t>
  </si>
  <si>
    <t>Příplatek za zřízení kanal. přípojky DN 100 - 300</t>
  </si>
  <si>
    <t>Potrubí z trub plastických, skleněných a čedičových</t>
  </si>
  <si>
    <t>871313121R00</t>
  </si>
  <si>
    <t>Montáž trub z plastu, gumový kroužek, DN 100, obdobná pol.</t>
  </si>
  <si>
    <t>871313121R00.1</t>
  </si>
  <si>
    <t>Montáž trub z plastu, gumový kroužek, DN 150</t>
  </si>
  <si>
    <t>877313123R00</t>
  </si>
  <si>
    <t>Montáž tvarovek jednoos. plast. gum.kroužek DN 150</t>
  </si>
  <si>
    <t>877313123R00.1</t>
  </si>
  <si>
    <t>Montáž tvarovek jednoos. plast. gum.kroužek DN 100, obdobná položka</t>
  </si>
  <si>
    <t>Ostatní konstrukce a práce na trubním vedení</t>
  </si>
  <si>
    <t>892571111R00</t>
  </si>
  <si>
    <t>Zkouška těsnosti kanalizace DN do 200, vodou</t>
  </si>
  <si>
    <t>892573111R00</t>
  </si>
  <si>
    <t>Zabezpečení konců kanal. potrubí DN do 200, vodou</t>
  </si>
  <si>
    <t>úsek</t>
  </si>
  <si>
    <t>892581111R00</t>
  </si>
  <si>
    <t>Zkouška těsnosti kanalizace DN do 300, vodou</t>
  </si>
  <si>
    <t>894411121R00</t>
  </si>
  <si>
    <t>Zřízení šachet z dílců, dno C25/30, potrubí do DN 300</t>
  </si>
  <si>
    <t>894201121R00</t>
  </si>
  <si>
    <t>Dno šachet z betonu C 25/30, tl. nad 20 cm (šachta s monolitickým dnem)</t>
  </si>
  <si>
    <t>894201221R00</t>
  </si>
  <si>
    <t>Stěny šachet z betonu C 25/30, tl. nad 20 cm (šachta s monolitickým dnem)</t>
  </si>
  <si>
    <t>894502301R00</t>
  </si>
  <si>
    <t>Bednění stěn šachet kruhových jednostranné (šachta s monolitickým dnem)</t>
  </si>
  <si>
    <t>899103111RT2</t>
  </si>
  <si>
    <t>Osazení poklopu s rámem do 150 kg včetně dodávky poklopu lit. kruhového D 600</t>
  </si>
  <si>
    <t>H27</t>
  </si>
  <si>
    <t>Vedení trubní dálková a přípojná</t>
  </si>
  <si>
    <t>998276101R00</t>
  </si>
  <si>
    <t>Přesun hmot, trubní vedení plastová, otevř. výkop</t>
  </si>
  <si>
    <t>998276118R00</t>
  </si>
  <si>
    <t>Přesun hmot, trubní vedení plastová, příplatek 5km</t>
  </si>
  <si>
    <t>D1</t>
  </si>
  <si>
    <t>Ostatní materiál</t>
  </si>
  <si>
    <t>283141494</t>
  </si>
  <si>
    <t>Fólie výstražná pro kanal. š. 300 mm šedá</t>
  </si>
  <si>
    <t>58337331</t>
  </si>
  <si>
    <t>Štěrkopísek frakce 0-22 B k obsypu retenčních objektů</t>
  </si>
  <si>
    <t>59224368.A</t>
  </si>
  <si>
    <t>Dno šachetní přímé TBZ-Q.1 100/100 V max. 60 obdobná pol.</t>
  </si>
  <si>
    <t>59224154</t>
  </si>
  <si>
    <t>Skruž TBS-Q 1000/1000/120 SP</t>
  </si>
  <si>
    <t>59224172</t>
  </si>
  <si>
    <t>Skruž přechodová TBR-Q 625/600/120/SPK (SLK)</t>
  </si>
  <si>
    <t>59224176</t>
  </si>
  <si>
    <t>Prstenec vyrovnávací TBW-Q 625/80/120</t>
  </si>
  <si>
    <t>59224177</t>
  </si>
  <si>
    <t>Prstenec vyrovnávací TBW-Q 625/100/120</t>
  </si>
  <si>
    <t>283ECOBLOC2KONVD</t>
  </si>
  <si>
    <t>Vsakovací blok GARANTIA EcoBloc-2xzakončení  6+4+6</t>
  </si>
  <si>
    <t>ks</t>
  </si>
  <si>
    <t>283ECOBLOCDNOVD</t>
  </si>
  <si>
    <t>Vsakovací blok GARANTIA EcoBloc-dno  8+6+8</t>
  </si>
  <si>
    <t>283ECOBLOCVD</t>
  </si>
  <si>
    <t>Vsakovací blok GARANTIA EcoBloc-tělo  16+12+16</t>
  </si>
  <si>
    <t>283GEOT369023VD</t>
  </si>
  <si>
    <t>FILTRAČNÍ GEOTEXTILIE PRO RETENČNÍ OBJEKTY 369023  2x (16,8+13,2+16,8)x1,3</t>
  </si>
  <si>
    <t>283ODHLPVC100VD</t>
  </si>
  <si>
    <t>ODVĚTRÁVACÍ HLAVICE PVC100</t>
  </si>
  <si>
    <t>286JF151500VD</t>
  </si>
  <si>
    <t>Jezírková folie 1,5mm černá  (16,8+13,2+16,8)x1,3</t>
  </si>
  <si>
    <t>28611143.A</t>
  </si>
  <si>
    <t>Trubka kanalizační KGEM SN 10 PVC 110x3,2x3000 mm, obdobná položka</t>
  </si>
  <si>
    <t>286114010</t>
  </si>
  <si>
    <t>Trubka kanalizační ULTRA-SOLID PVC SN12 160x3000mm</t>
  </si>
  <si>
    <t>2865447180</t>
  </si>
  <si>
    <t>Koleno kanalizační PVC-SOLID SN 12-16 160/45°, obdobná položka</t>
  </si>
  <si>
    <t>2865447170</t>
  </si>
  <si>
    <t>Koleno kanalizační PVC-SOLID SN 12-16 160/30°, obdobná pol.</t>
  </si>
  <si>
    <t>28651651.A</t>
  </si>
  <si>
    <t>Koleno kanalizační KGB 110/ 30° PVC</t>
  </si>
  <si>
    <t>28651654.A</t>
  </si>
  <si>
    <t>Koleno kanalizační KGB 110/ 87° PVC</t>
  </si>
  <si>
    <t>286VAR80066VD</t>
  </si>
  <si>
    <t>Šachta VARIO 800 – TYP 2 – výšky 660 mm pro ECOBLOC</t>
  </si>
  <si>
    <t>286VARREVAD800VD</t>
  </si>
  <si>
    <t>VARIO revizní adaptér 800 x 800 mm pro napojení šachtové roury DN 600</t>
  </si>
  <si>
    <t>286VARREVAD80FVD</t>
  </si>
  <si>
    <t>VARIO revizní adaptér 800 x 800 mm pro napojení šachtové roury DN 600, pro umístění filtračního koše</t>
  </si>
  <si>
    <t>286VARFILTRKOSVD</t>
  </si>
  <si>
    <t>Filtrační koš pro šachty VARIO a šachty DN 600</t>
  </si>
  <si>
    <t>286VARREG150VD</t>
  </si>
  <si>
    <t>Regulační prvek DN150 do šachty VARIO 800</t>
  </si>
  <si>
    <t>28697154</t>
  </si>
  <si>
    <t>Roura šachtová korugovaná  bez hrdla 600/2000 mm obdobná položka</t>
  </si>
  <si>
    <t>28697157</t>
  </si>
  <si>
    <t>Roura šachtová korugovaná  bez hrdla 600/6000 mm obdobná položka</t>
  </si>
  <si>
    <t>SO 401 -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</si>
  <si>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</si>
  <si>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</si>
  <si>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</si>
  <si>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</si>
  <si>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</si>
  <si>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</si>
  <si>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</si>
  <si>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R=50mm</t>
  </si>
  <si>
    <t>Pol2</t>
  </si>
  <si>
    <t>stožár sadový ocelový bezpaticový do 6m</t>
  </si>
  <si>
    <t>Pol3</t>
  </si>
  <si>
    <t>protlak pod komunikací</t>
  </si>
  <si>
    <t>Pol4</t>
  </si>
  <si>
    <t>elektrovýzbroj stožáru pro 1 okruh</t>
  </si>
  <si>
    <t>Pol5</t>
  </si>
  <si>
    <t>PHILIPS MALAGA LED 29,5W,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</si>
  <si>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</si>
  <si>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</si>
  <si>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</si>
  <si>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</si>
  <si>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</si>
  <si>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</si>
  <si>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</si>
  <si>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</si>
  <si>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</si>
  <si>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</si>
  <si>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</si>
  <si>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</si>
  <si>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</si>
  <si>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</si>
  <si>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</si>
  <si>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</si>
  <si>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</si>
  <si>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</si>
  <si>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</si>
  <si>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</si>
  <si>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</si>
  <si>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</si>
  <si>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</si>
  <si>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</si>
  <si>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</si>
  <si>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</si>
  <si>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</si>
  <si>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 5-133/89/60 ŽZ</t>
  </si>
  <si>
    <t>Pol19</t>
  </si>
  <si>
    <t>Pol20</t>
  </si>
  <si>
    <t>Pol21</t>
  </si>
  <si>
    <t>FeZn 30/4mm</t>
  </si>
  <si>
    <t>Pol22</t>
  </si>
  <si>
    <t>Pol23</t>
  </si>
  <si>
    <t>propojovací svorka SS spojovací</t>
  </si>
  <si>
    <t>Pol24</t>
  </si>
  <si>
    <t>Pol25</t>
  </si>
  <si>
    <t>Pol26</t>
  </si>
  <si>
    <t>beton. Směs</t>
  </si>
  <si>
    <t>Pol27</t>
  </si>
  <si>
    <t>trubka betonová pro VO základ</t>
  </si>
  <si>
    <t>Pol28</t>
  </si>
  <si>
    <t>fólie výstražná šíře 330</t>
  </si>
  <si>
    <t>Pol29</t>
  </si>
  <si>
    <t>písek kopaný</t>
  </si>
  <si>
    <t>D3</t>
  </si>
  <si>
    <t>HZS</t>
  </si>
  <si>
    <t>Pol30</t>
  </si>
  <si>
    <t>demontáž 2ks světelných bodů, komplet</t>
  </si>
  <si>
    <t>hod</t>
  </si>
  <si>
    <t>Pol31</t>
  </si>
  <si>
    <t>revize elektro</t>
  </si>
  <si>
    <t>Pol32</t>
  </si>
  <si>
    <t>geom.zaměření nových rozvodů VO</t>
  </si>
  <si>
    <t>D4</t>
  </si>
  <si>
    <t>DODÁVKY</t>
  </si>
  <si>
    <t>Pol33</t>
  </si>
  <si>
    <t>podružný materiál</t>
  </si>
  <si>
    <t>kompl</t>
  </si>
  <si>
    <t>SO 701 - přístřešek na kontejnery</t>
  </si>
  <si>
    <t>Ladislav Sadílek</t>
  </si>
  <si>
    <t xml:space="preserve">    3 - Svislé a kompletní konstrukce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</si>
  <si>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</si>
  <si>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</si>
  <si>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</si>
  <si>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</si>
  <si>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 xml:space="preserve">    VRN3 - Zařízení staveniště</t>
  </si>
  <si>
    <t>121112004</t>
  </si>
  <si>
    <t>Sejmutí ornice tl vrstvy přes 200 do 250 mm ručně</t>
  </si>
  <si>
    <t>https://podminky.urs.cz/item/CS_URS_2024_02/121112004</t>
  </si>
  <si>
    <t>11,1*2,4</t>
  </si>
  <si>
    <t>131213701</t>
  </si>
  <si>
    <t>Hloubení nezapažených jam v soudržných horninách třídy těžitelnosti I skupiny 3 ručně</t>
  </si>
  <si>
    <t>https://podminky.urs.cz/item/CS_URS_2024_02/131213701</t>
  </si>
  <si>
    <t>pro patky</t>
  </si>
  <si>
    <t>0,5*0,5*0,9*6</t>
  </si>
  <si>
    <t>zemina z výkopu pro patky</t>
  </si>
  <si>
    <t>162751119</t>
  </si>
  <si>
    <t>Příplatek k vodorovnému přemístění výkopku/sypaniny z horniny třídy těžitelnosti I skupiny 1 až 3 ZKD 1000 m přes 10000 m</t>
  </si>
  <si>
    <t>https://podminky.urs.cz/item/CS_URS_2024_02/162751119</t>
  </si>
  <si>
    <t>1,35*5 "Přepočtené koeficientem množství</t>
  </si>
  <si>
    <t>167111101</t>
  </si>
  <si>
    <t>Nakládání výkopku z hornin třídy těžitelnosti I skupiny 1 až 3 ručně</t>
  </si>
  <si>
    <t>https://podminky.urs.cz/item/CS_URS_2024_02/167111101</t>
  </si>
  <si>
    <t>1,35*2 "Přepočtené koeficientem množství</t>
  </si>
  <si>
    <t>181311104</t>
  </si>
  <si>
    <t>Rozprostření ornice tl vrstvy přes 200 do 250 mm v rovině nebo ve svahu do 1:5 ručně</t>
  </si>
  <si>
    <t>https://podminky.urs.cz/item/CS_URS_2024_02/181311104</t>
  </si>
  <si>
    <t>26,64*0,02 "Přepočtené koeficientem množství</t>
  </si>
  <si>
    <t>181911102</t>
  </si>
  <si>
    <t>Úprava pláně v hornině třídy těžitelnosti I skupiny 1 až 2 se zhutněním ručně</t>
  </si>
  <si>
    <t>https://podminky.urs.cz/item/CS_URS_2024_02/181911102</t>
  </si>
  <si>
    <t>275313611</t>
  </si>
  <si>
    <t>Základové patky z betonu tř. C 16/20</t>
  </si>
  <si>
    <t>https://podminky.urs.cz/item/CS_URS_2024_02/275313611</t>
  </si>
  <si>
    <t>patky</t>
  </si>
  <si>
    <t>Svislé a kompletní konstrukce</t>
  </si>
  <si>
    <t>339921131</t>
  </si>
  <si>
    <t>Osazování betonových palisád do betonového základu v řadě výšky prvku do 0,5 m</t>
  </si>
  <si>
    <t>https://podminky.urs.cz/item/CS_URS_2024_02/339921131</t>
  </si>
  <si>
    <t>2,1</t>
  </si>
  <si>
    <t>59228275</t>
  </si>
  <si>
    <t>palisáda hranatá betonová 115x115 v 500mm šedá</t>
  </si>
  <si>
    <t>2,1*9,09 "Přepočtené koeficientem množství</t>
  </si>
  <si>
    <t>564751102</t>
  </si>
  <si>
    <t>Podklad z kameniva hrubého drceného vel. 32-63 mm plochy do 100 m2 tl 160 mm</t>
  </si>
  <si>
    <t>https://podminky.urs.cz/item/CS_URS_2024_02/564751102</t>
  </si>
  <si>
    <t>10,5*2</t>
  </si>
  <si>
    <t>596211110</t>
  </si>
  <si>
    <t>Kladení zámkové dlažby komunikací pro pěší ručně tl 60 mm skupiny A pl do 50 m2</t>
  </si>
  <si>
    <t>https://podminky.urs.cz/item/CS_URS_2024_02/596211110</t>
  </si>
  <si>
    <t>59245018</t>
  </si>
  <si>
    <t>dlažba skladebná betonová 200x100mm tl 60mm přírodní</t>
  </si>
  <si>
    <t>21*1,03 "Přepočtené koeficientem množství</t>
  </si>
  <si>
    <t>916111123</t>
  </si>
  <si>
    <t>Osazení obruby z drobných kostek s boční opěrou do lože z betonu prostého</t>
  </si>
  <si>
    <t>https://podminky.urs.cz/item/CS_URS_2024_02/916111123</t>
  </si>
  <si>
    <t>10,6+2</t>
  </si>
  <si>
    <t>12,6*5,1 "Přepočtené koeficientem množství</t>
  </si>
  <si>
    <t>916231213</t>
  </si>
  <si>
    <t>Osazení chodníkového obrubníku betonového stojatého s boční opěrou do lože z betonu prostého</t>
  </si>
  <si>
    <t>https://podminky.urs.cz/item/CS_URS_2024_02/916231213</t>
  </si>
  <si>
    <t>10,5</t>
  </si>
  <si>
    <t>59217037</t>
  </si>
  <si>
    <t>obrubník parkový betonový 500x50x200mm přírodní</t>
  </si>
  <si>
    <t>10,5*1,02 "Přepočtené koeficientem množství</t>
  </si>
  <si>
    <t>949101111</t>
  </si>
  <si>
    <t>Lešení pomocné pro objekty pozemních staveb s lešeňovou podlahou v do 1,9 m zatížení do 150 kg/m2</t>
  </si>
  <si>
    <t>https://podminky.urs.cz/item/CS_URS_2024_02/949101111</t>
  </si>
  <si>
    <t>6,2*2</t>
  </si>
  <si>
    <t>998223011</t>
  </si>
  <si>
    <t>Přesun hmot pro pozemní komunikace s krytem dlážděným</t>
  </si>
  <si>
    <t>https://podminky.urs.cz/item/CS_URS_2024_02/998223011</t>
  </si>
  <si>
    <t>762</t>
  </si>
  <si>
    <t>Konstrukce tesařské</t>
  </si>
  <si>
    <t>762081150</t>
  </si>
  <si>
    <t>Hoblování hraněného řeziva ve staveništní dílně</t>
  </si>
  <si>
    <t>https://podminky.urs.cz/item/CS_URS_2024_02/762081150</t>
  </si>
  <si>
    <t>0,711+0,378</t>
  </si>
  <si>
    <t>762082220</t>
  </si>
  <si>
    <t>Provedení tesařského profilování zhlaví trámu jednoduchým seříznutím dvěma řezy pl do 160 cm2</t>
  </si>
  <si>
    <t>https://podminky.urs.cz/item/CS_URS_2024_02/762082220</t>
  </si>
  <si>
    <t>9*2</t>
  </si>
  <si>
    <t>762085103</t>
  </si>
  <si>
    <t>Montáž kotevních želez, příložek, patek nebo táhel</t>
  </si>
  <si>
    <t>https://podminky.urs.cz/item/CS_URS_2024_02/762085103</t>
  </si>
  <si>
    <t>54825000</t>
  </si>
  <si>
    <t>kotevní patka tvaru U široká 100x100x4,0 16x250mm</t>
  </si>
  <si>
    <t>762085112</t>
  </si>
  <si>
    <t>Montáž svorníků nebo šroubů dl přes 150 do 300 mm</t>
  </si>
  <si>
    <t>https://podminky.urs.cz/item/CS_URS_2024_02/762085112</t>
  </si>
  <si>
    <t>762332131</t>
  </si>
  <si>
    <t>Montáž vázaných kcí krovů pravidelných pomocí tesařských spojů z hraněného řeziva průřezové pl přes 50 do 120 cm2</t>
  </si>
  <si>
    <t>https://podminky.urs.cz/item/CS_URS_2024_02/762332131</t>
  </si>
  <si>
    <t>sloupky</t>
  </si>
  <si>
    <t>(2,2*6)+(3*0,4)</t>
  </si>
  <si>
    <t>zábradlí</t>
  </si>
  <si>
    <t>2+6,2+2</t>
  </si>
  <si>
    <t>vzpěry</t>
  </si>
  <si>
    <t>16*0,95</t>
  </si>
  <si>
    <t>krokve</t>
  </si>
  <si>
    <t>1,38*9*2</t>
  </si>
  <si>
    <t>60512125</t>
  </si>
  <si>
    <t>hranol stavební řezivo průřezu do 120cm2 do dl 6m</t>
  </si>
  <si>
    <t>762332132</t>
  </si>
  <si>
    <t>Montáž vázaných kcí krovů pravidelných pomocí tesařských spojů z hraněného řeziva průřezové pl přes 120 do 224 cm2</t>
  </si>
  <si>
    <t>https://podminky.urs.cz/item/CS_URS_2024_02/762332132</t>
  </si>
  <si>
    <t>vaznice</t>
  </si>
  <si>
    <t>(6,2*3)+(2*3)</t>
  </si>
  <si>
    <t>60512130</t>
  </si>
  <si>
    <t>hranol stavební řezivo průřezu do 224cm2 do dl 6m</t>
  </si>
  <si>
    <t>762342211</t>
  </si>
  <si>
    <t>Montáž laťování na střechách jednoduchých sklonu do 60° osové vzdálenosti do 150 mm</t>
  </si>
  <si>
    <t>https://podminky.urs.cz/item/CS_URS_2024_02/762342211</t>
  </si>
  <si>
    <t>9,11*2</t>
  </si>
  <si>
    <t>60514114</t>
  </si>
  <si>
    <t>řezivo jehličnaté lať impregnovaná dl 4 m</t>
  </si>
  <si>
    <t>762395000</t>
  </si>
  <si>
    <t>Spojovací prostředky krovů, bednění, laťování, nadstřešních konstrukcí</t>
  </si>
  <si>
    <t>https://podminky.urs.cz/item/CS_URS_2024_02/762395000</t>
  </si>
  <si>
    <t>0,711+0,378+0,327</t>
  </si>
  <si>
    <t>998762121</t>
  </si>
  <si>
    <t>Přesun hmot tonážní pro kce tesařské ruční v objektech v do 6 m</t>
  </si>
  <si>
    <t>https://podminky.urs.cz/item/CS_URS_2024_02/998762121</t>
  </si>
  <si>
    <t>764</t>
  </si>
  <si>
    <t>Konstrukce klempířské</t>
  </si>
  <si>
    <t>764511601</t>
  </si>
  <si>
    <t>Žlab podokapní půlkruhový z Pz s povrchovou úpravou rš 250 mm</t>
  </si>
  <si>
    <t>https://podminky.urs.cz/item/CS_URS_2024_02/764511601</t>
  </si>
  <si>
    <t>6,6*2</t>
  </si>
  <si>
    <t>764511641</t>
  </si>
  <si>
    <t>Kotlík oválný (trychtýřový) pro podokapní žlaby z Pz s povrchovou úpravou do 250/90 mm</t>
  </si>
  <si>
    <t>https://podminky.urs.cz/item/CS_URS_2024_02/764511641</t>
  </si>
  <si>
    <t>764518621</t>
  </si>
  <si>
    <t>Svody kruhové včetně objímek, kolen, odskoků z Pz s povrchovou úpravou průměru do 90 mm</t>
  </si>
  <si>
    <t>https://podminky.urs.cz/item/CS_URS_2024_02/764518621</t>
  </si>
  <si>
    <t>2,6*2</t>
  </si>
  <si>
    <t>998764121</t>
  </si>
  <si>
    <t>Přesun hmot tonážní pro konstrukce klempířské ruční v objektech v do 6 m</t>
  </si>
  <si>
    <t>https://podminky.urs.cz/item/CS_URS_2024_02/998764121</t>
  </si>
  <si>
    <t>765</t>
  </si>
  <si>
    <t>Krytina skládaná</t>
  </si>
  <si>
    <t>765123012</t>
  </si>
  <si>
    <t>Krytina betonová drážková s povrchovou úpravou skládaná na sucho sklonu do 30°</t>
  </si>
  <si>
    <t>https://podminky.urs.cz/item/CS_URS_2024_02/765123012</t>
  </si>
  <si>
    <t>(9,11*2)</t>
  </si>
  <si>
    <t>765123312</t>
  </si>
  <si>
    <t>Krytina betonová drážková hřeben provětrávaný z hřebenáčů s povrchovou úpravou</t>
  </si>
  <si>
    <t>https://podminky.urs.cz/item/CS_URS_2024_02/765123312</t>
  </si>
  <si>
    <t>765123512</t>
  </si>
  <si>
    <t>Krytina betonová drážková štítová hrana z tašek okrajových s povrchovou úpravou</t>
  </si>
  <si>
    <t>https://podminky.urs.cz/item/CS_URS_2024_02/765123512</t>
  </si>
  <si>
    <t>1,35*4</t>
  </si>
  <si>
    <t>998765121</t>
  </si>
  <si>
    <t>Přesun hmot tonážní pro krytiny skládané ruční v objektech v do 6 m</t>
  </si>
  <si>
    <t>https://podminky.urs.cz/item/CS_URS_2024_02/998765121</t>
  </si>
  <si>
    <t>783</t>
  </si>
  <si>
    <t>Dokončovací práce - nátěry</t>
  </si>
  <si>
    <t>783201401</t>
  </si>
  <si>
    <t>Ometení tesařských konstrukcí před provedením nátěru</t>
  </si>
  <si>
    <t>https://podminky.urs.cz/item/CS_URS_2024_02/783201401</t>
  </si>
  <si>
    <t>((2,2*6)+(3*0,4))*0,4</t>
  </si>
  <si>
    <t>(2+6,2+2)*0,4</t>
  </si>
  <si>
    <t>(16*0,95)*0,4</t>
  </si>
  <si>
    <t>(1,38*9*2)*0,4</t>
  </si>
  <si>
    <t>((6,2*3)+(2*3))*0,56</t>
  </si>
  <si>
    <t>783218111</t>
  </si>
  <si>
    <t>Lazurovací dvojnásobný syntetický nátěr tesařských konstrukcí</t>
  </si>
  <si>
    <t>https://podminky.urs.cz/item/CS_URS_2024_02/783218111</t>
  </si>
  <si>
    <t>VRN3</t>
  </si>
  <si>
    <t>Zařízení staveniště</t>
  </si>
  <si>
    <t>030001000</t>
  </si>
  <si>
    <t>sou</t>
  </si>
  <si>
    <t>https://podminky.urs.cz/item/CS_URS_2024_02/030001000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</si>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</sst>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62751117" TargetMode="External"/><Relationship Id="rId18" Type="http://schemas.openxmlformats.org/officeDocument/2006/relationships/hyperlink" Target="https://podminky.urs.cz/item/CS_URS_2024_02/181951112" TargetMode="External"/><Relationship Id="rId26" Type="http://schemas.openxmlformats.org/officeDocument/2006/relationships/hyperlink" Target="https://podminky.urs.cz/item/CS_URS_2024_02/275351122" TargetMode="External"/><Relationship Id="rId39" Type="http://schemas.openxmlformats.org/officeDocument/2006/relationships/hyperlink" Target="https://podminky.urs.cz/item/CS_URS_2024_02/890211811" TargetMode="External"/><Relationship Id="rId21" Type="http://schemas.openxmlformats.org/officeDocument/2006/relationships/hyperlink" Target="https://podminky.urs.cz/item/CS_URS_2024_02/211971110" TargetMode="External"/><Relationship Id="rId34" Type="http://schemas.openxmlformats.org/officeDocument/2006/relationships/hyperlink" Target="https://podminky.urs.cz/item/CS_URS_2024_02/577134111" TargetMode="External"/><Relationship Id="rId42" Type="http://schemas.openxmlformats.org/officeDocument/2006/relationships/hyperlink" Target="https://podminky.urs.cz/item/CS_URS_2024_02/895941322" TargetMode="External"/><Relationship Id="rId47" Type="http://schemas.openxmlformats.org/officeDocument/2006/relationships/hyperlink" Target="https://podminky.urs.cz/item/CS_URS_2024_02/914111111" TargetMode="External"/><Relationship Id="rId50" Type="http://schemas.openxmlformats.org/officeDocument/2006/relationships/hyperlink" Target="https://podminky.urs.cz/item/CS_URS_2024_02/916241213" TargetMode="External"/><Relationship Id="rId55" Type="http://schemas.openxmlformats.org/officeDocument/2006/relationships/hyperlink" Target="https://podminky.urs.cz/item/CS_URS_2024_02/962032230" TargetMode="External"/><Relationship Id="rId63" Type="http://schemas.openxmlformats.org/officeDocument/2006/relationships/hyperlink" Target="https://podminky.urs.cz/item/CS_URS_2024_02/997221559" TargetMode="External"/><Relationship Id="rId68" Type="http://schemas.openxmlformats.org/officeDocument/2006/relationships/hyperlink" Target="https://podminky.urs.cz/item/CS_URS_2024_02/711131101" TargetMode="External"/><Relationship Id="rId7" Type="http://schemas.openxmlformats.org/officeDocument/2006/relationships/hyperlink" Target="https://podminky.urs.cz/item/CS_URS_2024_02/113154538" TargetMode="External"/><Relationship Id="rId71" Type="http://schemas.openxmlformats.org/officeDocument/2006/relationships/hyperlink" Target="https://podminky.urs.cz/item/CS_URS_2022_02/711161384" TargetMode="External"/><Relationship Id="rId2" Type="http://schemas.openxmlformats.org/officeDocument/2006/relationships/hyperlink" Target="https://podminky.urs.cz/item/CS_URS_2024_02/112251211" TargetMode="External"/><Relationship Id="rId16" Type="http://schemas.openxmlformats.org/officeDocument/2006/relationships/hyperlink" Target="https://podminky.urs.cz/item/CS_URS_2024_02/181411131" TargetMode="External"/><Relationship Id="rId29" Type="http://schemas.openxmlformats.org/officeDocument/2006/relationships/hyperlink" Target="https://podminky.urs.cz/item/CS_URS_2024_02/564861111" TargetMode="External"/><Relationship Id="rId11" Type="http://schemas.openxmlformats.org/officeDocument/2006/relationships/hyperlink" Target="https://podminky.urs.cz/item/CS_URS_2024_02/132251101" TargetMode="External"/><Relationship Id="rId24" Type="http://schemas.openxmlformats.org/officeDocument/2006/relationships/hyperlink" Target="https://podminky.urs.cz/item/CS_URS_2024_02/275313711" TargetMode="External"/><Relationship Id="rId32" Type="http://schemas.openxmlformats.org/officeDocument/2006/relationships/hyperlink" Target="https://podminky.urs.cz/item/CS_URS_2024_02/573111113" TargetMode="External"/><Relationship Id="rId37" Type="http://schemas.openxmlformats.org/officeDocument/2006/relationships/hyperlink" Target="https://podminky.urs.cz/item/CS_URS_2024_02/591411111" TargetMode="External"/><Relationship Id="rId40" Type="http://schemas.openxmlformats.org/officeDocument/2006/relationships/hyperlink" Target="https://podminky.urs.cz/item/CS_URS_2024_02/895941302" TargetMode="External"/><Relationship Id="rId45" Type="http://schemas.openxmlformats.org/officeDocument/2006/relationships/hyperlink" Target="https://podminky.urs.cz/item/CS_URS_2024_02/899132111" TargetMode="External"/><Relationship Id="rId53" Type="http://schemas.openxmlformats.org/officeDocument/2006/relationships/hyperlink" Target="https://podminky.urs.cz/item/CS_URS_2024_02/919121111" TargetMode="External"/><Relationship Id="rId58" Type="http://schemas.openxmlformats.org/officeDocument/2006/relationships/hyperlink" Target="https://podminky.urs.cz/item/CS_URS_2024_02/966071711" TargetMode="External"/><Relationship Id="rId66" Type="http://schemas.openxmlformats.org/officeDocument/2006/relationships/hyperlink" Target="https://podminky.urs.cz/item/CS_URS_2024_02/997221875" TargetMode="External"/><Relationship Id="rId5" Type="http://schemas.openxmlformats.org/officeDocument/2006/relationships/hyperlink" Target="https://podminky.urs.cz/item/CS_URS_2024_02/113107130" TargetMode="External"/><Relationship Id="rId15" Type="http://schemas.openxmlformats.org/officeDocument/2006/relationships/hyperlink" Target="https://podminky.urs.cz/item/CS_URS_2024_02/171251201" TargetMode="External"/><Relationship Id="rId23" Type="http://schemas.openxmlformats.org/officeDocument/2006/relationships/hyperlink" Target="https://podminky.urs.cz/item/CS_URS_2024_02/271542211" TargetMode="External"/><Relationship Id="rId28" Type="http://schemas.openxmlformats.org/officeDocument/2006/relationships/hyperlink" Target="https://podminky.urs.cz/item/CS_URS_2024_02/564851114" TargetMode="External"/><Relationship Id="rId36" Type="http://schemas.openxmlformats.org/officeDocument/2006/relationships/hyperlink" Target="https://podminky.urs.cz/item/CS_URS_2024_02/591211111" TargetMode="External"/><Relationship Id="rId49" Type="http://schemas.openxmlformats.org/officeDocument/2006/relationships/hyperlink" Target="https://podminky.urs.cz/item/CS_URS_2024_02/916111112" TargetMode="External"/><Relationship Id="rId57" Type="http://schemas.openxmlformats.org/officeDocument/2006/relationships/hyperlink" Target="https://podminky.urs.cz/item/CS_URS_2024_02/966052121" TargetMode="External"/><Relationship Id="rId61" Type="http://schemas.openxmlformats.org/officeDocument/2006/relationships/hyperlink" Target="https://podminky.urs.cz/item/CS_URS_2024_02/966073812" TargetMode="External"/><Relationship Id="rId10" Type="http://schemas.openxmlformats.org/officeDocument/2006/relationships/hyperlink" Target="https://podminky.urs.cz/item/CS_URS_2024_02/122251101" TargetMode="External"/><Relationship Id="rId19" Type="http://schemas.openxmlformats.org/officeDocument/2006/relationships/hyperlink" Target="https://podminky.urs.cz/item/CS_URS_2024_02/182351023" TargetMode="External"/><Relationship Id="rId31" Type="http://schemas.openxmlformats.org/officeDocument/2006/relationships/hyperlink" Target="https://podminky.urs.cz/item/CS_URS_2024_02/565165101" TargetMode="External"/><Relationship Id="rId44" Type="http://schemas.openxmlformats.org/officeDocument/2006/relationships/hyperlink" Target="https://podminky.urs.cz/item/CS_URS_2024_02/899203112" TargetMode="External"/><Relationship Id="rId52" Type="http://schemas.openxmlformats.org/officeDocument/2006/relationships/hyperlink" Target="https://podminky.urs.cz/item/CS_URS_2024_02/918242202" TargetMode="External"/><Relationship Id="rId60" Type="http://schemas.openxmlformats.org/officeDocument/2006/relationships/hyperlink" Target="https://podminky.urs.cz/item/CS_URS_2024_02/966072811" TargetMode="External"/><Relationship Id="rId65" Type="http://schemas.openxmlformats.org/officeDocument/2006/relationships/hyperlink" Target="https://podminky.urs.cz/item/CS_URS_2024_02/997221873" TargetMode="External"/><Relationship Id="rId73" Type="http://schemas.openxmlformats.org/officeDocument/2006/relationships/drawing" Target="../drawings/drawing2.xml"/><Relationship Id="rId4" Type="http://schemas.openxmlformats.org/officeDocument/2006/relationships/hyperlink" Target="https://podminky.urs.cz/item/CS_URS_2024_02/113107121" TargetMode="External"/><Relationship Id="rId9" Type="http://schemas.openxmlformats.org/officeDocument/2006/relationships/hyperlink" Target="https://podminky.urs.cz/item/CS_URS_2024_02/121103111" TargetMode="External"/><Relationship Id="rId14" Type="http://schemas.openxmlformats.org/officeDocument/2006/relationships/hyperlink" Target="https://podminky.urs.cz/item/CS_URS_2024_02/171201231" TargetMode="External"/><Relationship Id="rId22" Type="http://schemas.openxmlformats.org/officeDocument/2006/relationships/hyperlink" Target="https://podminky.urs.cz/item/CS_URS_2024_02/212755214" TargetMode="External"/><Relationship Id="rId27" Type="http://schemas.openxmlformats.org/officeDocument/2006/relationships/hyperlink" Target="https://podminky.urs.cz/item/CS_URS_2024_02/564761111" TargetMode="External"/><Relationship Id="rId30" Type="http://schemas.openxmlformats.org/officeDocument/2006/relationships/hyperlink" Target="https://podminky.urs.cz/item/CS_URS_2024_02/564871111" TargetMode="External"/><Relationship Id="rId35" Type="http://schemas.openxmlformats.org/officeDocument/2006/relationships/hyperlink" Target="https://podminky.urs.cz/item/CS_URS_2024_02/577144111" TargetMode="External"/><Relationship Id="rId43" Type="http://schemas.openxmlformats.org/officeDocument/2006/relationships/hyperlink" Target="https://podminky.urs.cz/item/CS_URS_2024_02/895941331" TargetMode="External"/><Relationship Id="rId48" Type="http://schemas.openxmlformats.org/officeDocument/2006/relationships/hyperlink" Target="https://podminky.urs.cz/item/CS_URS_2024_02/914511111" TargetMode="External"/><Relationship Id="rId56" Type="http://schemas.openxmlformats.org/officeDocument/2006/relationships/hyperlink" Target="https://podminky.urs.cz/item/CS_URS_2024_02/962032254" TargetMode="External"/><Relationship Id="rId64" Type="http://schemas.openxmlformats.org/officeDocument/2006/relationships/hyperlink" Target="https://podminky.urs.cz/item/CS_URS_2024_02/997221861" TargetMode="External"/><Relationship Id="rId69" Type="http://schemas.openxmlformats.org/officeDocument/2006/relationships/hyperlink" Target="https://podminky.urs.cz/item/CS_URS_2022_02/711161112" TargetMode="External"/><Relationship Id="rId8" Type="http://schemas.openxmlformats.org/officeDocument/2006/relationships/hyperlink" Target="https://podminky.urs.cz/item/CS_URS_2024_02/113202111" TargetMode="External"/><Relationship Id="rId51" Type="http://schemas.openxmlformats.org/officeDocument/2006/relationships/hyperlink" Target="https://podminky.urs.cz/item/CS_URS_2024_02/918221112" TargetMode="External"/><Relationship Id="rId72" Type="http://schemas.openxmlformats.org/officeDocument/2006/relationships/hyperlink" Target="https://podminky.urs.cz/item/CS_URS_2024_02/998711201" TargetMode="External"/><Relationship Id="rId3" Type="http://schemas.openxmlformats.org/officeDocument/2006/relationships/hyperlink" Target="https://podminky.urs.cz/item/CS_URS_2024_02/113106123" TargetMode="External"/><Relationship Id="rId12" Type="http://schemas.openxmlformats.org/officeDocument/2006/relationships/hyperlink" Target="https://podminky.urs.cz/item/CS_URS_2024_02/133251102" TargetMode="External"/><Relationship Id="rId17" Type="http://schemas.openxmlformats.org/officeDocument/2006/relationships/hyperlink" Target="https://podminky.urs.cz/item/CS_URS_2024_02/181951111" TargetMode="External"/><Relationship Id="rId25" Type="http://schemas.openxmlformats.org/officeDocument/2006/relationships/hyperlink" Target="https://podminky.urs.cz/item/CS_URS_2024_02/275351121" TargetMode="External"/><Relationship Id="rId33" Type="http://schemas.openxmlformats.org/officeDocument/2006/relationships/hyperlink" Target="https://podminky.urs.cz/item/CS_URS_2024_02/573211112" TargetMode="External"/><Relationship Id="rId38" Type="http://schemas.openxmlformats.org/officeDocument/2006/relationships/hyperlink" Target="https://podminky.urs.cz/item/CS_URS_2024_02/596212210" TargetMode="External"/><Relationship Id="rId46" Type="http://schemas.openxmlformats.org/officeDocument/2006/relationships/hyperlink" Target="https://podminky.urs.cz/item/CS_URS_2024_02/899132212" TargetMode="External"/><Relationship Id="rId59" Type="http://schemas.openxmlformats.org/officeDocument/2006/relationships/hyperlink" Target="https://podminky.urs.cz/item/CS_URS_2024_02/966071822" TargetMode="External"/><Relationship Id="rId67" Type="http://schemas.openxmlformats.org/officeDocument/2006/relationships/hyperlink" Target="https://podminky.urs.cz/item/CS_URS_2024_02/998225111" TargetMode="External"/><Relationship Id="rId20" Type="http://schemas.openxmlformats.org/officeDocument/2006/relationships/hyperlink" Target="https://podminky.urs.cz/item/CS_URS_2024_02/211531111" TargetMode="External"/><Relationship Id="rId41" Type="http://schemas.openxmlformats.org/officeDocument/2006/relationships/hyperlink" Target="https://podminky.urs.cz/item/CS_URS_2024_02/895941314" TargetMode="External"/><Relationship Id="rId54" Type="http://schemas.openxmlformats.org/officeDocument/2006/relationships/hyperlink" Target="https://podminky.urs.cz/item/CS_URS_2024_02/919735112" TargetMode="External"/><Relationship Id="rId62" Type="http://schemas.openxmlformats.org/officeDocument/2006/relationships/hyperlink" Target="https://podminky.urs.cz/item/CS_URS_2024_02/997221551" TargetMode="External"/><Relationship Id="rId70" Type="http://schemas.openxmlformats.org/officeDocument/2006/relationships/hyperlink" Target="https://podminky.urs.cz/item/CS_URS_2022_02/711161212" TargetMode="External"/><Relationship Id="rId1" Type="http://schemas.openxmlformats.org/officeDocument/2006/relationships/hyperlink" Target="https://podminky.urs.cz/item/CS_URS_2024_02/112151351" TargetMode="External"/><Relationship Id="rId6" Type="http://schemas.openxmlformats.org/officeDocument/2006/relationships/hyperlink" Target="https://podminky.urs.cz/item/CS_URS_2024_02/1131545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1411131" TargetMode="External"/><Relationship Id="rId13" Type="http://schemas.openxmlformats.org/officeDocument/2006/relationships/hyperlink" Target="https://podminky.urs.cz/item/CS_URS_2024_02/596211110" TargetMode="External"/><Relationship Id="rId18" Type="http://schemas.openxmlformats.org/officeDocument/2006/relationships/hyperlink" Target="https://podminky.urs.cz/item/CS_URS_2024_02/762081150" TargetMode="External"/><Relationship Id="rId26" Type="http://schemas.openxmlformats.org/officeDocument/2006/relationships/hyperlink" Target="https://podminky.urs.cz/item/CS_URS_2024_02/998762121" TargetMode="External"/><Relationship Id="rId3" Type="http://schemas.openxmlformats.org/officeDocument/2006/relationships/hyperlink" Target="https://podminky.urs.cz/item/CS_URS_2024_02/162751117" TargetMode="External"/><Relationship Id="rId21" Type="http://schemas.openxmlformats.org/officeDocument/2006/relationships/hyperlink" Target="https://podminky.urs.cz/item/CS_URS_2024_02/762085112" TargetMode="External"/><Relationship Id="rId34" Type="http://schemas.openxmlformats.org/officeDocument/2006/relationships/hyperlink" Target="https://podminky.urs.cz/item/CS_URS_2024_02/998765121" TargetMode="External"/><Relationship Id="rId7" Type="http://schemas.openxmlformats.org/officeDocument/2006/relationships/hyperlink" Target="https://podminky.urs.cz/item/CS_URS_2024_02/181311104" TargetMode="External"/><Relationship Id="rId12" Type="http://schemas.openxmlformats.org/officeDocument/2006/relationships/hyperlink" Target="https://podminky.urs.cz/item/CS_URS_2024_02/564751102" TargetMode="External"/><Relationship Id="rId17" Type="http://schemas.openxmlformats.org/officeDocument/2006/relationships/hyperlink" Target="https://podminky.urs.cz/item/CS_URS_2024_02/998223011" TargetMode="External"/><Relationship Id="rId25" Type="http://schemas.openxmlformats.org/officeDocument/2006/relationships/hyperlink" Target="https://podminky.urs.cz/item/CS_URS_2024_02/762395000" TargetMode="External"/><Relationship Id="rId33" Type="http://schemas.openxmlformats.org/officeDocument/2006/relationships/hyperlink" Target="https://podminky.urs.cz/item/CS_URS_2024_02/765123512" TargetMode="External"/><Relationship Id="rId38" Type="http://schemas.openxmlformats.org/officeDocument/2006/relationships/drawing" Target="../drawings/drawing5.xml"/><Relationship Id="rId2" Type="http://schemas.openxmlformats.org/officeDocument/2006/relationships/hyperlink" Target="https://podminky.urs.cz/item/CS_URS_2024_02/131213701" TargetMode="External"/><Relationship Id="rId16" Type="http://schemas.openxmlformats.org/officeDocument/2006/relationships/hyperlink" Target="https://podminky.urs.cz/item/CS_URS_2024_02/949101111" TargetMode="External"/><Relationship Id="rId20" Type="http://schemas.openxmlformats.org/officeDocument/2006/relationships/hyperlink" Target="https://podminky.urs.cz/item/CS_URS_2024_02/762085103" TargetMode="External"/><Relationship Id="rId29" Type="http://schemas.openxmlformats.org/officeDocument/2006/relationships/hyperlink" Target="https://podminky.urs.cz/item/CS_URS_2024_02/764518621" TargetMode="External"/><Relationship Id="rId1" Type="http://schemas.openxmlformats.org/officeDocument/2006/relationships/hyperlink" Target="https://podminky.urs.cz/item/CS_URS_2024_02/121112004" TargetMode="External"/><Relationship Id="rId6" Type="http://schemas.openxmlformats.org/officeDocument/2006/relationships/hyperlink" Target="https://podminky.urs.cz/item/CS_URS_2024_02/171201231" TargetMode="External"/><Relationship Id="rId11" Type="http://schemas.openxmlformats.org/officeDocument/2006/relationships/hyperlink" Target="https://podminky.urs.cz/item/CS_URS_2024_02/339921131" TargetMode="External"/><Relationship Id="rId24" Type="http://schemas.openxmlformats.org/officeDocument/2006/relationships/hyperlink" Target="https://podminky.urs.cz/item/CS_URS_2024_02/762342211" TargetMode="External"/><Relationship Id="rId32" Type="http://schemas.openxmlformats.org/officeDocument/2006/relationships/hyperlink" Target="https://podminky.urs.cz/item/CS_URS_2024_02/765123312" TargetMode="External"/><Relationship Id="rId37" Type="http://schemas.openxmlformats.org/officeDocument/2006/relationships/hyperlink" Target="https://podminky.urs.cz/item/CS_URS_2024_02/030001000" TargetMode="External"/><Relationship Id="rId5" Type="http://schemas.openxmlformats.org/officeDocument/2006/relationships/hyperlink" Target="https://podminky.urs.cz/item/CS_URS_2024_02/167111101" TargetMode="External"/><Relationship Id="rId15" Type="http://schemas.openxmlformats.org/officeDocument/2006/relationships/hyperlink" Target="https://podminky.urs.cz/item/CS_URS_2024_02/916231213" TargetMode="External"/><Relationship Id="rId23" Type="http://schemas.openxmlformats.org/officeDocument/2006/relationships/hyperlink" Target="https://podminky.urs.cz/item/CS_URS_2024_02/762332132" TargetMode="External"/><Relationship Id="rId28" Type="http://schemas.openxmlformats.org/officeDocument/2006/relationships/hyperlink" Target="https://podminky.urs.cz/item/CS_URS_2024_02/764511641" TargetMode="External"/><Relationship Id="rId36" Type="http://schemas.openxmlformats.org/officeDocument/2006/relationships/hyperlink" Target="https://podminky.urs.cz/item/CS_URS_2024_02/783218111" TargetMode="External"/><Relationship Id="rId10" Type="http://schemas.openxmlformats.org/officeDocument/2006/relationships/hyperlink" Target="https://podminky.urs.cz/item/CS_URS_2024_02/275313611" TargetMode="External"/><Relationship Id="rId19" Type="http://schemas.openxmlformats.org/officeDocument/2006/relationships/hyperlink" Target="https://podminky.urs.cz/item/CS_URS_2024_02/762082220" TargetMode="External"/><Relationship Id="rId31" Type="http://schemas.openxmlformats.org/officeDocument/2006/relationships/hyperlink" Target="https://podminky.urs.cz/item/CS_URS_2024_02/765123012" TargetMode="External"/><Relationship Id="rId4" Type="http://schemas.openxmlformats.org/officeDocument/2006/relationships/hyperlink" Target="https://podminky.urs.cz/item/CS_URS_2024_02/162751119" TargetMode="External"/><Relationship Id="rId9" Type="http://schemas.openxmlformats.org/officeDocument/2006/relationships/hyperlink" Target="https://podminky.urs.cz/item/CS_URS_2024_02/181911102" TargetMode="External"/><Relationship Id="rId14" Type="http://schemas.openxmlformats.org/officeDocument/2006/relationships/hyperlink" Target="https://podminky.urs.cz/item/CS_URS_2024_02/916111123" TargetMode="External"/><Relationship Id="rId22" Type="http://schemas.openxmlformats.org/officeDocument/2006/relationships/hyperlink" Target="https://podminky.urs.cz/item/CS_URS_2024_02/762332131" TargetMode="External"/><Relationship Id="rId27" Type="http://schemas.openxmlformats.org/officeDocument/2006/relationships/hyperlink" Target="https://podminky.urs.cz/item/CS_URS_2024_02/764511601" TargetMode="External"/><Relationship Id="rId30" Type="http://schemas.openxmlformats.org/officeDocument/2006/relationships/hyperlink" Target="https://podminky.urs.cz/item/CS_URS_2024_02/998764121" TargetMode="External"/><Relationship Id="rId35" Type="http://schemas.openxmlformats.org/officeDocument/2006/relationships/hyperlink" Target="https://podminky.urs.cz/item/CS_URS_2024_02/78320140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52" t="s">
        <v>14</v>
      </c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3"/>
      <c r="AF5" s="353"/>
      <c r="AG5" s="353"/>
      <c r="AH5" s="353"/>
      <c r="AI5" s="353"/>
      <c r="AJ5" s="353"/>
      <c r="AK5" s="353"/>
      <c r="AL5" s="353"/>
      <c r="AM5" s="353"/>
      <c r="AN5" s="353"/>
      <c r="AO5" s="353"/>
      <c r="AP5" s="24"/>
      <c r="AQ5" s="24"/>
      <c r="AR5" s="22"/>
      <c r="BE5" s="349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54" t="s">
        <v>17</v>
      </c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353"/>
      <c r="AO6" s="353"/>
      <c r="AP6" s="24"/>
      <c r="AQ6" s="24"/>
      <c r="AR6" s="22"/>
      <c r="BE6" s="350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50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50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50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50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50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50"/>
      <c r="BS12" s="19" t="s">
        <v>6</v>
      </c>
    </row>
    <row r="13" spans="1:74" s="1" customFormat="1" ht="12" customHeight="1">
      <c r="B13" s="23"/>
      <c r="C13" s="24"/>
      <c r="D13" s="31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31</v>
      </c>
      <c r="AO13" s="24"/>
      <c r="AP13" s="24"/>
      <c r="AQ13" s="24"/>
      <c r="AR13" s="22"/>
      <c r="BE13" s="350"/>
      <c r="BS13" s="19" t="s">
        <v>6</v>
      </c>
    </row>
    <row r="14" spans="1:74" ht="12.75">
      <c r="B14" s="23"/>
      <c r="C14" s="24"/>
      <c r="D14" s="24"/>
      <c r="E14" s="355" t="s">
        <v>31</v>
      </c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1" t="s">
        <v>29</v>
      </c>
      <c r="AL14" s="24"/>
      <c r="AM14" s="24"/>
      <c r="AN14" s="33" t="s">
        <v>31</v>
      </c>
      <c r="AO14" s="24"/>
      <c r="AP14" s="24"/>
      <c r="AQ14" s="24"/>
      <c r="AR14" s="22"/>
      <c r="BE14" s="350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50"/>
      <c r="BS15" s="19" t="s">
        <v>4</v>
      </c>
    </row>
    <row r="16" spans="1:74" s="1" customFormat="1" ht="12" customHeight="1">
      <c r="B16" s="23"/>
      <c r="C16" s="24"/>
      <c r="D16" s="31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50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50"/>
      <c r="BS17" s="19" t="s">
        <v>36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50"/>
      <c r="BS18" s="19" t="s">
        <v>6</v>
      </c>
    </row>
    <row r="19" spans="1:71" s="1" customFormat="1" ht="12" customHeight="1">
      <c r="B19" s="23"/>
      <c r="C19" s="24"/>
      <c r="D19" s="31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50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50"/>
      <c r="BS20" s="19" t="s">
        <v>36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50"/>
    </row>
    <row r="22" spans="1:71" s="1" customFormat="1" ht="12" customHeight="1">
      <c r="B22" s="23"/>
      <c r="C22" s="24"/>
      <c r="D22" s="31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50"/>
    </row>
    <row r="23" spans="1:71" s="1" customFormat="1" ht="47.25" customHeight="1">
      <c r="B23" s="23"/>
      <c r="C23" s="24"/>
      <c r="D23" s="24"/>
      <c r="E23" s="357" t="s">
        <v>40</v>
      </c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  <c r="AO23" s="24"/>
      <c r="AP23" s="24"/>
      <c r="AQ23" s="24"/>
      <c r="AR23" s="22"/>
      <c r="BE23" s="350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50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50"/>
    </row>
    <row r="26" spans="1:71" s="2" customFormat="1" ht="25.9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58">
        <f>ROUND(AG54,2)</f>
        <v>0</v>
      </c>
      <c r="AL26" s="359"/>
      <c r="AM26" s="359"/>
      <c r="AN26" s="359"/>
      <c r="AO26" s="359"/>
      <c r="AP26" s="38"/>
      <c r="AQ26" s="38"/>
      <c r="AR26" s="41"/>
      <c r="BE26" s="350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50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60" t="s">
        <v>42</v>
      </c>
      <c r="M28" s="360"/>
      <c r="N28" s="360"/>
      <c r="O28" s="360"/>
      <c r="P28" s="360"/>
      <c r="Q28" s="38"/>
      <c r="R28" s="38"/>
      <c r="S28" s="38"/>
      <c r="T28" s="38"/>
      <c r="U28" s="38"/>
      <c r="V28" s="38"/>
      <c r="W28" s="360" t="s">
        <v>43</v>
      </c>
      <c r="X28" s="360"/>
      <c r="Y28" s="360"/>
      <c r="Z28" s="360"/>
      <c r="AA28" s="360"/>
      <c r="AB28" s="360"/>
      <c r="AC28" s="360"/>
      <c r="AD28" s="360"/>
      <c r="AE28" s="360"/>
      <c r="AF28" s="38"/>
      <c r="AG28" s="38"/>
      <c r="AH28" s="38"/>
      <c r="AI28" s="38"/>
      <c r="AJ28" s="38"/>
      <c r="AK28" s="360" t="s">
        <v>44</v>
      </c>
      <c r="AL28" s="360"/>
      <c r="AM28" s="360"/>
      <c r="AN28" s="360"/>
      <c r="AO28" s="360"/>
      <c r="AP28" s="38"/>
      <c r="AQ28" s="38"/>
      <c r="AR28" s="41"/>
      <c r="BE28" s="350"/>
    </row>
    <row r="29" spans="1:71" s="3" customFormat="1" ht="14.45" customHeight="1">
      <c r="B29" s="42"/>
      <c r="C29" s="43"/>
      <c r="D29" s="31" t="s">
        <v>45</v>
      </c>
      <c r="E29" s="43"/>
      <c r="F29" s="31" t="s">
        <v>46</v>
      </c>
      <c r="G29" s="43"/>
      <c r="H29" s="43"/>
      <c r="I29" s="43"/>
      <c r="J29" s="43"/>
      <c r="K29" s="43"/>
      <c r="L29" s="363">
        <v>0.21</v>
      </c>
      <c r="M29" s="362"/>
      <c r="N29" s="362"/>
      <c r="O29" s="362"/>
      <c r="P29" s="362"/>
      <c r="Q29" s="43"/>
      <c r="R29" s="43"/>
      <c r="S29" s="43"/>
      <c r="T29" s="43"/>
      <c r="U29" s="43"/>
      <c r="V29" s="43"/>
      <c r="W29" s="361">
        <f>ROUND(AZ54, 2)</f>
        <v>0</v>
      </c>
      <c r="X29" s="362"/>
      <c r="Y29" s="362"/>
      <c r="Z29" s="362"/>
      <c r="AA29" s="362"/>
      <c r="AB29" s="362"/>
      <c r="AC29" s="362"/>
      <c r="AD29" s="362"/>
      <c r="AE29" s="362"/>
      <c r="AF29" s="43"/>
      <c r="AG29" s="43"/>
      <c r="AH29" s="43"/>
      <c r="AI29" s="43"/>
      <c r="AJ29" s="43"/>
      <c r="AK29" s="361">
        <f>ROUND(AV54, 2)</f>
        <v>0</v>
      </c>
      <c r="AL29" s="362"/>
      <c r="AM29" s="362"/>
      <c r="AN29" s="362"/>
      <c r="AO29" s="362"/>
      <c r="AP29" s="43"/>
      <c r="AQ29" s="43"/>
      <c r="AR29" s="44"/>
      <c r="BE29" s="351"/>
    </row>
    <row r="30" spans="1:71" s="3" customFormat="1" ht="14.45" customHeight="1">
      <c r="B30" s="42"/>
      <c r="C30" s="43"/>
      <c r="D30" s="43"/>
      <c r="E30" s="43"/>
      <c r="F30" s="31" t="s">
        <v>47</v>
      </c>
      <c r="G30" s="43"/>
      <c r="H30" s="43"/>
      <c r="I30" s="43"/>
      <c r="J30" s="43"/>
      <c r="K30" s="43"/>
      <c r="L30" s="363">
        <v>0.12</v>
      </c>
      <c r="M30" s="362"/>
      <c r="N30" s="362"/>
      <c r="O30" s="362"/>
      <c r="P30" s="362"/>
      <c r="Q30" s="43"/>
      <c r="R30" s="43"/>
      <c r="S30" s="43"/>
      <c r="T30" s="43"/>
      <c r="U30" s="43"/>
      <c r="V30" s="43"/>
      <c r="W30" s="361">
        <f>ROUND(BA54, 2)</f>
        <v>0</v>
      </c>
      <c r="X30" s="362"/>
      <c r="Y30" s="362"/>
      <c r="Z30" s="362"/>
      <c r="AA30" s="362"/>
      <c r="AB30" s="362"/>
      <c r="AC30" s="362"/>
      <c r="AD30" s="362"/>
      <c r="AE30" s="362"/>
      <c r="AF30" s="43"/>
      <c r="AG30" s="43"/>
      <c r="AH30" s="43"/>
      <c r="AI30" s="43"/>
      <c r="AJ30" s="43"/>
      <c r="AK30" s="361">
        <f>ROUND(AW54, 2)</f>
        <v>0</v>
      </c>
      <c r="AL30" s="362"/>
      <c r="AM30" s="362"/>
      <c r="AN30" s="362"/>
      <c r="AO30" s="362"/>
      <c r="AP30" s="43"/>
      <c r="AQ30" s="43"/>
      <c r="AR30" s="44"/>
      <c r="BE30" s="351"/>
    </row>
    <row r="31" spans="1:71" s="3" customFormat="1" ht="14.45" hidden="1" customHeight="1">
      <c r="B31" s="42"/>
      <c r="C31" s="43"/>
      <c r="D31" s="43"/>
      <c r="E31" s="43"/>
      <c r="F31" s="31" t="s">
        <v>48</v>
      </c>
      <c r="G31" s="43"/>
      <c r="H31" s="43"/>
      <c r="I31" s="43"/>
      <c r="J31" s="43"/>
      <c r="K31" s="43"/>
      <c r="L31" s="363">
        <v>0.21</v>
      </c>
      <c r="M31" s="362"/>
      <c r="N31" s="362"/>
      <c r="O31" s="362"/>
      <c r="P31" s="362"/>
      <c r="Q31" s="43"/>
      <c r="R31" s="43"/>
      <c r="S31" s="43"/>
      <c r="T31" s="43"/>
      <c r="U31" s="43"/>
      <c r="V31" s="43"/>
      <c r="W31" s="361">
        <f>ROUND(BB54, 2)</f>
        <v>0</v>
      </c>
      <c r="X31" s="362"/>
      <c r="Y31" s="362"/>
      <c r="Z31" s="362"/>
      <c r="AA31" s="362"/>
      <c r="AB31" s="362"/>
      <c r="AC31" s="362"/>
      <c r="AD31" s="362"/>
      <c r="AE31" s="362"/>
      <c r="AF31" s="43"/>
      <c r="AG31" s="43"/>
      <c r="AH31" s="43"/>
      <c r="AI31" s="43"/>
      <c r="AJ31" s="43"/>
      <c r="AK31" s="361">
        <v>0</v>
      </c>
      <c r="AL31" s="362"/>
      <c r="AM31" s="362"/>
      <c r="AN31" s="362"/>
      <c r="AO31" s="362"/>
      <c r="AP31" s="43"/>
      <c r="AQ31" s="43"/>
      <c r="AR31" s="44"/>
      <c r="BE31" s="351"/>
    </row>
    <row r="32" spans="1:71" s="3" customFormat="1" ht="14.45" hidden="1" customHeight="1">
      <c r="B32" s="42"/>
      <c r="C32" s="43"/>
      <c r="D32" s="43"/>
      <c r="E32" s="43"/>
      <c r="F32" s="31" t="s">
        <v>49</v>
      </c>
      <c r="G32" s="43"/>
      <c r="H32" s="43"/>
      <c r="I32" s="43"/>
      <c r="J32" s="43"/>
      <c r="K32" s="43"/>
      <c r="L32" s="363">
        <v>0.12</v>
      </c>
      <c r="M32" s="362"/>
      <c r="N32" s="362"/>
      <c r="O32" s="362"/>
      <c r="P32" s="362"/>
      <c r="Q32" s="43"/>
      <c r="R32" s="43"/>
      <c r="S32" s="43"/>
      <c r="T32" s="43"/>
      <c r="U32" s="43"/>
      <c r="V32" s="43"/>
      <c r="W32" s="361">
        <f>ROUND(BC54, 2)</f>
        <v>0</v>
      </c>
      <c r="X32" s="362"/>
      <c r="Y32" s="362"/>
      <c r="Z32" s="362"/>
      <c r="AA32" s="362"/>
      <c r="AB32" s="362"/>
      <c r="AC32" s="362"/>
      <c r="AD32" s="362"/>
      <c r="AE32" s="362"/>
      <c r="AF32" s="43"/>
      <c r="AG32" s="43"/>
      <c r="AH32" s="43"/>
      <c r="AI32" s="43"/>
      <c r="AJ32" s="43"/>
      <c r="AK32" s="361">
        <v>0</v>
      </c>
      <c r="AL32" s="362"/>
      <c r="AM32" s="362"/>
      <c r="AN32" s="362"/>
      <c r="AO32" s="362"/>
      <c r="AP32" s="43"/>
      <c r="AQ32" s="43"/>
      <c r="AR32" s="44"/>
      <c r="BE32" s="351"/>
    </row>
    <row r="33" spans="1:57" s="3" customFormat="1" ht="14.45" hidden="1" customHeight="1">
      <c r="B33" s="42"/>
      <c r="C33" s="43"/>
      <c r="D33" s="43"/>
      <c r="E33" s="43"/>
      <c r="F33" s="31" t="s">
        <v>50</v>
      </c>
      <c r="G33" s="43"/>
      <c r="H33" s="43"/>
      <c r="I33" s="43"/>
      <c r="J33" s="43"/>
      <c r="K33" s="43"/>
      <c r="L33" s="363">
        <v>0</v>
      </c>
      <c r="M33" s="362"/>
      <c r="N33" s="362"/>
      <c r="O33" s="362"/>
      <c r="P33" s="362"/>
      <c r="Q33" s="43"/>
      <c r="R33" s="43"/>
      <c r="S33" s="43"/>
      <c r="T33" s="43"/>
      <c r="U33" s="43"/>
      <c r="V33" s="43"/>
      <c r="W33" s="361">
        <f>ROUND(BD54, 2)</f>
        <v>0</v>
      </c>
      <c r="X33" s="362"/>
      <c r="Y33" s="362"/>
      <c r="Z33" s="362"/>
      <c r="AA33" s="362"/>
      <c r="AB33" s="362"/>
      <c r="AC33" s="362"/>
      <c r="AD33" s="362"/>
      <c r="AE33" s="362"/>
      <c r="AF33" s="43"/>
      <c r="AG33" s="43"/>
      <c r="AH33" s="43"/>
      <c r="AI33" s="43"/>
      <c r="AJ33" s="43"/>
      <c r="AK33" s="361">
        <v>0</v>
      </c>
      <c r="AL33" s="362"/>
      <c r="AM33" s="362"/>
      <c r="AN33" s="362"/>
      <c r="AO33" s="362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52</v>
      </c>
      <c r="U35" s="47"/>
      <c r="V35" s="47"/>
      <c r="W35" s="47"/>
      <c r="X35" s="367" t="s">
        <v>53</v>
      </c>
      <c r="Y35" s="365"/>
      <c r="Z35" s="365"/>
      <c r="AA35" s="365"/>
      <c r="AB35" s="365"/>
      <c r="AC35" s="47"/>
      <c r="AD35" s="47"/>
      <c r="AE35" s="47"/>
      <c r="AF35" s="47"/>
      <c r="AG35" s="47"/>
      <c r="AH35" s="47"/>
      <c r="AI35" s="47"/>
      <c r="AJ35" s="47"/>
      <c r="AK35" s="364">
        <f>SUM(AK26:AK33)</f>
        <v>0</v>
      </c>
      <c r="AL35" s="365"/>
      <c r="AM35" s="365"/>
      <c r="AN35" s="365"/>
      <c r="AO35" s="366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240102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29" t="str">
        <f>K6</f>
        <v>Parkoviště před zámkem Chodová Planá</v>
      </c>
      <c r="M45" s="330"/>
      <c r="N45" s="330"/>
      <c r="O45" s="330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Chodová Planá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31" t="str">
        <f>IF(AN8= "","",AN8)</f>
        <v>6. 11. 2024</v>
      </c>
      <c r="AN47" s="331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Městys Chodová Planá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32</v>
      </c>
      <c r="AJ49" s="38"/>
      <c r="AK49" s="38"/>
      <c r="AL49" s="38"/>
      <c r="AM49" s="332" t="str">
        <f>IF(E17="","",E17)</f>
        <v>S P I R A L spol. s r. o.</v>
      </c>
      <c r="AN49" s="333"/>
      <c r="AO49" s="333"/>
      <c r="AP49" s="333"/>
      <c r="AQ49" s="38"/>
      <c r="AR49" s="41"/>
      <c r="AS49" s="334" t="s">
        <v>55</v>
      </c>
      <c r="AT49" s="335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30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37</v>
      </c>
      <c r="AJ50" s="38"/>
      <c r="AK50" s="38"/>
      <c r="AL50" s="38"/>
      <c r="AM50" s="332" t="str">
        <f>IF(E20="","",E20)</f>
        <v>ing. Pavel Kodýtek</v>
      </c>
      <c r="AN50" s="333"/>
      <c r="AO50" s="333"/>
      <c r="AP50" s="333"/>
      <c r="AQ50" s="38"/>
      <c r="AR50" s="41"/>
      <c r="AS50" s="336"/>
      <c r="AT50" s="337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38"/>
      <c r="AT51" s="339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0" t="s">
        <v>56</v>
      </c>
      <c r="D52" s="341"/>
      <c r="E52" s="341"/>
      <c r="F52" s="341"/>
      <c r="G52" s="341"/>
      <c r="H52" s="68"/>
      <c r="I52" s="343" t="s">
        <v>57</v>
      </c>
      <c r="J52" s="341"/>
      <c r="K52" s="341"/>
      <c r="L52" s="341"/>
      <c r="M52" s="341"/>
      <c r="N52" s="341"/>
      <c r="O52" s="341"/>
      <c r="P52" s="341"/>
      <c r="Q52" s="341"/>
      <c r="R52" s="341"/>
      <c r="S52" s="341"/>
      <c r="T52" s="341"/>
      <c r="U52" s="341"/>
      <c r="V52" s="341"/>
      <c r="W52" s="341"/>
      <c r="X52" s="341"/>
      <c r="Y52" s="341"/>
      <c r="Z52" s="341"/>
      <c r="AA52" s="341"/>
      <c r="AB52" s="341"/>
      <c r="AC52" s="341"/>
      <c r="AD52" s="341"/>
      <c r="AE52" s="341"/>
      <c r="AF52" s="341"/>
      <c r="AG52" s="342" t="s">
        <v>58</v>
      </c>
      <c r="AH52" s="341"/>
      <c r="AI52" s="341"/>
      <c r="AJ52" s="341"/>
      <c r="AK52" s="341"/>
      <c r="AL52" s="341"/>
      <c r="AM52" s="341"/>
      <c r="AN52" s="343" t="s">
        <v>59</v>
      </c>
      <c r="AO52" s="341"/>
      <c r="AP52" s="341"/>
      <c r="AQ52" s="69" t="s">
        <v>60</v>
      </c>
      <c r="AR52" s="41"/>
      <c r="AS52" s="70" t="s">
        <v>61</v>
      </c>
      <c r="AT52" s="71" t="s">
        <v>62</v>
      </c>
      <c r="AU52" s="71" t="s">
        <v>63</v>
      </c>
      <c r="AV52" s="71" t="s">
        <v>64</v>
      </c>
      <c r="AW52" s="71" t="s">
        <v>65</v>
      </c>
      <c r="AX52" s="71" t="s">
        <v>66</v>
      </c>
      <c r="AY52" s="71" t="s">
        <v>67</v>
      </c>
      <c r="AZ52" s="71" t="s">
        <v>68</v>
      </c>
      <c r="BA52" s="71" t="s">
        <v>69</v>
      </c>
      <c r="BB52" s="71" t="s">
        <v>70</v>
      </c>
      <c r="BC52" s="71" t="s">
        <v>71</v>
      </c>
      <c r="BD52" s="72" t="s">
        <v>72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73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47">
        <f>ROUND(SUM(AG55:AG58),2)</f>
        <v>0</v>
      </c>
      <c r="AH54" s="347"/>
      <c r="AI54" s="347"/>
      <c r="AJ54" s="347"/>
      <c r="AK54" s="347"/>
      <c r="AL54" s="347"/>
      <c r="AM54" s="347"/>
      <c r="AN54" s="348">
        <f>SUM(AG54,AT54)</f>
        <v>0</v>
      </c>
      <c r="AO54" s="348"/>
      <c r="AP54" s="348"/>
      <c r="AQ54" s="80" t="s">
        <v>19</v>
      </c>
      <c r="AR54" s="81"/>
      <c r="AS54" s="82">
        <f>ROUND(SUM(AS55:AS58),2)</f>
        <v>0</v>
      </c>
      <c r="AT54" s="83">
        <f>ROUND(SUM(AV54:AW54),2)</f>
        <v>0</v>
      </c>
      <c r="AU54" s="84">
        <f>ROUND(SUM(AU55:AU58),5)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ROUND(SUM(AZ55:AZ58),2)</f>
        <v>0</v>
      </c>
      <c r="BA54" s="83">
        <f>ROUND(SUM(BA55:BA58),2)</f>
        <v>0</v>
      </c>
      <c r="BB54" s="83">
        <f>ROUND(SUM(BB55:BB58),2)</f>
        <v>0</v>
      </c>
      <c r="BC54" s="83">
        <f>ROUND(SUM(BC55:BC58),2)</f>
        <v>0</v>
      </c>
      <c r="BD54" s="85">
        <f>ROUND(SUM(BD55:BD58),2)</f>
        <v>0</v>
      </c>
      <c r="BS54" s="86" t="s">
        <v>74</v>
      </c>
      <c r="BT54" s="86" t="s">
        <v>75</v>
      </c>
      <c r="BU54" s="87" t="s">
        <v>76</v>
      </c>
      <c r="BV54" s="86" t="s">
        <v>77</v>
      </c>
      <c r="BW54" s="86" t="s">
        <v>5</v>
      </c>
      <c r="BX54" s="86" t="s">
        <v>78</v>
      </c>
      <c r="CL54" s="86" t="s">
        <v>19</v>
      </c>
    </row>
    <row r="55" spans="1:91" s="7" customFormat="1" ht="16.5" customHeight="1">
      <c r="A55" s="88" t="s">
        <v>79</v>
      </c>
      <c r="B55" s="89"/>
      <c r="C55" s="90"/>
      <c r="D55" s="344" t="s">
        <v>80</v>
      </c>
      <c r="E55" s="344"/>
      <c r="F55" s="344"/>
      <c r="G55" s="344"/>
      <c r="H55" s="344"/>
      <c r="I55" s="91"/>
      <c r="J55" s="344" t="s">
        <v>81</v>
      </c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5">
        <f>'SO 101 - pozemní komunikace'!J30</f>
        <v>0</v>
      </c>
      <c r="AH55" s="346"/>
      <c r="AI55" s="346"/>
      <c r="AJ55" s="346"/>
      <c r="AK55" s="346"/>
      <c r="AL55" s="346"/>
      <c r="AM55" s="346"/>
      <c r="AN55" s="345">
        <f>SUM(AG55,AT55)</f>
        <v>0</v>
      </c>
      <c r="AO55" s="346"/>
      <c r="AP55" s="346"/>
      <c r="AQ55" s="92" t="s">
        <v>82</v>
      </c>
      <c r="AR55" s="93"/>
      <c r="AS55" s="94">
        <v>0</v>
      </c>
      <c r="AT55" s="95">
        <f>ROUND(SUM(AV55:AW55),2)</f>
        <v>0</v>
      </c>
      <c r="AU55" s="96">
        <f>'SO 101 - pozemní komunikace'!P94</f>
        <v>0</v>
      </c>
      <c r="AV55" s="95">
        <f>'SO 101 - pozemní komunikace'!J33</f>
        <v>0</v>
      </c>
      <c r="AW55" s="95">
        <f>'SO 101 - pozemní komunikace'!J34</f>
        <v>0</v>
      </c>
      <c r="AX55" s="95">
        <f>'SO 101 - pozemní komunikace'!J35</f>
        <v>0</v>
      </c>
      <c r="AY55" s="95">
        <f>'SO 101 - pozemní komunikace'!J36</f>
        <v>0</v>
      </c>
      <c r="AZ55" s="95">
        <f>'SO 101 - pozemní komunikace'!F33</f>
        <v>0</v>
      </c>
      <c r="BA55" s="95">
        <f>'SO 101 - pozemní komunikace'!F34</f>
        <v>0</v>
      </c>
      <c r="BB55" s="95">
        <f>'SO 101 - pozemní komunikace'!F35</f>
        <v>0</v>
      </c>
      <c r="BC55" s="95">
        <f>'SO 101 - pozemní komunikace'!F36</f>
        <v>0</v>
      </c>
      <c r="BD55" s="97">
        <f>'SO 101 - pozemní komunikace'!F37</f>
        <v>0</v>
      </c>
      <c r="BT55" s="98" t="s">
        <v>83</v>
      </c>
      <c r="BV55" s="98" t="s">
        <v>77</v>
      </c>
      <c r="BW55" s="98" t="s">
        <v>84</v>
      </c>
      <c r="BX55" s="98" t="s">
        <v>5</v>
      </c>
      <c r="CL55" s="98" t="s">
        <v>19</v>
      </c>
      <c r="CM55" s="98" t="s">
        <v>85</v>
      </c>
    </row>
    <row r="56" spans="1:91" s="7" customFormat="1" ht="16.5" customHeight="1">
      <c r="A56" s="88" t="s">
        <v>79</v>
      </c>
      <c r="B56" s="89"/>
      <c r="C56" s="90"/>
      <c r="D56" s="344" t="s">
        <v>86</v>
      </c>
      <c r="E56" s="344"/>
      <c r="F56" s="344"/>
      <c r="G56" s="344"/>
      <c r="H56" s="344"/>
      <c r="I56" s="91"/>
      <c r="J56" s="344" t="s">
        <v>87</v>
      </c>
      <c r="K56" s="344"/>
      <c r="L56" s="344"/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5">
        <f>'SO 301 - dešťová kanalizace'!J30</f>
        <v>0</v>
      </c>
      <c r="AH56" s="346"/>
      <c r="AI56" s="346"/>
      <c r="AJ56" s="346"/>
      <c r="AK56" s="346"/>
      <c r="AL56" s="346"/>
      <c r="AM56" s="346"/>
      <c r="AN56" s="345">
        <f>SUM(AG56,AT56)</f>
        <v>0</v>
      </c>
      <c r="AO56" s="346"/>
      <c r="AP56" s="346"/>
      <c r="AQ56" s="92" t="s">
        <v>82</v>
      </c>
      <c r="AR56" s="93"/>
      <c r="AS56" s="94">
        <v>0</v>
      </c>
      <c r="AT56" s="95">
        <f>ROUND(SUM(AV56:AW56),2)</f>
        <v>0</v>
      </c>
      <c r="AU56" s="96">
        <f>'SO 301 - dešťová kanalizace'!P92</f>
        <v>0</v>
      </c>
      <c r="AV56" s="95">
        <f>'SO 301 - dešťová kanalizace'!J33</f>
        <v>0</v>
      </c>
      <c r="AW56" s="95">
        <f>'SO 301 - dešťová kanalizace'!J34</f>
        <v>0</v>
      </c>
      <c r="AX56" s="95">
        <f>'SO 301 - dešťová kanalizace'!J35</f>
        <v>0</v>
      </c>
      <c r="AY56" s="95">
        <f>'SO 301 - dešťová kanalizace'!J36</f>
        <v>0</v>
      </c>
      <c r="AZ56" s="95">
        <f>'SO 301 - dešťová kanalizace'!F33</f>
        <v>0</v>
      </c>
      <c r="BA56" s="95">
        <f>'SO 301 - dešťová kanalizace'!F34</f>
        <v>0</v>
      </c>
      <c r="BB56" s="95">
        <f>'SO 301 - dešťová kanalizace'!F35</f>
        <v>0</v>
      </c>
      <c r="BC56" s="95">
        <f>'SO 301 - dešťová kanalizace'!F36</f>
        <v>0</v>
      </c>
      <c r="BD56" s="97">
        <f>'SO 301 - dešťová kanalizace'!F37</f>
        <v>0</v>
      </c>
      <c r="BT56" s="98" t="s">
        <v>83</v>
      </c>
      <c r="BV56" s="98" t="s">
        <v>77</v>
      </c>
      <c r="BW56" s="98" t="s">
        <v>88</v>
      </c>
      <c r="BX56" s="98" t="s">
        <v>5</v>
      </c>
      <c r="CL56" s="98" t="s">
        <v>19</v>
      </c>
      <c r="CM56" s="98" t="s">
        <v>85</v>
      </c>
    </row>
    <row r="57" spans="1:91" s="7" customFormat="1" ht="16.5" customHeight="1">
      <c r="A57" s="88" t="s">
        <v>79</v>
      </c>
      <c r="B57" s="89"/>
      <c r="C57" s="90"/>
      <c r="D57" s="344" t="s">
        <v>89</v>
      </c>
      <c r="E57" s="344"/>
      <c r="F57" s="344"/>
      <c r="G57" s="344"/>
      <c r="H57" s="344"/>
      <c r="I57" s="91"/>
      <c r="J57" s="344" t="s">
        <v>90</v>
      </c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5">
        <f>'SO 401 - veřejné osvětlení'!J30</f>
        <v>0</v>
      </c>
      <c r="AH57" s="346"/>
      <c r="AI57" s="346"/>
      <c r="AJ57" s="346"/>
      <c r="AK57" s="346"/>
      <c r="AL57" s="346"/>
      <c r="AM57" s="346"/>
      <c r="AN57" s="345">
        <f>SUM(AG57,AT57)</f>
        <v>0</v>
      </c>
      <c r="AO57" s="346"/>
      <c r="AP57" s="346"/>
      <c r="AQ57" s="92" t="s">
        <v>82</v>
      </c>
      <c r="AR57" s="93"/>
      <c r="AS57" s="94">
        <v>0</v>
      </c>
      <c r="AT57" s="95">
        <f>ROUND(SUM(AV57:AW57),2)</f>
        <v>0</v>
      </c>
      <c r="AU57" s="96">
        <f>'SO 401 - veřejné osvětlení'!P83</f>
        <v>0</v>
      </c>
      <c r="AV57" s="95">
        <f>'SO 401 - veřejné osvětlení'!J33</f>
        <v>0</v>
      </c>
      <c r="AW57" s="95">
        <f>'SO 401 - veřejné osvětlení'!J34</f>
        <v>0</v>
      </c>
      <c r="AX57" s="95">
        <f>'SO 401 - veřejné osvětlení'!J35</f>
        <v>0</v>
      </c>
      <c r="AY57" s="95">
        <f>'SO 401 - veřejné osvětlení'!J36</f>
        <v>0</v>
      </c>
      <c r="AZ57" s="95">
        <f>'SO 401 - veřejné osvětlení'!F33</f>
        <v>0</v>
      </c>
      <c r="BA57" s="95">
        <f>'SO 401 - veřejné osvětlení'!F34</f>
        <v>0</v>
      </c>
      <c r="BB57" s="95">
        <f>'SO 401 - veřejné osvětlení'!F35</f>
        <v>0</v>
      </c>
      <c r="BC57" s="95">
        <f>'SO 401 - veřejné osvětlení'!F36</f>
        <v>0</v>
      </c>
      <c r="BD57" s="97">
        <f>'SO 401 - veřejné osvětlení'!F37</f>
        <v>0</v>
      </c>
      <c r="BT57" s="98" t="s">
        <v>83</v>
      </c>
      <c r="BV57" s="98" t="s">
        <v>77</v>
      </c>
      <c r="BW57" s="98" t="s">
        <v>91</v>
      </c>
      <c r="BX57" s="98" t="s">
        <v>5</v>
      </c>
      <c r="CL57" s="98" t="s">
        <v>19</v>
      </c>
      <c r="CM57" s="98" t="s">
        <v>85</v>
      </c>
    </row>
    <row r="58" spans="1:91" s="7" customFormat="1" ht="16.5" customHeight="1">
      <c r="A58" s="88" t="s">
        <v>79</v>
      </c>
      <c r="B58" s="89"/>
      <c r="C58" s="90"/>
      <c r="D58" s="344" t="s">
        <v>92</v>
      </c>
      <c r="E58" s="344"/>
      <c r="F58" s="344"/>
      <c r="G58" s="344"/>
      <c r="H58" s="344"/>
      <c r="I58" s="91"/>
      <c r="J58" s="344" t="s">
        <v>93</v>
      </c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  <c r="AA58" s="344"/>
      <c r="AB58" s="344"/>
      <c r="AC58" s="344"/>
      <c r="AD58" s="344"/>
      <c r="AE58" s="344"/>
      <c r="AF58" s="344"/>
      <c r="AG58" s="345">
        <f>'SO 701 - přístřešek na ko...'!J30</f>
        <v>0</v>
      </c>
      <c r="AH58" s="346"/>
      <c r="AI58" s="346"/>
      <c r="AJ58" s="346"/>
      <c r="AK58" s="346"/>
      <c r="AL58" s="346"/>
      <c r="AM58" s="346"/>
      <c r="AN58" s="345">
        <f>SUM(AG58,AT58)</f>
        <v>0</v>
      </c>
      <c r="AO58" s="346"/>
      <c r="AP58" s="346"/>
      <c r="AQ58" s="92" t="s">
        <v>82</v>
      </c>
      <c r="AR58" s="93"/>
      <c r="AS58" s="99">
        <v>0</v>
      </c>
      <c r="AT58" s="100">
        <f>ROUND(SUM(AV58:AW58),2)</f>
        <v>0</v>
      </c>
      <c r="AU58" s="101">
        <f>'SO 701 - přístřešek na ko...'!P93</f>
        <v>0</v>
      </c>
      <c r="AV58" s="100">
        <f>'SO 701 - přístřešek na ko...'!J33</f>
        <v>0</v>
      </c>
      <c r="AW58" s="100">
        <f>'SO 701 - přístřešek na ko...'!J34</f>
        <v>0</v>
      </c>
      <c r="AX58" s="100">
        <f>'SO 701 - přístřešek na ko...'!J35</f>
        <v>0</v>
      </c>
      <c r="AY58" s="100">
        <f>'SO 701 - přístřešek na ko...'!J36</f>
        <v>0</v>
      </c>
      <c r="AZ58" s="100">
        <f>'SO 701 - přístřešek na ko...'!F33</f>
        <v>0</v>
      </c>
      <c r="BA58" s="100">
        <f>'SO 701 - přístřešek na ko...'!F34</f>
        <v>0</v>
      </c>
      <c r="BB58" s="100">
        <f>'SO 701 - přístřešek na ko...'!F35</f>
        <v>0</v>
      </c>
      <c r="BC58" s="100">
        <f>'SO 701 - přístřešek na ko...'!F36</f>
        <v>0</v>
      </c>
      <c r="BD58" s="102">
        <f>'SO 701 - přístřešek na ko...'!F37</f>
        <v>0</v>
      </c>
      <c r="BT58" s="98" t="s">
        <v>83</v>
      </c>
      <c r="BV58" s="98" t="s">
        <v>77</v>
      </c>
      <c r="BW58" s="98" t="s">
        <v>94</v>
      </c>
      <c r="BX58" s="98" t="s">
        <v>5</v>
      </c>
      <c r="CL58" s="98" t="s">
        <v>19</v>
      </c>
      <c r="CM58" s="98" t="s">
        <v>85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algorithmName="SHA-512" hashValue="mOS6kZADb6JvqyfabcG+x9keRhtUlwxovnaOpsFH1z+l7hh+wZvgTdm/Nsiaf7kI1pReWVFthgdEY/jj/WB1dA==" saltValue="aOOf0+bSp6G1YKd6/GFN3cGvMgTdsOwUgt3thuzeO6pHUCdnt/t7vKtaESToyXwY3QW3tzF8NKSjcwl7rd35mg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 101 - pozemní komunikace'!C2" display="/"/>
    <hyperlink ref="A56" location="'SO 301 - dešťová kanalizace'!C2" display="/"/>
    <hyperlink ref="A57" location="'SO 401 - veřejné osvětlení'!C2" display="/"/>
    <hyperlink ref="A58" location="'SO 701 - přístřešek na ko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5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84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69" t="str">
        <f>'Rekapitulace stavby'!K6</f>
        <v>Parkoviště před zámkem Chodová Planá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96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1" t="s">
        <v>97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6. 11. 2024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>00259861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>Městys Chodová Planá</v>
      </c>
      <c r="F15" s="36"/>
      <c r="G15" s="36"/>
      <c r="H15" s="36"/>
      <c r="I15" s="107" t="s">
        <v>29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30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32</v>
      </c>
      <c r="E20" s="36"/>
      <c r="F20" s="36"/>
      <c r="G20" s="36"/>
      <c r="H20" s="36"/>
      <c r="I20" s="107" t="s">
        <v>26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98</v>
      </c>
      <c r="F21" s="36"/>
      <c r="G21" s="36"/>
      <c r="H21" s="36"/>
      <c r="I21" s="107" t="s">
        <v>29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37</v>
      </c>
      <c r="E23" s="36"/>
      <c r="F23" s="36"/>
      <c r="G23" s="36"/>
      <c r="H23" s="36"/>
      <c r="I23" s="107" t="s">
        <v>26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99</v>
      </c>
      <c r="F24" s="36"/>
      <c r="G24" s="36"/>
      <c r="H24" s="36"/>
      <c r="I24" s="107" t="s">
        <v>29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ROUND(J94,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ROUND((SUM(BE94:BE558)),  2)</f>
        <v>0</v>
      </c>
      <c r="G33" s="36"/>
      <c r="H33" s="36"/>
      <c r="I33" s="120">
        <v>0.21</v>
      </c>
      <c r="J33" s="119">
        <f>ROUND(((SUM(BE94:BE558))*I33),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ROUND((SUM(BF94:BF558)),  2)</f>
        <v>0</v>
      </c>
      <c r="G34" s="36"/>
      <c r="H34" s="36"/>
      <c r="I34" s="120">
        <v>0.12</v>
      </c>
      <c r="J34" s="119">
        <f>ROUND(((SUM(BF94:BF558))*I34),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ROUND((SUM(BG94:BG558)),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ROUND((SUM(BH94:BH558)),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ROUND((SUM(BI94:BI558)),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6" t="str">
        <f>E7</f>
        <v>Parkoviště před zámkem Chodová Planá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29" t="str">
        <f>E9</f>
        <v>SO 101 - pozemní komunikace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Chodová Planá</v>
      </c>
      <c r="G52" s="38"/>
      <c r="H52" s="38"/>
      <c r="I52" s="31" t="s">
        <v>23</v>
      </c>
      <c r="J52" s="61" t="str">
        <f>IF(J12="","",J12)</f>
        <v>6. 11. 2024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Městys Chodová Planá</v>
      </c>
      <c r="G54" s="38"/>
      <c r="H54" s="38"/>
      <c r="I54" s="31" t="s">
        <v>32</v>
      </c>
      <c r="J54" s="34" t="str">
        <f>E21</f>
        <v>Bc. Michal Pašava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>Milan Hájek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101</v>
      </c>
      <c r="D57" s="133"/>
      <c r="E57" s="133"/>
      <c r="F57" s="133"/>
      <c r="G57" s="133"/>
      <c r="H57" s="133"/>
      <c r="I57" s="133"/>
      <c r="J57" s="134" t="s">
        <v>102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J94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103</v>
      </c>
    </row>
    <row r="60" spans="1:47" s="9" customFormat="1" ht="24.95" customHeight="1">
      <c r="B60" s="136"/>
      <c r="C60" s="137"/>
      <c r="D60" s="138" t="s">
        <v>104</v>
      </c>
      <c r="E60" s="139"/>
      <c r="F60" s="139"/>
      <c r="G60" s="139"/>
      <c r="H60" s="139"/>
      <c r="I60" s="139"/>
      <c r="J60" s="140">
        <f>J95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105</v>
      </c>
      <c r="E61" s="145"/>
      <c r="F61" s="145"/>
      <c r="G61" s="145"/>
      <c r="H61" s="145"/>
      <c r="I61" s="145"/>
      <c r="J61" s="146">
        <f>J96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106</v>
      </c>
      <c r="E62" s="145"/>
      <c r="F62" s="145"/>
      <c r="G62" s="145"/>
      <c r="H62" s="145"/>
      <c r="I62" s="145"/>
      <c r="J62" s="146">
        <f>J216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107</v>
      </c>
      <c r="E63" s="145"/>
      <c r="F63" s="145"/>
      <c r="G63" s="145"/>
      <c r="H63" s="145"/>
      <c r="I63" s="145"/>
      <c r="J63" s="146">
        <f>J250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108</v>
      </c>
      <c r="E64" s="145"/>
      <c r="F64" s="145"/>
      <c r="G64" s="145"/>
      <c r="H64" s="145"/>
      <c r="I64" s="145"/>
      <c r="J64" s="146">
        <f>J345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109</v>
      </c>
      <c r="E65" s="145"/>
      <c r="F65" s="145"/>
      <c r="G65" s="145"/>
      <c r="H65" s="145"/>
      <c r="I65" s="145"/>
      <c r="J65" s="146">
        <f>J390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110</v>
      </c>
      <c r="E66" s="145"/>
      <c r="F66" s="145"/>
      <c r="G66" s="145"/>
      <c r="H66" s="145"/>
      <c r="I66" s="145"/>
      <c r="J66" s="146">
        <f>J485</f>
        <v>0</v>
      </c>
      <c r="K66" s="143"/>
      <c r="L66" s="147"/>
    </row>
    <row r="67" spans="1:31" s="10" customFormat="1" ht="19.899999999999999" customHeight="1">
      <c r="B67" s="142"/>
      <c r="C67" s="143"/>
      <c r="D67" s="144" t="s">
        <v>111</v>
      </c>
      <c r="E67" s="145"/>
      <c r="F67" s="145"/>
      <c r="G67" s="145"/>
      <c r="H67" s="145"/>
      <c r="I67" s="145"/>
      <c r="J67" s="146">
        <f>J501</f>
        <v>0</v>
      </c>
      <c r="K67" s="143"/>
      <c r="L67" s="147"/>
    </row>
    <row r="68" spans="1:31" s="9" customFormat="1" ht="24.95" customHeight="1">
      <c r="B68" s="136"/>
      <c r="C68" s="137"/>
      <c r="D68" s="138" t="s">
        <v>112</v>
      </c>
      <c r="E68" s="139"/>
      <c r="F68" s="139"/>
      <c r="G68" s="139"/>
      <c r="H68" s="139"/>
      <c r="I68" s="139"/>
      <c r="J68" s="140">
        <f>J505</f>
        <v>0</v>
      </c>
      <c r="K68" s="137"/>
      <c r="L68" s="141"/>
    </row>
    <row r="69" spans="1:31" s="10" customFormat="1" ht="19.899999999999999" customHeight="1">
      <c r="B69" s="142"/>
      <c r="C69" s="143"/>
      <c r="D69" s="144" t="s">
        <v>113</v>
      </c>
      <c r="E69" s="145"/>
      <c r="F69" s="145"/>
      <c r="G69" s="145"/>
      <c r="H69" s="145"/>
      <c r="I69" s="145"/>
      <c r="J69" s="146">
        <f>J506</f>
        <v>0</v>
      </c>
      <c r="K69" s="143"/>
      <c r="L69" s="147"/>
    </row>
    <row r="70" spans="1:31" s="10" customFormat="1" ht="19.899999999999999" customHeight="1">
      <c r="B70" s="142"/>
      <c r="C70" s="143"/>
      <c r="D70" s="144" t="s">
        <v>114</v>
      </c>
      <c r="E70" s="145"/>
      <c r="F70" s="145"/>
      <c r="G70" s="145"/>
      <c r="H70" s="145"/>
      <c r="I70" s="145"/>
      <c r="J70" s="146">
        <f>J536</f>
        <v>0</v>
      </c>
      <c r="K70" s="143"/>
      <c r="L70" s="147"/>
    </row>
    <row r="71" spans="1:31" s="10" customFormat="1" ht="19.899999999999999" customHeight="1">
      <c r="B71" s="142"/>
      <c r="C71" s="143"/>
      <c r="D71" s="144" t="s">
        <v>115</v>
      </c>
      <c r="E71" s="145"/>
      <c r="F71" s="145"/>
      <c r="G71" s="145"/>
      <c r="H71" s="145"/>
      <c r="I71" s="145"/>
      <c r="J71" s="146">
        <f>J539</f>
        <v>0</v>
      </c>
      <c r="K71" s="143"/>
      <c r="L71" s="147"/>
    </row>
    <row r="72" spans="1:31" s="9" customFormat="1" ht="24.95" customHeight="1">
      <c r="B72" s="136"/>
      <c r="C72" s="137"/>
      <c r="D72" s="138" t="s">
        <v>116</v>
      </c>
      <c r="E72" s="139"/>
      <c r="F72" s="139"/>
      <c r="G72" s="139"/>
      <c r="H72" s="139"/>
      <c r="I72" s="139"/>
      <c r="J72" s="140">
        <f>J542</f>
        <v>0</v>
      </c>
      <c r="K72" s="137"/>
      <c r="L72" s="141"/>
    </row>
    <row r="73" spans="1:31" s="10" customFormat="1" ht="19.899999999999999" customHeight="1">
      <c r="B73" s="142"/>
      <c r="C73" s="143"/>
      <c r="D73" s="144" t="s">
        <v>117</v>
      </c>
      <c r="E73" s="145"/>
      <c r="F73" s="145"/>
      <c r="G73" s="145"/>
      <c r="H73" s="145"/>
      <c r="I73" s="145"/>
      <c r="J73" s="146">
        <f>J543</f>
        <v>0</v>
      </c>
      <c r="K73" s="143"/>
      <c r="L73" s="147"/>
    </row>
    <row r="74" spans="1:31" s="9" customFormat="1" ht="24.95" customHeight="1">
      <c r="B74" s="136"/>
      <c r="C74" s="137"/>
      <c r="D74" s="138" t="s">
        <v>118</v>
      </c>
      <c r="E74" s="139"/>
      <c r="F74" s="139"/>
      <c r="G74" s="139"/>
      <c r="H74" s="139"/>
      <c r="I74" s="139"/>
      <c r="J74" s="140">
        <f>J546</f>
        <v>0</v>
      </c>
      <c r="K74" s="137"/>
      <c r="L74" s="141"/>
    </row>
    <row r="75" spans="1:31" s="2" customFormat="1" ht="21.7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80" spans="1:31" s="2" customFormat="1" ht="6.95" customHeight="1">
      <c r="A80" s="36"/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24.95" customHeight="1">
      <c r="A81" s="36"/>
      <c r="B81" s="37"/>
      <c r="C81" s="25" t="s">
        <v>119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2" customFormat="1" ht="12" customHeight="1">
      <c r="A83" s="36"/>
      <c r="B83" s="37"/>
      <c r="C83" s="31" t="s">
        <v>16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3" s="2" customFormat="1" ht="16.5" customHeight="1">
      <c r="A84" s="36"/>
      <c r="B84" s="37"/>
      <c r="C84" s="38"/>
      <c r="D84" s="38"/>
      <c r="E84" s="376" t="str">
        <f>E7</f>
        <v>Parkoviště před zámkem Chodová Planá</v>
      </c>
      <c r="F84" s="377"/>
      <c r="G84" s="377"/>
      <c r="H84" s="377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1" t="s">
        <v>96</v>
      </c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29" t="str">
        <f>E9</f>
        <v>SO 101 - pozemní komunikace</v>
      </c>
      <c r="F86" s="378"/>
      <c r="G86" s="378"/>
      <c r="H86" s="37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1" t="s">
        <v>21</v>
      </c>
      <c r="D88" s="38"/>
      <c r="E88" s="38"/>
      <c r="F88" s="29" t="str">
        <f>F12</f>
        <v>Chodová Planá</v>
      </c>
      <c r="G88" s="38"/>
      <c r="H88" s="38"/>
      <c r="I88" s="31" t="s">
        <v>23</v>
      </c>
      <c r="J88" s="61" t="str">
        <f>IF(J12="","",J12)</f>
        <v>6. 11. 2024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5.2" customHeight="1">
      <c r="A90" s="36"/>
      <c r="B90" s="37"/>
      <c r="C90" s="31" t="s">
        <v>25</v>
      </c>
      <c r="D90" s="38"/>
      <c r="E90" s="38"/>
      <c r="F90" s="29" t="str">
        <f>E15</f>
        <v>Městys Chodová Planá</v>
      </c>
      <c r="G90" s="38"/>
      <c r="H90" s="38"/>
      <c r="I90" s="31" t="s">
        <v>32</v>
      </c>
      <c r="J90" s="34" t="str">
        <f>E21</f>
        <v>Bc. Michal Pašava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1" t="s">
        <v>30</v>
      </c>
      <c r="D91" s="38"/>
      <c r="E91" s="38"/>
      <c r="F91" s="29" t="str">
        <f>IF(E18="","",E18)</f>
        <v>Vyplň údaj</v>
      </c>
      <c r="G91" s="38"/>
      <c r="H91" s="38"/>
      <c r="I91" s="31" t="s">
        <v>37</v>
      </c>
      <c r="J91" s="34" t="str">
        <f>E24</f>
        <v>Milan Hájek</v>
      </c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1" customFormat="1" ht="29.25" customHeight="1">
      <c r="A93" s="148"/>
      <c r="B93" s="149"/>
      <c r="C93" s="150" t="s">
        <v>120</v>
      </c>
      <c r="D93" s="151" t="s">
        <v>60</v>
      </c>
      <c r="E93" s="151" t="s">
        <v>56</v>
      </c>
      <c r="F93" s="151" t="s">
        <v>57</v>
      </c>
      <c r="G93" s="151" t="s">
        <v>121</v>
      </c>
      <c r="H93" s="151" t="s">
        <v>122</v>
      </c>
      <c r="I93" s="151" t="s">
        <v>123</v>
      </c>
      <c r="J93" s="151" t="s">
        <v>102</v>
      </c>
      <c r="K93" s="152" t="s">
        <v>124</v>
      </c>
      <c r="L93" s="153"/>
      <c r="M93" s="70" t="s">
        <v>19</v>
      </c>
      <c r="N93" s="71" t="s">
        <v>45</v>
      </c>
      <c r="O93" s="71" t="s">
        <v>125</v>
      </c>
      <c r="P93" s="71" t="s">
        <v>126</v>
      </c>
      <c r="Q93" s="71" t="s">
        <v>127</v>
      </c>
      <c r="R93" s="71" t="s">
        <v>128</v>
      </c>
      <c r="S93" s="71" t="s">
        <v>129</v>
      </c>
      <c r="T93" s="72" t="s">
        <v>130</v>
      </c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</row>
    <row r="94" spans="1:63" s="2" customFormat="1" ht="22.9" customHeight="1">
      <c r="A94" s="36"/>
      <c r="B94" s="37"/>
      <c r="C94" s="77" t="s">
        <v>131</v>
      </c>
      <c r="D94" s="38"/>
      <c r="E94" s="38"/>
      <c r="F94" s="38"/>
      <c r="G94" s="38"/>
      <c r="H94" s="38"/>
      <c r="I94" s="38"/>
      <c r="J94" s="154">
        <f>BK94</f>
        <v>0</v>
      </c>
      <c r="K94" s="38"/>
      <c r="L94" s="41"/>
      <c r="M94" s="73"/>
      <c r="N94" s="155"/>
      <c r="O94" s="74"/>
      <c r="P94" s="156">
        <f>P95+P505+P542+P546</f>
        <v>0</v>
      </c>
      <c r="Q94" s="74"/>
      <c r="R94" s="156">
        <f>R95+R505+R542+R546</f>
        <v>0</v>
      </c>
      <c r="S94" s="74"/>
      <c r="T94" s="157">
        <f>T95+T505+T542+T546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74</v>
      </c>
      <c r="AU94" s="19" t="s">
        <v>103</v>
      </c>
      <c r="BK94" s="158">
        <f>BK95+BK505+BK542+BK546</f>
        <v>0</v>
      </c>
    </row>
    <row r="95" spans="1:63" s="12" customFormat="1" ht="25.9" customHeight="1">
      <c r="B95" s="159"/>
      <c r="C95" s="160"/>
      <c r="D95" s="161" t="s">
        <v>74</v>
      </c>
      <c r="E95" s="162" t="s">
        <v>132</v>
      </c>
      <c r="F95" s="162" t="s">
        <v>133</v>
      </c>
      <c r="G95" s="160"/>
      <c r="H95" s="160"/>
      <c r="I95" s="163"/>
      <c r="J95" s="164">
        <f>BK95</f>
        <v>0</v>
      </c>
      <c r="K95" s="160"/>
      <c r="L95" s="165"/>
      <c r="M95" s="166"/>
      <c r="N95" s="167"/>
      <c r="O95" s="167"/>
      <c r="P95" s="168">
        <f>P96+P216+P250+P345+P390+P485+P501</f>
        <v>0</v>
      </c>
      <c r="Q95" s="167"/>
      <c r="R95" s="168">
        <f>R96+R216+R250+R345+R390+R485+R501</f>
        <v>0</v>
      </c>
      <c r="S95" s="167"/>
      <c r="T95" s="169">
        <f>T96+T216+T250+T345+T390+T485+T501</f>
        <v>0</v>
      </c>
      <c r="AR95" s="170" t="s">
        <v>83</v>
      </c>
      <c r="AT95" s="171" t="s">
        <v>74</v>
      </c>
      <c r="AU95" s="171" t="s">
        <v>75</v>
      </c>
      <c r="AY95" s="170" t="s">
        <v>134</v>
      </c>
      <c r="BK95" s="172">
        <f>BK96+BK216+BK250+BK345+BK390+BK485+BK501</f>
        <v>0</v>
      </c>
    </row>
    <row r="96" spans="1:63" s="12" customFormat="1" ht="22.9" customHeight="1">
      <c r="B96" s="159"/>
      <c r="C96" s="160"/>
      <c r="D96" s="161" t="s">
        <v>74</v>
      </c>
      <c r="E96" s="173" t="s">
        <v>83</v>
      </c>
      <c r="F96" s="173" t="s">
        <v>135</v>
      </c>
      <c r="G96" s="160"/>
      <c r="H96" s="160"/>
      <c r="I96" s="163"/>
      <c r="J96" s="174">
        <f>BK96</f>
        <v>0</v>
      </c>
      <c r="K96" s="160"/>
      <c r="L96" s="165"/>
      <c r="M96" s="166"/>
      <c r="N96" s="167"/>
      <c r="O96" s="167"/>
      <c r="P96" s="168">
        <f>SUM(P97:P215)</f>
        <v>0</v>
      </c>
      <c r="Q96" s="167"/>
      <c r="R96" s="168">
        <f>SUM(R97:R215)</f>
        <v>0</v>
      </c>
      <c r="S96" s="167"/>
      <c r="T96" s="169">
        <f>SUM(T97:T215)</f>
        <v>0</v>
      </c>
      <c r="AR96" s="170" t="s">
        <v>83</v>
      </c>
      <c r="AT96" s="171" t="s">
        <v>74</v>
      </c>
      <c r="AU96" s="171" t="s">
        <v>83</v>
      </c>
      <c r="AY96" s="170" t="s">
        <v>134</v>
      </c>
      <c r="BK96" s="172">
        <f>SUM(BK97:BK215)</f>
        <v>0</v>
      </c>
    </row>
    <row r="97" spans="1:65" s="2" customFormat="1" ht="16.5" customHeight="1">
      <c r="A97" s="36"/>
      <c r="B97" s="37"/>
      <c r="C97" s="175" t="s">
        <v>83</v>
      </c>
      <c r="D97" s="175" t="s">
        <v>136</v>
      </c>
      <c r="E97" s="176" t="s">
        <v>137</v>
      </c>
      <c r="F97" s="177" t="s">
        <v>138</v>
      </c>
      <c r="G97" s="178" t="s">
        <v>139</v>
      </c>
      <c r="H97" s="179">
        <v>12</v>
      </c>
      <c r="I97" s="180"/>
      <c r="J97" s="181">
        <f>ROUND(I97*H97,2)</f>
        <v>0</v>
      </c>
      <c r="K97" s="177" t="s">
        <v>140</v>
      </c>
      <c r="L97" s="41"/>
      <c r="M97" s="182" t="s">
        <v>19</v>
      </c>
      <c r="N97" s="183" t="s">
        <v>46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141</v>
      </c>
      <c r="AT97" s="186" t="s">
        <v>136</v>
      </c>
      <c r="AU97" s="186" t="s">
        <v>85</v>
      </c>
      <c r="AY97" s="19" t="s">
        <v>134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83</v>
      </c>
      <c r="BK97" s="187">
        <f>ROUND(I97*H97,2)</f>
        <v>0</v>
      </c>
      <c r="BL97" s="19" t="s">
        <v>141</v>
      </c>
      <c r="BM97" s="186" t="s">
        <v>85</v>
      </c>
    </row>
    <row r="98" spans="1:65" s="2" customFormat="1" ht="11.25">
      <c r="A98" s="36"/>
      <c r="B98" s="37"/>
      <c r="C98" s="38"/>
      <c r="D98" s="188" t="s">
        <v>142</v>
      </c>
      <c r="E98" s="38"/>
      <c r="F98" s="189" t="s">
        <v>138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142</v>
      </c>
      <c r="AU98" s="19" t="s">
        <v>85</v>
      </c>
    </row>
    <row r="99" spans="1:65" s="2" customFormat="1" ht="11.25">
      <c r="A99" s="36"/>
      <c r="B99" s="37"/>
      <c r="C99" s="38"/>
      <c r="D99" s="193" t="s">
        <v>143</v>
      </c>
      <c r="E99" s="38"/>
      <c r="F99" s="194" t="s">
        <v>144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143</v>
      </c>
      <c r="AU99" s="19" t="s">
        <v>85</v>
      </c>
    </row>
    <row r="100" spans="1:65" s="2" customFormat="1" ht="16.5" customHeight="1">
      <c r="A100" s="36"/>
      <c r="B100" s="37"/>
      <c r="C100" s="175" t="s">
        <v>85</v>
      </c>
      <c r="D100" s="175" t="s">
        <v>136</v>
      </c>
      <c r="E100" s="176" t="s">
        <v>145</v>
      </c>
      <c r="F100" s="177" t="s">
        <v>146</v>
      </c>
      <c r="G100" s="178" t="s">
        <v>147</v>
      </c>
      <c r="H100" s="179">
        <v>1.92</v>
      </c>
      <c r="I100" s="180"/>
      <c r="J100" s="181">
        <f>ROUND(I100*H100,2)</f>
        <v>0</v>
      </c>
      <c r="K100" s="177" t="s">
        <v>140</v>
      </c>
      <c r="L100" s="41"/>
      <c r="M100" s="182" t="s">
        <v>19</v>
      </c>
      <c r="N100" s="183" t="s">
        <v>46</v>
      </c>
      <c r="O100" s="66"/>
      <c r="P100" s="184">
        <f>O100*H100</f>
        <v>0</v>
      </c>
      <c r="Q100" s="184">
        <v>0</v>
      </c>
      <c r="R100" s="184">
        <f>Q100*H100</f>
        <v>0</v>
      </c>
      <c r="S100" s="184">
        <v>0</v>
      </c>
      <c r="T100" s="185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6" t="s">
        <v>141</v>
      </c>
      <c r="AT100" s="186" t="s">
        <v>136</v>
      </c>
      <c r="AU100" s="186" t="s">
        <v>85</v>
      </c>
      <c r="AY100" s="19" t="s">
        <v>134</v>
      </c>
      <c r="BE100" s="187">
        <f>IF(N100="základní",J100,0)</f>
        <v>0</v>
      </c>
      <c r="BF100" s="187">
        <f>IF(N100="snížená",J100,0)</f>
        <v>0</v>
      </c>
      <c r="BG100" s="187">
        <f>IF(N100="zákl. přenesená",J100,0)</f>
        <v>0</v>
      </c>
      <c r="BH100" s="187">
        <f>IF(N100="sníž. přenesená",J100,0)</f>
        <v>0</v>
      </c>
      <c r="BI100" s="187">
        <f>IF(N100="nulová",J100,0)</f>
        <v>0</v>
      </c>
      <c r="BJ100" s="19" t="s">
        <v>83</v>
      </c>
      <c r="BK100" s="187">
        <f>ROUND(I100*H100,2)</f>
        <v>0</v>
      </c>
      <c r="BL100" s="19" t="s">
        <v>141</v>
      </c>
      <c r="BM100" s="186" t="s">
        <v>141</v>
      </c>
    </row>
    <row r="101" spans="1:65" s="2" customFormat="1" ht="11.25">
      <c r="A101" s="36"/>
      <c r="B101" s="37"/>
      <c r="C101" s="38"/>
      <c r="D101" s="188" t="s">
        <v>142</v>
      </c>
      <c r="E101" s="38"/>
      <c r="F101" s="189" t="s">
        <v>146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142</v>
      </c>
      <c r="AU101" s="19" t="s">
        <v>85</v>
      </c>
    </row>
    <row r="102" spans="1:65" s="2" customFormat="1" ht="11.25">
      <c r="A102" s="36"/>
      <c r="B102" s="37"/>
      <c r="C102" s="38"/>
      <c r="D102" s="193" t="s">
        <v>143</v>
      </c>
      <c r="E102" s="38"/>
      <c r="F102" s="194" t="s">
        <v>148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143</v>
      </c>
      <c r="AU102" s="19" t="s">
        <v>85</v>
      </c>
    </row>
    <row r="103" spans="1:65" s="13" customFormat="1" ht="11.25">
      <c r="B103" s="195"/>
      <c r="C103" s="196"/>
      <c r="D103" s="188" t="s">
        <v>149</v>
      </c>
      <c r="E103" s="197" t="s">
        <v>19</v>
      </c>
      <c r="F103" s="198" t="s">
        <v>150</v>
      </c>
      <c r="G103" s="196"/>
      <c r="H103" s="199">
        <v>1.92</v>
      </c>
      <c r="I103" s="200"/>
      <c r="J103" s="196"/>
      <c r="K103" s="196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149</v>
      </c>
      <c r="AU103" s="205" t="s">
        <v>85</v>
      </c>
      <c r="AV103" s="13" t="s">
        <v>85</v>
      </c>
      <c r="AW103" s="13" t="s">
        <v>36</v>
      </c>
      <c r="AX103" s="13" t="s">
        <v>75</v>
      </c>
      <c r="AY103" s="205" t="s">
        <v>134</v>
      </c>
    </row>
    <row r="104" spans="1:65" s="14" customFormat="1" ht="11.25">
      <c r="B104" s="206"/>
      <c r="C104" s="207"/>
      <c r="D104" s="188" t="s">
        <v>149</v>
      </c>
      <c r="E104" s="208" t="s">
        <v>19</v>
      </c>
      <c r="F104" s="209" t="s">
        <v>151</v>
      </c>
      <c r="G104" s="207"/>
      <c r="H104" s="210">
        <v>1.92</v>
      </c>
      <c r="I104" s="211"/>
      <c r="J104" s="207"/>
      <c r="K104" s="207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149</v>
      </c>
      <c r="AU104" s="216" t="s">
        <v>85</v>
      </c>
      <c r="AV104" s="14" t="s">
        <v>141</v>
      </c>
      <c r="AW104" s="14" t="s">
        <v>36</v>
      </c>
      <c r="AX104" s="14" t="s">
        <v>83</v>
      </c>
      <c r="AY104" s="216" t="s">
        <v>134</v>
      </c>
    </row>
    <row r="105" spans="1:65" s="2" customFormat="1" ht="16.5" customHeight="1">
      <c r="A105" s="36"/>
      <c r="B105" s="37"/>
      <c r="C105" s="175" t="s">
        <v>152</v>
      </c>
      <c r="D105" s="175" t="s">
        <v>136</v>
      </c>
      <c r="E105" s="176" t="s">
        <v>153</v>
      </c>
      <c r="F105" s="177" t="s">
        <v>154</v>
      </c>
      <c r="G105" s="178" t="s">
        <v>147</v>
      </c>
      <c r="H105" s="179">
        <v>48</v>
      </c>
      <c r="I105" s="180"/>
      <c r="J105" s="181">
        <f>ROUND(I105*H105,2)</f>
        <v>0</v>
      </c>
      <c r="K105" s="177" t="s">
        <v>140</v>
      </c>
      <c r="L105" s="41"/>
      <c r="M105" s="182" t="s">
        <v>19</v>
      </c>
      <c r="N105" s="183" t="s">
        <v>46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141</v>
      </c>
      <c r="AT105" s="186" t="s">
        <v>136</v>
      </c>
      <c r="AU105" s="186" t="s">
        <v>85</v>
      </c>
      <c r="AY105" s="19" t="s">
        <v>134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83</v>
      </c>
      <c r="BK105" s="187">
        <f>ROUND(I105*H105,2)</f>
        <v>0</v>
      </c>
      <c r="BL105" s="19" t="s">
        <v>141</v>
      </c>
      <c r="BM105" s="186" t="s">
        <v>155</v>
      </c>
    </row>
    <row r="106" spans="1:65" s="2" customFormat="1" ht="11.25">
      <c r="A106" s="36"/>
      <c r="B106" s="37"/>
      <c r="C106" s="38"/>
      <c r="D106" s="188" t="s">
        <v>142</v>
      </c>
      <c r="E106" s="38"/>
      <c r="F106" s="189" t="s">
        <v>154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142</v>
      </c>
      <c r="AU106" s="19" t="s">
        <v>85</v>
      </c>
    </row>
    <row r="107" spans="1:65" s="2" customFormat="1" ht="11.25">
      <c r="A107" s="36"/>
      <c r="B107" s="37"/>
      <c r="C107" s="38"/>
      <c r="D107" s="193" t="s">
        <v>143</v>
      </c>
      <c r="E107" s="38"/>
      <c r="F107" s="194" t="s">
        <v>156</v>
      </c>
      <c r="G107" s="38"/>
      <c r="H107" s="38"/>
      <c r="I107" s="190"/>
      <c r="J107" s="38"/>
      <c r="K107" s="38"/>
      <c r="L107" s="41"/>
      <c r="M107" s="191"/>
      <c r="N107" s="192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143</v>
      </c>
      <c r="AU107" s="19" t="s">
        <v>85</v>
      </c>
    </row>
    <row r="108" spans="1:65" s="13" customFormat="1" ht="11.25">
      <c r="B108" s="195"/>
      <c r="C108" s="196"/>
      <c r="D108" s="188" t="s">
        <v>149</v>
      </c>
      <c r="E108" s="197" t="s">
        <v>19</v>
      </c>
      <c r="F108" s="198" t="s">
        <v>157</v>
      </c>
      <c r="G108" s="196"/>
      <c r="H108" s="199">
        <v>48</v>
      </c>
      <c r="I108" s="200"/>
      <c r="J108" s="196"/>
      <c r="K108" s="196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149</v>
      </c>
      <c r="AU108" s="205" t="s">
        <v>85</v>
      </c>
      <c r="AV108" s="13" t="s">
        <v>85</v>
      </c>
      <c r="AW108" s="13" t="s">
        <v>36</v>
      </c>
      <c r="AX108" s="13" t="s">
        <v>75</v>
      </c>
      <c r="AY108" s="205" t="s">
        <v>134</v>
      </c>
    </row>
    <row r="109" spans="1:65" s="14" customFormat="1" ht="11.25">
      <c r="B109" s="206"/>
      <c r="C109" s="207"/>
      <c r="D109" s="188" t="s">
        <v>149</v>
      </c>
      <c r="E109" s="208" t="s">
        <v>19</v>
      </c>
      <c r="F109" s="209" t="s">
        <v>151</v>
      </c>
      <c r="G109" s="207"/>
      <c r="H109" s="210">
        <v>48</v>
      </c>
      <c r="I109" s="211"/>
      <c r="J109" s="207"/>
      <c r="K109" s="207"/>
      <c r="L109" s="212"/>
      <c r="M109" s="213"/>
      <c r="N109" s="214"/>
      <c r="O109" s="214"/>
      <c r="P109" s="214"/>
      <c r="Q109" s="214"/>
      <c r="R109" s="214"/>
      <c r="S109" s="214"/>
      <c r="T109" s="215"/>
      <c r="AT109" s="216" t="s">
        <v>149</v>
      </c>
      <c r="AU109" s="216" t="s">
        <v>85</v>
      </c>
      <c r="AV109" s="14" t="s">
        <v>141</v>
      </c>
      <c r="AW109" s="14" t="s">
        <v>36</v>
      </c>
      <c r="AX109" s="14" t="s">
        <v>83</v>
      </c>
      <c r="AY109" s="216" t="s">
        <v>134</v>
      </c>
    </row>
    <row r="110" spans="1:65" s="2" customFormat="1" ht="16.5" customHeight="1">
      <c r="A110" s="36"/>
      <c r="B110" s="37"/>
      <c r="C110" s="175" t="s">
        <v>141</v>
      </c>
      <c r="D110" s="175" t="s">
        <v>136</v>
      </c>
      <c r="E110" s="176" t="s">
        <v>158</v>
      </c>
      <c r="F110" s="177" t="s">
        <v>159</v>
      </c>
      <c r="G110" s="178" t="s">
        <v>147</v>
      </c>
      <c r="H110" s="179">
        <v>19</v>
      </c>
      <c r="I110" s="180"/>
      <c r="J110" s="181">
        <f>ROUND(I110*H110,2)</f>
        <v>0</v>
      </c>
      <c r="K110" s="177" t="s">
        <v>140</v>
      </c>
      <c r="L110" s="41"/>
      <c r="M110" s="182" t="s">
        <v>19</v>
      </c>
      <c r="N110" s="183" t="s">
        <v>46</v>
      </c>
      <c r="O110" s="66"/>
      <c r="P110" s="184">
        <f>O110*H110</f>
        <v>0</v>
      </c>
      <c r="Q110" s="184">
        <v>0</v>
      </c>
      <c r="R110" s="184">
        <f>Q110*H110</f>
        <v>0</v>
      </c>
      <c r="S110" s="184">
        <v>0</v>
      </c>
      <c r="T110" s="185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6" t="s">
        <v>141</v>
      </c>
      <c r="AT110" s="186" t="s">
        <v>136</v>
      </c>
      <c r="AU110" s="186" t="s">
        <v>85</v>
      </c>
      <c r="AY110" s="19" t="s">
        <v>134</v>
      </c>
      <c r="BE110" s="187">
        <f>IF(N110="základní",J110,0)</f>
        <v>0</v>
      </c>
      <c r="BF110" s="187">
        <f>IF(N110="snížená",J110,0)</f>
        <v>0</v>
      </c>
      <c r="BG110" s="187">
        <f>IF(N110="zákl. přenesená",J110,0)</f>
        <v>0</v>
      </c>
      <c r="BH110" s="187">
        <f>IF(N110="sníž. přenesená",J110,0)</f>
        <v>0</v>
      </c>
      <c r="BI110" s="187">
        <f>IF(N110="nulová",J110,0)</f>
        <v>0</v>
      </c>
      <c r="BJ110" s="19" t="s">
        <v>83</v>
      </c>
      <c r="BK110" s="187">
        <f>ROUND(I110*H110,2)</f>
        <v>0</v>
      </c>
      <c r="BL110" s="19" t="s">
        <v>141</v>
      </c>
      <c r="BM110" s="186" t="s">
        <v>160</v>
      </c>
    </row>
    <row r="111" spans="1:65" s="2" customFormat="1" ht="11.25">
      <c r="A111" s="36"/>
      <c r="B111" s="37"/>
      <c r="C111" s="38"/>
      <c r="D111" s="188" t="s">
        <v>142</v>
      </c>
      <c r="E111" s="38"/>
      <c r="F111" s="189" t="s">
        <v>159</v>
      </c>
      <c r="G111" s="38"/>
      <c r="H111" s="38"/>
      <c r="I111" s="190"/>
      <c r="J111" s="38"/>
      <c r="K111" s="38"/>
      <c r="L111" s="41"/>
      <c r="M111" s="191"/>
      <c r="N111" s="192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142</v>
      </c>
      <c r="AU111" s="19" t="s">
        <v>85</v>
      </c>
    </row>
    <row r="112" spans="1:65" s="2" customFormat="1" ht="11.25">
      <c r="A112" s="36"/>
      <c r="B112" s="37"/>
      <c r="C112" s="38"/>
      <c r="D112" s="193" t="s">
        <v>143</v>
      </c>
      <c r="E112" s="38"/>
      <c r="F112" s="194" t="s">
        <v>161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143</v>
      </c>
      <c r="AU112" s="19" t="s">
        <v>85</v>
      </c>
    </row>
    <row r="113" spans="1:65" s="13" customFormat="1" ht="11.25">
      <c r="B113" s="195"/>
      <c r="C113" s="196"/>
      <c r="D113" s="188" t="s">
        <v>149</v>
      </c>
      <c r="E113" s="197" t="s">
        <v>19</v>
      </c>
      <c r="F113" s="198" t="s">
        <v>162</v>
      </c>
      <c r="G113" s="196"/>
      <c r="H113" s="199">
        <v>19</v>
      </c>
      <c r="I113" s="200"/>
      <c r="J113" s="196"/>
      <c r="K113" s="196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149</v>
      </c>
      <c r="AU113" s="205" t="s">
        <v>85</v>
      </c>
      <c r="AV113" s="13" t="s">
        <v>85</v>
      </c>
      <c r="AW113" s="13" t="s">
        <v>36</v>
      </c>
      <c r="AX113" s="13" t="s">
        <v>75</v>
      </c>
      <c r="AY113" s="205" t="s">
        <v>134</v>
      </c>
    </row>
    <row r="114" spans="1:65" s="14" customFormat="1" ht="11.25">
      <c r="B114" s="206"/>
      <c r="C114" s="207"/>
      <c r="D114" s="188" t="s">
        <v>149</v>
      </c>
      <c r="E114" s="208" t="s">
        <v>19</v>
      </c>
      <c r="F114" s="209" t="s">
        <v>151</v>
      </c>
      <c r="G114" s="207"/>
      <c r="H114" s="210">
        <v>19</v>
      </c>
      <c r="I114" s="211"/>
      <c r="J114" s="207"/>
      <c r="K114" s="207"/>
      <c r="L114" s="212"/>
      <c r="M114" s="213"/>
      <c r="N114" s="214"/>
      <c r="O114" s="214"/>
      <c r="P114" s="214"/>
      <c r="Q114" s="214"/>
      <c r="R114" s="214"/>
      <c r="S114" s="214"/>
      <c r="T114" s="215"/>
      <c r="AT114" s="216" t="s">
        <v>149</v>
      </c>
      <c r="AU114" s="216" t="s">
        <v>85</v>
      </c>
      <c r="AV114" s="14" t="s">
        <v>141</v>
      </c>
      <c r="AW114" s="14" t="s">
        <v>36</v>
      </c>
      <c r="AX114" s="14" t="s">
        <v>83</v>
      </c>
      <c r="AY114" s="216" t="s">
        <v>134</v>
      </c>
    </row>
    <row r="115" spans="1:65" s="2" customFormat="1" ht="16.5" customHeight="1">
      <c r="A115" s="36"/>
      <c r="B115" s="37"/>
      <c r="C115" s="175" t="s">
        <v>163</v>
      </c>
      <c r="D115" s="175" t="s">
        <v>136</v>
      </c>
      <c r="E115" s="176" t="s">
        <v>164</v>
      </c>
      <c r="F115" s="177" t="s">
        <v>165</v>
      </c>
      <c r="G115" s="178" t="s">
        <v>147</v>
      </c>
      <c r="H115" s="179">
        <v>60</v>
      </c>
      <c r="I115" s="180"/>
      <c r="J115" s="181">
        <f>ROUND(I115*H115,2)</f>
        <v>0</v>
      </c>
      <c r="K115" s="177" t="s">
        <v>140</v>
      </c>
      <c r="L115" s="41"/>
      <c r="M115" s="182" t="s">
        <v>19</v>
      </c>
      <c r="N115" s="183" t="s">
        <v>46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141</v>
      </c>
      <c r="AT115" s="186" t="s">
        <v>136</v>
      </c>
      <c r="AU115" s="186" t="s">
        <v>85</v>
      </c>
      <c r="AY115" s="19" t="s">
        <v>134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83</v>
      </c>
      <c r="BK115" s="187">
        <f>ROUND(I115*H115,2)</f>
        <v>0</v>
      </c>
      <c r="BL115" s="19" t="s">
        <v>141</v>
      </c>
      <c r="BM115" s="186" t="s">
        <v>166</v>
      </c>
    </row>
    <row r="116" spans="1:65" s="2" customFormat="1" ht="11.25">
      <c r="A116" s="36"/>
      <c r="B116" s="37"/>
      <c r="C116" s="38"/>
      <c r="D116" s="188" t="s">
        <v>142</v>
      </c>
      <c r="E116" s="38"/>
      <c r="F116" s="189" t="s">
        <v>165</v>
      </c>
      <c r="G116" s="38"/>
      <c r="H116" s="38"/>
      <c r="I116" s="190"/>
      <c r="J116" s="38"/>
      <c r="K116" s="38"/>
      <c r="L116" s="41"/>
      <c r="M116" s="191"/>
      <c r="N116" s="192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142</v>
      </c>
      <c r="AU116" s="19" t="s">
        <v>85</v>
      </c>
    </row>
    <row r="117" spans="1:65" s="2" customFormat="1" ht="11.25">
      <c r="A117" s="36"/>
      <c r="B117" s="37"/>
      <c r="C117" s="38"/>
      <c r="D117" s="193" t="s">
        <v>143</v>
      </c>
      <c r="E117" s="38"/>
      <c r="F117" s="194" t="s">
        <v>167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143</v>
      </c>
      <c r="AU117" s="19" t="s">
        <v>85</v>
      </c>
    </row>
    <row r="118" spans="1:65" s="2" customFormat="1" ht="16.5" customHeight="1">
      <c r="A118" s="36"/>
      <c r="B118" s="37"/>
      <c r="C118" s="175" t="s">
        <v>155</v>
      </c>
      <c r="D118" s="175" t="s">
        <v>136</v>
      </c>
      <c r="E118" s="176" t="s">
        <v>168</v>
      </c>
      <c r="F118" s="177" t="s">
        <v>169</v>
      </c>
      <c r="G118" s="178" t="s">
        <v>147</v>
      </c>
      <c r="H118" s="179">
        <v>4</v>
      </c>
      <c r="I118" s="180"/>
      <c r="J118" s="181">
        <f>ROUND(I118*H118,2)</f>
        <v>0</v>
      </c>
      <c r="K118" s="177" t="s">
        <v>140</v>
      </c>
      <c r="L118" s="41"/>
      <c r="M118" s="182" t="s">
        <v>19</v>
      </c>
      <c r="N118" s="183" t="s">
        <v>46</v>
      </c>
      <c r="O118" s="66"/>
      <c r="P118" s="184">
        <f>O118*H118</f>
        <v>0</v>
      </c>
      <c r="Q118" s="184">
        <v>0</v>
      </c>
      <c r="R118" s="184">
        <f>Q118*H118</f>
        <v>0</v>
      </c>
      <c r="S118" s="184">
        <v>0</v>
      </c>
      <c r="T118" s="185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6" t="s">
        <v>141</v>
      </c>
      <c r="AT118" s="186" t="s">
        <v>136</v>
      </c>
      <c r="AU118" s="186" t="s">
        <v>85</v>
      </c>
      <c r="AY118" s="19" t="s">
        <v>134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19" t="s">
        <v>83</v>
      </c>
      <c r="BK118" s="187">
        <f>ROUND(I118*H118,2)</f>
        <v>0</v>
      </c>
      <c r="BL118" s="19" t="s">
        <v>141</v>
      </c>
      <c r="BM118" s="186" t="s">
        <v>8</v>
      </c>
    </row>
    <row r="119" spans="1:65" s="2" customFormat="1" ht="11.25">
      <c r="A119" s="36"/>
      <c r="B119" s="37"/>
      <c r="C119" s="38"/>
      <c r="D119" s="188" t="s">
        <v>142</v>
      </c>
      <c r="E119" s="38"/>
      <c r="F119" s="189" t="s">
        <v>169</v>
      </c>
      <c r="G119" s="38"/>
      <c r="H119" s="38"/>
      <c r="I119" s="190"/>
      <c r="J119" s="38"/>
      <c r="K119" s="38"/>
      <c r="L119" s="41"/>
      <c r="M119" s="191"/>
      <c r="N119" s="192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142</v>
      </c>
      <c r="AU119" s="19" t="s">
        <v>85</v>
      </c>
    </row>
    <row r="120" spans="1:65" s="2" customFormat="1" ht="11.25">
      <c r="A120" s="36"/>
      <c r="B120" s="37"/>
      <c r="C120" s="38"/>
      <c r="D120" s="193" t="s">
        <v>143</v>
      </c>
      <c r="E120" s="38"/>
      <c r="F120" s="194" t="s">
        <v>170</v>
      </c>
      <c r="G120" s="38"/>
      <c r="H120" s="38"/>
      <c r="I120" s="190"/>
      <c r="J120" s="38"/>
      <c r="K120" s="38"/>
      <c r="L120" s="41"/>
      <c r="M120" s="191"/>
      <c r="N120" s="192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143</v>
      </c>
      <c r="AU120" s="19" t="s">
        <v>85</v>
      </c>
    </row>
    <row r="121" spans="1:65" s="13" customFormat="1" ht="11.25">
      <c r="B121" s="195"/>
      <c r="C121" s="196"/>
      <c r="D121" s="188" t="s">
        <v>149</v>
      </c>
      <c r="E121" s="197" t="s">
        <v>19</v>
      </c>
      <c r="F121" s="198" t="s">
        <v>171</v>
      </c>
      <c r="G121" s="196"/>
      <c r="H121" s="199">
        <v>4</v>
      </c>
      <c r="I121" s="200"/>
      <c r="J121" s="196"/>
      <c r="K121" s="196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149</v>
      </c>
      <c r="AU121" s="205" t="s">
        <v>85</v>
      </c>
      <c r="AV121" s="13" t="s">
        <v>85</v>
      </c>
      <c r="AW121" s="13" t="s">
        <v>36</v>
      </c>
      <c r="AX121" s="13" t="s">
        <v>75</v>
      </c>
      <c r="AY121" s="205" t="s">
        <v>134</v>
      </c>
    </row>
    <row r="122" spans="1:65" s="14" customFormat="1" ht="11.25">
      <c r="B122" s="206"/>
      <c r="C122" s="207"/>
      <c r="D122" s="188" t="s">
        <v>149</v>
      </c>
      <c r="E122" s="208" t="s">
        <v>19</v>
      </c>
      <c r="F122" s="209" t="s">
        <v>151</v>
      </c>
      <c r="G122" s="207"/>
      <c r="H122" s="210">
        <v>4</v>
      </c>
      <c r="I122" s="211"/>
      <c r="J122" s="207"/>
      <c r="K122" s="207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149</v>
      </c>
      <c r="AU122" s="216" t="s">
        <v>85</v>
      </c>
      <c r="AV122" s="14" t="s">
        <v>141</v>
      </c>
      <c r="AW122" s="14" t="s">
        <v>36</v>
      </c>
      <c r="AX122" s="14" t="s">
        <v>83</v>
      </c>
      <c r="AY122" s="216" t="s">
        <v>134</v>
      </c>
    </row>
    <row r="123" spans="1:65" s="2" customFormat="1" ht="16.5" customHeight="1">
      <c r="A123" s="36"/>
      <c r="B123" s="37"/>
      <c r="C123" s="175" t="s">
        <v>172</v>
      </c>
      <c r="D123" s="175" t="s">
        <v>136</v>
      </c>
      <c r="E123" s="176" t="s">
        <v>173</v>
      </c>
      <c r="F123" s="177" t="s">
        <v>174</v>
      </c>
      <c r="G123" s="178" t="s">
        <v>147</v>
      </c>
      <c r="H123" s="179">
        <v>1440</v>
      </c>
      <c r="I123" s="180"/>
      <c r="J123" s="181">
        <f>ROUND(I123*H123,2)</f>
        <v>0</v>
      </c>
      <c r="K123" s="177" t="s">
        <v>140</v>
      </c>
      <c r="L123" s="41"/>
      <c r="M123" s="182" t="s">
        <v>19</v>
      </c>
      <c r="N123" s="183" t="s">
        <v>46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141</v>
      </c>
      <c r="AT123" s="186" t="s">
        <v>136</v>
      </c>
      <c r="AU123" s="186" t="s">
        <v>85</v>
      </c>
      <c r="AY123" s="19" t="s">
        <v>134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83</v>
      </c>
      <c r="BK123" s="187">
        <f>ROUND(I123*H123,2)</f>
        <v>0</v>
      </c>
      <c r="BL123" s="19" t="s">
        <v>141</v>
      </c>
      <c r="BM123" s="186" t="s">
        <v>175</v>
      </c>
    </row>
    <row r="124" spans="1:65" s="2" customFormat="1" ht="11.25">
      <c r="A124" s="36"/>
      <c r="B124" s="37"/>
      <c r="C124" s="38"/>
      <c r="D124" s="188" t="s">
        <v>142</v>
      </c>
      <c r="E124" s="38"/>
      <c r="F124" s="189" t="s">
        <v>174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142</v>
      </c>
      <c r="AU124" s="19" t="s">
        <v>85</v>
      </c>
    </row>
    <row r="125" spans="1:65" s="2" customFormat="1" ht="11.25">
      <c r="A125" s="36"/>
      <c r="B125" s="37"/>
      <c r="C125" s="38"/>
      <c r="D125" s="193" t="s">
        <v>143</v>
      </c>
      <c r="E125" s="38"/>
      <c r="F125" s="194" t="s">
        <v>176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143</v>
      </c>
      <c r="AU125" s="19" t="s">
        <v>85</v>
      </c>
    </row>
    <row r="126" spans="1:65" s="2" customFormat="1" ht="16.5" customHeight="1">
      <c r="A126" s="36"/>
      <c r="B126" s="37"/>
      <c r="C126" s="175" t="s">
        <v>160</v>
      </c>
      <c r="D126" s="175" t="s">
        <v>136</v>
      </c>
      <c r="E126" s="176" t="s">
        <v>177</v>
      </c>
      <c r="F126" s="177" t="s">
        <v>178</v>
      </c>
      <c r="G126" s="178" t="s">
        <v>179</v>
      </c>
      <c r="H126" s="179">
        <v>148</v>
      </c>
      <c r="I126" s="180"/>
      <c r="J126" s="181">
        <f>ROUND(I126*H126,2)</f>
        <v>0</v>
      </c>
      <c r="K126" s="177" t="s">
        <v>140</v>
      </c>
      <c r="L126" s="41"/>
      <c r="M126" s="182" t="s">
        <v>19</v>
      </c>
      <c r="N126" s="183" t="s">
        <v>46</v>
      </c>
      <c r="O126" s="66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141</v>
      </c>
      <c r="AT126" s="186" t="s">
        <v>136</v>
      </c>
      <c r="AU126" s="186" t="s">
        <v>85</v>
      </c>
      <c r="AY126" s="19" t="s">
        <v>134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19" t="s">
        <v>83</v>
      </c>
      <c r="BK126" s="187">
        <f>ROUND(I126*H126,2)</f>
        <v>0</v>
      </c>
      <c r="BL126" s="19" t="s">
        <v>141</v>
      </c>
      <c r="BM126" s="186" t="s">
        <v>180</v>
      </c>
    </row>
    <row r="127" spans="1:65" s="2" customFormat="1" ht="11.25">
      <c r="A127" s="36"/>
      <c r="B127" s="37"/>
      <c r="C127" s="38"/>
      <c r="D127" s="188" t="s">
        <v>142</v>
      </c>
      <c r="E127" s="38"/>
      <c r="F127" s="189" t="s">
        <v>178</v>
      </c>
      <c r="G127" s="38"/>
      <c r="H127" s="38"/>
      <c r="I127" s="190"/>
      <c r="J127" s="38"/>
      <c r="K127" s="38"/>
      <c r="L127" s="41"/>
      <c r="M127" s="191"/>
      <c r="N127" s="192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142</v>
      </c>
      <c r="AU127" s="19" t="s">
        <v>85</v>
      </c>
    </row>
    <row r="128" spans="1:65" s="2" customFormat="1" ht="11.25">
      <c r="A128" s="36"/>
      <c r="B128" s="37"/>
      <c r="C128" s="38"/>
      <c r="D128" s="193" t="s">
        <v>143</v>
      </c>
      <c r="E128" s="38"/>
      <c r="F128" s="194" t="s">
        <v>181</v>
      </c>
      <c r="G128" s="38"/>
      <c r="H128" s="38"/>
      <c r="I128" s="190"/>
      <c r="J128" s="38"/>
      <c r="K128" s="38"/>
      <c r="L128" s="41"/>
      <c r="M128" s="191"/>
      <c r="N128" s="192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143</v>
      </c>
      <c r="AU128" s="19" t="s">
        <v>85</v>
      </c>
    </row>
    <row r="129" spans="1:65" s="13" customFormat="1" ht="11.25">
      <c r="B129" s="195"/>
      <c r="C129" s="196"/>
      <c r="D129" s="188" t="s">
        <v>149</v>
      </c>
      <c r="E129" s="197" t="s">
        <v>19</v>
      </c>
      <c r="F129" s="198" t="s">
        <v>182</v>
      </c>
      <c r="G129" s="196"/>
      <c r="H129" s="199">
        <v>37</v>
      </c>
      <c r="I129" s="200"/>
      <c r="J129" s="196"/>
      <c r="K129" s="196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149</v>
      </c>
      <c r="AU129" s="205" t="s">
        <v>85</v>
      </c>
      <c r="AV129" s="13" t="s">
        <v>85</v>
      </c>
      <c r="AW129" s="13" t="s">
        <v>36</v>
      </c>
      <c r="AX129" s="13" t="s">
        <v>75</v>
      </c>
      <c r="AY129" s="205" t="s">
        <v>134</v>
      </c>
    </row>
    <row r="130" spans="1:65" s="13" customFormat="1" ht="11.25">
      <c r="B130" s="195"/>
      <c r="C130" s="196"/>
      <c r="D130" s="188" t="s">
        <v>149</v>
      </c>
      <c r="E130" s="197" t="s">
        <v>19</v>
      </c>
      <c r="F130" s="198" t="s">
        <v>183</v>
      </c>
      <c r="G130" s="196"/>
      <c r="H130" s="199">
        <v>83</v>
      </c>
      <c r="I130" s="200"/>
      <c r="J130" s="196"/>
      <c r="K130" s="196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149</v>
      </c>
      <c r="AU130" s="205" t="s">
        <v>85</v>
      </c>
      <c r="AV130" s="13" t="s">
        <v>85</v>
      </c>
      <c r="AW130" s="13" t="s">
        <v>36</v>
      </c>
      <c r="AX130" s="13" t="s">
        <v>75</v>
      </c>
      <c r="AY130" s="205" t="s">
        <v>134</v>
      </c>
    </row>
    <row r="131" spans="1:65" s="13" customFormat="1" ht="11.25">
      <c r="B131" s="195"/>
      <c r="C131" s="196"/>
      <c r="D131" s="188" t="s">
        <v>149</v>
      </c>
      <c r="E131" s="197" t="s">
        <v>19</v>
      </c>
      <c r="F131" s="198" t="s">
        <v>184</v>
      </c>
      <c r="G131" s="196"/>
      <c r="H131" s="199">
        <v>28</v>
      </c>
      <c r="I131" s="200"/>
      <c r="J131" s="196"/>
      <c r="K131" s="196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149</v>
      </c>
      <c r="AU131" s="205" t="s">
        <v>85</v>
      </c>
      <c r="AV131" s="13" t="s">
        <v>85</v>
      </c>
      <c r="AW131" s="13" t="s">
        <v>36</v>
      </c>
      <c r="AX131" s="13" t="s">
        <v>75</v>
      </c>
      <c r="AY131" s="205" t="s">
        <v>134</v>
      </c>
    </row>
    <row r="132" spans="1:65" s="14" customFormat="1" ht="11.25">
      <c r="B132" s="206"/>
      <c r="C132" s="207"/>
      <c r="D132" s="188" t="s">
        <v>149</v>
      </c>
      <c r="E132" s="208" t="s">
        <v>19</v>
      </c>
      <c r="F132" s="209" t="s">
        <v>151</v>
      </c>
      <c r="G132" s="207"/>
      <c r="H132" s="210">
        <v>148</v>
      </c>
      <c r="I132" s="211"/>
      <c r="J132" s="207"/>
      <c r="K132" s="207"/>
      <c r="L132" s="212"/>
      <c r="M132" s="213"/>
      <c r="N132" s="214"/>
      <c r="O132" s="214"/>
      <c r="P132" s="214"/>
      <c r="Q132" s="214"/>
      <c r="R132" s="214"/>
      <c r="S132" s="214"/>
      <c r="T132" s="215"/>
      <c r="AT132" s="216" t="s">
        <v>149</v>
      </c>
      <c r="AU132" s="216" t="s">
        <v>85</v>
      </c>
      <c r="AV132" s="14" t="s">
        <v>141</v>
      </c>
      <c r="AW132" s="14" t="s">
        <v>36</v>
      </c>
      <c r="AX132" s="14" t="s">
        <v>83</v>
      </c>
      <c r="AY132" s="216" t="s">
        <v>134</v>
      </c>
    </row>
    <row r="133" spans="1:65" s="2" customFormat="1" ht="16.5" customHeight="1">
      <c r="A133" s="36"/>
      <c r="B133" s="37"/>
      <c r="C133" s="175" t="s">
        <v>185</v>
      </c>
      <c r="D133" s="175" t="s">
        <v>136</v>
      </c>
      <c r="E133" s="176" t="s">
        <v>186</v>
      </c>
      <c r="F133" s="177" t="s">
        <v>187</v>
      </c>
      <c r="G133" s="178" t="s">
        <v>188</v>
      </c>
      <c r="H133" s="179">
        <v>120.2</v>
      </c>
      <c r="I133" s="180"/>
      <c r="J133" s="181">
        <f>ROUND(I133*H133,2)</f>
        <v>0</v>
      </c>
      <c r="K133" s="177" t="s">
        <v>140</v>
      </c>
      <c r="L133" s="41"/>
      <c r="M133" s="182" t="s">
        <v>19</v>
      </c>
      <c r="N133" s="183" t="s">
        <v>46</v>
      </c>
      <c r="O133" s="66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141</v>
      </c>
      <c r="AT133" s="186" t="s">
        <v>136</v>
      </c>
      <c r="AU133" s="186" t="s">
        <v>85</v>
      </c>
      <c r="AY133" s="19" t="s">
        <v>134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83</v>
      </c>
      <c r="BK133" s="187">
        <f>ROUND(I133*H133,2)</f>
        <v>0</v>
      </c>
      <c r="BL133" s="19" t="s">
        <v>141</v>
      </c>
      <c r="BM133" s="186" t="s">
        <v>189</v>
      </c>
    </row>
    <row r="134" spans="1:65" s="2" customFormat="1" ht="11.25">
      <c r="A134" s="36"/>
      <c r="B134" s="37"/>
      <c r="C134" s="38"/>
      <c r="D134" s="188" t="s">
        <v>142</v>
      </c>
      <c r="E134" s="38"/>
      <c r="F134" s="189" t="s">
        <v>187</v>
      </c>
      <c r="G134" s="38"/>
      <c r="H134" s="38"/>
      <c r="I134" s="190"/>
      <c r="J134" s="38"/>
      <c r="K134" s="38"/>
      <c r="L134" s="41"/>
      <c r="M134" s="191"/>
      <c r="N134" s="192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142</v>
      </c>
      <c r="AU134" s="19" t="s">
        <v>85</v>
      </c>
    </row>
    <row r="135" spans="1:65" s="2" customFormat="1" ht="11.25">
      <c r="A135" s="36"/>
      <c r="B135" s="37"/>
      <c r="C135" s="38"/>
      <c r="D135" s="193" t="s">
        <v>143</v>
      </c>
      <c r="E135" s="38"/>
      <c r="F135" s="194" t="s">
        <v>190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143</v>
      </c>
      <c r="AU135" s="19" t="s">
        <v>85</v>
      </c>
    </row>
    <row r="136" spans="1:65" s="13" customFormat="1" ht="11.25">
      <c r="B136" s="195"/>
      <c r="C136" s="196"/>
      <c r="D136" s="188" t="s">
        <v>149</v>
      </c>
      <c r="E136" s="197" t="s">
        <v>19</v>
      </c>
      <c r="F136" s="198" t="s">
        <v>191</v>
      </c>
      <c r="G136" s="196"/>
      <c r="H136" s="199">
        <v>120.2</v>
      </c>
      <c r="I136" s="200"/>
      <c r="J136" s="196"/>
      <c r="K136" s="196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149</v>
      </c>
      <c r="AU136" s="205" t="s">
        <v>85</v>
      </c>
      <c r="AV136" s="13" t="s">
        <v>85</v>
      </c>
      <c r="AW136" s="13" t="s">
        <v>36</v>
      </c>
      <c r="AX136" s="13" t="s">
        <v>75</v>
      </c>
      <c r="AY136" s="205" t="s">
        <v>134</v>
      </c>
    </row>
    <row r="137" spans="1:65" s="14" customFormat="1" ht="11.25">
      <c r="B137" s="206"/>
      <c r="C137" s="207"/>
      <c r="D137" s="188" t="s">
        <v>149</v>
      </c>
      <c r="E137" s="208" t="s">
        <v>19</v>
      </c>
      <c r="F137" s="209" t="s">
        <v>151</v>
      </c>
      <c r="G137" s="207"/>
      <c r="H137" s="210">
        <v>120.2</v>
      </c>
      <c r="I137" s="211"/>
      <c r="J137" s="207"/>
      <c r="K137" s="207"/>
      <c r="L137" s="212"/>
      <c r="M137" s="213"/>
      <c r="N137" s="214"/>
      <c r="O137" s="214"/>
      <c r="P137" s="214"/>
      <c r="Q137" s="214"/>
      <c r="R137" s="214"/>
      <c r="S137" s="214"/>
      <c r="T137" s="215"/>
      <c r="AT137" s="216" t="s">
        <v>149</v>
      </c>
      <c r="AU137" s="216" t="s">
        <v>85</v>
      </c>
      <c r="AV137" s="14" t="s">
        <v>141</v>
      </c>
      <c r="AW137" s="14" t="s">
        <v>36</v>
      </c>
      <c r="AX137" s="14" t="s">
        <v>83</v>
      </c>
      <c r="AY137" s="216" t="s">
        <v>134</v>
      </c>
    </row>
    <row r="138" spans="1:65" s="2" customFormat="1" ht="21.75" customHeight="1">
      <c r="A138" s="36"/>
      <c r="B138" s="37"/>
      <c r="C138" s="175" t="s">
        <v>166</v>
      </c>
      <c r="D138" s="175" t="s">
        <v>136</v>
      </c>
      <c r="E138" s="176" t="s">
        <v>192</v>
      </c>
      <c r="F138" s="177" t="s">
        <v>193</v>
      </c>
      <c r="G138" s="178" t="s">
        <v>188</v>
      </c>
      <c r="H138" s="179">
        <v>1331.04</v>
      </c>
      <c r="I138" s="180"/>
      <c r="J138" s="181">
        <f>ROUND(I138*H138,2)</f>
        <v>0</v>
      </c>
      <c r="K138" s="177" t="s">
        <v>140</v>
      </c>
      <c r="L138" s="41"/>
      <c r="M138" s="182" t="s">
        <v>19</v>
      </c>
      <c r="N138" s="183" t="s">
        <v>46</v>
      </c>
      <c r="O138" s="66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141</v>
      </c>
      <c r="AT138" s="186" t="s">
        <v>136</v>
      </c>
      <c r="AU138" s="186" t="s">
        <v>85</v>
      </c>
      <c r="AY138" s="19" t="s">
        <v>134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83</v>
      </c>
      <c r="BK138" s="187">
        <f>ROUND(I138*H138,2)</f>
        <v>0</v>
      </c>
      <c r="BL138" s="19" t="s">
        <v>141</v>
      </c>
      <c r="BM138" s="186" t="s">
        <v>194</v>
      </c>
    </row>
    <row r="139" spans="1:65" s="2" customFormat="1" ht="11.25">
      <c r="A139" s="36"/>
      <c r="B139" s="37"/>
      <c r="C139" s="38"/>
      <c r="D139" s="188" t="s">
        <v>142</v>
      </c>
      <c r="E139" s="38"/>
      <c r="F139" s="189" t="s">
        <v>193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142</v>
      </c>
      <c r="AU139" s="19" t="s">
        <v>85</v>
      </c>
    </row>
    <row r="140" spans="1:65" s="2" customFormat="1" ht="11.25">
      <c r="A140" s="36"/>
      <c r="B140" s="37"/>
      <c r="C140" s="38"/>
      <c r="D140" s="193" t="s">
        <v>143</v>
      </c>
      <c r="E140" s="38"/>
      <c r="F140" s="194" t="s">
        <v>195</v>
      </c>
      <c r="G140" s="38"/>
      <c r="H140" s="38"/>
      <c r="I140" s="190"/>
      <c r="J140" s="38"/>
      <c r="K140" s="38"/>
      <c r="L140" s="41"/>
      <c r="M140" s="191"/>
      <c r="N140" s="192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143</v>
      </c>
      <c r="AU140" s="19" t="s">
        <v>85</v>
      </c>
    </row>
    <row r="141" spans="1:65" s="13" customFormat="1" ht="11.25">
      <c r="B141" s="195"/>
      <c r="C141" s="196"/>
      <c r="D141" s="188" t="s">
        <v>149</v>
      </c>
      <c r="E141" s="197" t="s">
        <v>19</v>
      </c>
      <c r="F141" s="198" t="s">
        <v>196</v>
      </c>
      <c r="G141" s="196"/>
      <c r="H141" s="199">
        <v>4.2</v>
      </c>
      <c r="I141" s="200"/>
      <c r="J141" s="196"/>
      <c r="K141" s="196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149</v>
      </c>
      <c r="AU141" s="205" t="s">
        <v>85</v>
      </c>
      <c r="AV141" s="13" t="s">
        <v>85</v>
      </c>
      <c r="AW141" s="13" t="s">
        <v>36</v>
      </c>
      <c r="AX141" s="13" t="s">
        <v>75</v>
      </c>
      <c r="AY141" s="205" t="s">
        <v>134</v>
      </c>
    </row>
    <row r="142" spans="1:65" s="13" customFormat="1" ht="11.25">
      <c r="B142" s="195"/>
      <c r="C142" s="196"/>
      <c r="D142" s="188" t="s">
        <v>149</v>
      </c>
      <c r="E142" s="197" t="s">
        <v>19</v>
      </c>
      <c r="F142" s="198" t="s">
        <v>197</v>
      </c>
      <c r="G142" s="196"/>
      <c r="H142" s="199">
        <v>374.4</v>
      </c>
      <c r="I142" s="200"/>
      <c r="J142" s="196"/>
      <c r="K142" s="196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149</v>
      </c>
      <c r="AU142" s="205" t="s">
        <v>85</v>
      </c>
      <c r="AV142" s="13" t="s">
        <v>85</v>
      </c>
      <c r="AW142" s="13" t="s">
        <v>36</v>
      </c>
      <c r="AX142" s="13" t="s">
        <v>75</v>
      </c>
      <c r="AY142" s="205" t="s">
        <v>134</v>
      </c>
    </row>
    <row r="143" spans="1:65" s="13" customFormat="1" ht="11.25">
      <c r="B143" s="195"/>
      <c r="C143" s="196"/>
      <c r="D143" s="188" t="s">
        <v>149</v>
      </c>
      <c r="E143" s="197" t="s">
        <v>19</v>
      </c>
      <c r="F143" s="198" t="s">
        <v>198</v>
      </c>
      <c r="G143" s="196"/>
      <c r="H143" s="199">
        <v>190.84</v>
      </c>
      <c r="I143" s="200"/>
      <c r="J143" s="196"/>
      <c r="K143" s="196"/>
      <c r="L143" s="201"/>
      <c r="M143" s="202"/>
      <c r="N143" s="203"/>
      <c r="O143" s="203"/>
      <c r="P143" s="203"/>
      <c r="Q143" s="203"/>
      <c r="R143" s="203"/>
      <c r="S143" s="203"/>
      <c r="T143" s="204"/>
      <c r="AT143" s="205" t="s">
        <v>149</v>
      </c>
      <c r="AU143" s="205" t="s">
        <v>85</v>
      </c>
      <c r="AV143" s="13" t="s">
        <v>85</v>
      </c>
      <c r="AW143" s="13" t="s">
        <v>36</v>
      </c>
      <c r="AX143" s="13" t="s">
        <v>75</v>
      </c>
      <c r="AY143" s="205" t="s">
        <v>134</v>
      </c>
    </row>
    <row r="144" spans="1:65" s="13" customFormat="1" ht="11.25">
      <c r="B144" s="195"/>
      <c r="C144" s="196"/>
      <c r="D144" s="188" t="s">
        <v>149</v>
      </c>
      <c r="E144" s="197" t="s">
        <v>19</v>
      </c>
      <c r="F144" s="198" t="s">
        <v>199</v>
      </c>
      <c r="G144" s="196"/>
      <c r="H144" s="199">
        <v>6.76</v>
      </c>
      <c r="I144" s="200"/>
      <c r="J144" s="196"/>
      <c r="K144" s="196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149</v>
      </c>
      <c r="AU144" s="205" t="s">
        <v>85</v>
      </c>
      <c r="AV144" s="13" t="s">
        <v>85</v>
      </c>
      <c r="AW144" s="13" t="s">
        <v>36</v>
      </c>
      <c r="AX144" s="13" t="s">
        <v>75</v>
      </c>
      <c r="AY144" s="205" t="s">
        <v>134</v>
      </c>
    </row>
    <row r="145" spans="1:65" s="13" customFormat="1" ht="11.25">
      <c r="B145" s="195"/>
      <c r="C145" s="196"/>
      <c r="D145" s="188" t="s">
        <v>149</v>
      </c>
      <c r="E145" s="197" t="s">
        <v>19</v>
      </c>
      <c r="F145" s="198" t="s">
        <v>200</v>
      </c>
      <c r="G145" s="196"/>
      <c r="H145" s="199">
        <v>58.8</v>
      </c>
      <c r="I145" s="200"/>
      <c r="J145" s="196"/>
      <c r="K145" s="196"/>
      <c r="L145" s="201"/>
      <c r="M145" s="202"/>
      <c r="N145" s="203"/>
      <c r="O145" s="203"/>
      <c r="P145" s="203"/>
      <c r="Q145" s="203"/>
      <c r="R145" s="203"/>
      <c r="S145" s="203"/>
      <c r="T145" s="204"/>
      <c r="AT145" s="205" t="s">
        <v>149</v>
      </c>
      <c r="AU145" s="205" t="s">
        <v>85</v>
      </c>
      <c r="AV145" s="13" t="s">
        <v>85</v>
      </c>
      <c r="AW145" s="13" t="s">
        <v>36</v>
      </c>
      <c r="AX145" s="13" t="s">
        <v>75</v>
      </c>
      <c r="AY145" s="205" t="s">
        <v>134</v>
      </c>
    </row>
    <row r="146" spans="1:65" s="13" customFormat="1" ht="11.25">
      <c r="B146" s="195"/>
      <c r="C146" s="196"/>
      <c r="D146" s="188" t="s">
        <v>149</v>
      </c>
      <c r="E146" s="197" t="s">
        <v>19</v>
      </c>
      <c r="F146" s="198" t="s">
        <v>201</v>
      </c>
      <c r="G146" s="196"/>
      <c r="H146" s="199">
        <v>23.4</v>
      </c>
      <c r="I146" s="200"/>
      <c r="J146" s="196"/>
      <c r="K146" s="196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149</v>
      </c>
      <c r="AU146" s="205" t="s">
        <v>85</v>
      </c>
      <c r="AV146" s="13" t="s">
        <v>85</v>
      </c>
      <c r="AW146" s="13" t="s">
        <v>36</v>
      </c>
      <c r="AX146" s="13" t="s">
        <v>75</v>
      </c>
      <c r="AY146" s="205" t="s">
        <v>134</v>
      </c>
    </row>
    <row r="147" spans="1:65" s="13" customFormat="1" ht="11.25">
      <c r="B147" s="195"/>
      <c r="C147" s="196"/>
      <c r="D147" s="188" t="s">
        <v>149</v>
      </c>
      <c r="E147" s="197" t="s">
        <v>19</v>
      </c>
      <c r="F147" s="198" t="s">
        <v>202</v>
      </c>
      <c r="G147" s="196"/>
      <c r="H147" s="199">
        <v>106.6</v>
      </c>
      <c r="I147" s="200"/>
      <c r="J147" s="196"/>
      <c r="K147" s="196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149</v>
      </c>
      <c r="AU147" s="205" t="s">
        <v>85</v>
      </c>
      <c r="AV147" s="13" t="s">
        <v>85</v>
      </c>
      <c r="AW147" s="13" t="s">
        <v>36</v>
      </c>
      <c r="AX147" s="13" t="s">
        <v>75</v>
      </c>
      <c r="AY147" s="205" t="s">
        <v>134</v>
      </c>
    </row>
    <row r="148" spans="1:65" s="13" customFormat="1" ht="11.25">
      <c r="B148" s="195"/>
      <c r="C148" s="196"/>
      <c r="D148" s="188" t="s">
        <v>149</v>
      </c>
      <c r="E148" s="197" t="s">
        <v>19</v>
      </c>
      <c r="F148" s="198" t="s">
        <v>203</v>
      </c>
      <c r="G148" s="196"/>
      <c r="H148" s="199">
        <v>22.4</v>
      </c>
      <c r="I148" s="200"/>
      <c r="J148" s="196"/>
      <c r="K148" s="196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149</v>
      </c>
      <c r="AU148" s="205" t="s">
        <v>85</v>
      </c>
      <c r="AV148" s="13" t="s">
        <v>85</v>
      </c>
      <c r="AW148" s="13" t="s">
        <v>36</v>
      </c>
      <c r="AX148" s="13" t="s">
        <v>75</v>
      </c>
      <c r="AY148" s="205" t="s">
        <v>134</v>
      </c>
    </row>
    <row r="149" spans="1:65" s="13" customFormat="1" ht="11.25">
      <c r="B149" s="195"/>
      <c r="C149" s="196"/>
      <c r="D149" s="188" t="s">
        <v>149</v>
      </c>
      <c r="E149" s="197" t="s">
        <v>19</v>
      </c>
      <c r="F149" s="198" t="s">
        <v>204</v>
      </c>
      <c r="G149" s="196"/>
      <c r="H149" s="199">
        <v>3.64</v>
      </c>
      <c r="I149" s="200"/>
      <c r="J149" s="196"/>
      <c r="K149" s="196"/>
      <c r="L149" s="201"/>
      <c r="M149" s="202"/>
      <c r="N149" s="203"/>
      <c r="O149" s="203"/>
      <c r="P149" s="203"/>
      <c r="Q149" s="203"/>
      <c r="R149" s="203"/>
      <c r="S149" s="203"/>
      <c r="T149" s="204"/>
      <c r="AT149" s="205" t="s">
        <v>149</v>
      </c>
      <c r="AU149" s="205" t="s">
        <v>85</v>
      </c>
      <c r="AV149" s="13" t="s">
        <v>85</v>
      </c>
      <c r="AW149" s="13" t="s">
        <v>36</v>
      </c>
      <c r="AX149" s="13" t="s">
        <v>75</v>
      </c>
      <c r="AY149" s="205" t="s">
        <v>134</v>
      </c>
    </row>
    <row r="150" spans="1:65" s="13" customFormat="1" ht="11.25">
      <c r="B150" s="195"/>
      <c r="C150" s="196"/>
      <c r="D150" s="188" t="s">
        <v>149</v>
      </c>
      <c r="E150" s="197" t="s">
        <v>19</v>
      </c>
      <c r="F150" s="198" t="s">
        <v>205</v>
      </c>
      <c r="G150" s="196"/>
      <c r="H150" s="199">
        <v>288</v>
      </c>
      <c r="I150" s="200"/>
      <c r="J150" s="196"/>
      <c r="K150" s="196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149</v>
      </c>
      <c r="AU150" s="205" t="s">
        <v>85</v>
      </c>
      <c r="AV150" s="13" t="s">
        <v>85</v>
      </c>
      <c r="AW150" s="13" t="s">
        <v>36</v>
      </c>
      <c r="AX150" s="13" t="s">
        <v>75</v>
      </c>
      <c r="AY150" s="205" t="s">
        <v>134</v>
      </c>
    </row>
    <row r="151" spans="1:65" s="13" customFormat="1" ht="11.25">
      <c r="B151" s="195"/>
      <c r="C151" s="196"/>
      <c r="D151" s="188" t="s">
        <v>149</v>
      </c>
      <c r="E151" s="197" t="s">
        <v>19</v>
      </c>
      <c r="F151" s="198" t="s">
        <v>206</v>
      </c>
      <c r="G151" s="196"/>
      <c r="H151" s="199">
        <v>146.80000000000001</v>
      </c>
      <c r="I151" s="200"/>
      <c r="J151" s="196"/>
      <c r="K151" s="196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149</v>
      </c>
      <c r="AU151" s="205" t="s">
        <v>85</v>
      </c>
      <c r="AV151" s="13" t="s">
        <v>85</v>
      </c>
      <c r="AW151" s="13" t="s">
        <v>36</v>
      </c>
      <c r="AX151" s="13" t="s">
        <v>75</v>
      </c>
      <c r="AY151" s="205" t="s">
        <v>134</v>
      </c>
    </row>
    <row r="152" spans="1:65" s="13" customFormat="1" ht="11.25">
      <c r="B152" s="195"/>
      <c r="C152" s="196"/>
      <c r="D152" s="188" t="s">
        <v>149</v>
      </c>
      <c r="E152" s="197" t="s">
        <v>19</v>
      </c>
      <c r="F152" s="198" t="s">
        <v>207</v>
      </c>
      <c r="G152" s="196"/>
      <c r="H152" s="199">
        <v>5.2</v>
      </c>
      <c r="I152" s="200"/>
      <c r="J152" s="196"/>
      <c r="K152" s="196"/>
      <c r="L152" s="201"/>
      <c r="M152" s="202"/>
      <c r="N152" s="203"/>
      <c r="O152" s="203"/>
      <c r="P152" s="203"/>
      <c r="Q152" s="203"/>
      <c r="R152" s="203"/>
      <c r="S152" s="203"/>
      <c r="T152" s="204"/>
      <c r="AT152" s="205" t="s">
        <v>149</v>
      </c>
      <c r="AU152" s="205" t="s">
        <v>85</v>
      </c>
      <c r="AV152" s="13" t="s">
        <v>85</v>
      </c>
      <c r="AW152" s="13" t="s">
        <v>36</v>
      </c>
      <c r="AX152" s="13" t="s">
        <v>75</v>
      </c>
      <c r="AY152" s="205" t="s">
        <v>134</v>
      </c>
    </row>
    <row r="153" spans="1:65" s="13" customFormat="1" ht="11.25">
      <c r="B153" s="195"/>
      <c r="C153" s="196"/>
      <c r="D153" s="188" t="s">
        <v>149</v>
      </c>
      <c r="E153" s="197" t="s">
        <v>19</v>
      </c>
      <c r="F153" s="198" t="s">
        <v>208</v>
      </c>
      <c r="G153" s="196"/>
      <c r="H153" s="199">
        <v>18</v>
      </c>
      <c r="I153" s="200"/>
      <c r="J153" s="196"/>
      <c r="K153" s="196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149</v>
      </c>
      <c r="AU153" s="205" t="s">
        <v>85</v>
      </c>
      <c r="AV153" s="13" t="s">
        <v>85</v>
      </c>
      <c r="AW153" s="13" t="s">
        <v>36</v>
      </c>
      <c r="AX153" s="13" t="s">
        <v>75</v>
      </c>
      <c r="AY153" s="205" t="s">
        <v>134</v>
      </c>
    </row>
    <row r="154" spans="1:65" s="13" customFormat="1" ht="11.25">
      <c r="B154" s="195"/>
      <c r="C154" s="196"/>
      <c r="D154" s="188" t="s">
        <v>149</v>
      </c>
      <c r="E154" s="197" t="s">
        <v>19</v>
      </c>
      <c r="F154" s="198" t="s">
        <v>209</v>
      </c>
      <c r="G154" s="196"/>
      <c r="H154" s="199">
        <v>82</v>
      </c>
      <c r="I154" s="200"/>
      <c r="J154" s="196"/>
      <c r="K154" s="196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149</v>
      </c>
      <c r="AU154" s="205" t="s">
        <v>85</v>
      </c>
      <c r="AV154" s="13" t="s">
        <v>85</v>
      </c>
      <c r="AW154" s="13" t="s">
        <v>36</v>
      </c>
      <c r="AX154" s="13" t="s">
        <v>75</v>
      </c>
      <c r="AY154" s="205" t="s">
        <v>134</v>
      </c>
    </row>
    <row r="155" spans="1:65" s="14" customFormat="1" ht="11.25">
      <c r="B155" s="206"/>
      <c r="C155" s="207"/>
      <c r="D155" s="188" t="s">
        <v>149</v>
      </c>
      <c r="E155" s="208" t="s">
        <v>19</v>
      </c>
      <c r="F155" s="209" t="s">
        <v>151</v>
      </c>
      <c r="G155" s="207"/>
      <c r="H155" s="210">
        <v>1331.04</v>
      </c>
      <c r="I155" s="211"/>
      <c r="J155" s="207"/>
      <c r="K155" s="207"/>
      <c r="L155" s="212"/>
      <c r="M155" s="213"/>
      <c r="N155" s="214"/>
      <c r="O155" s="214"/>
      <c r="P155" s="214"/>
      <c r="Q155" s="214"/>
      <c r="R155" s="214"/>
      <c r="S155" s="214"/>
      <c r="T155" s="215"/>
      <c r="AT155" s="216" t="s">
        <v>149</v>
      </c>
      <c r="AU155" s="216" t="s">
        <v>85</v>
      </c>
      <c r="AV155" s="14" t="s">
        <v>141</v>
      </c>
      <c r="AW155" s="14" t="s">
        <v>36</v>
      </c>
      <c r="AX155" s="14" t="s">
        <v>83</v>
      </c>
      <c r="AY155" s="216" t="s">
        <v>134</v>
      </c>
    </row>
    <row r="156" spans="1:65" s="2" customFormat="1" ht="21.75" customHeight="1">
      <c r="A156" s="36"/>
      <c r="B156" s="37"/>
      <c r="C156" s="175" t="s">
        <v>210</v>
      </c>
      <c r="D156" s="175" t="s">
        <v>136</v>
      </c>
      <c r="E156" s="176" t="s">
        <v>211</v>
      </c>
      <c r="F156" s="177" t="s">
        <v>212</v>
      </c>
      <c r="G156" s="178" t="s">
        <v>188</v>
      </c>
      <c r="H156" s="179">
        <v>21</v>
      </c>
      <c r="I156" s="180"/>
      <c r="J156" s="181">
        <f>ROUND(I156*H156,2)</f>
        <v>0</v>
      </c>
      <c r="K156" s="177" t="s">
        <v>140</v>
      </c>
      <c r="L156" s="41"/>
      <c r="M156" s="182" t="s">
        <v>19</v>
      </c>
      <c r="N156" s="183" t="s">
        <v>46</v>
      </c>
      <c r="O156" s="66"/>
      <c r="P156" s="184">
        <f>O156*H156</f>
        <v>0</v>
      </c>
      <c r="Q156" s="184">
        <v>0</v>
      </c>
      <c r="R156" s="184">
        <f>Q156*H156</f>
        <v>0</v>
      </c>
      <c r="S156" s="184">
        <v>0</v>
      </c>
      <c r="T156" s="185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6" t="s">
        <v>141</v>
      </c>
      <c r="AT156" s="186" t="s">
        <v>136</v>
      </c>
      <c r="AU156" s="186" t="s">
        <v>85</v>
      </c>
      <c r="AY156" s="19" t="s">
        <v>134</v>
      </c>
      <c r="BE156" s="187">
        <f>IF(N156="základní",J156,0)</f>
        <v>0</v>
      </c>
      <c r="BF156" s="187">
        <f>IF(N156="snížená",J156,0)</f>
        <v>0</v>
      </c>
      <c r="BG156" s="187">
        <f>IF(N156="zákl. přenesená",J156,0)</f>
        <v>0</v>
      </c>
      <c r="BH156" s="187">
        <f>IF(N156="sníž. přenesená",J156,0)</f>
        <v>0</v>
      </c>
      <c r="BI156" s="187">
        <f>IF(N156="nulová",J156,0)</f>
        <v>0</v>
      </c>
      <c r="BJ156" s="19" t="s">
        <v>83</v>
      </c>
      <c r="BK156" s="187">
        <f>ROUND(I156*H156,2)</f>
        <v>0</v>
      </c>
      <c r="BL156" s="19" t="s">
        <v>141</v>
      </c>
      <c r="BM156" s="186" t="s">
        <v>213</v>
      </c>
    </row>
    <row r="157" spans="1:65" s="2" customFormat="1" ht="11.25">
      <c r="A157" s="36"/>
      <c r="B157" s="37"/>
      <c r="C157" s="38"/>
      <c r="D157" s="188" t="s">
        <v>142</v>
      </c>
      <c r="E157" s="38"/>
      <c r="F157" s="189" t="s">
        <v>212</v>
      </c>
      <c r="G157" s="38"/>
      <c r="H157" s="38"/>
      <c r="I157" s="190"/>
      <c r="J157" s="38"/>
      <c r="K157" s="38"/>
      <c r="L157" s="41"/>
      <c r="M157" s="191"/>
      <c r="N157" s="192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142</v>
      </c>
      <c r="AU157" s="19" t="s">
        <v>85</v>
      </c>
    </row>
    <row r="158" spans="1:65" s="2" customFormat="1" ht="11.25">
      <c r="A158" s="36"/>
      <c r="B158" s="37"/>
      <c r="C158" s="38"/>
      <c r="D158" s="193" t="s">
        <v>143</v>
      </c>
      <c r="E158" s="38"/>
      <c r="F158" s="194" t="s">
        <v>214</v>
      </c>
      <c r="G158" s="38"/>
      <c r="H158" s="38"/>
      <c r="I158" s="190"/>
      <c r="J158" s="38"/>
      <c r="K158" s="38"/>
      <c r="L158" s="41"/>
      <c r="M158" s="191"/>
      <c r="N158" s="192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143</v>
      </c>
      <c r="AU158" s="19" t="s">
        <v>85</v>
      </c>
    </row>
    <row r="159" spans="1:65" s="13" customFormat="1" ht="11.25">
      <c r="B159" s="195"/>
      <c r="C159" s="196"/>
      <c r="D159" s="188" t="s">
        <v>149</v>
      </c>
      <c r="E159" s="197" t="s">
        <v>19</v>
      </c>
      <c r="F159" s="198" t="s">
        <v>215</v>
      </c>
      <c r="G159" s="196"/>
      <c r="H159" s="199">
        <v>21</v>
      </c>
      <c r="I159" s="200"/>
      <c r="J159" s="196"/>
      <c r="K159" s="196"/>
      <c r="L159" s="201"/>
      <c r="M159" s="202"/>
      <c r="N159" s="203"/>
      <c r="O159" s="203"/>
      <c r="P159" s="203"/>
      <c r="Q159" s="203"/>
      <c r="R159" s="203"/>
      <c r="S159" s="203"/>
      <c r="T159" s="204"/>
      <c r="AT159" s="205" t="s">
        <v>149</v>
      </c>
      <c r="AU159" s="205" t="s">
        <v>85</v>
      </c>
      <c r="AV159" s="13" t="s">
        <v>85</v>
      </c>
      <c r="AW159" s="13" t="s">
        <v>36</v>
      </c>
      <c r="AX159" s="13" t="s">
        <v>75</v>
      </c>
      <c r="AY159" s="205" t="s">
        <v>134</v>
      </c>
    </row>
    <row r="160" spans="1:65" s="14" customFormat="1" ht="11.25">
      <c r="B160" s="206"/>
      <c r="C160" s="207"/>
      <c r="D160" s="188" t="s">
        <v>149</v>
      </c>
      <c r="E160" s="208" t="s">
        <v>19</v>
      </c>
      <c r="F160" s="209" t="s">
        <v>151</v>
      </c>
      <c r="G160" s="207"/>
      <c r="H160" s="210">
        <v>21</v>
      </c>
      <c r="I160" s="211"/>
      <c r="J160" s="207"/>
      <c r="K160" s="207"/>
      <c r="L160" s="212"/>
      <c r="M160" s="213"/>
      <c r="N160" s="214"/>
      <c r="O160" s="214"/>
      <c r="P160" s="214"/>
      <c r="Q160" s="214"/>
      <c r="R160" s="214"/>
      <c r="S160" s="214"/>
      <c r="T160" s="215"/>
      <c r="AT160" s="216" t="s">
        <v>149</v>
      </c>
      <c r="AU160" s="216" t="s">
        <v>85</v>
      </c>
      <c r="AV160" s="14" t="s">
        <v>141</v>
      </c>
      <c r="AW160" s="14" t="s">
        <v>36</v>
      </c>
      <c r="AX160" s="14" t="s">
        <v>83</v>
      </c>
      <c r="AY160" s="216" t="s">
        <v>134</v>
      </c>
    </row>
    <row r="161" spans="1:65" s="2" customFormat="1" ht="16.5" customHeight="1">
      <c r="A161" s="36"/>
      <c r="B161" s="37"/>
      <c r="C161" s="175" t="s">
        <v>8</v>
      </c>
      <c r="D161" s="175" t="s">
        <v>136</v>
      </c>
      <c r="E161" s="176" t="s">
        <v>216</v>
      </c>
      <c r="F161" s="177" t="s">
        <v>217</v>
      </c>
      <c r="G161" s="178" t="s">
        <v>188</v>
      </c>
      <c r="H161" s="179">
        <v>19</v>
      </c>
      <c r="I161" s="180"/>
      <c r="J161" s="181">
        <f>ROUND(I161*H161,2)</f>
        <v>0</v>
      </c>
      <c r="K161" s="177" t="s">
        <v>140</v>
      </c>
      <c r="L161" s="41"/>
      <c r="M161" s="182" t="s">
        <v>19</v>
      </c>
      <c r="N161" s="183" t="s">
        <v>46</v>
      </c>
      <c r="O161" s="66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6" t="s">
        <v>141</v>
      </c>
      <c r="AT161" s="186" t="s">
        <v>136</v>
      </c>
      <c r="AU161" s="186" t="s">
        <v>85</v>
      </c>
      <c r="AY161" s="19" t="s">
        <v>134</v>
      </c>
      <c r="BE161" s="187">
        <f>IF(N161="základní",J161,0)</f>
        <v>0</v>
      </c>
      <c r="BF161" s="187">
        <f>IF(N161="snížená",J161,0)</f>
        <v>0</v>
      </c>
      <c r="BG161" s="187">
        <f>IF(N161="zákl. přenesená",J161,0)</f>
        <v>0</v>
      </c>
      <c r="BH161" s="187">
        <f>IF(N161="sníž. přenesená",J161,0)</f>
        <v>0</v>
      </c>
      <c r="BI161" s="187">
        <f>IF(N161="nulová",J161,0)</f>
        <v>0</v>
      </c>
      <c r="BJ161" s="19" t="s">
        <v>83</v>
      </c>
      <c r="BK161" s="187">
        <f>ROUND(I161*H161,2)</f>
        <v>0</v>
      </c>
      <c r="BL161" s="19" t="s">
        <v>141</v>
      </c>
      <c r="BM161" s="186" t="s">
        <v>218</v>
      </c>
    </row>
    <row r="162" spans="1:65" s="2" customFormat="1" ht="11.25">
      <c r="A162" s="36"/>
      <c r="B162" s="37"/>
      <c r="C162" s="38"/>
      <c r="D162" s="188" t="s">
        <v>142</v>
      </c>
      <c r="E162" s="38"/>
      <c r="F162" s="189" t="s">
        <v>217</v>
      </c>
      <c r="G162" s="38"/>
      <c r="H162" s="38"/>
      <c r="I162" s="190"/>
      <c r="J162" s="38"/>
      <c r="K162" s="38"/>
      <c r="L162" s="41"/>
      <c r="M162" s="191"/>
      <c r="N162" s="192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142</v>
      </c>
      <c r="AU162" s="19" t="s">
        <v>85</v>
      </c>
    </row>
    <row r="163" spans="1:65" s="2" customFormat="1" ht="11.25">
      <c r="A163" s="36"/>
      <c r="B163" s="37"/>
      <c r="C163" s="38"/>
      <c r="D163" s="193" t="s">
        <v>143</v>
      </c>
      <c r="E163" s="38"/>
      <c r="F163" s="194" t="s">
        <v>219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143</v>
      </c>
      <c r="AU163" s="19" t="s">
        <v>85</v>
      </c>
    </row>
    <row r="164" spans="1:65" s="13" customFormat="1" ht="11.25">
      <c r="B164" s="195"/>
      <c r="C164" s="196"/>
      <c r="D164" s="188" t="s">
        <v>149</v>
      </c>
      <c r="E164" s="197" t="s">
        <v>19</v>
      </c>
      <c r="F164" s="198" t="s">
        <v>220</v>
      </c>
      <c r="G164" s="196"/>
      <c r="H164" s="199">
        <v>19</v>
      </c>
      <c r="I164" s="200"/>
      <c r="J164" s="196"/>
      <c r="K164" s="196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149</v>
      </c>
      <c r="AU164" s="205" t="s">
        <v>85</v>
      </c>
      <c r="AV164" s="13" t="s">
        <v>85</v>
      </c>
      <c r="AW164" s="13" t="s">
        <v>36</v>
      </c>
      <c r="AX164" s="13" t="s">
        <v>75</v>
      </c>
      <c r="AY164" s="205" t="s">
        <v>134</v>
      </c>
    </row>
    <row r="165" spans="1:65" s="14" customFormat="1" ht="11.25">
      <c r="B165" s="206"/>
      <c r="C165" s="207"/>
      <c r="D165" s="188" t="s">
        <v>149</v>
      </c>
      <c r="E165" s="208" t="s">
        <v>19</v>
      </c>
      <c r="F165" s="209" t="s">
        <v>151</v>
      </c>
      <c r="G165" s="207"/>
      <c r="H165" s="210">
        <v>19</v>
      </c>
      <c r="I165" s="211"/>
      <c r="J165" s="207"/>
      <c r="K165" s="207"/>
      <c r="L165" s="212"/>
      <c r="M165" s="213"/>
      <c r="N165" s="214"/>
      <c r="O165" s="214"/>
      <c r="P165" s="214"/>
      <c r="Q165" s="214"/>
      <c r="R165" s="214"/>
      <c r="S165" s="214"/>
      <c r="T165" s="215"/>
      <c r="AT165" s="216" t="s">
        <v>149</v>
      </c>
      <c r="AU165" s="216" t="s">
        <v>85</v>
      </c>
      <c r="AV165" s="14" t="s">
        <v>141</v>
      </c>
      <c r="AW165" s="14" t="s">
        <v>36</v>
      </c>
      <c r="AX165" s="14" t="s">
        <v>83</v>
      </c>
      <c r="AY165" s="216" t="s">
        <v>134</v>
      </c>
    </row>
    <row r="166" spans="1:65" s="2" customFormat="1" ht="21.75" customHeight="1">
      <c r="A166" s="36"/>
      <c r="B166" s="37"/>
      <c r="C166" s="175" t="s">
        <v>221</v>
      </c>
      <c r="D166" s="175" t="s">
        <v>136</v>
      </c>
      <c r="E166" s="176" t="s">
        <v>222</v>
      </c>
      <c r="F166" s="177" t="s">
        <v>223</v>
      </c>
      <c r="G166" s="178" t="s">
        <v>188</v>
      </c>
      <c r="H166" s="179">
        <v>1371.04</v>
      </c>
      <c r="I166" s="180"/>
      <c r="J166" s="181">
        <f>ROUND(I166*H166,2)</f>
        <v>0</v>
      </c>
      <c r="K166" s="177" t="s">
        <v>140</v>
      </c>
      <c r="L166" s="41"/>
      <c r="M166" s="182" t="s">
        <v>19</v>
      </c>
      <c r="N166" s="183" t="s">
        <v>46</v>
      </c>
      <c r="O166" s="66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141</v>
      </c>
      <c r="AT166" s="186" t="s">
        <v>136</v>
      </c>
      <c r="AU166" s="186" t="s">
        <v>85</v>
      </c>
      <c r="AY166" s="19" t="s">
        <v>134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83</v>
      </c>
      <c r="BK166" s="187">
        <f>ROUND(I166*H166,2)</f>
        <v>0</v>
      </c>
      <c r="BL166" s="19" t="s">
        <v>141</v>
      </c>
      <c r="BM166" s="186" t="s">
        <v>224</v>
      </c>
    </row>
    <row r="167" spans="1:65" s="2" customFormat="1" ht="11.25">
      <c r="A167" s="36"/>
      <c r="B167" s="37"/>
      <c r="C167" s="38"/>
      <c r="D167" s="188" t="s">
        <v>142</v>
      </c>
      <c r="E167" s="38"/>
      <c r="F167" s="189" t="s">
        <v>223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142</v>
      </c>
      <c r="AU167" s="19" t="s">
        <v>85</v>
      </c>
    </row>
    <row r="168" spans="1:65" s="2" customFormat="1" ht="11.25">
      <c r="A168" s="36"/>
      <c r="B168" s="37"/>
      <c r="C168" s="38"/>
      <c r="D168" s="193" t="s">
        <v>143</v>
      </c>
      <c r="E168" s="38"/>
      <c r="F168" s="194" t="s">
        <v>225</v>
      </c>
      <c r="G168" s="38"/>
      <c r="H168" s="38"/>
      <c r="I168" s="190"/>
      <c r="J168" s="38"/>
      <c r="K168" s="38"/>
      <c r="L168" s="41"/>
      <c r="M168" s="191"/>
      <c r="N168" s="192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143</v>
      </c>
      <c r="AU168" s="19" t="s">
        <v>85</v>
      </c>
    </row>
    <row r="169" spans="1:65" s="13" customFormat="1" ht="11.25">
      <c r="B169" s="195"/>
      <c r="C169" s="196"/>
      <c r="D169" s="188" t="s">
        <v>149</v>
      </c>
      <c r="E169" s="197" t="s">
        <v>19</v>
      </c>
      <c r="F169" s="198" t="s">
        <v>226</v>
      </c>
      <c r="G169" s="196"/>
      <c r="H169" s="199">
        <v>1371.04</v>
      </c>
      <c r="I169" s="200"/>
      <c r="J169" s="196"/>
      <c r="K169" s="196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149</v>
      </c>
      <c r="AU169" s="205" t="s">
        <v>85</v>
      </c>
      <c r="AV169" s="13" t="s">
        <v>85</v>
      </c>
      <c r="AW169" s="13" t="s">
        <v>36</v>
      </c>
      <c r="AX169" s="13" t="s">
        <v>75</v>
      </c>
      <c r="AY169" s="205" t="s">
        <v>134</v>
      </c>
    </row>
    <row r="170" spans="1:65" s="14" customFormat="1" ht="11.25">
      <c r="B170" s="206"/>
      <c r="C170" s="207"/>
      <c r="D170" s="188" t="s">
        <v>149</v>
      </c>
      <c r="E170" s="208" t="s">
        <v>19</v>
      </c>
      <c r="F170" s="209" t="s">
        <v>151</v>
      </c>
      <c r="G170" s="207"/>
      <c r="H170" s="210">
        <v>1371.04</v>
      </c>
      <c r="I170" s="211"/>
      <c r="J170" s="207"/>
      <c r="K170" s="207"/>
      <c r="L170" s="212"/>
      <c r="M170" s="213"/>
      <c r="N170" s="214"/>
      <c r="O170" s="214"/>
      <c r="P170" s="214"/>
      <c r="Q170" s="214"/>
      <c r="R170" s="214"/>
      <c r="S170" s="214"/>
      <c r="T170" s="215"/>
      <c r="AT170" s="216" t="s">
        <v>149</v>
      </c>
      <c r="AU170" s="216" t="s">
        <v>85</v>
      </c>
      <c r="AV170" s="14" t="s">
        <v>141</v>
      </c>
      <c r="AW170" s="14" t="s">
        <v>36</v>
      </c>
      <c r="AX170" s="14" t="s">
        <v>83</v>
      </c>
      <c r="AY170" s="216" t="s">
        <v>134</v>
      </c>
    </row>
    <row r="171" spans="1:65" s="2" customFormat="1" ht="16.5" customHeight="1">
      <c r="A171" s="36"/>
      <c r="B171" s="37"/>
      <c r="C171" s="175" t="s">
        <v>175</v>
      </c>
      <c r="D171" s="175" t="s">
        <v>136</v>
      </c>
      <c r="E171" s="176" t="s">
        <v>227</v>
      </c>
      <c r="F171" s="177" t="s">
        <v>228</v>
      </c>
      <c r="G171" s="178" t="s">
        <v>229</v>
      </c>
      <c r="H171" s="179">
        <v>2742.08</v>
      </c>
      <c r="I171" s="180"/>
      <c r="J171" s="181">
        <f>ROUND(I171*H171,2)</f>
        <v>0</v>
      </c>
      <c r="K171" s="177" t="s">
        <v>140</v>
      </c>
      <c r="L171" s="41"/>
      <c r="M171" s="182" t="s">
        <v>19</v>
      </c>
      <c r="N171" s="183" t="s">
        <v>46</v>
      </c>
      <c r="O171" s="66"/>
      <c r="P171" s="184">
        <f>O171*H171</f>
        <v>0</v>
      </c>
      <c r="Q171" s="184">
        <v>0</v>
      </c>
      <c r="R171" s="184">
        <f>Q171*H171</f>
        <v>0</v>
      </c>
      <c r="S171" s="184">
        <v>0</v>
      </c>
      <c r="T171" s="185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6" t="s">
        <v>141</v>
      </c>
      <c r="AT171" s="186" t="s">
        <v>136</v>
      </c>
      <c r="AU171" s="186" t="s">
        <v>85</v>
      </c>
      <c r="AY171" s="19" t="s">
        <v>134</v>
      </c>
      <c r="BE171" s="187">
        <f>IF(N171="základní",J171,0)</f>
        <v>0</v>
      </c>
      <c r="BF171" s="187">
        <f>IF(N171="snížená",J171,0)</f>
        <v>0</v>
      </c>
      <c r="BG171" s="187">
        <f>IF(N171="zákl. přenesená",J171,0)</f>
        <v>0</v>
      </c>
      <c r="BH171" s="187">
        <f>IF(N171="sníž. přenesená",J171,0)</f>
        <v>0</v>
      </c>
      <c r="BI171" s="187">
        <f>IF(N171="nulová",J171,0)</f>
        <v>0</v>
      </c>
      <c r="BJ171" s="19" t="s">
        <v>83</v>
      </c>
      <c r="BK171" s="187">
        <f>ROUND(I171*H171,2)</f>
        <v>0</v>
      </c>
      <c r="BL171" s="19" t="s">
        <v>141</v>
      </c>
      <c r="BM171" s="186" t="s">
        <v>230</v>
      </c>
    </row>
    <row r="172" spans="1:65" s="2" customFormat="1" ht="11.25">
      <c r="A172" s="36"/>
      <c r="B172" s="37"/>
      <c r="C172" s="38"/>
      <c r="D172" s="188" t="s">
        <v>142</v>
      </c>
      <c r="E172" s="38"/>
      <c r="F172" s="189" t="s">
        <v>228</v>
      </c>
      <c r="G172" s="38"/>
      <c r="H172" s="38"/>
      <c r="I172" s="190"/>
      <c r="J172" s="38"/>
      <c r="K172" s="38"/>
      <c r="L172" s="41"/>
      <c r="M172" s="191"/>
      <c r="N172" s="192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142</v>
      </c>
      <c r="AU172" s="19" t="s">
        <v>85</v>
      </c>
    </row>
    <row r="173" spans="1:65" s="2" customFormat="1" ht="11.25">
      <c r="A173" s="36"/>
      <c r="B173" s="37"/>
      <c r="C173" s="38"/>
      <c r="D173" s="193" t="s">
        <v>143</v>
      </c>
      <c r="E173" s="38"/>
      <c r="F173" s="194" t="s">
        <v>231</v>
      </c>
      <c r="G173" s="38"/>
      <c r="H173" s="38"/>
      <c r="I173" s="190"/>
      <c r="J173" s="38"/>
      <c r="K173" s="38"/>
      <c r="L173" s="41"/>
      <c r="M173" s="191"/>
      <c r="N173" s="192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143</v>
      </c>
      <c r="AU173" s="19" t="s">
        <v>85</v>
      </c>
    </row>
    <row r="174" spans="1:65" s="13" customFormat="1" ht="11.25">
      <c r="B174" s="195"/>
      <c r="C174" s="196"/>
      <c r="D174" s="188" t="s">
        <v>149</v>
      </c>
      <c r="E174" s="197" t="s">
        <v>19</v>
      </c>
      <c r="F174" s="198" t="s">
        <v>232</v>
      </c>
      <c r="G174" s="196"/>
      <c r="H174" s="199">
        <v>2742.08</v>
      </c>
      <c r="I174" s="200"/>
      <c r="J174" s="196"/>
      <c r="K174" s="196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149</v>
      </c>
      <c r="AU174" s="205" t="s">
        <v>85</v>
      </c>
      <c r="AV174" s="13" t="s">
        <v>85</v>
      </c>
      <c r="AW174" s="13" t="s">
        <v>36</v>
      </c>
      <c r="AX174" s="13" t="s">
        <v>75</v>
      </c>
      <c r="AY174" s="205" t="s">
        <v>134</v>
      </c>
    </row>
    <row r="175" spans="1:65" s="14" customFormat="1" ht="11.25">
      <c r="B175" s="206"/>
      <c r="C175" s="207"/>
      <c r="D175" s="188" t="s">
        <v>149</v>
      </c>
      <c r="E175" s="208" t="s">
        <v>19</v>
      </c>
      <c r="F175" s="209" t="s">
        <v>151</v>
      </c>
      <c r="G175" s="207"/>
      <c r="H175" s="210">
        <v>2742.08</v>
      </c>
      <c r="I175" s="211"/>
      <c r="J175" s="207"/>
      <c r="K175" s="207"/>
      <c r="L175" s="212"/>
      <c r="M175" s="213"/>
      <c r="N175" s="214"/>
      <c r="O175" s="214"/>
      <c r="P175" s="214"/>
      <c r="Q175" s="214"/>
      <c r="R175" s="214"/>
      <c r="S175" s="214"/>
      <c r="T175" s="215"/>
      <c r="AT175" s="216" t="s">
        <v>149</v>
      </c>
      <c r="AU175" s="216" t="s">
        <v>85</v>
      </c>
      <c r="AV175" s="14" t="s">
        <v>141</v>
      </c>
      <c r="AW175" s="14" t="s">
        <v>36</v>
      </c>
      <c r="AX175" s="14" t="s">
        <v>83</v>
      </c>
      <c r="AY175" s="216" t="s">
        <v>134</v>
      </c>
    </row>
    <row r="176" spans="1:65" s="2" customFormat="1" ht="16.5" customHeight="1">
      <c r="A176" s="36"/>
      <c r="B176" s="37"/>
      <c r="C176" s="175" t="s">
        <v>233</v>
      </c>
      <c r="D176" s="175" t="s">
        <v>136</v>
      </c>
      <c r="E176" s="176" t="s">
        <v>234</v>
      </c>
      <c r="F176" s="177" t="s">
        <v>235</v>
      </c>
      <c r="G176" s="178" t="s">
        <v>188</v>
      </c>
      <c r="H176" s="179">
        <v>1371.04</v>
      </c>
      <c r="I176" s="180"/>
      <c r="J176" s="181">
        <f>ROUND(I176*H176,2)</f>
        <v>0</v>
      </c>
      <c r="K176" s="177" t="s">
        <v>140</v>
      </c>
      <c r="L176" s="41"/>
      <c r="M176" s="182" t="s">
        <v>19</v>
      </c>
      <c r="N176" s="183" t="s">
        <v>46</v>
      </c>
      <c r="O176" s="66"/>
      <c r="P176" s="184">
        <f>O176*H176</f>
        <v>0</v>
      </c>
      <c r="Q176" s="184">
        <v>0</v>
      </c>
      <c r="R176" s="184">
        <f>Q176*H176</f>
        <v>0</v>
      </c>
      <c r="S176" s="184">
        <v>0</v>
      </c>
      <c r="T176" s="185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6" t="s">
        <v>141</v>
      </c>
      <c r="AT176" s="186" t="s">
        <v>136</v>
      </c>
      <c r="AU176" s="186" t="s">
        <v>85</v>
      </c>
      <c r="AY176" s="19" t="s">
        <v>134</v>
      </c>
      <c r="BE176" s="187">
        <f>IF(N176="základní",J176,0)</f>
        <v>0</v>
      </c>
      <c r="BF176" s="187">
        <f>IF(N176="snížená",J176,0)</f>
        <v>0</v>
      </c>
      <c r="BG176" s="187">
        <f>IF(N176="zákl. přenesená",J176,0)</f>
        <v>0</v>
      </c>
      <c r="BH176" s="187">
        <f>IF(N176="sníž. přenesená",J176,0)</f>
        <v>0</v>
      </c>
      <c r="BI176" s="187">
        <f>IF(N176="nulová",J176,0)</f>
        <v>0</v>
      </c>
      <c r="BJ176" s="19" t="s">
        <v>83</v>
      </c>
      <c r="BK176" s="187">
        <f>ROUND(I176*H176,2)</f>
        <v>0</v>
      </c>
      <c r="BL176" s="19" t="s">
        <v>141</v>
      </c>
      <c r="BM176" s="186" t="s">
        <v>236</v>
      </c>
    </row>
    <row r="177" spans="1:65" s="2" customFormat="1" ht="11.25">
      <c r="A177" s="36"/>
      <c r="B177" s="37"/>
      <c r="C177" s="38"/>
      <c r="D177" s="188" t="s">
        <v>142</v>
      </c>
      <c r="E177" s="38"/>
      <c r="F177" s="189" t="s">
        <v>235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142</v>
      </c>
      <c r="AU177" s="19" t="s">
        <v>85</v>
      </c>
    </row>
    <row r="178" spans="1:65" s="2" customFormat="1" ht="11.25">
      <c r="A178" s="36"/>
      <c r="B178" s="37"/>
      <c r="C178" s="38"/>
      <c r="D178" s="193" t="s">
        <v>143</v>
      </c>
      <c r="E178" s="38"/>
      <c r="F178" s="194" t="s">
        <v>237</v>
      </c>
      <c r="G178" s="38"/>
      <c r="H178" s="38"/>
      <c r="I178" s="190"/>
      <c r="J178" s="38"/>
      <c r="K178" s="38"/>
      <c r="L178" s="41"/>
      <c r="M178" s="191"/>
      <c r="N178" s="192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143</v>
      </c>
      <c r="AU178" s="19" t="s">
        <v>85</v>
      </c>
    </row>
    <row r="179" spans="1:65" s="2" customFormat="1" ht="16.5" customHeight="1">
      <c r="A179" s="36"/>
      <c r="B179" s="37"/>
      <c r="C179" s="175" t="s">
        <v>180</v>
      </c>
      <c r="D179" s="175" t="s">
        <v>136</v>
      </c>
      <c r="E179" s="176" t="s">
        <v>238</v>
      </c>
      <c r="F179" s="177" t="s">
        <v>239</v>
      </c>
      <c r="G179" s="178" t="s">
        <v>147</v>
      </c>
      <c r="H179" s="179">
        <v>465</v>
      </c>
      <c r="I179" s="180"/>
      <c r="J179" s="181">
        <f>ROUND(I179*H179,2)</f>
        <v>0</v>
      </c>
      <c r="K179" s="177" t="s">
        <v>140</v>
      </c>
      <c r="L179" s="41"/>
      <c r="M179" s="182" t="s">
        <v>19</v>
      </c>
      <c r="N179" s="183" t="s">
        <v>46</v>
      </c>
      <c r="O179" s="66"/>
      <c r="P179" s="184">
        <f>O179*H179</f>
        <v>0</v>
      </c>
      <c r="Q179" s="184">
        <v>0</v>
      </c>
      <c r="R179" s="184">
        <f>Q179*H179</f>
        <v>0</v>
      </c>
      <c r="S179" s="184">
        <v>0</v>
      </c>
      <c r="T179" s="185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6" t="s">
        <v>141</v>
      </c>
      <c r="AT179" s="186" t="s">
        <v>136</v>
      </c>
      <c r="AU179" s="186" t="s">
        <v>85</v>
      </c>
      <c r="AY179" s="19" t="s">
        <v>134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19" t="s">
        <v>83</v>
      </c>
      <c r="BK179" s="187">
        <f>ROUND(I179*H179,2)</f>
        <v>0</v>
      </c>
      <c r="BL179" s="19" t="s">
        <v>141</v>
      </c>
      <c r="BM179" s="186" t="s">
        <v>240</v>
      </c>
    </row>
    <row r="180" spans="1:65" s="2" customFormat="1" ht="11.25">
      <c r="A180" s="36"/>
      <c r="B180" s="37"/>
      <c r="C180" s="38"/>
      <c r="D180" s="188" t="s">
        <v>142</v>
      </c>
      <c r="E180" s="38"/>
      <c r="F180" s="189" t="s">
        <v>239</v>
      </c>
      <c r="G180" s="38"/>
      <c r="H180" s="38"/>
      <c r="I180" s="190"/>
      <c r="J180" s="38"/>
      <c r="K180" s="38"/>
      <c r="L180" s="41"/>
      <c r="M180" s="191"/>
      <c r="N180" s="192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142</v>
      </c>
      <c r="AU180" s="19" t="s">
        <v>85</v>
      </c>
    </row>
    <row r="181" spans="1:65" s="2" customFormat="1" ht="11.25">
      <c r="A181" s="36"/>
      <c r="B181" s="37"/>
      <c r="C181" s="38"/>
      <c r="D181" s="193" t="s">
        <v>143</v>
      </c>
      <c r="E181" s="38"/>
      <c r="F181" s="194" t="s">
        <v>241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143</v>
      </c>
      <c r="AU181" s="19" t="s">
        <v>85</v>
      </c>
    </row>
    <row r="182" spans="1:65" s="13" customFormat="1" ht="11.25">
      <c r="B182" s="195"/>
      <c r="C182" s="196"/>
      <c r="D182" s="188" t="s">
        <v>149</v>
      </c>
      <c r="E182" s="197" t="s">
        <v>19</v>
      </c>
      <c r="F182" s="198" t="s">
        <v>242</v>
      </c>
      <c r="G182" s="196"/>
      <c r="H182" s="199">
        <v>465</v>
      </c>
      <c r="I182" s="200"/>
      <c r="J182" s="196"/>
      <c r="K182" s="196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149</v>
      </c>
      <c r="AU182" s="205" t="s">
        <v>85</v>
      </c>
      <c r="AV182" s="13" t="s">
        <v>85</v>
      </c>
      <c r="AW182" s="13" t="s">
        <v>36</v>
      </c>
      <c r="AX182" s="13" t="s">
        <v>75</v>
      </c>
      <c r="AY182" s="205" t="s">
        <v>134</v>
      </c>
    </row>
    <row r="183" spans="1:65" s="14" customFormat="1" ht="11.25">
      <c r="B183" s="206"/>
      <c r="C183" s="207"/>
      <c r="D183" s="188" t="s">
        <v>149</v>
      </c>
      <c r="E183" s="208" t="s">
        <v>19</v>
      </c>
      <c r="F183" s="209" t="s">
        <v>151</v>
      </c>
      <c r="G183" s="207"/>
      <c r="H183" s="210">
        <v>465</v>
      </c>
      <c r="I183" s="211"/>
      <c r="J183" s="207"/>
      <c r="K183" s="207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149</v>
      </c>
      <c r="AU183" s="216" t="s">
        <v>85</v>
      </c>
      <c r="AV183" s="14" t="s">
        <v>141</v>
      </c>
      <c r="AW183" s="14" t="s">
        <v>36</v>
      </c>
      <c r="AX183" s="14" t="s">
        <v>83</v>
      </c>
      <c r="AY183" s="216" t="s">
        <v>134</v>
      </c>
    </row>
    <row r="184" spans="1:65" s="2" customFormat="1" ht="16.5" customHeight="1">
      <c r="A184" s="36"/>
      <c r="B184" s="37"/>
      <c r="C184" s="217" t="s">
        <v>243</v>
      </c>
      <c r="D184" s="217" t="s">
        <v>244</v>
      </c>
      <c r="E184" s="218" t="s">
        <v>245</v>
      </c>
      <c r="F184" s="219" t="s">
        <v>246</v>
      </c>
      <c r="G184" s="220" t="s">
        <v>247</v>
      </c>
      <c r="H184" s="221">
        <v>6.9749999999999996</v>
      </c>
      <c r="I184" s="222"/>
      <c r="J184" s="223">
        <f>ROUND(I184*H184,2)</f>
        <v>0</v>
      </c>
      <c r="K184" s="219" t="s">
        <v>140</v>
      </c>
      <c r="L184" s="224"/>
      <c r="M184" s="225" t="s">
        <v>19</v>
      </c>
      <c r="N184" s="226" t="s">
        <v>46</v>
      </c>
      <c r="O184" s="66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6" t="s">
        <v>160</v>
      </c>
      <c r="AT184" s="186" t="s">
        <v>244</v>
      </c>
      <c r="AU184" s="186" t="s">
        <v>85</v>
      </c>
      <c r="AY184" s="19" t="s">
        <v>134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9" t="s">
        <v>83</v>
      </c>
      <c r="BK184" s="187">
        <f>ROUND(I184*H184,2)</f>
        <v>0</v>
      </c>
      <c r="BL184" s="19" t="s">
        <v>141</v>
      </c>
      <c r="BM184" s="186" t="s">
        <v>248</v>
      </c>
    </row>
    <row r="185" spans="1:65" s="2" customFormat="1" ht="11.25">
      <c r="A185" s="36"/>
      <c r="B185" s="37"/>
      <c r="C185" s="38"/>
      <c r="D185" s="188" t="s">
        <v>142</v>
      </c>
      <c r="E185" s="38"/>
      <c r="F185" s="189" t="s">
        <v>246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142</v>
      </c>
      <c r="AU185" s="19" t="s">
        <v>85</v>
      </c>
    </row>
    <row r="186" spans="1:65" s="13" customFormat="1" ht="11.25">
      <c r="B186" s="195"/>
      <c r="C186" s="196"/>
      <c r="D186" s="188" t="s">
        <v>149</v>
      </c>
      <c r="E186" s="197" t="s">
        <v>19</v>
      </c>
      <c r="F186" s="198" t="s">
        <v>249</v>
      </c>
      <c r="G186" s="196"/>
      <c r="H186" s="199">
        <v>6.9749999999999996</v>
      </c>
      <c r="I186" s="200"/>
      <c r="J186" s="196"/>
      <c r="K186" s="196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149</v>
      </c>
      <c r="AU186" s="205" t="s">
        <v>85</v>
      </c>
      <c r="AV186" s="13" t="s">
        <v>85</v>
      </c>
      <c r="AW186" s="13" t="s">
        <v>36</v>
      </c>
      <c r="AX186" s="13" t="s">
        <v>75</v>
      </c>
      <c r="AY186" s="205" t="s">
        <v>134</v>
      </c>
    </row>
    <row r="187" spans="1:65" s="14" customFormat="1" ht="11.25">
      <c r="B187" s="206"/>
      <c r="C187" s="207"/>
      <c r="D187" s="188" t="s">
        <v>149</v>
      </c>
      <c r="E187" s="208" t="s">
        <v>19</v>
      </c>
      <c r="F187" s="209" t="s">
        <v>151</v>
      </c>
      <c r="G187" s="207"/>
      <c r="H187" s="210">
        <v>6.9749999999999996</v>
      </c>
      <c r="I187" s="211"/>
      <c r="J187" s="207"/>
      <c r="K187" s="207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149</v>
      </c>
      <c r="AU187" s="216" t="s">
        <v>85</v>
      </c>
      <c r="AV187" s="14" t="s">
        <v>141</v>
      </c>
      <c r="AW187" s="14" t="s">
        <v>36</v>
      </c>
      <c r="AX187" s="14" t="s">
        <v>83</v>
      </c>
      <c r="AY187" s="216" t="s">
        <v>134</v>
      </c>
    </row>
    <row r="188" spans="1:65" s="2" customFormat="1" ht="16.5" customHeight="1">
      <c r="A188" s="36"/>
      <c r="B188" s="37"/>
      <c r="C188" s="175" t="s">
        <v>189</v>
      </c>
      <c r="D188" s="175" t="s">
        <v>136</v>
      </c>
      <c r="E188" s="176" t="s">
        <v>250</v>
      </c>
      <c r="F188" s="177" t="s">
        <v>251</v>
      </c>
      <c r="G188" s="178" t="s">
        <v>147</v>
      </c>
      <c r="H188" s="179">
        <v>465</v>
      </c>
      <c r="I188" s="180"/>
      <c r="J188" s="181">
        <f>ROUND(I188*H188,2)</f>
        <v>0</v>
      </c>
      <c r="K188" s="177" t="s">
        <v>140</v>
      </c>
      <c r="L188" s="41"/>
      <c r="M188" s="182" t="s">
        <v>19</v>
      </c>
      <c r="N188" s="183" t="s">
        <v>46</v>
      </c>
      <c r="O188" s="66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6" t="s">
        <v>141</v>
      </c>
      <c r="AT188" s="186" t="s">
        <v>136</v>
      </c>
      <c r="AU188" s="186" t="s">
        <v>85</v>
      </c>
      <c r="AY188" s="19" t="s">
        <v>134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19" t="s">
        <v>83</v>
      </c>
      <c r="BK188" s="187">
        <f>ROUND(I188*H188,2)</f>
        <v>0</v>
      </c>
      <c r="BL188" s="19" t="s">
        <v>141</v>
      </c>
      <c r="BM188" s="186" t="s">
        <v>252</v>
      </c>
    </row>
    <row r="189" spans="1:65" s="2" customFormat="1" ht="11.25">
      <c r="A189" s="36"/>
      <c r="B189" s="37"/>
      <c r="C189" s="38"/>
      <c r="D189" s="188" t="s">
        <v>142</v>
      </c>
      <c r="E189" s="38"/>
      <c r="F189" s="189" t="s">
        <v>251</v>
      </c>
      <c r="G189" s="38"/>
      <c r="H189" s="38"/>
      <c r="I189" s="190"/>
      <c r="J189" s="38"/>
      <c r="K189" s="38"/>
      <c r="L189" s="41"/>
      <c r="M189" s="191"/>
      <c r="N189" s="192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142</v>
      </c>
      <c r="AU189" s="19" t="s">
        <v>85</v>
      </c>
    </row>
    <row r="190" spans="1:65" s="2" customFormat="1" ht="11.25">
      <c r="A190" s="36"/>
      <c r="B190" s="37"/>
      <c r="C190" s="38"/>
      <c r="D190" s="193" t="s">
        <v>143</v>
      </c>
      <c r="E190" s="38"/>
      <c r="F190" s="194" t="s">
        <v>253</v>
      </c>
      <c r="G190" s="38"/>
      <c r="H190" s="38"/>
      <c r="I190" s="190"/>
      <c r="J190" s="38"/>
      <c r="K190" s="38"/>
      <c r="L190" s="41"/>
      <c r="M190" s="191"/>
      <c r="N190" s="192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143</v>
      </c>
      <c r="AU190" s="19" t="s">
        <v>85</v>
      </c>
    </row>
    <row r="191" spans="1:65" s="13" customFormat="1" ht="11.25">
      <c r="B191" s="195"/>
      <c r="C191" s="196"/>
      <c r="D191" s="188" t="s">
        <v>149</v>
      </c>
      <c r="E191" s="197" t="s">
        <v>19</v>
      </c>
      <c r="F191" s="198" t="s">
        <v>242</v>
      </c>
      <c r="G191" s="196"/>
      <c r="H191" s="199">
        <v>465</v>
      </c>
      <c r="I191" s="200"/>
      <c r="J191" s="196"/>
      <c r="K191" s="196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149</v>
      </c>
      <c r="AU191" s="205" t="s">
        <v>85</v>
      </c>
      <c r="AV191" s="13" t="s">
        <v>85</v>
      </c>
      <c r="AW191" s="13" t="s">
        <v>36</v>
      </c>
      <c r="AX191" s="13" t="s">
        <v>75</v>
      </c>
      <c r="AY191" s="205" t="s">
        <v>134</v>
      </c>
    </row>
    <row r="192" spans="1:65" s="14" customFormat="1" ht="11.25">
      <c r="B192" s="206"/>
      <c r="C192" s="207"/>
      <c r="D192" s="188" t="s">
        <v>149</v>
      </c>
      <c r="E192" s="208" t="s">
        <v>19</v>
      </c>
      <c r="F192" s="209" t="s">
        <v>151</v>
      </c>
      <c r="G192" s="207"/>
      <c r="H192" s="210">
        <v>465</v>
      </c>
      <c r="I192" s="211"/>
      <c r="J192" s="207"/>
      <c r="K192" s="207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149</v>
      </c>
      <c r="AU192" s="216" t="s">
        <v>85</v>
      </c>
      <c r="AV192" s="14" t="s">
        <v>141</v>
      </c>
      <c r="AW192" s="14" t="s">
        <v>36</v>
      </c>
      <c r="AX192" s="14" t="s">
        <v>83</v>
      </c>
      <c r="AY192" s="216" t="s">
        <v>134</v>
      </c>
    </row>
    <row r="193" spans="1:65" s="2" customFormat="1" ht="16.5" customHeight="1">
      <c r="A193" s="36"/>
      <c r="B193" s="37"/>
      <c r="C193" s="175" t="s">
        <v>254</v>
      </c>
      <c r="D193" s="175" t="s">
        <v>136</v>
      </c>
      <c r="E193" s="176" t="s">
        <v>255</v>
      </c>
      <c r="F193" s="177" t="s">
        <v>256</v>
      </c>
      <c r="G193" s="178" t="s">
        <v>147</v>
      </c>
      <c r="H193" s="179">
        <v>1656</v>
      </c>
      <c r="I193" s="180"/>
      <c r="J193" s="181">
        <f>ROUND(I193*H193,2)</f>
        <v>0</v>
      </c>
      <c r="K193" s="177" t="s">
        <v>140</v>
      </c>
      <c r="L193" s="41"/>
      <c r="M193" s="182" t="s">
        <v>19</v>
      </c>
      <c r="N193" s="183" t="s">
        <v>46</v>
      </c>
      <c r="O193" s="66"/>
      <c r="P193" s="184">
        <f>O193*H193</f>
        <v>0</v>
      </c>
      <c r="Q193" s="184">
        <v>0</v>
      </c>
      <c r="R193" s="184">
        <f>Q193*H193</f>
        <v>0</v>
      </c>
      <c r="S193" s="184">
        <v>0</v>
      </c>
      <c r="T193" s="185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6" t="s">
        <v>141</v>
      </c>
      <c r="AT193" s="186" t="s">
        <v>136</v>
      </c>
      <c r="AU193" s="186" t="s">
        <v>85</v>
      </c>
      <c r="AY193" s="19" t="s">
        <v>134</v>
      </c>
      <c r="BE193" s="187">
        <f>IF(N193="základní",J193,0)</f>
        <v>0</v>
      </c>
      <c r="BF193" s="187">
        <f>IF(N193="snížená",J193,0)</f>
        <v>0</v>
      </c>
      <c r="BG193" s="187">
        <f>IF(N193="zákl. přenesená",J193,0)</f>
        <v>0</v>
      </c>
      <c r="BH193" s="187">
        <f>IF(N193="sníž. přenesená",J193,0)</f>
        <v>0</v>
      </c>
      <c r="BI193" s="187">
        <f>IF(N193="nulová",J193,0)</f>
        <v>0</v>
      </c>
      <c r="BJ193" s="19" t="s">
        <v>83</v>
      </c>
      <c r="BK193" s="187">
        <f>ROUND(I193*H193,2)</f>
        <v>0</v>
      </c>
      <c r="BL193" s="19" t="s">
        <v>141</v>
      </c>
      <c r="BM193" s="186" t="s">
        <v>257</v>
      </c>
    </row>
    <row r="194" spans="1:65" s="2" customFormat="1" ht="11.25">
      <c r="A194" s="36"/>
      <c r="B194" s="37"/>
      <c r="C194" s="38"/>
      <c r="D194" s="188" t="s">
        <v>142</v>
      </c>
      <c r="E194" s="38"/>
      <c r="F194" s="189" t="s">
        <v>256</v>
      </c>
      <c r="G194" s="38"/>
      <c r="H194" s="38"/>
      <c r="I194" s="190"/>
      <c r="J194" s="38"/>
      <c r="K194" s="38"/>
      <c r="L194" s="41"/>
      <c r="M194" s="191"/>
      <c r="N194" s="192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142</v>
      </c>
      <c r="AU194" s="19" t="s">
        <v>85</v>
      </c>
    </row>
    <row r="195" spans="1:65" s="2" customFormat="1" ht="11.25">
      <c r="A195" s="36"/>
      <c r="B195" s="37"/>
      <c r="C195" s="38"/>
      <c r="D195" s="193" t="s">
        <v>143</v>
      </c>
      <c r="E195" s="38"/>
      <c r="F195" s="194" t="s">
        <v>258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143</v>
      </c>
      <c r="AU195" s="19" t="s">
        <v>85</v>
      </c>
    </row>
    <row r="196" spans="1:65" s="13" customFormat="1" ht="11.25">
      <c r="B196" s="195"/>
      <c r="C196" s="196"/>
      <c r="D196" s="188" t="s">
        <v>149</v>
      </c>
      <c r="E196" s="197" t="s">
        <v>19</v>
      </c>
      <c r="F196" s="198" t="s">
        <v>259</v>
      </c>
      <c r="G196" s="196"/>
      <c r="H196" s="199">
        <v>14</v>
      </c>
      <c r="I196" s="200"/>
      <c r="J196" s="196"/>
      <c r="K196" s="196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149</v>
      </c>
      <c r="AU196" s="205" t="s">
        <v>85</v>
      </c>
      <c r="AV196" s="13" t="s">
        <v>85</v>
      </c>
      <c r="AW196" s="13" t="s">
        <v>36</v>
      </c>
      <c r="AX196" s="13" t="s">
        <v>75</v>
      </c>
      <c r="AY196" s="205" t="s">
        <v>134</v>
      </c>
    </row>
    <row r="197" spans="1:65" s="13" customFormat="1" ht="11.25">
      <c r="B197" s="195"/>
      <c r="C197" s="196"/>
      <c r="D197" s="188" t="s">
        <v>149</v>
      </c>
      <c r="E197" s="197" t="s">
        <v>19</v>
      </c>
      <c r="F197" s="198" t="s">
        <v>260</v>
      </c>
      <c r="G197" s="196"/>
      <c r="H197" s="199">
        <v>720</v>
      </c>
      <c r="I197" s="200"/>
      <c r="J197" s="196"/>
      <c r="K197" s="196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149</v>
      </c>
      <c r="AU197" s="205" t="s">
        <v>85</v>
      </c>
      <c r="AV197" s="13" t="s">
        <v>85</v>
      </c>
      <c r="AW197" s="13" t="s">
        <v>36</v>
      </c>
      <c r="AX197" s="13" t="s">
        <v>75</v>
      </c>
      <c r="AY197" s="205" t="s">
        <v>134</v>
      </c>
    </row>
    <row r="198" spans="1:65" s="13" customFormat="1" ht="11.25">
      <c r="B198" s="195"/>
      <c r="C198" s="196"/>
      <c r="D198" s="188" t="s">
        <v>149</v>
      </c>
      <c r="E198" s="197" t="s">
        <v>19</v>
      </c>
      <c r="F198" s="198" t="s">
        <v>261</v>
      </c>
      <c r="G198" s="196"/>
      <c r="H198" s="199">
        <v>367</v>
      </c>
      <c r="I198" s="200"/>
      <c r="J198" s="196"/>
      <c r="K198" s="196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149</v>
      </c>
      <c r="AU198" s="205" t="s">
        <v>85</v>
      </c>
      <c r="AV198" s="13" t="s">
        <v>85</v>
      </c>
      <c r="AW198" s="13" t="s">
        <v>36</v>
      </c>
      <c r="AX198" s="13" t="s">
        <v>75</v>
      </c>
      <c r="AY198" s="205" t="s">
        <v>134</v>
      </c>
    </row>
    <row r="199" spans="1:65" s="13" customFormat="1" ht="11.25">
      <c r="B199" s="195"/>
      <c r="C199" s="196"/>
      <c r="D199" s="188" t="s">
        <v>149</v>
      </c>
      <c r="E199" s="197" t="s">
        <v>19</v>
      </c>
      <c r="F199" s="198" t="s">
        <v>262</v>
      </c>
      <c r="G199" s="196"/>
      <c r="H199" s="199">
        <v>13</v>
      </c>
      <c r="I199" s="200"/>
      <c r="J199" s="196"/>
      <c r="K199" s="196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149</v>
      </c>
      <c r="AU199" s="205" t="s">
        <v>85</v>
      </c>
      <c r="AV199" s="13" t="s">
        <v>85</v>
      </c>
      <c r="AW199" s="13" t="s">
        <v>36</v>
      </c>
      <c r="AX199" s="13" t="s">
        <v>75</v>
      </c>
      <c r="AY199" s="205" t="s">
        <v>134</v>
      </c>
    </row>
    <row r="200" spans="1:65" s="13" customFormat="1" ht="11.25">
      <c r="B200" s="195"/>
      <c r="C200" s="196"/>
      <c r="D200" s="188" t="s">
        <v>149</v>
      </c>
      <c r="E200" s="197" t="s">
        <v>19</v>
      </c>
      <c r="F200" s="198" t="s">
        <v>263</v>
      </c>
      <c r="G200" s="196"/>
      <c r="H200" s="199">
        <v>196</v>
      </c>
      <c r="I200" s="200"/>
      <c r="J200" s="196"/>
      <c r="K200" s="196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149</v>
      </c>
      <c r="AU200" s="205" t="s">
        <v>85</v>
      </c>
      <c r="AV200" s="13" t="s">
        <v>85</v>
      </c>
      <c r="AW200" s="13" t="s">
        <v>36</v>
      </c>
      <c r="AX200" s="13" t="s">
        <v>75</v>
      </c>
      <c r="AY200" s="205" t="s">
        <v>134</v>
      </c>
    </row>
    <row r="201" spans="1:65" s="13" customFormat="1" ht="11.25">
      <c r="B201" s="195"/>
      <c r="C201" s="196"/>
      <c r="D201" s="188" t="s">
        <v>149</v>
      </c>
      <c r="E201" s="197" t="s">
        <v>19</v>
      </c>
      <c r="F201" s="198" t="s">
        <v>264</v>
      </c>
      <c r="G201" s="196"/>
      <c r="H201" s="199">
        <v>45</v>
      </c>
      <c r="I201" s="200"/>
      <c r="J201" s="196"/>
      <c r="K201" s="196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149</v>
      </c>
      <c r="AU201" s="205" t="s">
        <v>85</v>
      </c>
      <c r="AV201" s="13" t="s">
        <v>85</v>
      </c>
      <c r="AW201" s="13" t="s">
        <v>36</v>
      </c>
      <c r="AX201" s="13" t="s">
        <v>75</v>
      </c>
      <c r="AY201" s="205" t="s">
        <v>134</v>
      </c>
    </row>
    <row r="202" spans="1:65" s="13" customFormat="1" ht="11.25">
      <c r="B202" s="195"/>
      <c r="C202" s="196"/>
      <c r="D202" s="188" t="s">
        <v>149</v>
      </c>
      <c r="E202" s="197" t="s">
        <v>19</v>
      </c>
      <c r="F202" s="198" t="s">
        <v>265</v>
      </c>
      <c r="G202" s="196"/>
      <c r="H202" s="199">
        <v>25</v>
      </c>
      <c r="I202" s="200"/>
      <c r="J202" s="196"/>
      <c r="K202" s="196"/>
      <c r="L202" s="201"/>
      <c r="M202" s="202"/>
      <c r="N202" s="203"/>
      <c r="O202" s="203"/>
      <c r="P202" s="203"/>
      <c r="Q202" s="203"/>
      <c r="R202" s="203"/>
      <c r="S202" s="203"/>
      <c r="T202" s="204"/>
      <c r="AT202" s="205" t="s">
        <v>149</v>
      </c>
      <c r="AU202" s="205" t="s">
        <v>85</v>
      </c>
      <c r="AV202" s="13" t="s">
        <v>85</v>
      </c>
      <c r="AW202" s="13" t="s">
        <v>36</v>
      </c>
      <c r="AX202" s="13" t="s">
        <v>75</v>
      </c>
      <c r="AY202" s="205" t="s">
        <v>134</v>
      </c>
    </row>
    <row r="203" spans="1:65" s="13" customFormat="1" ht="11.25">
      <c r="B203" s="195"/>
      <c r="C203" s="196"/>
      <c r="D203" s="188" t="s">
        <v>149</v>
      </c>
      <c r="E203" s="197" t="s">
        <v>19</v>
      </c>
      <c r="F203" s="198" t="s">
        <v>266</v>
      </c>
      <c r="G203" s="196"/>
      <c r="H203" s="199">
        <v>205</v>
      </c>
      <c r="I203" s="200"/>
      <c r="J203" s="196"/>
      <c r="K203" s="196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149</v>
      </c>
      <c r="AU203" s="205" t="s">
        <v>85</v>
      </c>
      <c r="AV203" s="13" t="s">
        <v>85</v>
      </c>
      <c r="AW203" s="13" t="s">
        <v>36</v>
      </c>
      <c r="AX203" s="13" t="s">
        <v>75</v>
      </c>
      <c r="AY203" s="205" t="s">
        <v>134</v>
      </c>
    </row>
    <row r="204" spans="1:65" s="13" customFormat="1" ht="11.25">
      <c r="B204" s="195"/>
      <c r="C204" s="196"/>
      <c r="D204" s="188" t="s">
        <v>149</v>
      </c>
      <c r="E204" s="197" t="s">
        <v>19</v>
      </c>
      <c r="F204" s="198" t="s">
        <v>267</v>
      </c>
      <c r="G204" s="196"/>
      <c r="H204" s="199">
        <v>64</v>
      </c>
      <c r="I204" s="200"/>
      <c r="J204" s="196"/>
      <c r="K204" s="196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149</v>
      </c>
      <c r="AU204" s="205" t="s">
        <v>85</v>
      </c>
      <c r="AV204" s="13" t="s">
        <v>85</v>
      </c>
      <c r="AW204" s="13" t="s">
        <v>36</v>
      </c>
      <c r="AX204" s="13" t="s">
        <v>75</v>
      </c>
      <c r="AY204" s="205" t="s">
        <v>134</v>
      </c>
    </row>
    <row r="205" spans="1:65" s="13" customFormat="1" ht="11.25">
      <c r="B205" s="195"/>
      <c r="C205" s="196"/>
      <c r="D205" s="188" t="s">
        <v>149</v>
      </c>
      <c r="E205" s="197" t="s">
        <v>19</v>
      </c>
      <c r="F205" s="198" t="s">
        <v>268</v>
      </c>
      <c r="G205" s="196"/>
      <c r="H205" s="199">
        <v>7</v>
      </c>
      <c r="I205" s="200"/>
      <c r="J205" s="196"/>
      <c r="K205" s="196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149</v>
      </c>
      <c r="AU205" s="205" t="s">
        <v>85</v>
      </c>
      <c r="AV205" s="13" t="s">
        <v>85</v>
      </c>
      <c r="AW205" s="13" t="s">
        <v>36</v>
      </c>
      <c r="AX205" s="13" t="s">
        <v>75</v>
      </c>
      <c r="AY205" s="205" t="s">
        <v>134</v>
      </c>
    </row>
    <row r="206" spans="1:65" s="14" customFormat="1" ht="11.25">
      <c r="B206" s="206"/>
      <c r="C206" s="207"/>
      <c r="D206" s="188" t="s">
        <v>149</v>
      </c>
      <c r="E206" s="208" t="s">
        <v>19</v>
      </c>
      <c r="F206" s="209" t="s">
        <v>151</v>
      </c>
      <c r="G206" s="207"/>
      <c r="H206" s="210">
        <v>1656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149</v>
      </c>
      <c r="AU206" s="216" t="s">
        <v>85</v>
      </c>
      <c r="AV206" s="14" t="s">
        <v>141</v>
      </c>
      <c r="AW206" s="14" t="s">
        <v>36</v>
      </c>
      <c r="AX206" s="14" t="s">
        <v>83</v>
      </c>
      <c r="AY206" s="216" t="s">
        <v>134</v>
      </c>
    </row>
    <row r="207" spans="1:65" s="2" customFormat="1" ht="16.5" customHeight="1">
      <c r="A207" s="36"/>
      <c r="B207" s="37"/>
      <c r="C207" s="175" t="s">
        <v>194</v>
      </c>
      <c r="D207" s="175" t="s">
        <v>136</v>
      </c>
      <c r="E207" s="176" t="s">
        <v>269</v>
      </c>
      <c r="F207" s="177" t="s">
        <v>270</v>
      </c>
      <c r="G207" s="178" t="s">
        <v>147</v>
      </c>
      <c r="H207" s="179">
        <v>465</v>
      </c>
      <c r="I207" s="180"/>
      <c r="J207" s="181">
        <f>ROUND(I207*H207,2)</f>
        <v>0</v>
      </c>
      <c r="K207" s="177" t="s">
        <v>140</v>
      </c>
      <c r="L207" s="41"/>
      <c r="M207" s="182" t="s">
        <v>19</v>
      </c>
      <c r="N207" s="183" t="s">
        <v>46</v>
      </c>
      <c r="O207" s="66"/>
      <c r="P207" s="184">
        <f>O207*H207</f>
        <v>0</v>
      </c>
      <c r="Q207" s="184">
        <v>0</v>
      </c>
      <c r="R207" s="184">
        <f>Q207*H207</f>
        <v>0</v>
      </c>
      <c r="S207" s="184">
        <v>0</v>
      </c>
      <c r="T207" s="185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6" t="s">
        <v>141</v>
      </c>
      <c r="AT207" s="186" t="s">
        <v>136</v>
      </c>
      <c r="AU207" s="186" t="s">
        <v>85</v>
      </c>
      <c r="AY207" s="19" t="s">
        <v>134</v>
      </c>
      <c r="BE207" s="187">
        <f>IF(N207="základní",J207,0)</f>
        <v>0</v>
      </c>
      <c r="BF207" s="187">
        <f>IF(N207="snížená",J207,0)</f>
        <v>0</v>
      </c>
      <c r="BG207" s="187">
        <f>IF(N207="zákl. přenesená",J207,0)</f>
        <v>0</v>
      </c>
      <c r="BH207" s="187">
        <f>IF(N207="sníž. přenesená",J207,0)</f>
        <v>0</v>
      </c>
      <c r="BI207" s="187">
        <f>IF(N207="nulová",J207,0)</f>
        <v>0</v>
      </c>
      <c r="BJ207" s="19" t="s">
        <v>83</v>
      </c>
      <c r="BK207" s="187">
        <f>ROUND(I207*H207,2)</f>
        <v>0</v>
      </c>
      <c r="BL207" s="19" t="s">
        <v>141</v>
      </c>
      <c r="BM207" s="186" t="s">
        <v>271</v>
      </c>
    </row>
    <row r="208" spans="1:65" s="2" customFormat="1" ht="11.25">
      <c r="A208" s="36"/>
      <c r="B208" s="37"/>
      <c r="C208" s="38"/>
      <c r="D208" s="188" t="s">
        <v>142</v>
      </c>
      <c r="E208" s="38"/>
      <c r="F208" s="189" t="s">
        <v>270</v>
      </c>
      <c r="G208" s="38"/>
      <c r="H208" s="38"/>
      <c r="I208" s="190"/>
      <c r="J208" s="38"/>
      <c r="K208" s="38"/>
      <c r="L208" s="41"/>
      <c r="M208" s="191"/>
      <c r="N208" s="192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142</v>
      </c>
      <c r="AU208" s="19" t="s">
        <v>85</v>
      </c>
    </row>
    <row r="209" spans="1:65" s="2" customFormat="1" ht="11.25">
      <c r="A209" s="36"/>
      <c r="B209" s="37"/>
      <c r="C209" s="38"/>
      <c r="D209" s="193" t="s">
        <v>143</v>
      </c>
      <c r="E209" s="38"/>
      <c r="F209" s="194" t="s">
        <v>272</v>
      </c>
      <c r="G209" s="38"/>
      <c r="H209" s="38"/>
      <c r="I209" s="190"/>
      <c r="J209" s="38"/>
      <c r="K209" s="38"/>
      <c r="L209" s="41"/>
      <c r="M209" s="191"/>
      <c r="N209" s="192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143</v>
      </c>
      <c r="AU209" s="19" t="s">
        <v>85</v>
      </c>
    </row>
    <row r="210" spans="1:65" s="13" customFormat="1" ht="11.25">
      <c r="B210" s="195"/>
      <c r="C210" s="196"/>
      <c r="D210" s="188" t="s">
        <v>149</v>
      </c>
      <c r="E210" s="197" t="s">
        <v>19</v>
      </c>
      <c r="F210" s="198" t="s">
        <v>242</v>
      </c>
      <c r="G210" s="196"/>
      <c r="H210" s="199">
        <v>465</v>
      </c>
      <c r="I210" s="200"/>
      <c r="J210" s="196"/>
      <c r="K210" s="196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149</v>
      </c>
      <c r="AU210" s="205" t="s">
        <v>85</v>
      </c>
      <c r="AV210" s="13" t="s">
        <v>85</v>
      </c>
      <c r="AW210" s="13" t="s">
        <v>36</v>
      </c>
      <c r="AX210" s="13" t="s">
        <v>75</v>
      </c>
      <c r="AY210" s="205" t="s">
        <v>134</v>
      </c>
    </row>
    <row r="211" spans="1:65" s="14" customFormat="1" ht="11.25">
      <c r="B211" s="206"/>
      <c r="C211" s="207"/>
      <c r="D211" s="188" t="s">
        <v>149</v>
      </c>
      <c r="E211" s="208" t="s">
        <v>19</v>
      </c>
      <c r="F211" s="209" t="s">
        <v>151</v>
      </c>
      <c r="G211" s="207"/>
      <c r="H211" s="210">
        <v>465</v>
      </c>
      <c r="I211" s="211"/>
      <c r="J211" s="207"/>
      <c r="K211" s="207"/>
      <c r="L211" s="212"/>
      <c r="M211" s="213"/>
      <c r="N211" s="214"/>
      <c r="O211" s="214"/>
      <c r="P211" s="214"/>
      <c r="Q211" s="214"/>
      <c r="R211" s="214"/>
      <c r="S211" s="214"/>
      <c r="T211" s="215"/>
      <c r="AT211" s="216" t="s">
        <v>149</v>
      </c>
      <c r="AU211" s="216" t="s">
        <v>85</v>
      </c>
      <c r="AV211" s="14" t="s">
        <v>141</v>
      </c>
      <c r="AW211" s="14" t="s">
        <v>36</v>
      </c>
      <c r="AX211" s="14" t="s">
        <v>83</v>
      </c>
      <c r="AY211" s="216" t="s">
        <v>134</v>
      </c>
    </row>
    <row r="212" spans="1:65" s="2" customFormat="1" ht="16.5" customHeight="1">
      <c r="A212" s="36"/>
      <c r="B212" s="37"/>
      <c r="C212" s="217" t="s">
        <v>7</v>
      </c>
      <c r="D212" s="217" t="s">
        <v>244</v>
      </c>
      <c r="E212" s="218" t="s">
        <v>273</v>
      </c>
      <c r="F212" s="219" t="s">
        <v>274</v>
      </c>
      <c r="G212" s="220" t="s">
        <v>188</v>
      </c>
      <c r="H212" s="221">
        <v>69.75</v>
      </c>
      <c r="I212" s="222"/>
      <c r="J212" s="223">
        <f>ROUND(I212*H212,2)</f>
        <v>0</v>
      </c>
      <c r="K212" s="219" t="s">
        <v>140</v>
      </c>
      <c r="L212" s="224"/>
      <c r="M212" s="225" t="s">
        <v>19</v>
      </c>
      <c r="N212" s="226" t="s">
        <v>46</v>
      </c>
      <c r="O212" s="66"/>
      <c r="P212" s="184">
        <f>O212*H212</f>
        <v>0</v>
      </c>
      <c r="Q212" s="184">
        <v>0</v>
      </c>
      <c r="R212" s="184">
        <f>Q212*H212</f>
        <v>0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160</v>
      </c>
      <c r="AT212" s="186" t="s">
        <v>244</v>
      </c>
      <c r="AU212" s="186" t="s">
        <v>85</v>
      </c>
      <c r="AY212" s="19" t="s">
        <v>134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83</v>
      </c>
      <c r="BK212" s="187">
        <f>ROUND(I212*H212,2)</f>
        <v>0</v>
      </c>
      <c r="BL212" s="19" t="s">
        <v>141</v>
      </c>
      <c r="BM212" s="186" t="s">
        <v>275</v>
      </c>
    </row>
    <row r="213" spans="1:65" s="2" customFormat="1" ht="11.25">
      <c r="A213" s="36"/>
      <c r="B213" s="37"/>
      <c r="C213" s="38"/>
      <c r="D213" s="188" t="s">
        <v>142</v>
      </c>
      <c r="E213" s="38"/>
      <c r="F213" s="189" t="s">
        <v>274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142</v>
      </c>
      <c r="AU213" s="19" t="s">
        <v>85</v>
      </c>
    </row>
    <row r="214" spans="1:65" s="13" customFormat="1" ht="11.25">
      <c r="B214" s="195"/>
      <c r="C214" s="196"/>
      <c r="D214" s="188" t="s">
        <v>149</v>
      </c>
      <c r="E214" s="197" t="s">
        <v>19</v>
      </c>
      <c r="F214" s="198" t="s">
        <v>276</v>
      </c>
      <c r="G214" s="196"/>
      <c r="H214" s="199">
        <v>69.75</v>
      </c>
      <c r="I214" s="200"/>
      <c r="J214" s="196"/>
      <c r="K214" s="196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149</v>
      </c>
      <c r="AU214" s="205" t="s">
        <v>85</v>
      </c>
      <c r="AV214" s="13" t="s">
        <v>85</v>
      </c>
      <c r="AW214" s="13" t="s">
        <v>36</v>
      </c>
      <c r="AX214" s="13" t="s">
        <v>75</v>
      </c>
      <c r="AY214" s="205" t="s">
        <v>134</v>
      </c>
    </row>
    <row r="215" spans="1:65" s="14" customFormat="1" ht="11.25">
      <c r="B215" s="206"/>
      <c r="C215" s="207"/>
      <c r="D215" s="188" t="s">
        <v>149</v>
      </c>
      <c r="E215" s="208" t="s">
        <v>19</v>
      </c>
      <c r="F215" s="209" t="s">
        <v>151</v>
      </c>
      <c r="G215" s="207"/>
      <c r="H215" s="210">
        <v>69.75</v>
      </c>
      <c r="I215" s="211"/>
      <c r="J215" s="207"/>
      <c r="K215" s="207"/>
      <c r="L215" s="212"/>
      <c r="M215" s="213"/>
      <c r="N215" s="214"/>
      <c r="O215" s="214"/>
      <c r="P215" s="214"/>
      <c r="Q215" s="214"/>
      <c r="R215" s="214"/>
      <c r="S215" s="214"/>
      <c r="T215" s="215"/>
      <c r="AT215" s="216" t="s">
        <v>149</v>
      </c>
      <c r="AU215" s="216" t="s">
        <v>85</v>
      </c>
      <c r="AV215" s="14" t="s">
        <v>141</v>
      </c>
      <c r="AW215" s="14" t="s">
        <v>36</v>
      </c>
      <c r="AX215" s="14" t="s">
        <v>83</v>
      </c>
      <c r="AY215" s="216" t="s">
        <v>134</v>
      </c>
    </row>
    <row r="216" spans="1:65" s="12" customFormat="1" ht="22.9" customHeight="1">
      <c r="B216" s="159"/>
      <c r="C216" s="160"/>
      <c r="D216" s="161" t="s">
        <v>74</v>
      </c>
      <c r="E216" s="173" t="s">
        <v>85</v>
      </c>
      <c r="F216" s="173" t="s">
        <v>277</v>
      </c>
      <c r="G216" s="160"/>
      <c r="H216" s="160"/>
      <c r="I216" s="163"/>
      <c r="J216" s="174">
        <f>BK216</f>
        <v>0</v>
      </c>
      <c r="K216" s="160"/>
      <c r="L216" s="165"/>
      <c r="M216" s="166"/>
      <c r="N216" s="167"/>
      <c r="O216" s="167"/>
      <c r="P216" s="168">
        <f>SUM(P217:P249)</f>
        <v>0</v>
      </c>
      <c r="Q216" s="167"/>
      <c r="R216" s="168">
        <f>SUM(R217:R249)</f>
        <v>0</v>
      </c>
      <c r="S216" s="167"/>
      <c r="T216" s="169">
        <f>SUM(T217:T249)</f>
        <v>0</v>
      </c>
      <c r="AR216" s="170" t="s">
        <v>83</v>
      </c>
      <c r="AT216" s="171" t="s">
        <v>74</v>
      </c>
      <c r="AU216" s="171" t="s">
        <v>83</v>
      </c>
      <c r="AY216" s="170" t="s">
        <v>134</v>
      </c>
      <c r="BK216" s="172">
        <f>SUM(BK217:BK249)</f>
        <v>0</v>
      </c>
    </row>
    <row r="217" spans="1:65" s="2" customFormat="1" ht="16.5" customHeight="1">
      <c r="A217" s="36"/>
      <c r="B217" s="37"/>
      <c r="C217" s="175" t="s">
        <v>213</v>
      </c>
      <c r="D217" s="175" t="s">
        <v>136</v>
      </c>
      <c r="E217" s="176" t="s">
        <v>278</v>
      </c>
      <c r="F217" s="177" t="s">
        <v>279</v>
      </c>
      <c r="G217" s="178" t="s">
        <v>188</v>
      </c>
      <c r="H217" s="179">
        <v>21</v>
      </c>
      <c r="I217" s="180"/>
      <c r="J217" s="181">
        <f>ROUND(I217*H217,2)</f>
        <v>0</v>
      </c>
      <c r="K217" s="177" t="s">
        <v>140</v>
      </c>
      <c r="L217" s="41"/>
      <c r="M217" s="182" t="s">
        <v>19</v>
      </c>
      <c r="N217" s="183" t="s">
        <v>46</v>
      </c>
      <c r="O217" s="66"/>
      <c r="P217" s="184">
        <f>O217*H217</f>
        <v>0</v>
      </c>
      <c r="Q217" s="184">
        <v>0</v>
      </c>
      <c r="R217" s="184">
        <f>Q217*H217</f>
        <v>0</v>
      </c>
      <c r="S217" s="184">
        <v>0</v>
      </c>
      <c r="T217" s="185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6" t="s">
        <v>141</v>
      </c>
      <c r="AT217" s="186" t="s">
        <v>136</v>
      </c>
      <c r="AU217" s="186" t="s">
        <v>85</v>
      </c>
      <c r="AY217" s="19" t="s">
        <v>134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19" t="s">
        <v>83</v>
      </c>
      <c r="BK217" s="187">
        <f>ROUND(I217*H217,2)</f>
        <v>0</v>
      </c>
      <c r="BL217" s="19" t="s">
        <v>141</v>
      </c>
      <c r="BM217" s="186" t="s">
        <v>280</v>
      </c>
    </row>
    <row r="218" spans="1:65" s="2" customFormat="1" ht="11.25">
      <c r="A218" s="36"/>
      <c r="B218" s="37"/>
      <c r="C218" s="38"/>
      <c r="D218" s="188" t="s">
        <v>142</v>
      </c>
      <c r="E218" s="38"/>
      <c r="F218" s="189" t="s">
        <v>279</v>
      </c>
      <c r="G218" s="38"/>
      <c r="H218" s="38"/>
      <c r="I218" s="190"/>
      <c r="J218" s="38"/>
      <c r="K218" s="38"/>
      <c r="L218" s="41"/>
      <c r="M218" s="191"/>
      <c r="N218" s="192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142</v>
      </c>
      <c r="AU218" s="19" t="s">
        <v>85</v>
      </c>
    </row>
    <row r="219" spans="1:65" s="2" customFormat="1" ht="11.25">
      <c r="A219" s="36"/>
      <c r="B219" s="37"/>
      <c r="C219" s="38"/>
      <c r="D219" s="193" t="s">
        <v>143</v>
      </c>
      <c r="E219" s="38"/>
      <c r="F219" s="194" t="s">
        <v>281</v>
      </c>
      <c r="G219" s="38"/>
      <c r="H219" s="38"/>
      <c r="I219" s="190"/>
      <c r="J219" s="38"/>
      <c r="K219" s="38"/>
      <c r="L219" s="41"/>
      <c r="M219" s="191"/>
      <c r="N219" s="192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143</v>
      </c>
      <c r="AU219" s="19" t="s">
        <v>85</v>
      </c>
    </row>
    <row r="220" spans="1:65" s="13" customFormat="1" ht="11.25">
      <c r="B220" s="195"/>
      <c r="C220" s="196"/>
      <c r="D220" s="188" t="s">
        <v>149</v>
      </c>
      <c r="E220" s="197" t="s">
        <v>19</v>
      </c>
      <c r="F220" s="198" t="s">
        <v>282</v>
      </c>
      <c r="G220" s="196"/>
      <c r="H220" s="199">
        <v>21</v>
      </c>
      <c r="I220" s="200"/>
      <c r="J220" s="196"/>
      <c r="K220" s="196"/>
      <c r="L220" s="201"/>
      <c r="M220" s="202"/>
      <c r="N220" s="203"/>
      <c r="O220" s="203"/>
      <c r="P220" s="203"/>
      <c r="Q220" s="203"/>
      <c r="R220" s="203"/>
      <c r="S220" s="203"/>
      <c r="T220" s="204"/>
      <c r="AT220" s="205" t="s">
        <v>149</v>
      </c>
      <c r="AU220" s="205" t="s">
        <v>85</v>
      </c>
      <c r="AV220" s="13" t="s">
        <v>85</v>
      </c>
      <c r="AW220" s="13" t="s">
        <v>36</v>
      </c>
      <c r="AX220" s="13" t="s">
        <v>75</v>
      </c>
      <c r="AY220" s="205" t="s">
        <v>134</v>
      </c>
    </row>
    <row r="221" spans="1:65" s="14" customFormat="1" ht="11.25">
      <c r="B221" s="206"/>
      <c r="C221" s="207"/>
      <c r="D221" s="188" t="s">
        <v>149</v>
      </c>
      <c r="E221" s="208" t="s">
        <v>19</v>
      </c>
      <c r="F221" s="209" t="s">
        <v>151</v>
      </c>
      <c r="G221" s="207"/>
      <c r="H221" s="210">
        <v>21</v>
      </c>
      <c r="I221" s="211"/>
      <c r="J221" s="207"/>
      <c r="K221" s="207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149</v>
      </c>
      <c r="AU221" s="216" t="s">
        <v>85</v>
      </c>
      <c r="AV221" s="14" t="s">
        <v>141</v>
      </c>
      <c r="AW221" s="14" t="s">
        <v>36</v>
      </c>
      <c r="AX221" s="14" t="s">
        <v>83</v>
      </c>
      <c r="AY221" s="216" t="s">
        <v>134</v>
      </c>
    </row>
    <row r="222" spans="1:65" s="2" customFormat="1" ht="16.5" customHeight="1">
      <c r="A222" s="36"/>
      <c r="B222" s="37"/>
      <c r="C222" s="175" t="s">
        <v>283</v>
      </c>
      <c r="D222" s="175" t="s">
        <v>136</v>
      </c>
      <c r="E222" s="176" t="s">
        <v>284</v>
      </c>
      <c r="F222" s="177" t="s">
        <v>285</v>
      </c>
      <c r="G222" s="178" t="s">
        <v>147</v>
      </c>
      <c r="H222" s="179">
        <v>184.8</v>
      </c>
      <c r="I222" s="180"/>
      <c r="J222" s="181">
        <f>ROUND(I222*H222,2)</f>
        <v>0</v>
      </c>
      <c r="K222" s="177" t="s">
        <v>140</v>
      </c>
      <c r="L222" s="41"/>
      <c r="M222" s="182" t="s">
        <v>19</v>
      </c>
      <c r="N222" s="183" t="s">
        <v>46</v>
      </c>
      <c r="O222" s="66"/>
      <c r="P222" s="184">
        <f>O222*H222</f>
        <v>0</v>
      </c>
      <c r="Q222" s="184">
        <v>0</v>
      </c>
      <c r="R222" s="184">
        <f>Q222*H222</f>
        <v>0</v>
      </c>
      <c r="S222" s="184">
        <v>0</v>
      </c>
      <c r="T222" s="185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6" t="s">
        <v>141</v>
      </c>
      <c r="AT222" s="186" t="s">
        <v>136</v>
      </c>
      <c r="AU222" s="186" t="s">
        <v>85</v>
      </c>
      <c r="AY222" s="19" t="s">
        <v>134</v>
      </c>
      <c r="BE222" s="187">
        <f>IF(N222="základní",J222,0)</f>
        <v>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19" t="s">
        <v>83</v>
      </c>
      <c r="BK222" s="187">
        <f>ROUND(I222*H222,2)</f>
        <v>0</v>
      </c>
      <c r="BL222" s="19" t="s">
        <v>141</v>
      </c>
      <c r="BM222" s="186" t="s">
        <v>286</v>
      </c>
    </row>
    <row r="223" spans="1:65" s="2" customFormat="1" ht="11.25">
      <c r="A223" s="36"/>
      <c r="B223" s="37"/>
      <c r="C223" s="38"/>
      <c r="D223" s="188" t="s">
        <v>142</v>
      </c>
      <c r="E223" s="38"/>
      <c r="F223" s="189" t="s">
        <v>285</v>
      </c>
      <c r="G223" s="38"/>
      <c r="H223" s="38"/>
      <c r="I223" s="190"/>
      <c r="J223" s="38"/>
      <c r="K223" s="38"/>
      <c r="L223" s="41"/>
      <c r="M223" s="191"/>
      <c r="N223" s="192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142</v>
      </c>
      <c r="AU223" s="19" t="s">
        <v>85</v>
      </c>
    </row>
    <row r="224" spans="1:65" s="2" customFormat="1" ht="11.25">
      <c r="A224" s="36"/>
      <c r="B224" s="37"/>
      <c r="C224" s="38"/>
      <c r="D224" s="193" t="s">
        <v>143</v>
      </c>
      <c r="E224" s="38"/>
      <c r="F224" s="194" t="s">
        <v>287</v>
      </c>
      <c r="G224" s="38"/>
      <c r="H224" s="38"/>
      <c r="I224" s="190"/>
      <c r="J224" s="38"/>
      <c r="K224" s="38"/>
      <c r="L224" s="41"/>
      <c r="M224" s="191"/>
      <c r="N224" s="192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143</v>
      </c>
      <c r="AU224" s="19" t="s">
        <v>85</v>
      </c>
    </row>
    <row r="225" spans="1:65" s="2" customFormat="1" ht="16.5" customHeight="1">
      <c r="A225" s="36"/>
      <c r="B225" s="37"/>
      <c r="C225" s="217" t="s">
        <v>218</v>
      </c>
      <c r="D225" s="217" t="s">
        <v>244</v>
      </c>
      <c r="E225" s="218" t="s">
        <v>288</v>
      </c>
      <c r="F225" s="219" t="s">
        <v>289</v>
      </c>
      <c r="G225" s="220" t="s">
        <v>147</v>
      </c>
      <c r="H225" s="221">
        <v>184.8</v>
      </c>
      <c r="I225" s="222"/>
      <c r="J225" s="223">
        <f>ROUND(I225*H225,2)</f>
        <v>0</v>
      </c>
      <c r="K225" s="219" t="s">
        <v>140</v>
      </c>
      <c r="L225" s="224"/>
      <c r="M225" s="225" t="s">
        <v>19</v>
      </c>
      <c r="N225" s="226" t="s">
        <v>46</v>
      </c>
      <c r="O225" s="66"/>
      <c r="P225" s="184">
        <f>O225*H225</f>
        <v>0</v>
      </c>
      <c r="Q225" s="184">
        <v>0</v>
      </c>
      <c r="R225" s="184">
        <f>Q225*H225</f>
        <v>0</v>
      </c>
      <c r="S225" s="184">
        <v>0</v>
      </c>
      <c r="T225" s="185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6" t="s">
        <v>160</v>
      </c>
      <c r="AT225" s="186" t="s">
        <v>244</v>
      </c>
      <c r="AU225" s="186" t="s">
        <v>85</v>
      </c>
      <c r="AY225" s="19" t="s">
        <v>134</v>
      </c>
      <c r="BE225" s="187">
        <f>IF(N225="základní",J225,0)</f>
        <v>0</v>
      </c>
      <c r="BF225" s="187">
        <f>IF(N225="snížená",J225,0)</f>
        <v>0</v>
      </c>
      <c r="BG225" s="187">
        <f>IF(N225="zákl. přenesená",J225,0)</f>
        <v>0</v>
      </c>
      <c r="BH225" s="187">
        <f>IF(N225="sníž. přenesená",J225,0)</f>
        <v>0</v>
      </c>
      <c r="BI225" s="187">
        <f>IF(N225="nulová",J225,0)</f>
        <v>0</v>
      </c>
      <c r="BJ225" s="19" t="s">
        <v>83</v>
      </c>
      <c r="BK225" s="187">
        <f>ROUND(I225*H225,2)</f>
        <v>0</v>
      </c>
      <c r="BL225" s="19" t="s">
        <v>141</v>
      </c>
      <c r="BM225" s="186" t="s">
        <v>290</v>
      </c>
    </row>
    <row r="226" spans="1:65" s="2" customFormat="1" ht="11.25">
      <c r="A226" s="36"/>
      <c r="B226" s="37"/>
      <c r="C226" s="38"/>
      <c r="D226" s="188" t="s">
        <v>142</v>
      </c>
      <c r="E226" s="38"/>
      <c r="F226" s="189" t="s">
        <v>289</v>
      </c>
      <c r="G226" s="38"/>
      <c r="H226" s="38"/>
      <c r="I226" s="190"/>
      <c r="J226" s="38"/>
      <c r="K226" s="38"/>
      <c r="L226" s="41"/>
      <c r="M226" s="191"/>
      <c r="N226" s="192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142</v>
      </c>
      <c r="AU226" s="19" t="s">
        <v>85</v>
      </c>
    </row>
    <row r="227" spans="1:65" s="13" customFormat="1" ht="11.25">
      <c r="B227" s="195"/>
      <c r="C227" s="196"/>
      <c r="D227" s="188" t="s">
        <v>149</v>
      </c>
      <c r="E227" s="197" t="s">
        <v>19</v>
      </c>
      <c r="F227" s="198" t="s">
        <v>291</v>
      </c>
      <c r="G227" s="196"/>
      <c r="H227" s="199">
        <v>184.8</v>
      </c>
      <c r="I227" s="200"/>
      <c r="J227" s="196"/>
      <c r="K227" s="196"/>
      <c r="L227" s="201"/>
      <c r="M227" s="202"/>
      <c r="N227" s="203"/>
      <c r="O227" s="203"/>
      <c r="P227" s="203"/>
      <c r="Q227" s="203"/>
      <c r="R227" s="203"/>
      <c r="S227" s="203"/>
      <c r="T227" s="204"/>
      <c r="AT227" s="205" t="s">
        <v>149</v>
      </c>
      <c r="AU227" s="205" t="s">
        <v>85</v>
      </c>
      <c r="AV227" s="13" t="s">
        <v>85</v>
      </c>
      <c r="AW227" s="13" t="s">
        <v>36</v>
      </c>
      <c r="AX227" s="13" t="s">
        <v>75</v>
      </c>
      <c r="AY227" s="205" t="s">
        <v>134</v>
      </c>
    </row>
    <row r="228" spans="1:65" s="14" customFormat="1" ht="11.25">
      <c r="B228" s="206"/>
      <c r="C228" s="207"/>
      <c r="D228" s="188" t="s">
        <v>149</v>
      </c>
      <c r="E228" s="208" t="s">
        <v>19</v>
      </c>
      <c r="F228" s="209" t="s">
        <v>151</v>
      </c>
      <c r="G228" s="207"/>
      <c r="H228" s="210">
        <v>184.8</v>
      </c>
      <c r="I228" s="211"/>
      <c r="J228" s="207"/>
      <c r="K228" s="207"/>
      <c r="L228" s="212"/>
      <c r="M228" s="213"/>
      <c r="N228" s="214"/>
      <c r="O228" s="214"/>
      <c r="P228" s="214"/>
      <c r="Q228" s="214"/>
      <c r="R228" s="214"/>
      <c r="S228" s="214"/>
      <c r="T228" s="215"/>
      <c r="AT228" s="216" t="s">
        <v>149</v>
      </c>
      <c r="AU228" s="216" t="s">
        <v>85</v>
      </c>
      <c r="AV228" s="14" t="s">
        <v>141</v>
      </c>
      <c r="AW228" s="14" t="s">
        <v>36</v>
      </c>
      <c r="AX228" s="14" t="s">
        <v>83</v>
      </c>
      <c r="AY228" s="216" t="s">
        <v>134</v>
      </c>
    </row>
    <row r="229" spans="1:65" s="2" customFormat="1" ht="16.5" customHeight="1">
      <c r="A229" s="36"/>
      <c r="B229" s="37"/>
      <c r="C229" s="175" t="s">
        <v>292</v>
      </c>
      <c r="D229" s="175" t="s">
        <v>136</v>
      </c>
      <c r="E229" s="176" t="s">
        <v>293</v>
      </c>
      <c r="F229" s="177" t="s">
        <v>294</v>
      </c>
      <c r="G229" s="178" t="s">
        <v>179</v>
      </c>
      <c r="H229" s="179">
        <v>140</v>
      </c>
      <c r="I229" s="180"/>
      <c r="J229" s="181">
        <f>ROUND(I229*H229,2)</f>
        <v>0</v>
      </c>
      <c r="K229" s="177" t="s">
        <v>140</v>
      </c>
      <c r="L229" s="41"/>
      <c r="M229" s="182" t="s">
        <v>19</v>
      </c>
      <c r="N229" s="183" t="s">
        <v>46</v>
      </c>
      <c r="O229" s="66"/>
      <c r="P229" s="184">
        <f>O229*H229</f>
        <v>0</v>
      </c>
      <c r="Q229" s="184">
        <v>0</v>
      </c>
      <c r="R229" s="184">
        <f>Q229*H229</f>
        <v>0</v>
      </c>
      <c r="S229" s="184">
        <v>0</v>
      </c>
      <c r="T229" s="185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6" t="s">
        <v>141</v>
      </c>
      <c r="AT229" s="186" t="s">
        <v>136</v>
      </c>
      <c r="AU229" s="186" t="s">
        <v>85</v>
      </c>
      <c r="AY229" s="19" t="s">
        <v>134</v>
      </c>
      <c r="BE229" s="187">
        <f>IF(N229="základní",J229,0)</f>
        <v>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19" t="s">
        <v>83</v>
      </c>
      <c r="BK229" s="187">
        <f>ROUND(I229*H229,2)</f>
        <v>0</v>
      </c>
      <c r="BL229" s="19" t="s">
        <v>141</v>
      </c>
      <c r="BM229" s="186" t="s">
        <v>295</v>
      </c>
    </row>
    <row r="230" spans="1:65" s="2" customFormat="1" ht="11.25">
      <c r="A230" s="36"/>
      <c r="B230" s="37"/>
      <c r="C230" s="38"/>
      <c r="D230" s="188" t="s">
        <v>142</v>
      </c>
      <c r="E230" s="38"/>
      <c r="F230" s="189" t="s">
        <v>294</v>
      </c>
      <c r="G230" s="38"/>
      <c r="H230" s="38"/>
      <c r="I230" s="190"/>
      <c r="J230" s="38"/>
      <c r="K230" s="38"/>
      <c r="L230" s="41"/>
      <c r="M230" s="191"/>
      <c r="N230" s="192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142</v>
      </c>
      <c r="AU230" s="19" t="s">
        <v>85</v>
      </c>
    </row>
    <row r="231" spans="1:65" s="2" customFormat="1" ht="11.25">
      <c r="A231" s="36"/>
      <c r="B231" s="37"/>
      <c r="C231" s="38"/>
      <c r="D231" s="193" t="s">
        <v>143</v>
      </c>
      <c r="E231" s="38"/>
      <c r="F231" s="194" t="s">
        <v>296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143</v>
      </c>
      <c r="AU231" s="19" t="s">
        <v>85</v>
      </c>
    </row>
    <row r="232" spans="1:65" s="2" customFormat="1" ht="16.5" customHeight="1">
      <c r="A232" s="36"/>
      <c r="B232" s="37"/>
      <c r="C232" s="175" t="s">
        <v>224</v>
      </c>
      <c r="D232" s="175" t="s">
        <v>136</v>
      </c>
      <c r="E232" s="176" t="s">
        <v>297</v>
      </c>
      <c r="F232" s="177" t="s">
        <v>298</v>
      </c>
      <c r="G232" s="178" t="s">
        <v>188</v>
      </c>
      <c r="H232" s="179">
        <v>1.9</v>
      </c>
      <c r="I232" s="180"/>
      <c r="J232" s="181">
        <f>ROUND(I232*H232,2)</f>
        <v>0</v>
      </c>
      <c r="K232" s="177" t="s">
        <v>140</v>
      </c>
      <c r="L232" s="41"/>
      <c r="M232" s="182" t="s">
        <v>19</v>
      </c>
      <c r="N232" s="183" t="s">
        <v>46</v>
      </c>
      <c r="O232" s="66"/>
      <c r="P232" s="184">
        <f>O232*H232</f>
        <v>0</v>
      </c>
      <c r="Q232" s="184">
        <v>0</v>
      </c>
      <c r="R232" s="184">
        <f>Q232*H232</f>
        <v>0</v>
      </c>
      <c r="S232" s="184">
        <v>0</v>
      </c>
      <c r="T232" s="185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6" t="s">
        <v>141</v>
      </c>
      <c r="AT232" s="186" t="s">
        <v>136</v>
      </c>
      <c r="AU232" s="186" t="s">
        <v>85</v>
      </c>
      <c r="AY232" s="19" t="s">
        <v>134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19" t="s">
        <v>83</v>
      </c>
      <c r="BK232" s="187">
        <f>ROUND(I232*H232,2)</f>
        <v>0</v>
      </c>
      <c r="BL232" s="19" t="s">
        <v>141</v>
      </c>
      <c r="BM232" s="186" t="s">
        <v>299</v>
      </c>
    </row>
    <row r="233" spans="1:65" s="2" customFormat="1" ht="11.25">
      <c r="A233" s="36"/>
      <c r="B233" s="37"/>
      <c r="C233" s="38"/>
      <c r="D233" s="188" t="s">
        <v>142</v>
      </c>
      <c r="E233" s="38"/>
      <c r="F233" s="189" t="s">
        <v>298</v>
      </c>
      <c r="G233" s="38"/>
      <c r="H233" s="38"/>
      <c r="I233" s="190"/>
      <c r="J233" s="38"/>
      <c r="K233" s="38"/>
      <c r="L233" s="41"/>
      <c r="M233" s="191"/>
      <c r="N233" s="192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142</v>
      </c>
      <c r="AU233" s="19" t="s">
        <v>85</v>
      </c>
    </row>
    <row r="234" spans="1:65" s="2" customFormat="1" ht="11.25">
      <c r="A234" s="36"/>
      <c r="B234" s="37"/>
      <c r="C234" s="38"/>
      <c r="D234" s="193" t="s">
        <v>143</v>
      </c>
      <c r="E234" s="38"/>
      <c r="F234" s="194" t="s">
        <v>300</v>
      </c>
      <c r="G234" s="38"/>
      <c r="H234" s="38"/>
      <c r="I234" s="190"/>
      <c r="J234" s="38"/>
      <c r="K234" s="38"/>
      <c r="L234" s="41"/>
      <c r="M234" s="191"/>
      <c r="N234" s="192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143</v>
      </c>
      <c r="AU234" s="19" t="s">
        <v>85</v>
      </c>
    </row>
    <row r="235" spans="1:65" s="13" customFormat="1" ht="11.25">
      <c r="B235" s="195"/>
      <c r="C235" s="196"/>
      <c r="D235" s="188" t="s">
        <v>149</v>
      </c>
      <c r="E235" s="197" t="s">
        <v>19</v>
      </c>
      <c r="F235" s="198" t="s">
        <v>301</v>
      </c>
      <c r="G235" s="196"/>
      <c r="H235" s="199">
        <v>1.9</v>
      </c>
      <c r="I235" s="200"/>
      <c r="J235" s="196"/>
      <c r="K235" s="196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149</v>
      </c>
      <c r="AU235" s="205" t="s">
        <v>85</v>
      </c>
      <c r="AV235" s="13" t="s">
        <v>85</v>
      </c>
      <c r="AW235" s="13" t="s">
        <v>36</v>
      </c>
      <c r="AX235" s="13" t="s">
        <v>75</v>
      </c>
      <c r="AY235" s="205" t="s">
        <v>134</v>
      </c>
    </row>
    <row r="236" spans="1:65" s="14" customFormat="1" ht="11.25">
      <c r="B236" s="206"/>
      <c r="C236" s="207"/>
      <c r="D236" s="188" t="s">
        <v>149</v>
      </c>
      <c r="E236" s="208" t="s">
        <v>19</v>
      </c>
      <c r="F236" s="209" t="s">
        <v>151</v>
      </c>
      <c r="G236" s="207"/>
      <c r="H236" s="210">
        <v>1.9</v>
      </c>
      <c r="I236" s="211"/>
      <c r="J236" s="207"/>
      <c r="K236" s="207"/>
      <c r="L236" s="212"/>
      <c r="M236" s="213"/>
      <c r="N236" s="214"/>
      <c r="O236" s="214"/>
      <c r="P236" s="214"/>
      <c r="Q236" s="214"/>
      <c r="R236" s="214"/>
      <c r="S236" s="214"/>
      <c r="T236" s="215"/>
      <c r="AT236" s="216" t="s">
        <v>149</v>
      </c>
      <c r="AU236" s="216" t="s">
        <v>85</v>
      </c>
      <c r="AV236" s="14" t="s">
        <v>141</v>
      </c>
      <c r="AW236" s="14" t="s">
        <v>36</v>
      </c>
      <c r="AX236" s="14" t="s">
        <v>83</v>
      </c>
      <c r="AY236" s="216" t="s">
        <v>134</v>
      </c>
    </row>
    <row r="237" spans="1:65" s="2" customFormat="1" ht="16.5" customHeight="1">
      <c r="A237" s="36"/>
      <c r="B237" s="37"/>
      <c r="C237" s="175" t="s">
        <v>302</v>
      </c>
      <c r="D237" s="175" t="s">
        <v>136</v>
      </c>
      <c r="E237" s="176" t="s">
        <v>303</v>
      </c>
      <c r="F237" s="177" t="s">
        <v>304</v>
      </c>
      <c r="G237" s="178" t="s">
        <v>188</v>
      </c>
      <c r="H237" s="179">
        <v>17.100000000000001</v>
      </c>
      <c r="I237" s="180"/>
      <c r="J237" s="181">
        <f>ROUND(I237*H237,2)</f>
        <v>0</v>
      </c>
      <c r="K237" s="177" t="s">
        <v>140</v>
      </c>
      <c r="L237" s="41"/>
      <c r="M237" s="182" t="s">
        <v>19</v>
      </c>
      <c r="N237" s="183" t="s">
        <v>46</v>
      </c>
      <c r="O237" s="66"/>
      <c r="P237" s="184">
        <f>O237*H237</f>
        <v>0</v>
      </c>
      <c r="Q237" s="184">
        <v>0</v>
      </c>
      <c r="R237" s="184">
        <f>Q237*H237</f>
        <v>0</v>
      </c>
      <c r="S237" s="184">
        <v>0</v>
      </c>
      <c r="T237" s="185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6" t="s">
        <v>141</v>
      </c>
      <c r="AT237" s="186" t="s">
        <v>136</v>
      </c>
      <c r="AU237" s="186" t="s">
        <v>85</v>
      </c>
      <c r="AY237" s="19" t="s">
        <v>134</v>
      </c>
      <c r="BE237" s="187">
        <f>IF(N237="základní",J237,0)</f>
        <v>0</v>
      </c>
      <c r="BF237" s="187">
        <f>IF(N237="snížená",J237,0)</f>
        <v>0</v>
      </c>
      <c r="BG237" s="187">
        <f>IF(N237="zákl. přenesená",J237,0)</f>
        <v>0</v>
      </c>
      <c r="BH237" s="187">
        <f>IF(N237="sníž. přenesená",J237,0)</f>
        <v>0</v>
      </c>
      <c r="BI237" s="187">
        <f>IF(N237="nulová",J237,0)</f>
        <v>0</v>
      </c>
      <c r="BJ237" s="19" t="s">
        <v>83</v>
      </c>
      <c r="BK237" s="187">
        <f>ROUND(I237*H237,2)</f>
        <v>0</v>
      </c>
      <c r="BL237" s="19" t="s">
        <v>141</v>
      </c>
      <c r="BM237" s="186" t="s">
        <v>305</v>
      </c>
    </row>
    <row r="238" spans="1:65" s="2" customFormat="1" ht="11.25">
      <c r="A238" s="36"/>
      <c r="B238" s="37"/>
      <c r="C238" s="38"/>
      <c r="D238" s="188" t="s">
        <v>142</v>
      </c>
      <c r="E238" s="38"/>
      <c r="F238" s="189" t="s">
        <v>304</v>
      </c>
      <c r="G238" s="38"/>
      <c r="H238" s="38"/>
      <c r="I238" s="190"/>
      <c r="J238" s="38"/>
      <c r="K238" s="38"/>
      <c r="L238" s="41"/>
      <c r="M238" s="191"/>
      <c r="N238" s="192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142</v>
      </c>
      <c r="AU238" s="19" t="s">
        <v>85</v>
      </c>
    </row>
    <row r="239" spans="1:65" s="2" customFormat="1" ht="11.25">
      <c r="A239" s="36"/>
      <c r="B239" s="37"/>
      <c r="C239" s="38"/>
      <c r="D239" s="193" t="s">
        <v>143</v>
      </c>
      <c r="E239" s="38"/>
      <c r="F239" s="194" t="s">
        <v>306</v>
      </c>
      <c r="G239" s="38"/>
      <c r="H239" s="38"/>
      <c r="I239" s="190"/>
      <c r="J239" s="38"/>
      <c r="K239" s="38"/>
      <c r="L239" s="41"/>
      <c r="M239" s="191"/>
      <c r="N239" s="192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143</v>
      </c>
      <c r="AU239" s="19" t="s">
        <v>85</v>
      </c>
    </row>
    <row r="240" spans="1:65" s="13" customFormat="1" ht="11.25">
      <c r="B240" s="195"/>
      <c r="C240" s="196"/>
      <c r="D240" s="188" t="s">
        <v>149</v>
      </c>
      <c r="E240" s="197" t="s">
        <v>19</v>
      </c>
      <c r="F240" s="198" t="s">
        <v>307</v>
      </c>
      <c r="G240" s="196"/>
      <c r="H240" s="199">
        <v>17.100000000000001</v>
      </c>
      <c r="I240" s="200"/>
      <c r="J240" s="196"/>
      <c r="K240" s="196"/>
      <c r="L240" s="201"/>
      <c r="M240" s="202"/>
      <c r="N240" s="203"/>
      <c r="O240" s="203"/>
      <c r="P240" s="203"/>
      <c r="Q240" s="203"/>
      <c r="R240" s="203"/>
      <c r="S240" s="203"/>
      <c r="T240" s="204"/>
      <c r="AT240" s="205" t="s">
        <v>149</v>
      </c>
      <c r="AU240" s="205" t="s">
        <v>85</v>
      </c>
      <c r="AV240" s="13" t="s">
        <v>85</v>
      </c>
      <c r="AW240" s="13" t="s">
        <v>36</v>
      </c>
      <c r="AX240" s="13" t="s">
        <v>75</v>
      </c>
      <c r="AY240" s="205" t="s">
        <v>134</v>
      </c>
    </row>
    <row r="241" spans="1:65" s="14" customFormat="1" ht="11.25">
      <c r="B241" s="206"/>
      <c r="C241" s="207"/>
      <c r="D241" s="188" t="s">
        <v>149</v>
      </c>
      <c r="E241" s="208" t="s">
        <v>19</v>
      </c>
      <c r="F241" s="209" t="s">
        <v>151</v>
      </c>
      <c r="G241" s="207"/>
      <c r="H241" s="210">
        <v>17.100000000000001</v>
      </c>
      <c r="I241" s="211"/>
      <c r="J241" s="207"/>
      <c r="K241" s="207"/>
      <c r="L241" s="212"/>
      <c r="M241" s="213"/>
      <c r="N241" s="214"/>
      <c r="O241" s="214"/>
      <c r="P241" s="214"/>
      <c r="Q241" s="214"/>
      <c r="R241" s="214"/>
      <c r="S241" s="214"/>
      <c r="T241" s="215"/>
      <c r="AT241" s="216" t="s">
        <v>149</v>
      </c>
      <c r="AU241" s="216" t="s">
        <v>85</v>
      </c>
      <c r="AV241" s="14" t="s">
        <v>141</v>
      </c>
      <c r="AW241" s="14" t="s">
        <v>36</v>
      </c>
      <c r="AX241" s="14" t="s">
        <v>83</v>
      </c>
      <c r="AY241" s="216" t="s">
        <v>134</v>
      </c>
    </row>
    <row r="242" spans="1:65" s="2" customFormat="1" ht="16.5" customHeight="1">
      <c r="A242" s="36"/>
      <c r="B242" s="37"/>
      <c r="C242" s="175" t="s">
        <v>230</v>
      </c>
      <c r="D242" s="175" t="s">
        <v>136</v>
      </c>
      <c r="E242" s="176" t="s">
        <v>308</v>
      </c>
      <c r="F242" s="177" t="s">
        <v>309</v>
      </c>
      <c r="G242" s="178" t="s">
        <v>147</v>
      </c>
      <c r="H242" s="179">
        <v>15.2</v>
      </c>
      <c r="I242" s="180"/>
      <c r="J242" s="181">
        <f>ROUND(I242*H242,2)</f>
        <v>0</v>
      </c>
      <c r="K242" s="177" t="s">
        <v>140</v>
      </c>
      <c r="L242" s="41"/>
      <c r="M242" s="182" t="s">
        <v>19</v>
      </c>
      <c r="N242" s="183" t="s">
        <v>46</v>
      </c>
      <c r="O242" s="66"/>
      <c r="P242" s="184">
        <f>O242*H242</f>
        <v>0</v>
      </c>
      <c r="Q242" s="184">
        <v>0</v>
      </c>
      <c r="R242" s="184">
        <f>Q242*H242</f>
        <v>0</v>
      </c>
      <c r="S242" s="184">
        <v>0</v>
      </c>
      <c r="T242" s="185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6" t="s">
        <v>141</v>
      </c>
      <c r="AT242" s="186" t="s">
        <v>136</v>
      </c>
      <c r="AU242" s="186" t="s">
        <v>85</v>
      </c>
      <c r="AY242" s="19" t="s">
        <v>134</v>
      </c>
      <c r="BE242" s="187">
        <f>IF(N242="základní",J242,0)</f>
        <v>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19" t="s">
        <v>83</v>
      </c>
      <c r="BK242" s="187">
        <f>ROUND(I242*H242,2)</f>
        <v>0</v>
      </c>
      <c r="BL242" s="19" t="s">
        <v>141</v>
      </c>
      <c r="BM242" s="186" t="s">
        <v>310</v>
      </c>
    </row>
    <row r="243" spans="1:65" s="2" customFormat="1" ht="11.25">
      <c r="A243" s="36"/>
      <c r="B243" s="37"/>
      <c r="C243" s="38"/>
      <c r="D243" s="188" t="s">
        <v>142</v>
      </c>
      <c r="E243" s="38"/>
      <c r="F243" s="189" t="s">
        <v>309</v>
      </c>
      <c r="G243" s="38"/>
      <c r="H243" s="38"/>
      <c r="I243" s="190"/>
      <c r="J243" s="38"/>
      <c r="K243" s="38"/>
      <c r="L243" s="41"/>
      <c r="M243" s="191"/>
      <c r="N243" s="192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142</v>
      </c>
      <c r="AU243" s="19" t="s">
        <v>85</v>
      </c>
    </row>
    <row r="244" spans="1:65" s="2" customFormat="1" ht="11.25">
      <c r="A244" s="36"/>
      <c r="B244" s="37"/>
      <c r="C244" s="38"/>
      <c r="D244" s="193" t="s">
        <v>143</v>
      </c>
      <c r="E244" s="38"/>
      <c r="F244" s="194" t="s">
        <v>311</v>
      </c>
      <c r="G244" s="38"/>
      <c r="H244" s="38"/>
      <c r="I244" s="190"/>
      <c r="J244" s="38"/>
      <c r="K244" s="38"/>
      <c r="L244" s="41"/>
      <c r="M244" s="191"/>
      <c r="N244" s="192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143</v>
      </c>
      <c r="AU244" s="19" t="s">
        <v>85</v>
      </c>
    </row>
    <row r="245" spans="1:65" s="13" customFormat="1" ht="11.25">
      <c r="B245" s="195"/>
      <c r="C245" s="196"/>
      <c r="D245" s="188" t="s">
        <v>149</v>
      </c>
      <c r="E245" s="197" t="s">
        <v>19</v>
      </c>
      <c r="F245" s="198" t="s">
        <v>312</v>
      </c>
      <c r="G245" s="196"/>
      <c r="H245" s="199">
        <v>15.2</v>
      </c>
      <c r="I245" s="200"/>
      <c r="J245" s="196"/>
      <c r="K245" s="196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149</v>
      </c>
      <c r="AU245" s="205" t="s">
        <v>85</v>
      </c>
      <c r="AV245" s="13" t="s">
        <v>85</v>
      </c>
      <c r="AW245" s="13" t="s">
        <v>36</v>
      </c>
      <c r="AX245" s="13" t="s">
        <v>75</v>
      </c>
      <c r="AY245" s="205" t="s">
        <v>134</v>
      </c>
    </row>
    <row r="246" spans="1:65" s="14" customFormat="1" ht="11.25">
      <c r="B246" s="206"/>
      <c r="C246" s="207"/>
      <c r="D246" s="188" t="s">
        <v>149</v>
      </c>
      <c r="E246" s="208" t="s">
        <v>19</v>
      </c>
      <c r="F246" s="209" t="s">
        <v>151</v>
      </c>
      <c r="G246" s="207"/>
      <c r="H246" s="210">
        <v>15.2</v>
      </c>
      <c r="I246" s="211"/>
      <c r="J246" s="207"/>
      <c r="K246" s="207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149</v>
      </c>
      <c r="AU246" s="216" t="s">
        <v>85</v>
      </c>
      <c r="AV246" s="14" t="s">
        <v>141</v>
      </c>
      <c r="AW246" s="14" t="s">
        <v>36</v>
      </c>
      <c r="AX246" s="14" t="s">
        <v>83</v>
      </c>
      <c r="AY246" s="216" t="s">
        <v>134</v>
      </c>
    </row>
    <row r="247" spans="1:65" s="2" customFormat="1" ht="16.5" customHeight="1">
      <c r="A247" s="36"/>
      <c r="B247" s="37"/>
      <c r="C247" s="175" t="s">
        <v>313</v>
      </c>
      <c r="D247" s="175" t="s">
        <v>136</v>
      </c>
      <c r="E247" s="176" t="s">
        <v>314</v>
      </c>
      <c r="F247" s="177" t="s">
        <v>315</v>
      </c>
      <c r="G247" s="178" t="s">
        <v>147</v>
      </c>
      <c r="H247" s="179">
        <v>15.2</v>
      </c>
      <c r="I247" s="180"/>
      <c r="J247" s="181">
        <f>ROUND(I247*H247,2)</f>
        <v>0</v>
      </c>
      <c r="K247" s="177" t="s">
        <v>140</v>
      </c>
      <c r="L247" s="41"/>
      <c r="M247" s="182" t="s">
        <v>19</v>
      </c>
      <c r="N247" s="183" t="s">
        <v>46</v>
      </c>
      <c r="O247" s="66"/>
      <c r="P247" s="184">
        <f>O247*H247</f>
        <v>0</v>
      </c>
      <c r="Q247" s="184">
        <v>0</v>
      </c>
      <c r="R247" s="184">
        <f>Q247*H247</f>
        <v>0</v>
      </c>
      <c r="S247" s="184">
        <v>0</v>
      </c>
      <c r="T247" s="185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6" t="s">
        <v>141</v>
      </c>
      <c r="AT247" s="186" t="s">
        <v>136</v>
      </c>
      <c r="AU247" s="186" t="s">
        <v>85</v>
      </c>
      <c r="AY247" s="19" t="s">
        <v>134</v>
      </c>
      <c r="BE247" s="187">
        <f>IF(N247="základní",J247,0)</f>
        <v>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19" t="s">
        <v>83</v>
      </c>
      <c r="BK247" s="187">
        <f>ROUND(I247*H247,2)</f>
        <v>0</v>
      </c>
      <c r="BL247" s="19" t="s">
        <v>141</v>
      </c>
      <c r="BM247" s="186" t="s">
        <v>316</v>
      </c>
    </row>
    <row r="248" spans="1:65" s="2" customFormat="1" ht="11.25">
      <c r="A248" s="36"/>
      <c r="B248" s="37"/>
      <c r="C248" s="38"/>
      <c r="D248" s="188" t="s">
        <v>142</v>
      </c>
      <c r="E248" s="38"/>
      <c r="F248" s="189" t="s">
        <v>315</v>
      </c>
      <c r="G248" s="38"/>
      <c r="H248" s="38"/>
      <c r="I248" s="190"/>
      <c r="J248" s="38"/>
      <c r="K248" s="38"/>
      <c r="L248" s="41"/>
      <c r="M248" s="191"/>
      <c r="N248" s="192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142</v>
      </c>
      <c r="AU248" s="19" t="s">
        <v>85</v>
      </c>
    </row>
    <row r="249" spans="1:65" s="2" customFormat="1" ht="11.25">
      <c r="A249" s="36"/>
      <c r="B249" s="37"/>
      <c r="C249" s="38"/>
      <c r="D249" s="193" t="s">
        <v>143</v>
      </c>
      <c r="E249" s="38"/>
      <c r="F249" s="194" t="s">
        <v>317</v>
      </c>
      <c r="G249" s="38"/>
      <c r="H249" s="38"/>
      <c r="I249" s="190"/>
      <c r="J249" s="38"/>
      <c r="K249" s="38"/>
      <c r="L249" s="41"/>
      <c r="M249" s="191"/>
      <c r="N249" s="192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143</v>
      </c>
      <c r="AU249" s="19" t="s">
        <v>85</v>
      </c>
    </row>
    <row r="250" spans="1:65" s="12" customFormat="1" ht="22.9" customHeight="1">
      <c r="B250" s="159"/>
      <c r="C250" s="160"/>
      <c r="D250" s="161" t="s">
        <v>74</v>
      </c>
      <c r="E250" s="173" t="s">
        <v>163</v>
      </c>
      <c r="F250" s="173" t="s">
        <v>318</v>
      </c>
      <c r="G250" s="160"/>
      <c r="H250" s="160"/>
      <c r="I250" s="163"/>
      <c r="J250" s="174">
        <f>BK250</f>
        <v>0</v>
      </c>
      <c r="K250" s="160"/>
      <c r="L250" s="165"/>
      <c r="M250" s="166"/>
      <c r="N250" s="167"/>
      <c r="O250" s="167"/>
      <c r="P250" s="168">
        <f>SUM(P251:P344)</f>
        <v>0</v>
      </c>
      <c r="Q250" s="167"/>
      <c r="R250" s="168">
        <f>SUM(R251:R344)</f>
        <v>0</v>
      </c>
      <c r="S250" s="167"/>
      <c r="T250" s="169">
        <f>SUM(T251:T344)</f>
        <v>0</v>
      </c>
      <c r="AR250" s="170" t="s">
        <v>83</v>
      </c>
      <c r="AT250" s="171" t="s">
        <v>74</v>
      </c>
      <c r="AU250" s="171" t="s">
        <v>83</v>
      </c>
      <c r="AY250" s="170" t="s">
        <v>134</v>
      </c>
      <c r="BK250" s="172">
        <f>SUM(BK251:BK344)</f>
        <v>0</v>
      </c>
    </row>
    <row r="251" spans="1:65" s="2" customFormat="1" ht="16.5" customHeight="1">
      <c r="A251" s="36"/>
      <c r="B251" s="37"/>
      <c r="C251" s="175" t="s">
        <v>236</v>
      </c>
      <c r="D251" s="175" t="s">
        <v>136</v>
      </c>
      <c r="E251" s="176" t="s">
        <v>319</v>
      </c>
      <c r="F251" s="177" t="s">
        <v>320</v>
      </c>
      <c r="G251" s="178" t="s">
        <v>147</v>
      </c>
      <c r="H251" s="179">
        <v>2700</v>
      </c>
      <c r="I251" s="180"/>
      <c r="J251" s="181">
        <f>ROUND(I251*H251,2)</f>
        <v>0</v>
      </c>
      <c r="K251" s="177" t="s">
        <v>140</v>
      </c>
      <c r="L251" s="41"/>
      <c r="M251" s="182" t="s">
        <v>19</v>
      </c>
      <c r="N251" s="183" t="s">
        <v>46</v>
      </c>
      <c r="O251" s="66"/>
      <c r="P251" s="184">
        <f>O251*H251</f>
        <v>0</v>
      </c>
      <c r="Q251" s="184">
        <v>0</v>
      </c>
      <c r="R251" s="184">
        <f>Q251*H251</f>
        <v>0</v>
      </c>
      <c r="S251" s="184">
        <v>0</v>
      </c>
      <c r="T251" s="185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86" t="s">
        <v>141</v>
      </c>
      <c r="AT251" s="186" t="s">
        <v>136</v>
      </c>
      <c r="AU251" s="186" t="s">
        <v>85</v>
      </c>
      <c r="AY251" s="19" t="s">
        <v>134</v>
      </c>
      <c r="BE251" s="187">
        <f>IF(N251="základní",J251,0)</f>
        <v>0</v>
      </c>
      <c r="BF251" s="187">
        <f>IF(N251="snížená",J251,0)</f>
        <v>0</v>
      </c>
      <c r="BG251" s="187">
        <f>IF(N251="zákl. přenesená",J251,0)</f>
        <v>0</v>
      </c>
      <c r="BH251" s="187">
        <f>IF(N251="sníž. přenesená",J251,0)</f>
        <v>0</v>
      </c>
      <c r="BI251" s="187">
        <f>IF(N251="nulová",J251,0)</f>
        <v>0</v>
      </c>
      <c r="BJ251" s="19" t="s">
        <v>83</v>
      </c>
      <c r="BK251" s="187">
        <f>ROUND(I251*H251,2)</f>
        <v>0</v>
      </c>
      <c r="BL251" s="19" t="s">
        <v>141</v>
      </c>
      <c r="BM251" s="186" t="s">
        <v>321</v>
      </c>
    </row>
    <row r="252" spans="1:65" s="2" customFormat="1" ht="11.25">
      <c r="A252" s="36"/>
      <c r="B252" s="37"/>
      <c r="C252" s="38"/>
      <c r="D252" s="188" t="s">
        <v>142</v>
      </c>
      <c r="E252" s="38"/>
      <c r="F252" s="189" t="s">
        <v>320</v>
      </c>
      <c r="G252" s="38"/>
      <c r="H252" s="38"/>
      <c r="I252" s="190"/>
      <c r="J252" s="38"/>
      <c r="K252" s="38"/>
      <c r="L252" s="41"/>
      <c r="M252" s="191"/>
      <c r="N252" s="192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142</v>
      </c>
      <c r="AU252" s="19" t="s">
        <v>85</v>
      </c>
    </row>
    <row r="253" spans="1:65" s="2" customFormat="1" ht="11.25">
      <c r="A253" s="36"/>
      <c r="B253" s="37"/>
      <c r="C253" s="38"/>
      <c r="D253" s="193" t="s">
        <v>143</v>
      </c>
      <c r="E253" s="38"/>
      <c r="F253" s="194" t="s">
        <v>322</v>
      </c>
      <c r="G253" s="38"/>
      <c r="H253" s="38"/>
      <c r="I253" s="190"/>
      <c r="J253" s="38"/>
      <c r="K253" s="38"/>
      <c r="L253" s="41"/>
      <c r="M253" s="191"/>
      <c r="N253" s="192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143</v>
      </c>
      <c r="AU253" s="19" t="s">
        <v>85</v>
      </c>
    </row>
    <row r="254" spans="1:65" s="13" customFormat="1" ht="11.25">
      <c r="B254" s="195"/>
      <c r="C254" s="196"/>
      <c r="D254" s="188" t="s">
        <v>149</v>
      </c>
      <c r="E254" s="197" t="s">
        <v>19</v>
      </c>
      <c r="F254" s="198" t="s">
        <v>323</v>
      </c>
      <c r="G254" s="196"/>
      <c r="H254" s="199">
        <v>1440</v>
      </c>
      <c r="I254" s="200"/>
      <c r="J254" s="196"/>
      <c r="K254" s="196"/>
      <c r="L254" s="201"/>
      <c r="M254" s="202"/>
      <c r="N254" s="203"/>
      <c r="O254" s="203"/>
      <c r="P254" s="203"/>
      <c r="Q254" s="203"/>
      <c r="R254" s="203"/>
      <c r="S254" s="203"/>
      <c r="T254" s="204"/>
      <c r="AT254" s="205" t="s">
        <v>149</v>
      </c>
      <c r="AU254" s="205" t="s">
        <v>85</v>
      </c>
      <c r="AV254" s="13" t="s">
        <v>85</v>
      </c>
      <c r="AW254" s="13" t="s">
        <v>36</v>
      </c>
      <c r="AX254" s="13" t="s">
        <v>75</v>
      </c>
      <c r="AY254" s="205" t="s">
        <v>134</v>
      </c>
    </row>
    <row r="255" spans="1:65" s="13" customFormat="1" ht="11.25">
      <c r="B255" s="195"/>
      <c r="C255" s="196"/>
      <c r="D255" s="188" t="s">
        <v>149</v>
      </c>
      <c r="E255" s="197" t="s">
        <v>19</v>
      </c>
      <c r="F255" s="198" t="s">
        <v>324</v>
      </c>
      <c r="G255" s="196"/>
      <c r="H255" s="199">
        <v>734</v>
      </c>
      <c r="I255" s="200"/>
      <c r="J255" s="196"/>
      <c r="K255" s="196"/>
      <c r="L255" s="201"/>
      <c r="M255" s="202"/>
      <c r="N255" s="203"/>
      <c r="O255" s="203"/>
      <c r="P255" s="203"/>
      <c r="Q255" s="203"/>
      <c r="R255" s="203"/>
      <c r="S255" s="203"/>
      <c r="T255" s="204"/>
      <c r="AT255" s="205" t="s">
        <v>149</v>
      </c>
      <c r="AU255" s="205" t="s">
        <v>85</v>
      </c>
      <c r="AV255" s="13" t="s">
        <v>85</v>
      </c>
      <c r="AW255" s="13" t="s">
        <v>36</v>
      </c>
      <c r="AX255" s="13" t="s">
        <v>75</v>
      </c>
      <c r="AY255" s="205" t="s">
        <v>134</v>
      </c>
    </row>
    <row r="256" spans="1:65" s="13" customFormat="1" ht="11.25">
      <c r="B256" s="195"/>
      <c r="C256" s="196"/>
      <c r="D256" s="188" t="s">
        <v>149</v>
      </c>
      <c r="E256" s="197" t="s">
        <v>19</v>
      </c>
      <c r="F256" s="198" t="s">
        <v>325</v>
      </c>
      <c r="G256" s="196"/>
      <c r="H256" s="199">
        <v>26</v>
      </c>
      <c r="I256" s="200"/>
      <c r="J256" s="196"/>
      <c r="K256" s="196"/>
      <c r="L256" s="201"/>
      <c r="M256" s="202"/>
      <c r="N256" s="203"/>
      <c r="O256" s="203"/>
      <c r="P256" s="203"/>
      <c r="Q256" s="203"/>
      <c r="R256" s="203"/>
      <c r="S256" s="203"/>
      <c r="T256" s="204"/>
      <c r="AT256" s="205" t="s">
        <v>149</v>
      </c>
      <c r="AU256" s="205" t="s">
        <v>85</v>
      </c>
      <c r="AV256" s="13" t="s">
        <v>85</v>
      </c>
      <c r="AW256" s="13" t="s">
        <v>36</v>
      </c>
      <c r="AX256" s="13" t="s">
        <v>75</v>
      </c>
      <c r="AY256" s="205" t="s">
        <v>134</v>
      </c>
    </row>
    <row r="257" spans="1:65" s="13" customFormat="1" ht="11.25">
      <c r="B257" s="195"/>
      <c r="C257" s="196"/>
      <c r="D257" s="188" t="s">
        <v>149</v>
      </c>
      <c r="E257" s="197" t="s">
        <v>19</v>
      </c>
      <c r="F257" s="198" t="s">
        <v>326</v>
      </c>
      <c r="G257" s="196"/>
      <c r="H257" s="199">
        <v>90</v>
      </c>
      <c r="I257" s="200"/>
      <c r="J257" s="196"/>
      <c r="K257" s="196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149</v>
      </c>
      <c r="AU257" s="205" t="s">
        <v>85</v>
      </c>
      <c r="AV257" s="13" t="s">
        <v>85</v>
      </c>
      <c r="AW257" s="13" t="s">
        <v>36</v>
      </c>
      <c r="AX257" s="13" t="s">
        <v>75</v>
      </c>
      <c r="AY257" s="205" t="s">
        <v>134</v>
      </c>
    </row>
    <row r="258" spans="1:65" s="13" customFormat="1" ht="11.25">
      <c r="B258" s="195"/>
      <c r="C258" s="196"/>
      <c r="D258" s="188" t="s">
        <v>149</v>
      </c>
      <c r="E258" s="197" t="s">
        <v>19</v>
      </c>
      <c r="F258" s="198" t="s">
        <v>327</v>
      </c>
      <c r="G258" s="196"/>
      <c r="H258" s="199">
        <v>410</v>
      </c>
      <c r="I258" s="200"/>
      <c r="J258" s="196"/>
      <c r="K258" s="196"/>
      <c r="L258" s="201"/>
      <c r="M258" s="202"/>
      <c r="N258" s="203"/>
      <c r="O258" s="203"/>
      <c r="P258" s="203"/>
      <c r="Q258" s="203"/>
      <c r="R258" s="203"/>
      <c r="S258" s="203"/>
      <c r="T258" s="204"/>
      <c r="AT258" s="205" t="s">
        <v>149</v>
      </c>
      <c r="AU258" s="205" t="s">
        <v>85</v>
      </c>
      <c r="AV258" s="13" t="s">
        <v>85</v>
      </c>
      <c r="AW258" s="13" t="s">
        <v>36</v>
      </c>
      <c r="AX258" s="13" t="s">
        <v>75</v>
      </c>
      <c r="AY258" s="205" t="s">
        <v>134</v>
      </c>
    </row>
    <row r="259" spans="1:65" s="14" customFormat="1" ht="11.25">
      <c r="B259" s="206"/>
      <c r="C259" s="207"/>
      <c r="D259" s="188" t="s">
        <v>149</v>
      </c>
      <c r="E259" s="208" t="s">
        <v>19</v>
      </c>
      <c r="F259" s="209" t="s">
        <v>151</v>
      </c>
      <c r="G259" s="207"/>
      <c r="H259" s="210">
        <v>2700</v>
      </c>
      <c r="I259" s="211"/>
      <c r="J259" s="207"/>
      <c r="K259" s="207"/>
      <c r="L259" s="212"/>
      <c r="M259" s="213"/>
      <c r="N259" s="214"/>
      <c r="O259" s="214"/>
      <c r="P259" s="214"/>
      <c r="Q259" s="214"/>
      <c r="R259" s="214"/>
      <c r="S259" s="214"/>
      <c r="T259" s="215"/>
      <c r="AT259" s="216" t="s">
        <v>149</v>
      </c>
      <c r="AU259" s="216" t="s">
        <v>85</v>
      </c>
      <c r="AV259" s="14" t="s">
        <v>141</v>
      </c>
      <c r="AW259" s="14" t="s">
        <v>36</v>
      </c>
      <c r="AX259" s="14" t="s">
        <v>83</v>
      </c>
      <c r="AY259" s="216" t="s">
        <v>134</v>
      </c>
    </row>
    <row r="260" spans="1:65" s="2" customFormat="1" ht="16.5" customHeight="1">
      <c r="A260" s="36"/>
      <c r="B260" s="37"/>
      <c r="C260" s="175" t="s">
        <v>328</v>
      </c>
      <c r="D260" s="175" t="s">
        <v>136</v>
      </c>
      <c r="E260" s="176" t="s">
        <v>329</v>
      </c>
      <c r="F260" s="177" t="s">
        <v>330</v>
      </c>
      <c r="G260" s="178" t="s">
        <v>147</v>
      </c>
      <c r="H260" s="179">
        <v>1337</v>
      </c>
      <c r="I260" s="180"/>
      <c r="J260" s="181">
        <f>ROUND(I260*H260,2)</f>
        <v>0</v>
      </c>
      <c r="K260" s="177" t="s">
        <v>140</v>
      </c>
      <c r="L260" s="41"/>
      <c r="M260" s="182" t="s">
        <v>19</v>
      </c>
      <c r="N260" s="183" t="s">
        <v>46</v>
      </c>
      <c r="O260" s="66"/>
      <c r="P260" s="184">
        <f>O260*H260</f>
        <v>0</v>
      </c>
      <c r="Q260" s="184">
        <v>0</v>
      </c>
      <c r="R260" s="184">
        <f>Q260*H260</f>
        <v>0</v>
      </c>
      <c r="S260" s="184">
        <v>0</v>
      </c>
      <c r="T260" s="185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6" t="s">
        <v>141</v>
      </c>
      <c r="AT260" s="186" t="s">
        <v>136</v>
      </c>
      <c r="AU260" s="186" t="s">
        <v>85</v>
      </c>
      <c r="AY260" s="19" t="s">
        <v>134</v>
      </c>
      <c r="BE260" s="187">
        <f>IF(N260="základní",J260,0)</f>
        <v>0</v>
      </c>
      <c r="BF260" s="187">
        <f>IF(N260="snížená",J260,0)</f>
        <v>0</v>
      </c>
      <c r="BG260" s="187">
        <f>IF(N260="zákl. přenesená",J260,0)</f>
        <v>0</v>
      </c>
      <c r="BH260" s="187">
        <f>IF(N260="sníž. přenesená",J260,0)</f>
        <v>0</v>
      </c>
      <c r="BI260" s="187">
        <f>IF(N260="nulová",J260,0)</f>
        <v>0</v>
      </c>
      <c r="BJ260" s="19" t="s">
        <v>83</v>
      </c>
      <c r="BK260" s="187">
        <f>ROUND(I260*H260,2)</f>
        <v>0</v>
      </c>
      <c r="BL260" s="19" t="s">
        <v>141</v>
      </c>
      <c r="BM260" s="186" t="s">
        <v>331</v>
      </c>
    </row>
    <row r="261" spans="1:65" s="2" customFormat="1" ht="11.25">
      <c r="A261" s="36"/>
      <c r="B261" s="37"/>
      <c r="C261" s="38"/>
      <c r="D261" s="188" t="s">
        <v>142</v>
      </c>
      <c r="E261" s="38"/>
      <c r="F261" s="189" t="s">
        <v>330</v>
      </c>
      <c r="G261" s="38"/>
      <c r="H261" s="38"/>
      <c r="I261" s="190"/>
      <c r="J261" s="38"/>
      <c r="K261" s="38"/>
      <c r="L261" s="41"/>
      <c r="M261" s="191"/>
      <c r="N261" s="192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142</v>
      </c>
      <c r="AU261" s="19" t="s">
        <v>85</v>
      </c>
    </row>
    <row r="262" spans="1:65" s="2" customFormat="1" ht="11.25">
      <c r="A262" s="36"/>
      <c r="B262" s="37"/>
      <c r="C262" s="38"/>
      <c r="D262" s="193" t="s">
        <v>143</v>
      </c>
      <c r="E262" s="38"/>
      <c r="F262" s="194" t="s">
        <v>332</v>
      </c>
      <c r="G262" s="38"/>
      <c r="H262" s="38"/>
      <c r="I262" s="190"/>
      <c r="J262" s="38"/>
      <c r="K262" s="38"/>
      <c r="L262" s="41"/>
      <c r="M262" s="191"/>
      <c r="N262" s="192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143</v>
      </c>
      <c r="AU262" s="19" t="s">
        <v>85</v>
      </c>
    </row>
    <row r="263" spans="1:65" s="13" customFormat="1" ht="11.25">
      <c r="B263" s="195"/>
      <c r="C263" s="196"/>
      <c r="D263" s="188" t="s">
        <v>149</v>
      </c>
      <c r="E263" s="197" t="s">
        <v>19</v>
      </c>
      <c r="F263" s="198" t="s">
        <v>333</v>
      </c>
      <c r="G263" s="196"/>
      <c r="H263" s="199">
        <v>720</v>
      </c>
      <c r="I263" s="200"/>
      <c r="J263" s="196"/>
      <c r="K263" s="196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149</v>
      </c>
      <c r="AU263" s="205" t="s">
        <v>85</v>
      </c>
      <c r="AV263" s="13" t="s">
        <v>85</v>
      </c>
      <c r="AW263" s="13" t="s">
        <v>36</v>
      </c>
      <c r="AX263" s="13" t="s">
        <v>75</v>
      </c>
      <c r="AY263" s="205" t="s">
        <v>134</v>
      </c>
    </row>
    <row r="264" spans="1:65" s="13" customFormat="1" ht="11.25">
      <c r="B264" s="195"/>
      <c r="C264" s="196"/>
      <c r="D264" s="188" t="s">
        <v>149</v>
      </c>
      <c r="E264" s="197" t="s">
        <v>19</v>
      </c>
      <c r="F264" s="198" t="s">
        <v>334</v>
      </c>
      <c r="G264" s="196"/>
      <c r="H264" s="199">
        <v>367</v>
      </c>
      <c r="I264" s="200"/>
      <c r="J264" s="196"/>
      <c r="K264" s="196"/>
      <c r="L264" s="201"/>
      <c r="M264" s="202"/>
      <c r="N264" s="203"/>
      <c r="O264" s="203"/>
      <c r="P264" s="203"/>
      <c r="Q264" s="203"/>
      <c r="R264" s="203"/>
      <c r="S264" s="203"/>
      <c r="T264" s="204"/>
      <c r="AT264" s="205" t="s">
        <v>149</v>
      </c>
      <c r="AU264" s="205" t="s">
        <v>85</v>
      </c>
      <c r="AV264" s="13" t="s">
        <v>85</v>
      </c>
      <c r="AW264" s="13" t="s">
        <v>36</v>
      </c>
      <c r="AX264" s="13" t="s">
        <v>75</v>
      </c>
      <c r="AY264" s="205" t="s">
        <v>134</v>
      </c>
    </row>
    <row r="265" spans="1:65" s="13" customFormat="1" ht="11.25">
      <c r="B265" s="195"/>
      <c r="C265" s="196"/>
      <c r="D265" s="188" t="s">
        <v>149</v>
      </c>
      <c r="E265" s="197" t="s">
        <v>19</v>
      </c>
      <c r="F265" s="198" t="s">
        <v>335</v>
      </c>
      <c r="G265" s="196"/>
      <c r="H265" s="199">
        <v>45</v>
      </c>
      <c r="I265" s="200"/>
      <c r="J265" s="196"/>
      <c r="K265" s="196"/>
      <c r="L265" s="201"/>
      <c r="M265" s="202"/>
      <c r="N265" s="203"/>
      <c r="O265" s="203"/>
      <c r="P265" s="203"/>
      <c r="Q265" s="203"/>
      <c r="R265" s="203"/>
      <c r="S265" s="203"/>
      <c r="T265" s="204"/>
      <c r="AT265" s="205" t="s">
        <v>149</v>
      </c>
      <c r="AU265" s="205" t="s">
        <v>85</v>
      </c>
      <c r="AV265" s="13" t="s">
        <v>85</v>
      </c>
      <c r="AW265" s="13" t="s">
        <v>36</v>
      </c>
      <c r="AX265" s="13" t="s">
        <v>75</v>
      </c>
      <c r="AY265" s="205" t="s">
        <v>134</v>
      </c>
    </row>
    <row r="266" spans="1:65" s="13" customFormat="1" ht="11.25">
      <c r="B266" s="195"/>
      <c r="C266" s="196"/>
      <c r="D266" s="188" t="s">
        <v>149</v>
      </c>
      <c r="E266" s="197" t="s">
        <v>19</v>
      </c>
      <c r="F266" s="198" t="s">
        <v>336</v>
      </c>
      <c r="G266" s="196"/>
      <c r="H266" s="199">
        <v>205</v>
      </c>
      <c r="I266" s="200"/>
      <c r="J266" s="196"/>
      <c r="K266" s="196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149</v>
      </c>
      <c r="AU266" s="205" t="s">
        <v>85</v>
      </c>
      <c r="AV266" s="13" t="s">
        <v>85</v>
      </c>
      <c r="AW266" s="13" t="s">
        <v>36</v>
      </c>
      <c r="AX266" s="13" t="s">
        <v>75</v>
      </c>
      <c r="AY266" s="205" t="s">
        <v>134</v>
      </c>
    </row>
    <row r="267" spans="1:65" s="14" customFormat="1" ht="11.25">
      <c r="B267" s="206"/>
      <c r="C267" s="207"/>
      <c r="D267" s="188" t="s">
        <v>149</v>
      </c>
      <c r="E267" s="208" t="s">
        <v>19</v>
      </c>
      <c r="F267" s="209" t="s">
        <v>151</v>
      </c>
      <c r="G267" s="207"/>
      <c r="H267" s="210">
        <v>1337</v>
      </c>
      <c r="I267" s="211"/>
      <c r="J267" s="207"/>
      <c r="K267" s="207"/>
      <c r="L267" s="212"/>
      <c r="M267" s="213"/>
      <c r="N267" s="214"/>
      <c r="O267" s="214"/>
      <c r="P267" s="214"/>
      <c r="Q267" s="214"/>
      <c r="R267" s="214"/>
      <c r="S267" s="214"/>
      <c r="T267" s="215"/>
      <c r="AT267" s="216" t="s">
        <v>149</v>
      </c>
      <c r="AU267" s="216" t="s">
        <v>85</v>
      </c>
      <c r="AV267" s="14" t="s">
        <v>141</v>
      </c>
      <c r="AW267" s="14" t="s">
        <v>36</v>
      </c>
      <c r="AX267" s="14" t="s">
        <v>83</v>
      </c>
      <c r="AY267" s="216" t="s">
        <v>134</v>
      </c>
    </row>
    <row r="268" spans="1:65" s="2" customFormat="1" ht="16.5" customHeight="1">
      <c r="A268" s="36"/>
      <c r="B268" s="37"/>
      <c r="C268" s="175" t="s">
        <v>240</v>
      </c>
      <c r="D268" s="175" t="s">
        <v>136</v>
      </c>
      <c r="E268" s="176" t="s">
        <v>337</v>
      </c>
      <c r="F268" s="177" t="s">
        <v>338</v>
      </c>
      <c r="G268" s="178" t="s">
        <v>147</v>
      </c>
      <c r="H268" s="179">
        <v>1587</v>
      </c>
      <c r="I268" s="180"/>
      <c r="J268" s="181">
        <f>ROUND(I268*H268,2)</f>
        <v>0</v>
      </c>
      <c r="K268" s="177" t="s">
        <v>140</v>
      </c>
      <c r="L268" s="41"/>
      <c r="M268" s="182" t="s">
        <v>19</v>
      </c>
      <c r="N268" s="183" t="s">
        <v>46</v>
      </c>
      <c r="O268" s="66"/>
      <c r="P268" s="184">
        <f>O268*H268</f>
        <v>0</v>
      </c>
      <c r="Q268" s="184">
        <v>0</v>
      </c>
      <c r="R268" s="184">
        <f>Q268*H268</f>
        <v>0</v>
      </c>
      <c r="S268" s="184">
        <v>0</v>
      </c>
      <c r="T268" s="185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6" t="s">
        <v>141</v>
      </c>
      <c r="AT268" s="186" t="s">
        <v>136</v>
      </c>
      <c r="AU268" s="186" t="s">
        <v>85</v>
      </c>
      <c r="AY268" s="19" t="s">
        <v>134</v>
      </c>
      <c r="BE268" s="187">
        <f>IF(N268="základní",J268,0)</f>
        <v>0</v>
      </c>
      <c r="BF268" s="187">
        <f>IF(N268="snížená",J268,0)</f>
        <v>0</v>
      </c>
      <c r="BG268" s="187">
        <f>IF(N268="zákl. přenesená",J268,0)</f>
        <v>0</v>
      </c>
      <c r="BH268" s="187">
        <f>IF(N268="sníž. přenesená",J268,0)</f>
        <v>0</v>
      </c>
      <c r="BI268" s="187">
        <f>IF(N268="nulová",J268,0)</f>
        <v>0</v>
      </c>
      <c r="BJ268" s="19" t="s">
        <v>83</v>
      </c>
      <c r="BK268" s="187">
        <f>ROUND(I268*H268,2)</f>
        <v>0</v>
      </c>
      <c r="BL268" s="19" t="s">
        <v>141</v>
      </c>
      <c r="BM268" s="186" t="s">
        <v>339</v>
      </c>
    </row>
    <row r="269" spans="1:65" s="2" customFormat="1" ht="11.25">
      <c r="A269" s="36"/>
      <c r="B269" s="37"/>
      <c r="C269" s="38"/>
      <c r="D269" s="188" t="s">
        <v>142</v>
      </c>
      <c r="E269" s="38"/>
      <c r="F269" s="189" t="s">
        <v>338</v>
      </c>
      <c r="G269" s="38"/>
      <c r="H269" s="38"/>
      <c r="I269" s="190"/>
      <c r="J269" s="38"/>
      <c r="K269" s="38"/>
      <c r="L269" s="41"/>
      <c r="M269" s="191"/>
      <c r="N269" s="192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142</v>
      </c>
      <c r="AU269" s="19" t="s">
        <v>85</v>
      </c>
    </row>
    <row r="270" spans="1:65" s="2" customFormat="1" ht="11.25">
      <c r="A270" s="36"/>
      <c r="B270" s="37"/>
      <c r="C270" s="38"/>
      <c r="D270" s="193" t="s">
        <v>143</v>
      </c>
      <c r="E270" s="38"/>
      <c r="F270" s="194" t="s">
        <v>340</v>
      </c>
      <c r="G270" s="38"/>
      <c r="H270" s="38"/>
      <c r="I270" s="190"/>
      <c r="J270" s="38"/>
      <c r="K270" s="38"/>
      <c r="L270" s="41"/>
      <c r="M270" s="191"/>
      <c r="N270" s="192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143</v>
      </c>
      <c r="AU270" s="19" t="s">
        <v>85</v>
      </c>
    </row>
    <row r="271" spans="1:65" s="13" customFormat="1" ht="11.25">
      <c r="B271" s="195"/>
      <c r="C271" s="196"/>
      <c r="D271" s="188" t="s">
        <v>149</v>
      </c>
      <c r="E271" s="197" t="s">
        <v>19</v>
      </c>
      <c r="F271" s="198" t="s">
        <v>341</v>
      </c>
      <c r="G271" s="196"/>
      <c r="H271" s="199">
        <v>13</v>
      </c>
      <c r="I271" s="200"/>
      <c r="J271" s="196"/>
      <c r="K271" s="196"/>
      <c r="L271" s="201"/>
      <c r="M271" s="202"/>
      <c r="N271" s="203"/>
      <c r="O271" s="203"/>
      <c r="P271" s="203"/>
      <c r="Q271" s="203"/>
      <c r="R271" s="203"/>
      <c r="S271" s="203"/>
      <c r="T271" s="204"/>
      <c r="AT271" s="205" t="s">
        <v>149</v>
      </c>
      <c r="AU271" s="205" t="s">
        <v>85</v>
      </c>
      <c r="AV271" s="13" t="s">
        <v>85</v>
      </c>
      <c r="AW271" s="13" t="s">
        <v>36</v>
      </c>
      <c r="AX271" s="13" t="s">
        <v>75</v>
      </c>
      <c r="AY271" s="205" t="s">
        <v>134</v>
      </c>
    </row>
    <row r="272" spans="1:65" s="13" customFormat="1" ht="11.25">
      <c r="B272" s="195"/>
      <c r="C272" s="196"/>
      <c r="D272" s="188" t="s">
        <v>149</v>
      </c>
      <c r="E272" s="197" t="s">
        <v>19</v>
      </c>
      <c r="F272" s="198" t="s">
        <v>342</v>
      </c>
      <c r="G272" s="196"/>
      <c r="H272" s="199">
        <v>13</v>
      </c>
      <c r="I272" s="200"/>
      <c r="J272" s="196"/>
      <c r="K272" s="196"/>
      <c r="L272" s="201"/>
      <c r="M272" s="202"/>
      <c r="N272" s="203"/>
      <c r="O272" s="203"/>
      <c r="P272" s="203"/>
      <c r="Q272" s="203"/>
      <c r="R272" s="203"/>
      <c r="S272" s="203"/>
      <c r="T272" s="204"/>
      <c r="AT272" s="205" t="s">
        <v>149</v>
      </c>
      <c r="AU272" s="205" t="s">
        <v>85</v>
      </c>
      <c r="AV272" s="13" t="s">
        <v>85</v>
      </c>
      <c r="AW272" s="13" t="s">
        <v>36</v>
      </c>
      <c r="AX272" s="13" t="s">
        <v>75</v>
      </c>
      <c r="AY272" s="205" t="s">
        <v>134</v>
      </c>
    </row>
    <row r="273" spans="1:65" s="13" customFormat="1" ht="11.25">
      <c r="B273" s="195"/>
      <c r="C273" s="196"/>
      <c r="D273" s="188" t="s">
        <v>149</v>
      </c>
      <c r="E273" s="197" t="s">
        <v>19</v>
      </c>
      <c r="F273" s="198" t="s">
        <v>343</v>
      </c>
      <c r="G273" s="196"/>
      <c r="H273" s="199">
        <v>720</v>
      </c>
      <c r="I273" s="200"/>
      <c r="J273" s="196"/>
      <c r="K273" s="196"/>
      <c r="L273" s="201"/>
      <c r="M273" s="202"/>
      <c r="N273" s="203"/>
      <c r="O273" s="203"/>
      <c r="P273" s="203"/>
      <c r="Q273" s="203"/>
      <c r="R273" s="203"/>
      <c r="S273" s="203"/>
      <c r="T273" s="204"/>
      <c r="AT273" s="205" t="s">
        <v>149</v>
      </c>
      <c r="AU273" s="205" t="s">
        <v>85</v>
      </c>
      <c r="AV273" s="13" t="s">
        <v>85</v>
      </c>
      <c r="AW273" s="13" t="s">
        <v>36</v>
      </c>
      <c r="AX273" s="13" t="s">
        <v>75</v>
      </c>
      <c r="AY273" s="205" t="s">
        <v>134</v>
      </c>
    </row>
    <row r="274" spans="1:65" s="13" customFormat="1" ht="11.25">
      <c r="B274" s="195"/>
      <c r="C274" s="196"/>
      <c r="D274" s="188" t="s">
        <v>149</v>
      </c>
      <c r="E274" s="197" t="s">
        <v>19</v>
      </c>
      <c r="F274" s="198" t="s">
        <v>344</v>
      </c>
      <c r="G274" s="196"/>
      <c r="H274" s="199">
        <v>367</v>
      </c>
      <c r="I274" s="200"/>
      <c r="J274" s="196"/>
      <c r="K274" s="196"/>
      <c r="L274" s="201"/>
      <c r="M274" s="202"/>
      <c r="N274" s="203"/>
      <c r="O274" s="203"/>
      <c r="P274" s="203"/>
      <c r="Q274" s="203"/>
      <c r="R274" s="203"/>
      <c r="S274" s="203"/>
      <c r="T274" s="204"/>
      <c r="AT274" s="205" t="s">
        <v>149</v>
      </c>
      <c r="AU274" s="205" t="s">
        <v>85</v>
      </c>
      <c r="AV274" s="13" t="s">
        <v>85</v>
      </c>
      <c r="AW274" s="13" t="s">
        <v>36</v>
      </c>
      <c r="AX274" s="13" t="s">
        <v>75</v>
      </c>
      <c r="AY274" s="205" t="s">
        <v>134</v>
      </c>
    </row>
    <row r="275" spans="1:65" s="13" customFormat="1" ht="11.25">
      <c r="B275" s="195"/>
      <c r="C275" s="196"/>
      <c r="D275" s="188" t="s">
        <v>149</v>
      </c>
      <c r="E275" s="197" t="s">
        <v>19</v>
      </c>
      <c r="F275" s="198" t="s">
        <v>345</v>
      </c>
      <c r="G275" s="196"/>
      <c r="H275" s="199">
        <v>45</v>
      </c>
      <c r="I275" s="200"/>
      <c r="J275" s="196"/>
      <c r="K275" s="196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149</v>
      </c>
      <c r="AU275" s="205" t="s">
        <v>85</v>
      </c>
      <c r="AV275" s="13" t="s">
        <v>85</v>
      </c>
      <c r="AW275" s="13" t="s">
        <v>36</v>
      </c>
      <c r="AX275" s="13" t="s">
        <v>75</v>
      </c>
      <c r="AY275" s="205" t="s">
        <v>134</v>
      </c>
    </row>
    <row r="276" spans="1:65" s="13" customFormat="1" ht="11.25">
      <c r="B276" s="195"/>
      <c r="C276" s="196"/>
      <c r="D276" s="188" t="s">
        <v>149</v>
      </c>
      <c r="E276" s="197" t="s">
        <v>19</v>
      </c>
      <c r="F276" s="198" t="s">
        <v>346</v>
      </c>
      <c r="G276" s="196"/>
      <c r="H276" s="199">
        <v>205</v>
      </c>
      <c r="I276" s="200"/>
      <c r="J276" s="196"/>
      <c r="K276" s="196"/>
      <c r="L276" s="201"/>
      <c r="M276" s="202"/>
      <c r="N276" s="203"/>
      <c r="O276" s="203"/>
      <c r="P276" s="203"/>
      <c r="Q276" s="203"/>
      <c r="R276" s="203"/>
      <c r="S276" s="203"/>
      <c r="T276" s="204"/>
      <c r="AT276" s="205" t="s">
        <v>149</v>
      </c>
      <c r="AU276" s="205" t="s">
        <v>85</v>
      </c>
      <c r="AV276" s="13" t="s">
        <v>85</v>
      </c>
      <c r="AW276" s="13" t="s">
        <v>36</v>
      </c>
      <c r="AX276" s="13" t="s">
        <v>75</v>
      </c>
      <c r="AY276" s="205" t="s">
        <v>134</v>
      </c>
    </row>
    <row r="277" spans="1:65" s="13" customFormat="1" ht="11.25">
      <c r="B277" s="195"/>
      <c r="C277" s="196"/>
      <c r="D277" s="188" t="s">
        <v>149</v>
      </c>
      <c r="E277" s="197" t="s">
        <v>19</v>
      </c>
      <c r="F277" s="198" t="s">
        <v>347</v>
      </c>
      <c r="G277" s="196"/>
      <c r="H277" s="199">
        <v>14</v>
      </c>
      <c r="I277" s="200"/>
      <c r="J277" s="196"/>
      <c r="K277" s="196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149</v>
      </c>
      <c r="AU277" s="205" t="s">
        <v>85</v>
      </c>
      <c r="AV277" s="13" t="s">
        <v>85</v>
      </c>
      <c r="AW277" s="13" t="s">
        <v>36</v>
      </c>
      <c r="AX277" s="13" t="s">
        <v>75</v>
      </c>
      <c r="AY277" s="205" t="s">
        <v>134</v>
      </c>
    </row>
    <row r="278" spans="1:65" s="13" customFormat="1" ht="11.25">
      <c r="B278" s="195"/>
      <c r="C278" s="196"/>
      <c r="D278" s="188" t="s">
        <v>149</v>
      </c>
      <c r="E278" s="197" t="s">
        <v>19</v>
      </c>
      <c r="F278" s="198" t="s">
        <v>348</v>
      </c>
      <c r="G278" s="196"/>
      <c r="H278" s="199">
        <v>196</v>
      </c>
      <c r="I278" s="200"/>
      <c r="J278" s="196"/>
      <c r="K278" s="196"/>
      <c r="L278" s="201"/>
      <c r="M278" s="202"/>
      <c r="N278" s="203"/>
      <c r="O278" s="203"/>
      <c r="P278" s="203"/>
      <c r="Q278" s="203"/>
      <c r="R278" s="203"/>
      <c r="S278" s="203"/>
      <c r="T278" s="204"/>
      <c r="AT278" s="205" t="s">
        <v>149</v>
      </c>
      <c r="AU278" s="205" t="s">
        <v>85</v>
      </c>
      <c r="AV278" s="13" t="s">
        <v>85</v>
      </c>
      <c r="AW278" s="13" t="s">
        <v>36</v>
      </c>
      <c r="AX278" s="13" t="s">
        <v>75</v>
      </c>
      <c r="AY278" s="205" t="s">
        <v>134</v>
      </c>
    </row>
    <row r="279" spans="1:65" s="13" customFormat="1" ht="11.25">
      <c r="B279" s="195"/>
      <c r="C279" s="196"/>
      <c r="D279" s="188" t="s">
        <v>149</v>
      </c>
      <c r="E279" s="197" t="s">
        <v>19</v>
      </c>
      <c r="F279" s="198" t="s">
        <v>349</v>
      </c>
      <c r="G279" s="196"/>
      <c r="H279" s="199">
        <v>7</v>
      </c>
      <c r="I279" s="200"/>
      <c r="J279" s="196"/>
      <c r="K279" s="196"/>
      <c r="L279" s="201"/>
      <c r="M279" s="202"/>
      <c r="N279" s="203"/>
      <c r="O279" s="203"/>
      <c r="P279" s="203"/>
      <c r="Q279" s="203"/>
      <c r="R279" s="203"/>
      <c r="S279" s="203"/>
      <c r="T279" s="204"/>
      <c r="AT279" s="205" t="s">
        <v>149</v>
      </c>
      <c r="AU279" s="205" t="s">
        <v>85</v>
      </c>
      <c r="AV279" s="13" t="s">
        <v>85</v>
      </c>
      <c r="AW279" s="13" t="s">
        <v>36</v>
      </c>
      <c r="AX279" s="13" t="s">
        <v>75</v>
      </c>
      <c r="AY279" s="205" t="s">
        <v>134</v>
      </c>
    </row>
    <row r="280" spans="1:65" s="13" customFormat="1" ht="11.25">
      <c r="B280" s="195"/>
      <c r="C280" s="196"/>
      <c r="D280" s="188" t="s">
        <v>149</v>
      </c>
      <c r="E280" s="197" t="s">
        <v>19</v>
      </c>
      <c r="F280" s="198" t="s">
        <v>350</v>
      </c>
      <c r="G280" s="196"/>
      <c r="H280" s="199">
        <v>7</v>
      </c>
      <c r="I280" s="200"/>
      <c r="J280" s="196"/>
      <c r="K280" s="196"/>
      <c r="L280" s="201"/>
      <c r="M280" s="202"/>
      <c r="N280" s="203"/>
      <c r="O280" s="203"/>
      <c r="P280" s="203"/>
      <c r="Q280" s="203"/>
      <c r="R280" s="203"/>
      <c r="S280" s="203"/>
      <c r="T280" s="204"/>
      <c r="AT280" s="205" t="s">
        <v>149</v>
      </c>
      <c r="AU280" s="205" t="s">
        <v>85</v>
      </c>
      <c r="AV280" s="13" t="s">
        <v>85</v>
      </c>
      <c r="AW280" s="13" t="s">
        <v>36</v>
      </c>
      <c r="AX280" s="13" t="s">
        <v>75</v>
      </c>
      <c r="AY280" s="205" t="s">
        <v>134</v>
      </c>
    </row>
    <row r="281" spans="1:65" s="14" customFormat="1" ht="11.25">
      <c r="B281" s="206"/>
      <c r="C281" s="207"/>
      <c r="D281" s="188" t="s">
        <v>149</v>
      </c>
      <c r="E281" s="208" t="s">
        <v>19</v>
      </c>
      <c r="F281" s="209" t="s">
        <v>151</v>
      </c>
      <c r="G281" s="207"/>
      <c r="H281" s="210">
        <v>1587</v>
      </c>
      <c r="I281" s="211"/>
      <c r="J281" s="207"/>
      <c r="K281" s="207"/>
      <c r="L281" s="212"/>
      <c r="M281" s="213"/>
      <c r="N281" s="214"/>
      <c r="O281" s="214"/>
      <c r="P281" s="214"/>
      <c r="Q281" s="214"/>
      <c r="R281" s="214"/>
      <c r="S281" s="214"/>
      <c r="T281" s="215"/>
      <c r="AT281" s="216" t="s">
        <v>149</v>
      </c>
      <c r="AU281" s="216" t="s">
        <v>85</v>
      </c>
      <c r="AV281" s="14" t="s">
        <v>141</v>
      </c>
      <c r="AW281" s="14" t="s">
        <v>36</v>
      </c>
      <c r="AX281" s="14" t="s">
        <v>83</v>
      </c>
      <c r="AY281" s="216" t="s">
        <v>134</v>
      </c>
    </row>
    <row r="282" spans="1:65" s="2" customFormat="1" ht="16.5" customHeight="1">
      <c r="A282" s="36"/>
      <c r="B282" s="37"/>
      <c r="C282" s="175" t="s">
        <v>351</v>
      </c>
      <c r="D282" s="175" t="s">
        <v>136</v>
      </c>
      <c r="E282" s="176" t="s">
        <v>352</v>
      </c>
      <c r="F282" s="177" t="s">
        <v>353</v>
      </c>
      <c r="G282" s="178" t="s">
        <v>147</v>
      </c>
      <c r="H282" s="179">
        <v>64</v>
      </c>
      <c r="I282" s="180"/>
      <c r="J282" s="181">
        <f>ROUND(I282*H282,2)</f>
        <v>0</v>
      </c>
      <c r="K282" s="177" t="s">
        <v>140</v>
      </c>
      <c r="L282" s="41"/>
      <c r="M282" s="182" t="s">
        <v>19</v>
      </c>
      <c r="N282" s="183" t="s">
        <v>46</v>
      </c>
      <c r="O282" s="66"/>
      <c r="P282" s="184">
        <f>O282*H282</f>
        <v>0</v>
      </c>
      <c r="Q282" s="184">
        <v>0</v>
      </c>
      <c r="R282" s="184">
        <f>Q282*H282</f>
        <v>0</v>
      </c>
      <c r="S282" s="184">
        <v>0</v>
      </c>
      <c r="T282" s="185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6" t="s">
        <v>141</v>
      </c>
      <c r="AT282" s="186" t="s">
        <v>136</v>
      </c>
      <c r="AU282" s="186" t="s">
        <v>85</v>
      </c>
      <c r="AY282" s="19" t="s">
        <v>134</v>
      </c>
      <c r="BE282" s="187">
        <f>IF(N282="základní",J282,0)</f>
        <v>0</v>
      </c>
      <c r="BF282" s="187">
        <f>IF(N282="snížená",J282,0)</f>
        <v>0</v>
      </c>
      <c r="BG282" s="187">
        <f>IF(N282="zákl. přenesená",J282,0)</f>
        <v>0</v>
      </c>
      <c r="BH282" s="187">
        <f>IF(N282="sníž. přenesená",J282,0)</f>
        <v>0</v>
      </c>
      <c r="BI282" s="187">
        <f>IF(N282="nulová",J282,0)</f>
        <v>0</v>
      </c>
      <c r="BJ282" s="19" t="s">
        <v>83</v>
      </c>
      <c r="BK282" s="187">
        <f>ROUND(I282*H282,2)</f>
        <v>0</v>
      </c>
      <c r="BL282" s="19" t="s">
        <v>141</v>
      </c>
      <c r="BM282" s="186" t="s">
        <v>354</v>
      </c>
    </row>
    <row r="283" spans="1:65" s="2" customFormat="1" ht="11.25">
      <c r="A283" s="36"/>
      <c r="B283" s="37"/>
      <c r="C283" s="38"/>
      <c r="D283" s="188" t="s">
        <v>142</v>
      </c>
      <c r="E283" s="38"/>
      <c r="F283" s="189" t="s">
        <v>353</v>
      </c>
      <c r="G283" s="38"/>
      <c r="H283" s="38"/>
      <c r="I283" s="190"/>
      <c r="J283" s="38"/>
      <c r="K283" s="38"/>
      <c r="L283" s="41"/>
      <c r="M283" s="191"/>
      <c r="N283" s="192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9" t="s">
        <v>142</v>
      </c>
      <c r="AU283" s="19" t="s">
        <v>85</v>
      </c>
    </row>
    <row r="284" spans="1:65" s="2" customFormat="1" ht="11.25">
      <c r="A284" s="36"/>
      <c r="B284" s="37"/>
      <c r="C284" s="38"/>
      <c r="D284" s="193" t="s">
        <v>143</v>
      </c>
      <c r="E284" s="38"/>
      <c r="F284" s="194" t="s">
        <v>355</v>
      </c>
      <c r="G284" s="38"/>
      <c r="H284" s="38"/>
      <c r="I284" s="190"/>
      <c r="J284" s="38"/>
      <c r="K284" s="38"/>
      <c r="L284" s="41"/>
      <c r="M284" s="191"/>
      <c r="N284" s="192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143</v>
      </c>
      <c r="AU284" s="19" t="s">
        <v>85</v>
      </c>
    </row>
    <row r="285" spans="1:65" s="13" customFormat="1" ht="11.25">
      <c r="B285" s="195"/>
      <c r="C285" s="196"/>
      <c r="D285" s="188" t="s">
        <v>149</v>
      </c>
      <c r="E285" s="197" t="s">
        <v>19</v>
      </c>
      <c r="F285" s="198" t="s">
        <v>356</v>
      </c>
      <c r="G285" s="196"/>
      <c r="H285" s="199">
        <v>64</v>
      </c>
      <c r="I285" s="200"/>
      <c r="J285" s="196"/>
      <c r="K285" s="196"/>
      <c r="L285" s="201"/>
      <c r="M285" s="202"/>
      <c r="N285" s="203"/>
      <c r="O285" s="203"/>
      <c r="P285" s="203"/>
      <c r="Q285" s="203"/>
      <c r="R285" s="203"/>
      <c r="S285" s="203"/>
      <c r="T285" s="204"/>
      <c r="AT285" s="205" t="s">
        <v>149</v>
      </c>
      <c r="AU285" s="205" t="s">
        <v>85</v>
      </c>
      <c r="AV285" s="13" t="s">
        <v>85</v>
      </c>
      <c r="AW285" s="13" t="s">
        <v>36</v>
      </c>
      <c r="AX285" s="13" t="s">
        <v>75</v>
      </c>
      <c r="AY285" s="205" t="s">
        <v>134</v>
      </c>
    </row>
    <row r="286" spans="1:65" s="14" customFormat="1" ht="11.25">
      <c r="B286" s="206"/>
      <c r="C286" s="207"/>
      <c r="D286" s="188" t="s">
        <v>149</v>
      </c>
      <c r="E286" s="208" t="s">
        <v>19</v>
      </c>
      <c r="F286" s="209" t="s">
        <v>151</v>
      </c>
      <c r="G286" s="207"/>
      <c r="H286" s="210">
        <v>64</v>
      </c>
      <c r="I286" s="211"/>
      <c r="J286" s="207"/>
      <c r="K286" s="207"/>
      <c r="L286" s="212"/>
      <c r="M286" s="213"/>
      <c r="N286" s="214"/>
      <c r="O286" s="214"/>
      <c r="P286" s="214"/>
      <c r="Q286" s="214"/>
      <c r="R286" s="214"/>
      <c r="S286" s="214"/>
      <c r="T286" s="215"/>
      <c r="AT286" s="216" t="s">
        <v>149</v>
      </c>
      <c r="AU286" s="216" t="s">
        <v>85</v>
      </c>
      <c r="AV286" s="14" t="s">
        <v>141</v>
      </c>
      <c r="AW286" s="14" t="s">
        <v>36</v>
      </c>
      <c r="AX286" s="14" t="s">
        <v>83</v>
      </c>
      <c r="AY286" s="216" t="s">
        <v>134</v>
      </c>
    </row>
    <row r="287" spans="1:65" s="2" customFormat="1" ht="16.5" customHeight="1">
      <c r="A287" s="36"/>
      <c r="B287" s="37"/>
      <c r="C287" s="175" t="s">
        <v>248</v>
      </c>
      <c r="D287" s="175" t="s">
        <v>136</v>
      </c>
      <c r="E287" s="176" t="s">
        <v>357</v>
      </c>
      <c r="F287" s="177" t="s">
        <v>358</v>
      </c>
      <c r="G287" s="178" t="s">
        <v>147</v>
      </c>
      <c r="H287" s="179">
        <v>13</v>
      </c>
      <c r="I287" s="180"/>
      <c r="J287" s="181">
        <f>ROUND(I287*H287,2)</f>
        <v>0</v>
      </c>
      <c r="K287" s="177" t="s">
        <v>140</v>
      </c>
      <c r="L287" s="41"/>
      <c r="M287" s="182" t="s">
        <v>19</v>
      </c>
      <c r="N287" s="183" t="s">
        <v>46</v>
      </c>
      <c r="O287" s="66"/>
      <c r="P287" s="184">
        <f>O287*H287</f>
        <v>0</v>
      </c>
      <c r="Q287" s="184">
        <v>0</v>
      </c>
      <c r="R287" s="184">
        <f>Q287*H287</f>
        <v>0</v>
      </c>
      <c r="S287" s="184">
        <v>0</v>
      </c>
      <c r="T287" s="185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6" t="s">
        <v>141</v>
      </c>
      <c r="AT287" s="186" t="s">
        <v>136</v>
      </c>
      <c r="AU287" s="186" t="s">
        <v>85</v>
      </c>
      <c r="AY287" s="19" t="s">
        <v>134</v>
      </c>
      <c r="BE287" s="187">
        <f>IF(N287="základní",J287,0)</f>
        <v>0</v>
      </c>
      <c r="BF287" s="187">
        <f>IF(N287="snížená",J287,0)</f>
        <v>0</v>
      </c>
      <c r="BG287" s="187">
        <f>IF(N287="zákl. přenesená",J287,0)</f>
        <v>0</v>
      </c>
      <c r="BH287" s="187">
        <f>IF(N287="sníž. přenesená",J287,0)</f>
        <v>0</v>
      </c>
      <c r="BI287" s="187">
        <f>IF(N287="nulová",J287,0)</f>
        <v>0</v>
      </c>
      <c r="BJ287" s="19" t="s">
        <v>83</v>
      </c>
      <c r="BK287" s="187">
        <f>ROUND(I287*H287,2)</f>
        <v>0</v>
      </c>
      <c r="BL287" s="19" t="s">
        <v>141</v>
      </c>
      <c r="BM287" s="186" t="s">
        <v>359</v>
      </c>
    </row>
    <row r="288" spans="1:65" s="2" customFormat="1" ht="11.25">
      <c r="A288" s="36"/>
      <c r="B288" s="37"/>
      <c r="C288" s="38"/>
      <c r="D288" s="188" t="s">
        <v>142</v>
      </c>
      <c r="E288" s="38"/>
      <c r="F288" s="189" t="s">
        <v>358</v>
      </c>
      <c r="G288" s="38"/>
      <c r="H288" s="38"/>
      <c r="I288" s="190"/>
      <c r="J288" s="38"/>
      <c r="K288" s="38"/>
      <c r="L288" s="41"/>
      <c r="M288" s="191"/>
      <c r="N288" s="192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142</v>
      </c>
      <c r="AU288" s="19" t="s">
        <v>85</v>
      </c>
    </row>
    <row r="289" spans="1:65" s="2" customFormat="1" ht="11.25">
      <c r="A289" s="36"/>
      <c r="B289" s="37"/>
      <c r="C289" s="38"/>
      <c r="D289" s="193" t="s">
        <v>143</v>
      </c>
      <c r="E289" s="38"/>
      <c r="F289" s="194" t="s">
        <v>360</v>
      </c>
      <c r="G289" s="38"/>
      <c r="H289" s="38"/>
      <c r="I289" s="190"/>
      <c r="J289" s="38"/>
      <c r="K289" s="38"/>
      <c r="L289" s="41"/>
      <c r="M289" s="191"/>
      <c r="N289" s="192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143</v>
      </c>
      <c r="AU289" s="19" t="s">
        <v>85</v>
      </c>
    </row>
    <row r="290" spans="1:65" s="13" customFormat="1" ht="11.25">
      <c r="B290" s="195"/>
      <c r="C290" s="196"/>
      <c r="D290" s="188" t="s">
        <v>149</v>
      </c>
      <c r="E290" s="197" t="s">
        <v>19</v>
      </c>
      <c r="F290" s="198" t="s">
        <v>262</v>
      </c>
      <c r="G290" s="196"/>
      <c r="H290" s="199">
        <v>13</v>
      </c>
      <c r="I290" s="200"/>
      <c r="J290" s="196"/>
      <c r="K290" s="196"/>
      <c r="L290" s="201"/>
      <c r="M290" s="202"/>
      <c r="N290" s="203"/>
      <c r="O290" s="203"/>
      <c r="P290" s="203"/>
      <c r="Q290" s="203"/>
      <c r="R290" s="203"/>
      <c r="S290" s="203"/>
      <c r="T290" s="204"/>
      <c r="AT290" s="205" t="s">
        <v>149</v>
      </c>
      <c r="AU290" s="205" t="s">
        <v>85</v>
      </c>
      <c r="AV290" s="13" t="s">
        <v>85</v>
      </c>
      <c r="AW290" s="13" t="s">
        <v>36</v>
      </c>
      <c r="AX290" s="13" t="s">
        <v>75</v>
      </c>
      <c r="AY290" s="205" t="s">
        <v>134</v>
      </c>
    </row>
    <row r="291" spans="1:65" s="14" customFormat="1" ht="11.25">
      <c r="B291" s="206"/>
      <c r="C291" s="207"/>
      <c r="D291" s="188" t="s">
        <v>149</v>
      </c>
      <c r="E291" s="208" t="s">
        <v>19</v>
      </c>
      <c r="F291" s="209" t="s">
        <v>151</v>
      </c>
      <c r="G291" s="207"/>
      <c r="H291" s="210">
        <v>13</v>
      </c>
      <c r="I291" s="211"/>
      <c r="J291" s="207"/>
      <c r="K291" s="207"/>
      <c r="L291" s="212"/>
      <c r="M291" s="213"/>
      <c r="N291" s="214"/>
      <c r="O291" s="214"/>
      <c r="P291" s="214"/>
      <c r="Q291" s="214"/>
      <c r="R291" s="214"/>
      <c r="S291" s="214"/>
      <c r="T291" s="215"/>
      <c r="AT291" s="216" t="s">
        <v>149</v>
      </c>
      <c r="AU291" s="216" t="s">
        <v>85</v>
      </c>
      <c r="AV291" s="14" t="s">
        <v>141</v>
      </c>
      <c r="AW291" s="14" t="s">
        <v>36</v>
      </c>
      <c r="AX291" s="14" t="s">
        <v>83</v>
      </c>
      <c r="AY291" s="216" t="s">
        <v>134</v>
      </c>
    </row>
    <row r="292" spans="1:65" s="2" customFormat="1" ht="16.5" customHeight="1">
      <c r="A292" s="36"/>
      <c r="B292" s="37"/>
      <c r="C292" s="175" t="s">
        <v>361</v>
      </c>
      <c r="D292" s="175" t="s">
        <v>136</v>
      </c>
      <c r="E292" s="176" t="s">
        <v>362</v>
      </c>
      <c r="F292" s="177" t="s">
        <v>363</v>
      </c>
      <c r="G292" s="178" t="s">
        <v>147</v>
      </c>
      <c r="H292" s="179">
        <v>13</v>
      </c>
      <c r="I292" s="180"/>
      <c r="J292" s="181">
        <f>ROUND(I292*H292,2)</f>
        <v>0</v>
      </c>
      <c r="K292" s="177" t="s">
        <v>140</v>
      </c>
      <c r="L292" s="41"/>
      <c r="M292" s="182" t="s">
        <v>19</v>
      </c>
      <c r="N292" s="183" t="s">
        <v>46</v>
      </c>
      <c r="O292" s="66"/>
      <c r="P292" s="184">
        <f>O292*H292</f>
        <v>0</v>
      </c>
      <c r="Q292" s="184">
        <v>0</v>
      </c>
      <c r="R292" s="184">
        <f>Q292*H292</f>
        <v>0</v>
      </c>
      <c r="S292" s="184">
        <v>0</v>
      </c>
      <c r="T292" s="185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6" t="s">
        <v>141</v>
      </c>
      <c r="AT292" s="186" t="s">
        <v>136</v>
      </c>
      <c r="AU292" s="186" t="s">
        <v>85</v>
      </c>
      <c r="AY292" s="19" t="s">
        <v>134</v>
      </c>
      <c r="BE292" s="187">
        <f>IF(N292="základní",J292,0)</f>
        <v>0</v>
      </c>
      <c r="BF292" s="187">
        <f>IF(N292="snížená",J292,0)</f>
        <v>0</v>
      </c>
      <c r="BG292" s="187">
        <f>IF(N292="zákl. přenesená",J292,0)</f>
        <v>0</v>
      </c>
      <c r="BH292" s="187">
        <f>IF(N292="sníž. přenesená",J292,0)</f>
        <v>0</v>
      </c>
      <c r="BI292" s="187">
        <f>IF(N292="nulová",J292,0)</f>
        <v>0</v>
      </c>
      <c r="BJ292" s="19" t="s">
        <v>83</v>
      </c>
      <c r="BK292" s="187">
        <f>ROUND(I292*H292,2)</f>
        <v>0</v>
      </c>
      <c r="BL292" s="19" t="s">
        <v>141</v>
      </c>
      <c r="BM292" s="186" t="s">
        <v>364</v>
      </c>
    </row>
    <row r="293" spans="1:65" s="2" customFormat="1" ht="11.25">
      <c r="A293" s="36"/>
      <c r="B293" s="37"/>
      <c r="C293" s="38"/>
      <c r="D293" s="188" t="s">
        <v>142</v>
      </c>
      <c r="E293" s="38"/>
      <c r="F293" s="189" t="s">
        <v>363</v>
      </c>
      <c r="G293" s="38"/>
      <c r="H293" s="38"/>
      <c r="I293" s="190"/>
      <c r="J293" s="38"/>
      <c r="K293" s="38"/>
      <c r="L293" s="41"/>
      <c r="M293" s="191"/>
      <c r="N293" s="192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142</v>
      </c>
      <c r="AU293" s="19" t="s">
        <v>85</v>
      </c>
    </row>
    <row r="294" spans="1:65" s="2" customFormat="1" ht="11.25">
      <c r="A294" s="36"/>
      <c r="B294" s="37"/>
      <c r="C294" s="38"/>
      <c r="D294" s="193" t="s">
        <v>143</v>
      </c>
      <c r="E294" s="38"/>
      <c r="F294" s="194" t="s">
        <v>365</v>
      </c>
      <c r="G294" s="38"/>
      <c r="H294" s="38"/>
      <c r="I294" s="190"/>
      <c r="J294" s="38"/>
      <c r="K294" s="38"/>
      <c r="L294" s="41"/>
      <c r="M294" s="191"/>
      <c r="N294" s="192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143</v>
      </c>
      <c r="AU294" s="19" t="s">
        <v>85</v>
      </c>
    </row>
    <row r="295" spans="1:65" s="13" customFormat="1" ht="11.25">
      <c r="B295" s="195"/>
      <c r="C295" s="196"/>
      <c r="D295" s="188" t="s">
        <v>149</v>
      </c>
      <c r="E295" s="197" t="s">
        <v>19</v>
      </c>
      <c r="F295" s="198" t="s">
        <v>262</v>
      </c>
      <c r="G295" s="196"/>
      <c r="H295" s="199">
        <v>13</v>
      </c>
      <c r="I295" s="200"/>
      <c r="J295" s="196"/>
      <c r="K295" s="196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149</v>
      </c>
      <c r="AU295" s="205" t="s">
        <v>85</v>
      </c>
      <c r="AV295" s="13" t="s">
        <v>85</v>
      </c>
      <c r="AW295" s="13" t="s">
        <v>36</v>
      </c>
      <c r="AX295" s="13" t="s">
        <v>75</v>
      </c>
      <c r="AY295" s="205" t="s">
        <v>134</v>
      </c>
    </row>
    <row r="296" spans="1:65" s="14" customFormat="1" ht="11.25">
      <c r="B296" s="206"/>
      <c r="C296" s="207"/>
      <c r="D296" s="188" t="s">
        <v>149</v>
      </c>
      <c r="E296" s="208" t="s">
        <v>19</v>
      </c>
      <c r="F296" s="209" t="s">
        <v>151</v>
      </c>
      <c r="G296" s="207"/>
      <c r="H296" s="210">
        <v>13</v>
      </c>
      <c r="I296" s="211"/>
      <c r="J296" s="207"/>
      <c r="K296" s="207"/>
      <c r="L296" s="212"/>
      <c r="M296" s="213"/>
      <c r="N296" s="214"/>
      <c r="O296" s="214"/>
      <c r="P296" s="214"/>
      <c r="Q296" s="214"/>
      <c r="R296" s="214"/>
      <c r="S296" s="214"/>
      <c r="T296" s="215"/>
      <c r="AT296" s="216" t="s">
        <v>149</v>
      </c>
      <c r="AU296" s="216" t="s">
        <v>85</v>
      </c>
      <c r="AV296" s="14" t="s">
        <v>141</v>
      </c>
      <c r="AW296" s="14" t="s">
        <v>36</v>
      </c>
      <c r="AX296" s="14" t="s">
        <v>83</v>
      </c>
      <c r="AY296" s="216" t="s">
        <v>134</v>
      </c>
    </row>
    <row r="297" spans="1:65" s="2" customFormat="1" ht="16.5" customHeight="1">
      <c r="A297" s="36"/>
      <c r="B297" s="37"/>
      <c r="C297" s="175" t="s">
        <v>252</v>
      </c>
      <c r="D297" s="175" t="s">
        <v>136</v>
      </c>
      <c r="E297" s="176" t="s">
        <v>366</v>
      </c>
      <c r="F297" s="177" t="s">
        <v>367</v>
      </c>
      <c r="G297" s="178" t="s">
        <v>147</v>
      </c>
      <c r="H297" s="179">
        <v>17</v>
      </c>
      <c r="I297" s="180"/>
      <c r="J297" s="181">
        <f>ROUND(I297*H297,2)</f>
        <v>0</v>
      </c>
      <c r="K297" s="177" t="s">
        <v>140</v>
      </c>
      <c r="L297" s="41"/>
      <c r="M297" s="182" t="s">
        <v>19</v>
      </c>
      <c r="N297" s="183" t="s">
        <v>46</v>
      </c>
      <c r="O297" s="66"/>
      <c r="P297" s="184">
        <f>O297*H297</f>
        <v>0</v>
      </c>
      <c r="Q297" s="184">
        <v>0</v>
      </c>
      <c r="R297" s="184">
        <f>Q297*H297</f>
        <v>0</v>
      </c>
      <c r="S297" s="184">
        <v>0</v>
      </c>
      <c r="T297" s="185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6" t="s">
        <v>141</v>
      </c>
      <c r="AT297" s="186" t="s">
        <v>136</v>
      </c>
      <c r="AU297" s="186" t="s">
        <v>85</v>
      </c>
      <c r="AY297" s="19" t="s">
        <v>134</v>
      </c>
      <c r="BE297" s="187">
        <f>IF(N297="základní",J297,0)</f>
        <v>0</v>
      </c>
      <c r="BF297" s="187">
        <f>IF(N297="snížená",J297,0)</f>
        <v>0</v>
      </c>
      <c r="BG297" s="187">
        <f>IF(N297="zákl. přenesená",J297,0)</f>
        <v>0</v>
      </c>
      <c r="BH297" s="187">
        <f>IF(N297="sníž. přenesená",J297,0)</f>
        <v>0</v>
      </c>
      <c r="BI297" s="187">
        <f>IF(N297="nulová",J297,0)</f>
        <v>0</v>
      </c>
      <c r="BJ297" s="19" t="s">
        <v>83</v>
      </c>
      <c r="BK297" s="187">
        <f>ROUND(I297*H297,2)</f>
        <v>0</v>
      </c>
      <c r="BL297" s="19" t="s">
        <v>141</v>
      </c>
      <c r="BM297" s="186" t="s">
        <v>368</v>
      </c>
    </row>
    <row r="298" spans="1:65" s="2" customFormat="1" ht="11.25">
      <c r="A298" s="36"/>
      <c r="B298" s="37"/>
      <c r="C298" s="38"/>
      <c r="D298" s="188" t="s">
        <v>142</v>
      </c>
      <c r="E298" s="38"/>
      <c r="F298" s="189" t="s">
        <v>367</v>
      </c>
      <c r="G298" s="38"/>
      <c r="H298" s="38"/>
      <c r="I298" s="190"/>
      <c r="J298" s="38"/>
      <c r="K298" s="38"/>
      <c r="L298" s="41"/>
      <c r="M298" s="191"/>
      <c r="N298" s="192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142</v>
      </c>
      <c r="AU298" s="19" t="s">
        <v>85</v>
      </c>
    </row>
    <row r="299" spans="1:65" s="2" customFormat="1" ht="11.25">
      <c r="A299" s="36"/>
      <c r="B299" s="37"/>
      <c r="C299" s="38"/>
      <c r="D299" s="193" t="s">
        <v>143</v>
      </c>
      <c r="E299" s="38"/>
      <c r="F299" s="194" t="s">
        <v>369</v>
      </c>
      <c r="G299" s="38"/>
      <c r="H299" s="38"/>
      <c r="I299" s="190"/>
      <c r="J299" s="38"/>
      <c r="K299" s="38"/>
      <c r="L299" s="41"/>
      <c r="M299" s="191"/>
      <c r="N299" s="192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143</v>
      </c>
      <c r="AU299" s="19" t="s">
        <v>85</v>
      </c>
    </row>
    <row r="300" spans="1:65" s="13" customFormat="1" ht="11.25">
      <c r="B300" s="195"/>
      <c r="C300" s="196"/>
      <c r="D300" s="188" t="s">
        <v>149</v>
      </c>
      <c r="E300" s="197" t="s">
        <v>19</v>
      </c>
      <c r="F300" s="198" t="s">
        <v>171</v>
      </c>
      <c r="G300" s="196"/>
      <c r="H300" s="199">
        <v>4</v>
      </c>
      <c r="I300" s="200"/>
      <c r="J300" s="196"/>
      <c r="K300" s="196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149</v>
      </c>
      <c r="AU300" s="205" t="s">
        <v>85</v>
      </c>
      <c r="AV300" s="13" t="s">
        <v>85</v>
      </c>
      <c r="AW300" s="13" t="s">
        <v>36</v>
      </c>
      <c r="AX300" s="13" t="s">
        <v>75</v>
      </c>
      <c r="AY300" s="205" t="s">
        <v>134</v>
      </c>
    </row>
    <row r="301" spans="1:65" s="13" customFormat="1" ht="11.25">
      <c r="B301" s="195"/>
      <c r="C301" s="196"/>
      <c r="D301" s="188" t="s">
        <v>149</v>
      </c>
      <c r="E301" s="197" t="s">
        <v>19</v>
      </c>
      <c r="F301" s="198" t="s">
        <v>262</v>
      </c>
      <c r="G301" s="196"/>
      <c r="H301" s="199">
        <v>13</v>
      </c>
      <c r="I301" s="200"/>
      <c r="J301" s="196"/>
      <c r="K301" s="196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149</v>
      </c>
      <c r="AU301" s="205" t="s">
        <v>85</v>
      </c>
      <c r="AV301" s="13" t="s">
        <v>85</v>
      </c>
      <c r="AW301" s="13" t="s">
        <v>36</v>
      </c>
      <c r="AX301" s="13" t="s">
        <v>75</v>
      </c>
      <c r="AY301" s="205" t="s">
        <v>134</v>
      </c>
    </row>
    <row r="302" spans="1:65" s="14" customFormat="1" ht="11.25">
      <c r="B302" s="206"/>
      <c r="C302" s="207"/>
      <c r="D302" s="188" t="s">
        <v>149</v>
      </c>
      <c r="E302" s="208" t="s">
        <v>19</v>
      </c>
      <c r="F302" s="209" t="s">
        <v>151</v>
      </c>
      <c r="G302" s="207"/>
      <c r="H302" s="210">
        <v>17</v>
      </c>
      <c r="I302" s="211"/>
      <c r="J302" s="207"/>
      <c r="K302" s="207"/>
      <c r="L302" s="212"/>
      <c r="M302" s="213"/>
      <c r="N302" s="214"/>
      <c r="O302" s="214"/>
      <c r="P302" s="214"/>
      <c r="Q302" s="214"/>
      <c r="R302" s="214"/>
      <c r="S302" s="214"/>
      <c r="T302" s="215"/>
      <c r="AT302" s="216" t="s">
        <v>149</v>
      </c>
      <c r="AU302" s="216" t="s">
        <v>85</v>
      </c>
      <c r="AV302" s="14" t="s">
        <v>141</v>
      </c>
      <c r="AW302" s="14" t="s">
        <v>36</v>
      </c>
      <c r="AX302" s="14" t="s">
        <v>83</v>
      </c>
      <c r="AY302" s="216" t="s">
        <v>134</v>
      </c>
    </row>
    <row r="303" spans="1:65" s="2" customFormat="1" ht="21.75" customHeight="1">
      <c r="A303" s="36"/>
      <c r="B303" s="37"/>
      <c r="C303" s="175" t="s">
        <v>370</v>
      </c>
      <c r="D303" s="175" t="s">
        <v>136</v>
      </c>
      <c r="E303" s="176" t="s">
        <v>371</v>
      </c>
      <c r="F303" s="177" t="s">
        <v>372</v>
      </c>
      <c r="G303" s="178" t="s">
        <v>147</v>
      </c>
      <c r="H303" s="179">
        <v>13</v>
      </c>
      <c r="I303" s="180"/>
      <c r="J303" s="181">
        <f>ROUND(I303*H303,2)</f>
        <v>0</v>
      </c>
      <c r="K303" s="177" t="s">
        <v>140</v>
      </c>
      <c r="L303" s="41"/>
      <c r="M303" s="182" t="s">
        <v>19</v>
      </c>
      <c r="N303" s="183" t="s">
        <v>46</v>
      </c>
      <c r="O303" s="66"/>
      <c r="P303" s="184">
        <f>O303*H303</f>
        <v>0</v>
      </c>
      <c r="Q303" s="184">
        <v>0</v>
      </c>
      <c r="R303" s="184">
        <f>Q303*H303</f>
        <v>0</v>
      </c>
      <c r="S303" s="184">
        <v>0</v>
      </c>
      <c r="T303" s="185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6" t="s">
        <v>141</v>
      </c>
      <c r="AT303" s="186" t="s">
        <v>136</v>
      </c>
      <c r="AU303" s="186" t="s">
        <v>85</v>
      </c>
      <c r="AY303" s="19" t="s">
        <v>134</v>
      </c>
      <c r="BE303" s="187">
        <f>IF(N303="základní",J303,0)</f>
        <v>0</v>
      </c>
      <c r="BF303" s="187">
        <f>IF(N303="snížená",J303,0)</f>
        <v>0</v>
      </c>
      <c r="BG303" s="187">
        <f>IF(N303="zákl. přenesená",J303,0)</f>
        <v>0</v>
      </c>
      <c r="BH303" s="187">
        <f>IF(N303="sníž. přenesená",J303,0)</f>
        <v>0</v>
      </c>
      <c r="BI303" s="187">
        <f>IF(N303="nulová",J303,0)</f>
        <v>0</v>
      </c>
      <c r="BJ303" s="19" t="s">
        <v>83</v>
      </c>
      <c r="BK303" s="187">
        <f>ROUND(I303*H303,2)</f>
        <v>0</v>
      </c>
      <c r="BL303" s="19" t="s">
        <v>141</v>
      </c>
      <c r="BM303" s="186" t="s">
        <v>373</v>
      </c>
    </row>
    <row r="304" spans="1:65" s="2" customFormat="1" ht="11.25">
      <c r="A304" s="36"/>
      <c r="B304" s="37"/>
      <c r="C304" s="38"/>
      <c r="D304" s="188" t="s">
        <v>142</v>
      </c>
      <c r="E304" s="38"/>
      <c r="F304" s="189" t="s">
        <v>372</v>
      </c>
      <c r="G304" s="38"/>
      <c r="H304" s="38"/>
      <c r="I304" s="190"/>
      <c r="J304" s="38"/>
      <c r="K304" s="38"/>
      <c r="L304" s="41"/>
      <c r="M304" s="191"/>
      <c r="N304" s="192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9" t="s">
        <v>142</v>
      </c>
      <c r="AU304" s="19" t="s">
        <v>85</v>
      </c>
    </row>
    <row r="305" spans="1:65" s="2" customFormat="1" ht="11.25">
      <c r="A305" s="36"/>
      <c r="B305" s="37"/>
      <c r="C305" s="38"/>
      <c r="D305" s="193" t="s">
        <v>143</v>
      </c>
      <c r="E305" s="38"/>
      <c r="F305" s="194" t="s">
        <v>374</v>
      </c>
      <c r="G305" s="38"/>
      <c r="H305" s="38"/>
      <c r="I305" s="190"/>
      <c r="J305" s="38"/>
      <c r="K305" s="38"/>
      <c r="L305" s="41"/>
      <c r="M305" s="191"/>
      <c r="N305" s="192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143</v>
      </c>
      <c r="AU305" s="19" t="s">
        <v>85</v>
      </c>
    </row>
    <row r="306" spans="1:65" s="13" customFormat="1" ht="11.25">
      <c r="B306" s="195"/>
      <c r="C306" s="196"/>
      <c r="D306" s="188" t="s">
        <v>149</v>
      </c>
      <c r="E306" s="197" t="s">
        <v>19</v>
      </c>
      <c r="F306" s="198" t="s">
        <v>262</v>
      </c>
      <c r="G306" s="196"/>
      <c r="H306" s="199">
        <v>13</v>
      </c>
      <c r="I306" s="200"/>
      <c r="J306" s="196"/>
      <c r="K306" s="196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149</v>
      </c>
      <c r="AU306" s="205" t="s">
        <v>85</v>
      </c>
      <c r="AV306" s="13" t="s">
        <v>85</v>
      </c>
      <c r="AW306" s="13" t="s">
        <v>36</v>
      </c>
      <c r="AX306" s="13" t="s">
        <v>75</v>
      </c>
      <c r="AY306" s="205" t="s">
        <v>134</v>
      </c>
    </row>
    <row r="307" spans="1:65" s="14" customFormat="1" ht="11.25">
      <c r="B307" s="206"/>
      <c r="C307" s="207"/>
      <c r="D307" s="188" t="s">
        <v>149</v>
      </c>
      <c r="E307" s="208" t="s">
        <v>19</v>
      </c>
      <c r="F307" s="209" t="s">
        <v>151</v>
      </c>
      <c r="G307" s="207"/>
      <c r="H307" s="210">
        <v>13</v>
      </c>
      <c r="I307" s="211"/>
      <c r="J307" s="207"/>
      <c r="K307" s="207"/>
      <c r="L307" s="212"/>
      <c r="M307" s="213"/>
      <c r="N307" s="214"/>
      <c r="O307" s="214"/>
      <c r="P307" s="214"/>
      <c r="Q307" s="214"/>
      <c r="R307" s="214"/>
      <c r="S307" s="214"/>
      <c r="T307" s="215"/>
      <c r="AT307" s="216" t="s">
        <v>149</v>
      </c>
      <c r="AU307" s="216" t="s">
        <v>85</v>
      </c>
      <c r="AV307" s="14" t="s">
        <v>141</v>
      </c>
      <c r="AW307" s="14" t="s">
        <v>36</v>
      </c>
      <c r="AX307" s="14" t="s">
        <v>83</v>
      </c>
      <c r="AY307" s="216" t="s">
        <v>134</v>
      </c>
    </row>
    <row r="308" spans="1:65" s="2" customFormat="1" ht="21.75" customHeight="1">
      <c r="A308" s="36"/>
      <c r="B308" s="37"/>
      <c r="C308" s="175" t="s">
        <v>257</v>
      </c>
      <c r="D308" s="175" t="s">
        <v>136</v>
      </c>
      <c r="E308" s="176" t="s">
        <v>375</v>
      </c>
      <c r="F308" s="177" t="s">
        <v>376</v>
      </c>
      <c r="G308" s="178" t="s">
        <v>147</v>
      </c>
      <c r="H308" s="179">
        <v>4</v>
      </c>
      <c r="I308" s="180"/>
      <c r="J308" s="181">
        <f>ROUND(I308*H308,2)</f>
        <v>0</v>
      </c>
      <c r="K308" s="177" t="s">
        <v>140</v>
      </c>
      <c r="L308" s="41"/>
      <c r="M308" s="182" t="s">
        <v>19</v>
      </c>
      <c r="N308" s="183" t="s">
        <v>46</v>
      </c>
      <c r="O308" s="66"/>
      <c r="P308" s="184">
        <f>O308*H308</f>
        <v>0</v>
      </c>
      <c r="Q308" s="184">
        <v>0</v>
      </c>
      <c r="R308" s="184">
        <f>Q308*H308</f>
        <v>0</v>
      </c>
      <c r="S308" s="184">
        <v>0</v>
      </c>
      <c r="T308" s="185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86" t="s">
        <v>141</v>
      </c>
      <c r="AT308" s="186" t="s">
        <v>136</v>
      </c>
      <c r="AU308" s="186" t="s">
        <v>85</v>
      </c>
      <c r="AY308" s="19" t="s">
        <v>134</v>
      </c>
      <c r="BE308" s="187">
        <f>IF(N308="základní",J308,0)</f>
        <v>0</v>
      </c>
      <c r="BF308" s="187">
        <f>IF(N308="snížená",J308,0)</f>
        <v>0</v>
      </c>
      <c r="BG308" s="187">
        <f>IF(N308="zákl. přenesená",J308,0)</f>
        <v>0</v>
      </c>
      <c r="BH308" s="187">
        <f>IF(N308="sníž. přenesená",J308,0)</f>
        <v>0</v>
      </c>
      <c r="BI308" s="187">
        <f>IF(N308="nulová",J308,0)</f>
        <v>0</v>
      </c>
      <c r="BJ308" s="19" t="s">
        <v>83</v>
      </c>
      <c r="BK308" s="187">
        <f>ROUND(I308*H308,2)</f>
        <v>0</v>
      </c>
      <c r="BL308" s="19" t="s">
        <v>141</v>
      </c>
      <c r="BM308" s="186" t="s">
        <v>377</v>
      </c>
    </row>
    <row r="309" spans="1:65" s="2" customFormat="1" ht="11.25">
      <c r="A309" s="36"/>
      <c r="B309" s="37"/>
      <c r="C309" s="38"/>
      <c r="D309" s="188" t="s">
        <v>142</v>
      </c>
      <c r="E309" s="38"/>
      <c r="F309" s="189" t="s">
        <v>376</v>
      </c>
      <c r="G309" s="38"/>
      <c r="H309" s="38"/>
      <c r="I309" s="190"/>
      <c r="J309" s="38"/>
      <c r="K309" s="38"/>
      <c r="L309" s="41"/>
      <c r="M309" s="191"/>
      <c r="N309" s="192"/>
      <c r="O309" s="66"/>
      <c r="P309" s="66"/>
      <c r="Q309" s="66"/>
      <c r="R309" s="66"/>
      <c r="S309" s="66"/>
      <c r="T309" s="67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9" t="s">
        <v>142</v>
      </c>
      <c r="AU309" s="19" t="s">
        <v>85</v>
      </c>
    </row>
    <row r="310" spans="1:65" s="2" customFormat="1" ht="11.25">
      <c r="A310" s="36"/>
      <c r="B310" s="37"/>
      <c r="C310" s="38"/>
      <c r="D310" s="193" t="s">
        <v>143</v>
      </c>
      <c r="E310" s="38"/>
      <c r="F310" s="194" t="s">
        <v>378</v>
      </c>
      <c r="G310" s="38"/>
      <c r="H310" s="38"/>
      <c r="I310" s="190"/>
      <c r="J310" s="38"/>
      <c r="K310" s="38"/>
      <c r="L310" s="41"/>
      <c r="M310" s="191"/>
      <c r="N310" s="192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9" t="s">
        <v>143</v>
      </c>
      <c r="AU310" s="19" t="s">
        <v>85</v>
      </c>
    </row>
    <row r="311" spans="1:65" s="13" customFormat="1" ht="11.25">
      <c r="B311" s="195"/>
      <c r="C311" s="196"/>
      <c r="D311" s="188" t="s">
        <v>149</v>
      </c>
      <c r="E311" s="197" t="s">
        <v>19</v>
      </c>
      <c r="F311" s="198" t="s">
        <v>171</v>
      </c>
      <c r="G311" s="196"/>
      <c r="H311" s="199">
        <v>4</v>
      </c>
      <c r="I311" s="200"/>
      <c r="J311" s="196"/>
      <c r="K311" s="196"/>
      <c r="L311" s="201"/>
      <c r="M311" s="202"/>
      <c r="N311" s="203"/>
      <c r="O311" s="203"/>
      <c r="P311" s="203"/>
      <c r="Q311" s="203"/>
      <c r="R311" s="203"/>
      <c r="S311" s="203"/>
      <c r="T311" s="204"/>
      <c r="AT311" s="205" t="s">
        <v>149</v>
      </c>
      <c r="AU311" s="205" t="s">
        <v>85</v>
      </c>
      <c r="AV311" s="13" t="s">
        <v>85</v>
      </c>
      <c r="AW311" s="13" t="s">
        <v>36</v>
      </c>
      <c r="AX311" s="13" t="s">
        <v>75</v>
      </c>
      <c r="AY311" s="205" t="s">
        <v>134</v>
      </c>
    </row>
    <row r="312" spans="1:65" s="14" customFormat="1" ht="11.25">
      <c r="B312" s="206"/>
      <c r="C312" s="207"/>
      <c r="D312" s="188" t="s">
        <v>149</v>
      </c>
      <c r="E312" s="208" t="s">
        <v>19</v>
      </c>
      <c r="F312" s="209" t="s">
        <v>151</v>
      </c>
      <c r="G312" s="207"/>
      <c r="H312" s="210">
        <v>4</v>
      </c>
      <c r="I312" s="211"/>
      <c r="J312" s="207"/>
      <c r="K312" s="207"/>
      <c r="L312" s="212"/>
      <c r="M312" s="213"/>
      <c r="N312" s="214"/>
      <c r="O312" s="214"/>
      <c r="P312" s="214"/>
      <c r="Q312" s="214"/>
      <c r="R312" s="214"/>
      <c r="S312" s="214"/>
      <c r="T312" s="215"/>
      <c r="AT312" s="216" t="s">
        <v>149</v>
      </c>
      <c r="AU312" s="216" t="s">
        <v>85</v>
      </c>
      <c r="AV312" s="14" t="s">
        <v>141</v>
      </c>
      <c r="AW312" s="14" t="s">
        <v>36</v>
      </c>
      <c r="AX312" s="14" t="s">
        <v>83</v>
      </c>
      <c r="AY312" s="216" t="s">
        <v>134</v>
      </c>
    </row>
    <row r="313" spans="1:65" s="2" customFormat="1" ht="16.5" customHeight="1">
      <c r="A313" s="36"/>
      <c r="B313" s="37"/>
      <c r="C313" s="175" t="s">
        <v>379</v>
      </c>
      <c r="D313" s="175" t="s">
        <v>136</v>
      </c>
      <c r="E313" s="176" t="s">
        <v>380</v>
      </c>
      <c r="F313" s="177" t="s">
        <v>381</v>
      </c>
      <c r="G313" s="178" t="s">
        <v>147</v>
      </c>
      <c r="H313" s="179">
        <v>1337</v>
      </c>
      <c r="I313" s="180"/>
      <c r="J313" s="181">
        <f>ROUND(I313*H313,2)</f>
        <v>0</v>
      </c>
      <c r="K313" s="177" t="s">
        <v>140</v>
      </c>
      <c r="L313" s="41"/>
      <c r="M313" s="182" t="s">
        <v>19</v>
      </c>
      <c r="N313" s="183" t="s">
        <v>46</v>
      </c>
      <c r="O313" s="66"/>
      <c r="P313" s="184">
        <f>O313*H313</f>
        <v>0</v>
      </c>
      <c r="Q313" s="184">
        <v>0</v>
      </c>
      <c r="R313" s="184">
        <f>Q313*H313</f>
        <v>0</v>
      </c>
      <c r="S313" s="184">
        <v>0</v>
      </c>
      <c r="T313" s="185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6" t="s">
        <v>141</v>
      </c>
      <c r="AT313" s="186" t="s">
        <v>136</v>
      </c>
      <c r="AU313" s="186" t="s">
        <v>85</v>
      </c>
      <c r="AY313" s="19" t="s">
        <v>134</v>
      </c>
      <c r="BE313" s="187">
        <f>IF(N313="základní",J313,0)</f>
        <v>0</v>
      </c>
      <c r="BF313" s="187">
        <f>IF(N313="snížená",J313,0)</f>
        <v>0</v>
      </c>
      <c r="BG313" s="187">
        <f>IF(N313="zákl. přenesená",J313,0)</f>
        <v>0</v>
      </c>
      <c r="BH313" s="187">
        <f>IF(N313="sníž. přenesená",J313,0)</f>
        <v>0</v>
      </c>
      <c r="BI313" s="187">
        <f>IF(N313="nulová",J313,0)</f>
        <v>0</v>
      </c>
      <c r="BJ313" s="19" t="s">
        <v>83</v>
      </c>
      <c r="BK313" s="187">
        <f>ROUND(I313*H313,2)</f>
        <v>0</v>
      </c>
      <c r="BL313" s="19" t="s">
        <v>141</v>
      </c>
      <c r="BM313" s="186" t="s">
        <v>382</v>
      </c>
    </row>
    <row r="314" spans="1:65" s="2" customFormat="1" ht="11.25">
      <c r="A314" s="36"/>
      <c r="B314" s="37"/>
      <c r="C314" s="38"/>
      <c r="D314" s="188" t="s">
        <v>142</v>
      </c>
      <c r="E314" s="38"/>
      <c r="F314" s="189" t="s">
        <v>381</v>
      </c>
      <c r="G314" s="38"/>
      <c r="H314" s="38"/>
      <c r="I314" s="190"/>
      <c r="J314" s="38"/>
      <c r="K314" s="38"/>
      <c r="L314" s="41"/>
      <c r="M314" s="191"/>
      <c r="N314" s="192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142</v>
      </c>
      <c r="AU314" s="19" t="s">
        <v>85</v>
      </c>
    </row>
    <row r="315" spans="1:65" s="2" customFormat="1" ht="11.25">
      <c r="A315" s="36"/>
      <c r="B315" s="37"/>
      <c r="C315" s="38"/>
      <c r="D315" s="193" t="s">
        <v>143</v>
      </c>
      <c r="E315" s="38"/>
      <c r="F315" s="194" t="s">
        <v>383</v>
      </c>
      <c r="G315" s="38"/>
      <c r="H315" s="38"/>
      <c r="I315" s="190"/>
      <c r="J315" s="38"/>
      <c r="K315" s="38"/>
      <c r="L315" s="41"/>
      <c r="M315" s="191"/>
      <c r="N315" s="192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9" t="s">
        <v>143</v>
      </c>
      <c r="AU315" s="19" t="s">
        <v>85</v>
      </c>
    </row>
    <row r="316" spans="1:65" s="13" customFormat="1" ht="11.25">
      <c r="B316" s="195"/>
      <c r="C316" s="196"/>
      <c r="D316" s="188" t="s">
        <v>149</v>
      </c>
      <c r="E316" s="197" t="s">
        <v>19</v>
      </c>
      <c r="F316" s="198" t="s">
        <v>260</v>
      </c>
      <c r="G316" s="196"/>
      <c r="H316" s="199">
        <v>720</v>
      </c>
      <c r="I316" s="200"/>
      <c r="J316" s="196"/>
      <c r="K316" s="196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149</v>
      </c>
      <c r="AU316" s="205" t="s">
        <v>85</v>
      </c>
      <c r="AV316" s="13" t="s">
        <v>85</v>
      </c>
      <c r="AW316" s="13" t="s">
        <v>36</v>
      </c>
      <c r="AX316" s="13" t="s">
        <v>75</v>
      </c>
      <c r="AY316" s="205" t="s">
        <v>134</v>
      </c>
    </row>
    <row r="317" spans="1:65" s="13" customFormat="1" ht="11.25">
      <c r="B317" s="195"/>
      <c r="C317" s="196"/>
      <c r="D317" s="188" t="s">
        <v>149</v>
      </c>
      <c r="E317" s="197" t="s">
        <v>19</v>
      </c>
      <c r="F317" s="198" t="s">
        <v>261</v>
      </c>
      <c r="G317" s="196"/>
      <c r="H317" s="199">
        <v>367</v>
      </c>
      <c r="I317" s="200"/>
      <c r="J317" s="196"/>
      <c r="K317" s="196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149</v>
      </c>
      <c r="AU317" s="205" t="s">
        <v>85</v>
      </c>
      <c r="AV317" s="13" t="s">
        <v>85</v>
      </c>
      <c r="AW317" s="13" t="s">
        <v>36</v>
      </c>
      <c r="AX317" s="13" t="s">
        <v>75</v>
      </c>
      <c r="AY317" s="205" t="s">
        <v>134</v>
      </c>
    </row>
    <row r="318" spans="1:65" s="13" customFormat="1" ht="11.25">
      <c r="B318" s="195"/>
      <c r="C318" s="196"/>
      <c r="D318" s="188" t="s">
        <v>149</v>
      </c>
      <c r="E318" s="197" t="s">
        <v>19</v>
      </c>
      <c r="F318" s="198" t="s">
        <v>264</v>
      </c>
      <c r="G318" s="196"/>
      <c r="H318" s="199">
        <v>45</v>
      </c>
      <c r="I318" s="200"/>
      <c r="J318" s="196"/>
      <c r="K318" s="196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149</v>
      </c>
      <c r="AU318" s="205" t="s">
        <v>85</v>
      </c>
      <c r="AV318" s="13" t="s">
        <v>85</v>
      </c>
      <c r="AW318" s="13" t="s">
        <v>36</v>
      </c>
      <c r="AX318" s="13" t="s">
        <v>75</v>
      </c>
      <c r="AY318" s="205" t="s">
        <v>134</v>
      </c>
    </row>
    <row r="319" spans="1:65" s="13" customFormat="1" ht="11.25">
      <c r="B319" s="195"/>
      <c r="C319" s="196"/>
      <c r="D319" s="188" t="s">
        <v>149</v>
      </c>
      <c r="E319" s="197" t="s">
        <v>19</v>
      </c>
      <c r="F319" s="198" t="s">
        <v>384</v>
      </c>
      <c r="G319" s="196"/>
      <c r="H319" s="199">
        <v>198.6</v>
      </c>
      <c r="I319" s="200"/>
      <c r="J319" s="196"/>
      <c r="K319" s="196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149</v>
      </c>
      <c r="AU319" s="205" t="s">
        <v>85</v>
      </c>
      <c r="AV319" s="13" t="s">
        <v>85</v>
      </c>
      <c r="AW319" s="13" t="s">
        <v>36</v>
      </c>
      <c r="AX319" s="13" t="s">
        <v>75</v>
      </c>
      <c r="AY319" s="205" t="s">
        <v>134</v>
      </c>
    </row>
    <row r="320" spans="1:65" s="13" customFormat="1" ht="11.25">
      <c r="B320" s="195"/>
      <c r="C320" s="196"/>
      <c r="D320" s="188" t="s">
        <v>149</v>
      </c>
      <c r="E320" s="197" t="s">
        <v>19</v>
      </c>
      <c r="F320" s="198" t="s">
        <v>385</v>
      </c>
      <c r="G320" s="196"/>
      <c r="H320" s="199">
        <v>6.4</v>
      </c>
      <c r="I320" s="200"/>
      <c r="J320" s="196"/>
      <c r="K320" s="196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149</v>
      </c>
      <c r="AU320" s="205" t="s">
        <v>85</v>
      </c>
      <c r="AV320" s="13" t="s">
        <v>85</v>
      </c>
      <c r="AW320" s="13" t="s">
        <v>36</v>
      </c>
      <c r="AX320" s="13" t="s">
        <v>75</v>
      </c>
      <c r="AY320" s="205" t="s">
        <v>134</v>
      </c>
    </row>
    <row r="321" spans="1:65" s="14" customFormat="1" ht="11.25">
      <c r="B321" s="206"/>
      <c r="C321" s="207"/>
      <c r="D321" s="188" t="s">
        <v>149</v>
      </c>
      <c r="E321" s="208" t="s">
        <v>19</v>
      </c>
      <c r="F321" s="209" t="s">
        <v>151</v>
      </c>
      <c r="G321" s="207"/>
      <c r="H321" s="210">
        <v>1337</v>
      </c>
      <c r="I321" s="211"/>
      <c r="J321" s="207"/>
      <c r="K321" s="207"/>
      <c r="L321" s="212"/>
      <c r="M321" s="213"/>
      <c r="N321" s="214"/>
      <c r="O321" s="214"/>
      <c r="P321" s="214"/>
      <c r="Q321" s="214"/>
      <c r="R321" s="214"/>
      <c r="S321" s="214"/>
      <c r="T321" s="215"/>
      <c r="AT321" s="216" t="s">
        <v>149</v>
      </c>
      <c r="AU321" s="216" t="s">
        <v>85</v>
      </c>
      <c r="AV321" s="14" t="s">
        <v>141</v>
      </c>
      <c r="AW321" s="14" t="s">
        <v>36</v>
      </c>
      <c r="AX321" s="14" t="s">
        <v>83</v>
      </c>
      <c r="AY321" s="216" t="s">
        <v>134</v>
      </c>
    </row>
    <row r="322" spans="1:65" s="2" customFormat="1" ht="16.5" customHeight="1">
      <c r="A322" s="36"/>
      <c r="B322" s="37"/>
      <c r="C322" s="217" t="s">
        <v>271</v>
      </c>
      <c r="D322" s="217" t="s">
        <v>244</v>
      </c>
      <c r="E322" s="218" t="s">
        <v>386</v>
      </c>
      <c r="F322" s="219" t="s">
        <v>387</v>
      </c>
      <c r="G322" s="220" t="s">
        <v>147</v>
      </c>
      <c r="H322" s="221">
        <v>1397.13</v>
      </c>
      <c r="I322" s="222"/>
      <c r="J322" s="223">
        <f>ROUND(I322*H322,2)</f>
        <v>0</v>
      </c>
      <c r="K322" s="219" t="s">
        <v>140</v>
      </c>
      <c r="L322" s="224"/>
      <c r="M322" s="225" t="s">
        <v>19</v>
      </c>
      <c r="N322" s="226" t="s">
        <v>46</v>
      </c>
      <c r="O322" s="66"/>
      <c r="P322" s="184">
        <f>O322*H322</f>
        <v>0</v>
      </c>
      <c r="Q322" s="184">
        <v>0</v>
      </c>
      <c r="R322" s="184">
        <f>Q322*H322</f>
        <v>0</v>
      </c>
      <c r="S322" s="184">
        <v>0</v>
      </c>
      <c r="T322" s="185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6" t="s">
        <v>160</v>
      </c>
      <c r="AT322" s="186" t="s">
        <v>244</v>
      </c>
      <c r="AU322" s="186" t="s">
        <v>85</v>
      </c>
      <c r="AY322" s="19" t="s">
        <v>134</v>
      </c>
      <c r="BE322" s="187">
        <f>IF(N322="základní",J322,0)</f>
        <v>0</v>
      </c>
      <c r="BF322" s="187">
        <f>IF(N322="snížená",J322,0)</f>
        <v>0</v>
      </c>
      <c r="BG322" s="187">
        <f>IF(N322="zákl. přenesená",J322,0)</f>
        <v>0</v>
      </c>
      <c r="BH322" s="187">
        <f>IF(N322="sníž. přenesená",J322,0)</f>
        <v>0</v>
      </c>
      <c r="BI322" s="187">
        <f>IF(N322="nulová",J322,0)</f>
        <v>0</v>
      </c>
      <c r="BJ322" s="19" t="s">
        <v>83</v>
      </c>
      <c r="BK322" s="187">
        <f>ROUND(I322*H322,2)</f>
        <v>0</v>
      </c>
      <c r="BL322" s="19" t="s">
        <v>141</v>
      </c>
      <c r="BM322" s="186" t="s">
        <v>388</v>
      </c>
    </row>
    <row r="323" spans="1:65" s="2" customFormat="1" ht="11.25">
      <c r="A323" s="36"/>
      <c r="B323" s="37"/>
      <c r="C323" s="38"/>
      <c r="D323" s="188" t="s">
        <v>142</v>
      </c>
      <c r="E323" s="38"/>
      <c r="F323" s="189" t="s">
        <v>387</v>
      </c>
      <c r="G323" s="38"/>
      <c r="H323" s="38"/>
      <c r="I323" s="190"/>
      <c r="J323" s="38"/>
      <c r="K323" s="38"/>
      <c r="L323" s="41"/>
      <c r="M323" s="191"/>
      <c r="N323" s="192"/>
      <c r="O323" s="66"/>
      <c r="P323" s="66"/>
      <c r="Q323" s="66"/>
      <c r="R323" s="66"/>
      <c r="S323" s="66"/>
      <c r="T323" s="67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9" t="s">
        <v>142</v>
      </c>
      <c r="AU323" s="19" t="s">
        <v>85</v>
      </c>
    </row>
    <row r="324" spans="1:65" s="2" customFormat="1" ht="16.5" customHeight="1">
      <c r="A324" s="36"/>
      <c r="B324" s="37"/>
      <c r="C324" s="217" t="s">
        <v>389</v>
      </c>
      <c r="D324" s="217" t="s">
        <v>244</v>
      </c>
      <c r="E324" s="218" t="s">
        <v>390</v>
      </c>
      <c r="F324" s="219" t="s">
        <v>391</v>
      </c>
      <c r="G324" s="220" t="s">
        <v>147</v>
      </c>
      <c r="H324" s="221">
        <v>6.72</v>
      </c>
      <c r="I324" s="222"/>
      <c r="J324" s="223">
        <f>ROUND(I324*H324,2)</f>
        <v>0</v>
      </c>
      <c r="K324" s="219" t="s">
        <v>19</v>
      </c>
      <c r="L324" s="224"/>
      <c r="M324" s="225" t="s">
        <v>19</v>
      </c>
      <c r="N324" s="226" t="s">
        <v>46</v>
      </c>
      <c r="O324" s="66"/>
      <c r="P324" s="184">
        <f>O324*H324</f>
        <v>0</v>
      </c>
      <c r="Q324" s="184">
        <v>0</v>
      </c>
      <c r="R324" s="184">
        <f>Q324*H324</f>
        <v>0</v>
      </c>
      <c r="S324" s="184">
        <v>0</v>
      </c>
      <c r="T324" s="185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86" t="s">
        <v>160</v>
      </c>
      <c r="AT324" s="186" t="s">
        <v>244</v>
      </c>
      <c r="AU324" s="186" t="s">
        <v>85</v>
      </c>
      <c r="AY324" s="19" t="s">
        <v>134</v>
      </c>
      <c r="BE324" s="187">
        <f>IF(N324="základní",J324,0)</f>
        <v>0</v>
      </c>
      <c r="BF324" s="187">
        <f>IF(N324="snížená",J324,0)</f>
        <v>0</v>
      </c>
      <c r="BG324" s="187">
        <f>IF(N324="zákl. přenesená",J324,0)</f>
        <v>0</v>
      </c>
      <c r="BH324" s="187">
        <f>IF(N324="sníž. přenesená",J324,0)</f>
        <v>0</v>
      </c>
      <c r="BI324" s="187">
        <f>IF(N324="nulová",J324,0)</f>
        <v>0</v>
      </c>
      <c r="BJ324" s="19" t="s">
        <v>83</v>
      </c>
      <c r="BK324" s="187">
        <f>ROUND(I324*H324,2)</f>
        <v>0</v>
      </c>
      <c r="BL324" s="19" t="s">
        <v>141</v>
      </c>
      <c r="BM324" s="186" t="s">
        <v>392</v>
      </c>
    </row>
    <row r="325" spans="1:65" s="2" customFormat="1" ht="11.25">
      <c r="A325" s="36"/>
      <c r="B325" s="37"/>
      <c r="C325" s="38"/>
      <c r="D325" s="188" t="s">
        <v>142</v>
      </c>
      <c r="E325" s="38"/>
      <c r="F325" s="189" t="s">
        <v>391</v>
      </c>
      <c r="G325" s="38"/>
      <c r="H325" s="38"/>
      <c r="I325" s="190"/>
      <c r="J325" s="38"/>
      <c r="K325" s="38"/>
      <c r="L325" s="41"/>
      <c r="M325" s="191"/>
      <c r="N325" s="192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142</v>
      </c>
      <c r="AU325" s="19" t="s">
        <v>85</v>
      </c>
    </row>
    <row r="326" spans="1:65" s="2" customFormat="1" ht="16.5" customHeight="1">
      <c r="A326" s="36"/>
      <c r="B326" s="37"/>
      <c r="C326" s="175" t="s">
        <v>275</v>
      </c>
      <c r="D326" s="175" t="s">
        <v>136</v>
      </c>
      <c r="E326" s="176" t="s">
        <v>393</v>
      </c>
      <c r="F326" s="177" t="s">
        <v>394</v>
      </c>
      <c r="G326" s="178" t="s">
        <v>147</v>
      </c>
      <c r="H326" s="179">
        <v>274</v>
      </c>
      <c r="I326" s="180"/>
      <c r="J326" s="181">
        <f>ROUND(I326*H326,2)</f>
        <v>0</v>
      </c>
      <c r="K326" s="177" t="s">
        <v>140</v>
      </c>
      <c r="L326" s="41"/>
      <c r="M326" s="182" t="s">
        <v>19</v>
      </c>
      <c r="N326" s="183" t="s">
        <v>46</v>
      </c>
      <c r="O326" s="66"/>
      <c r="P326" s="184">
        <f>O326*H326</f>
        <v>0</v>
      </c>
      <c r="Q326" s="184">
        <v>0</v>
      </c>
      <c r="R326" s="184">
        <f>Q326*H326</f>
        <v>0</v>
      </c>
      <c r="S326" s="184">
        <v>0</v>
      </c>
      <c r="T326" s="185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6" t="s">
        <v>141</v>
      </c>
      <c r="AT326" s="186" t="s">
        <v>136</v>
      </c>
      <c r="AU326" s="186" t="s">
        <v>85</v>
      </c>
      <c r="AY326" s="19" t="s">
        <v>134</v>
      </c>
      <c r="BE326" s="187">
        <f>IF(N326="základní",J326,0)</f>
        <v>0</v>
      </c>
      <c r="BF326" s="187">
        <f>IF(N326="snížená",J326,0)</f>
        <v>0</v>
      </c>
      <c r="BG326" s="187">
        <f>IF(N326="zákl. přenesená",J326,0)</f>
        <v>0</v>
      </c>
      <c r="BH326" s="187">
        <f>IF(N326="sníž. přenesená",J326,0)</f>
        <v>0</v>
      </c>
      <c r="BI326" s="187">
        <f>IF(N326="nulová",J326,0)</f>
        <v>0</v>
      </c>
      <c r="BJ326" s="19" t="s">
        <v>83</v>
      </c>
      <c r="BK326" s="187">
        <f>ROUND(I326*H326,2)</f>
        <v>0</v>
      </c>
      <c r="BL326" s="19" t="s">
        <v>141</v>
      </c>
      <c r="BM326" s="186" t="s">
        <v>395</v>
      </c>
    </row>
    <row r="327" spans="1:65" s="2" customFormat="1" ht="11.25">
      <c r="A327" s="36"/>
      <c r="B327" s="37"/>
      <c r="C327" s="38"/>
      <c r="D327" s="188" t="s">
        <v>142</v>
      </c>
      <c r="E327" s="38"/>
      <c r="F327" s="189" t="s">
        <v>394</v>
      </c>
      <c r="G327" s="38"/>
      <c r="H327" s="38"/>
      <c r="I327" s="190"/>
      <c r="J327" s="38"/>
      <c r="K327" s="38"/>
      <c r="L327" s="41"/>
      <c r="M327" s="191"/>
      <c r="N327" s="192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142</v>
      </c>
      <c r="AU327" s="19" t="s">
        <v>85</v>
      </c>
    </row>
    <row r="328" spans="1:65" s="2" customFormat="1" ht="11.25">
      <c r="A328" s="36"/>
      <c r="B328" s="37"/>
      <c r="C328" s="38"/>
      <c r="D328" s="193" t="s">
        <v>143</v>
      </c>
      <c r="E328" s="38"/>
      <c r="F328" s="194" t="s">
        <v>396</v>
      </c>
      <c r="G328" s="38"/>
      <c r="H328" s="38"/>
      <c r="I328" s="190"/>
      <c r="J328" s="38"/>
      <c r="K328" s="38"/>
      <c r="L328" s="41"/>
      <c r="M328" s="191"/>
      <c r="N328" s="192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143</v>
      </c>
      <c r="AU328" s="19" t="s">
        <v>85</v>
      </c>
    </row>
    <row r="329" spans="1:65" s="13" customFormat="1" ht="11.25">
      <c r="B329" s="195"/>
      <c r="C329" s="196"/>
      <c r="D329" s="188" t="s">
        <v>149</v>
      </c>
      <c r="E329" s="197" t="s">
        <v>19</v>
      </c>
      <c r="F329" s="198" t="s">
        <v>259</v>
      </c>
      <c r="G329" s="196"/>
      <c r="H329" s="199">
        <v>14</v>
      </c>
      <c r="I329" s="200"/>
      <c r="J329" s="196"/>
      <c r="K329" s="196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149</v>
      </c>
      <c r="AU329" s="205" t="s">
        <v>85</v>
      </c>
      <c r="AV329" s="13" t="s">
        <v>85</v>
      </c>
      <c r="AW329" s="13" t="s">
        <v>36</v>
      </c>
      <c r="AX329" s="13" t="s">
        <v>75</v>
      </c>
      <c r="AY329" s="205" t="s">
        <v>134</v>
      </c>
    </row>
    <row r="330" spans="1:65" s="13" customFormat="1" ht="11.25">
      <c r="B330" s="195"/>
      <c r="C330" s="196"/>
      <c r="D330" s="188" t="s">
        <v>149</v>
      </c>
      <c r="E330" s="197" t="s">
        <v>19</v>
      </c>
      <c r="F330" s="198" t="s">
        <v>263</v>
      </c>
      <c r="G330" s="196"/>
      <c r="H330" s="199">
        <v>196</v>
      </c>
      <c r="I330" s="200"/>
      <c r="J330" s="196"/>
      <c r="K330" s="196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149</v>
      </c>
      <c r="AU330" s="205" t="s">
        <v>85</v>
      </c>
      <c r="AV330" s="13" t="s">
        <v>85</v>
      </c>
      <c r="AW330" s="13" t="s">
        <v>36</v>
      </c>
      <c r="AX330" s="13" t="s">
        <v>75</v>
      </c>
      <c r="AY330" s="205" t="s">
        <v>134</v>
      </c>
    </row>
    <row r="331" spans="1:65" s="13" customFormat="1" ht="11.25">
      <c r="B331" s="195"/>
      <c r="C331" s="196"/>
      <c r="D331" s="188" t="s">
        <v>149</v>
      </c>
      <c r="E331" s="197" t="s">
        <v>19</v>
      </c>
      <c r="F331" s="198" t="s">
        <v>267</v>
      </c>
      <c r="G331" s="196"/>
      <c r="H331" s="199">
        <v>64</v>
      </c>
      <c r="I331" s="200"/>
      <c r="J331" s="196"/>
      <c r="K331" s="196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149</v>
      </c>
      <c r="AU331" s="205" t="s">
        <v>85</v>
      </c>
      <c r="AV331" s="13" t="s">
        <v>85</v>
      </c>
      <c r="AW331" s="13" t="s">
        <v>36</v>
      </c>
      <c r="AX331" s="13" t="s">
        <v>75</v>
      </c>
      <c r="AY331" s="205" t="s">
        <v>134</v>
      </c>
    </row>
    <row r="332" spans="1:65" s="14" customFormat="1" ht="11.25">
      <c r="B332" s="206"/>
      <c r="C332" s="207"/>
      <c r="D332" s="188" t="s">
        <v>149</v>
      </c>
      <c r="E332" s="208" t="s">
        <v>19</v>
      </c>
      <c r="F332" s="209" t="s">
        <v>151</v>
      </c>
      <c r="G332" s="207"/>
      <c r="H332" s="210">
        <v>274</v>
      </c>
      <c r="I332" s="211"/>
      <c r="J332" s="207"/>
      <c r="K332" s="207"/>
      <c r="L332" s="212"/>
      <c r="M332" s="213"/>
      <c r="N332" s="214"/>
      <c r="O332" s="214"/>
      <c r="P332" s="214"/>
      <c r="Q332" s="214"/>
      <c r="R332" s="214"/>
      <c r="S332" s="214"/>
      <c r="T332" s="215"/>
      <c r="AT332" s="216" t="s">
        <v>149</v>
      </c>
      <c r="AU332" s="216" t="s">
        <v>85</v>
      </c>
      <c r="AV332" s="14" t="s">
        <v>141</v>
      </c>
      <c r="AW332" s="14" t="s">
        <v>36</v>
      </c>
      <c r="AX332" s="14" t="s">
        <v>83</v>
      </c>
      <c r="AY332" s="216" t="s">
        <v>134</v>
      </c>
    </row>
    <row r="333" spans="1:65" s="2" customFormat="1" ht="16.5" customHeight="1">
      <c r="A333" s="36"/>
      <c r="B333" s="37"/>
      <c r="C333" s="217" t="s">
        <v>397</v>
      </c>
      <c r="D333" s="217" t="s">
        <v>244</v>
      </c>
      <c r="E333" s="218" t="s">
        <v>398</v>
      </c>
      <c r="F333" s="219" t="s">
        <v>399</v>
      </c>
      <c r="G333" s="220" t="s">
        <v>147</v>
      </c>
      <c r="H333" s="221">
        <v>273</v>
      </c>
      <c r="I333" s="222"/>
      <c r="J333" s="223">
        <f>ROUND(I333*H333,2)</f>
        <v>0</v>
      </c>
      <c r="K333" s="219" t="s">
        <v>140</v>
      </c>
      <c r="L333" s="224"/>
      <c r="M333" s="225" t="s">
        <v>19</v>
      </c>
      <c r="N333" s="226" t="s">
        <v>46</v>
      </c>
      <c r="O333" s="66"/>
      <c r="P333" s="184">
        <f>O333*H333</f>
        <v>0</v>
      </c>
      <c r="Q333" s="184">
        <v>0</v>
      </c>
      <c r="R333" s="184">
        <f>Q333*H333</f>
        <v>0</v>
      </c>
      <c r="S333" s="184">
        <v>0</v>
      </c>
      <c r="T333" s="185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86" t="s">
        <v>160</v>
      </c>
      <c r="AT333" s="186" t="s">
        <v>244</v>
      </c>
      <c r="AU333" s="186" t="s">
        <v>85</v>
      </c>
      <c r="AY333" s="19" t="s">
        <v>134</v>
      </c>
      <c r="BE333" s="187">
        <f>IF(N333="základní",J333,0)</f>
        <v>0</v>
      </c>
      <c r="BF333" s="187">
        <f>IF(N333="snížená",J333,0)</f>
        <v>0</v>
      </c>
      <c r="BG333" s="187">
        <f>IF(N333="zákl. přenesená",J333,0)</f>
        <v>0</v>
      </c>
      <c r="BH333" s="187">
        <f>IF(N333="sníž. přenesená",J333,0)</f>
        <v>0</v>
      </c>
      <c r="BI333" s="187">
        <f>IF(N333="nulová",J333,0)</f>
        <v>0</v>
      </c>
      <c r="BJ333" s="19" t="s">
        <v>83</v>
      </c>
      <c r="BK333" s="187">
        <f>ROUND(I333*H333,2)</f>
        <v>0</v>
      </c>
      <c r="BL333" s="19" t="s">
        <v>141</v>
      </c>
      <c r="BM333" s="186" t="s">
        <v>400</v>
      </c>
    </row>
    <row r="334" spans="1:65" s="2" customFormat="1" ht="11.25">
      <c r="A334" s="36"/>
      <c r="B334" s="37"/>
      <c r="C334" s="38"/>
      <c r="D334" s="188" t="s">
        <v>142</v>
      </c>
      <c r="E334" s="38"/>
      <c r="F334" s="189" t="s">
        <v>399</v>
      </c>
      <c r="G334" s="38"/>
      <c r="H334" s="38"/>
      <c r="I334" s="190"/>
      <c r="J334" s="38"/>
      <c r="K334" s="38"/>
      <c r="L334" s="41"/>
      <c r="M334" s="191"/>
      <c r="N334" s="192"/>
      <c r="O334" s="66"/>
      <c r="P334" s="66"/>
      <c r="Q334" s="66"/>
      <c r="R334" s="66"/>
      <c r="S334" s="66"/>
      <c r="T334" s="67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9" t="s">
        <v>142</v>
      </c>
      <c r="AU334" s="19" t="s">
        <v>85</v>
      </c>
    </row>
    <row r="335" spans="1:65" s="2" customFormat="1" ht="16.5" customHeight="1">
      <c r="A335" s="36"/>
      <c r="B335" s="37"/>
      <c r="C335" s="217" t="s">
        <v>280</v>
      </c>
      <c r="D335" s="217" t="s">
        <v>244</v>
      </c>
      <c r="E335" s="218" t="s">
        <v>401</v>
      </c>
      <c r="F335" s="219" t="s">
        <v>402</v>
      </c>
      <c r="G335" s="220" t="s">
        <v>147</v>
      </c>
      <c r="H335" s="221">
        <v>14.7</v>
      </c>
      <c r="I335" s="222"/>
      <c r="J335" s="223">
        <f>ROUND(I335*H335,2)</f>
        <v>0</v>
      </c>
      <c r="K335" s="219" t="s">
        <v>140</v>
      </c>
      <c r="L335" s="224"/>
      <c r="M335" s="225" t="s">
        <v>19</v>
      </c>
      <c r="N335" s="226" t="s">
        <v>46</v>
      </c>
      <c r="O335" s="66"/>
      <c r="P335" s="184">
        <f>O335*H335</f>
        <v>0</v>
      </c>
      <c r="Q335" s="184">
        <v>0</v>
      </c>
      <c r="R335" s="184">
        <f>Q335*H335</f>
        <v>0</v>
      </c>
      <c r="S335" s="184">
        <v>0</v>
      </c>
      <c r="T335" s="185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6" t="s">
        <v>160</v>
      </c>
      <c r="AT335" s="186" t="s">
        <v>244</v>
      </c>
      <c r="AU335" s="186" t="s">
        <v>85</v>
      </c>
      <c r="AY335" s="19" t="s">
        <v>134</v>
      </c>
      <c r="BE335" s="187">
        <f>IF(N335="základní",J335,0)</f>
        <v>0</v>
      </c>
      <c r="BF335" s="187">
        <f>IF(N335="snížená",J335,0)</f>
        <v>0</v>
      </c>
      <c r="BG335" s="187">
        <f>IF(N335="zákl. přenesená",J335,0)</f>
        <v>0</v>
      </c>
      <c r="BH335" s="187">
        <f>IF(N335="sníž. přenesená",J335,0)</f>
        <v>0</v>
      </c>
      <c r="BI335" s="187">
        <f>IF(N335="nulová",J335,0)</f>
        <v>0</v>
      </c>
      <c r="BJ335" s="19" t="s">
        <v>83</v>
      </c>
      <c r="BK335" s="187">
        <f>ROUND(I335*H335,2)</f>
        <v>0</v>
      </c>
      <c r="BL335" s="19" t="s">
        <v>141</v>
      </c>
      <c r="BM335" s="186" t="s">
        <v>403</v>
      </c>
    </row>
    <row r="336" spans="1:65" s="2" customFormat="1" ht="11.25">
      <c r="A336" s="36"/>
      <c r="B336" s="37"/>
      <c r="C336" s="38"/>
      <c r="D336" s="188" t="s">
        <v>142</v>
      </c>
      <c r="E336" s="38"/>
      <c r="F336" s="189" t="s">
        <v>402</v>
      </c>
      <c r="G336" s="38"/>
      <c r="H336" s="38"/>
      <c r="I336" s="190"/>
      <c r="J336" s="38"/>
      <c r="K336" s="38"/>
      <c r="L336" s="41"/>
      <c r="M336" s="191"/>
      <c r="N336" s="192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142</v>
      </c>
      <c r="AU336" s="19" t="s">
        <v>85</v>
      </c>
    </row>
    <row r="337" spans="1:65" s="2" customFormat="1" ht="16.5" customHeight="1">
      <c r="A337" s="36"/>
      <c r="B337" s="37"/>
      <c r="C337" s="175" t="s">
        <v>404</v>
      </c>
      <c r="D337" s="175" t="s">
        <v>136</v>
      </c>
      <c r="E337" s="176" t="s">
        <v>405</v>
      </c>
      <c r="F337" s="177" t="s">
        <v>406</v>
      </c>
      <c r="G337" s="178" t="s">
        <v>147</v>
      </c>
      <c r="H337" s="179">
        <v>32</v>
      </c>
      <c r="I337" s="180"/>
      <c r="J337" s="181">
        <f>ROUND(I337*H337,2)</f>
        <v>0</v>
      </c>
      <c r="K337" s="177" t="s">
        <v>140</v>
      </c>
      <c r="L337" s="41"/>
      <c r="M337" s="182" t="s">
        <v>19</v>
      </c>
      <c r="N337" s="183" t="s">
        <v>46</v>
      </c>
      <c r="O337" s="66"/>
      <c r="P337" s="184">
        <f>O337*H337</f>
        <v>0</v>
      </c>
      <c r="Q337" s="184">
        <v>0</v>
      </c>
      <c r="R337" s="184">
        <f>Q337*H337</f>
        <v>0</v>
      </c>
      <c r="S337" s="184">
        <v>0</v>
      </c>
      <c r="T337" s="185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86" t="s">
        <v>141</v>
      </c>
      <c r="AT337" s="186" t="s">
        <v>136</v>
      </c>
      <c r="AU337" s="186" t="s">
        <v>85</v>
      </c>
      <c r="AY337" s="19" t="s">
        <v>134</v>
      </c>
      <c r="BE337" s="187">
        <f>IF(N337="základní",J337,0)</f>
        <v>0</v>
      </c>
      <c r="BF337" s="187">
        <f>IF(N337="snížená",J337,0)</f>
        <v>0</v>
      </c>
      <c r="BG337" s="187">
        <f>IF(N337="zákl. přenesená",J337,0)</f>
        <v>0</v>
      </c>
      <c r="BH337" s="187">
        <f>IF(N337="sníž. přenesená",J337,0)</f>
        <v>0</v>
      </c>
      <c r="BI337" s="187">
        <f>IF(N337="nulová",J337,0)</f>
        <v>0</v>
      </c>
      <c r="BJ337" s="19" t="s">
        <v>83</v>
      </c>
      <c r="BK337" s="187">
        <f>ROUND(I337*H337,2)</f>
        <v>0</v>
      </c>
      <c r="BL337" s="19" t="s">
        <v>141</v>
      </c>
      <c r="BM337" s="186" t="s">
        <v>407</v>
      </c>
    </row>
    <row r="338" spans="1:65" s="2" customFormat="1" ht="11.25">
      <c r="A338" s="36"/>
      <c r="B338" s="37"/>
      <c r="C338" s="38"/>
      <c r="D338" s="188" t="s">
        <v>142</v>
      </c>
      <c r="E338" s="38"/>
      <c r="F338" s="189" t="s">
        <v>406</v>
      </c>
      <c r="G338" s="38"/>
      <c r="H338" s="38"/>
      <c r="I338" s="190"/>
      <c r="J338" s="38"/>
      <c r="K338" s="38"/>
      <c r="L338" s="41"/>
      <c r="M338" s="191"/>
      <c r="N338" s="192"/>
      <c r="O338" s="66"/>
      <c r="P338" s="66"/>
      <c r="Q338" s="66"/>
      <c r="R338" s="66"/>
      <c r="S338" s="66"/>
      <c r="T338" s="67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9" t="s">
        <v>142</v>
      </c>
      <c r="AU338" s="19" t="s">
        <v>85</v>
      </c>
    </row>
    <row r="339" spans="1:65" s="2" customFormat="1" ht="11.25">
      <c r="A339" s="36"/>
      <c r="B339" s="37"/>
      <c r="C339" s="38"/>
      <c r="D339" s="193" t="s">
        <v>143</v>
      </c>
      <c r="E339" s="38"/>
      <c r="F339" s="194" t="s">
        <v>408</v>
      </c>
      <c r="G339" s="38"/>
      <c r="H339" s="38"/>
      <c r="I339" s="190"/>
      <c r="J339" s="38"/>
      <c r="K339" s="38"/>
      <c r="L339" s="41"/>
      <c r="M339" s="191"/>
      <c r="N339" s="192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143</v>
      </c>
      <c r="AU339" s="19" t="s">
        <v>85</v>
      </c>
    </row>
    <row r="340" spans="1:65" s="13" customFormat="1" ht="11.25">
      <c r="B340" s="195"/>
      <c r="C340" s="196"/>
      <c r="D340" s="188" t="s">
        <v>149</v>
      </c>
      <c r="E340" s="197" t="s">
        <v>19</v>
      </c>
      <c r="F340" s="198" t="s">
        <v>265</v>
      </c>
      <c r="G340" s="196"/>
      <c r="H340" s="199">
        <v>25</v>
      </c>
      <c r="I340" s="200"/>
      <c r="J340" s="196"/>
      <c r="K340" s="196"/>
      <c r="L340" s="201"/>
      <c r="M340" s="202"/>
      <c r="N340" s="203"/>
      <c r="O340" s="203"/>
      <c r="P340" s="203"/>
      <c r="Q340" s="203"/>
      <c r="R340" s="203"/>
      <c r="S340" s="203"/>
      <c r="T340" s="204"/>
      <c r="AT340" s="205" t="s">
        <v>149</v>
      </c>
      <c r="AU340" s="205" t="s">
        <v>85</v>
      </c>
      <c r="AV340" s="13" t="s">
        <v>85</v>
      </c>
      <c r="AW340" s="13" t="s">
        <v>36</v>
      </c>
      <c r="AX340" s="13" t="s">
        <v>75</v>
      </c>
      <c r="AY340" s="205" t="s">
        <v>134</v>
      </c>
    </row>
    <row r="341" spans="1:65" s="13" customFormat="1" ht="11.25">
      <c r="B341" s="195"/>
      <c r="C341" s="196"/>
      <c r="D341" s="188" t="s">
        <v>149</v>
      </c>
      <c r="E341" s="197" t="s">
        <v>19</v>
      </c>
      <c r="F341" s="198" t="s">
        <v>268</v>
      </c>
      <c r="G341" s="196"/>
      <c r="H341" s="199">
        <v>7</v>
      </c>
      <c r="I341" s="200"/>
      <c r="J341" s="196"/>
      <c r="K341" s="196"/>
      <c r="L341" s="201"/>
      <c r="M341" s="202"/>
      <c r="N341" s="203"/>
      <c r="O341" s="203"/>
      <c r="P341" s="203"/>
      <c r="Q341" s="203"/>
      <c r="R341" s="203"/>
      <c r="S341" s="203"/>
      <c r="T341" s="204"/>
      <c r="AT341" s="205" t="s">
        <v>149</v>
      </c>
      <c r="AU341" s="205" t="s">
        <v>85</v>
      </c>
      <c r="AV341" s="13" t="s">
        <v>85</v>
      </c>
      <c r="AW341" s="13" t="s">
        <v>36</v>
      </c>
      <c r="AX341" s="13" t="s">
        <v>75</v>
      </c>
      <c r="AY341" s="205" t="s">
        <v>134</v>
      </c>
    </row>
    <row r="342" spans="1:65" s="14" customFormat="1" ht="11.25">
      <c r="B342" s="206"/>
      <c r="C342" s="207"/>
      <c r="D342" s="188" t="s">
        <v>149</v>
      </c>
      <c r="E342" s="208" t="s">
        <v>19</v>
      </c>
      <c r="F342" s="209" t="s">
        <v>151</v>
      </c>
      <c r="G342" s="207"/>
      <c r="H342" s="210">
        <v>32</v>
      </c>
      <c r="I342" s="211"/>
      <c r="J342" s="207"/>
      <c r="K342" s="207"/>
      <c r="L342" s="212"/>
      <c r="M342" s="213"/>
      <c r="N342" s="214"/>
      <c r="O342" s="214"/>
      <c r="P342" s="214"/>
      <c r="Q342" s="214"/>
      <c r="R342" s="214"/>
      <c r="S342" s="214"/>
      <c r="T342" s="215"/>
      <c r="AT342" s="216" t="s">
        <v>149</v>
      </c>
      <c r="AU342" s="216" t="s">
        <v>85</v>
      </c>
      <c r="AV342" s="14" t="s">
        <v>141</v>
      </c>
      <c r="AW342" s="14" t="s">
        <v>36</v>
      </c>
      <c r="AX342" s="14" t="s">
        <v>83</v>
      </c>
      <c r="AY342" s="216" t="s">
        <v>134</v>
      </c>
    </row>
    <row r="343" spans="1:65" s="2" customFormat="1" ht="16.5" customHeight="1">
      <c r="A343" s="36"/>
      <c r="B343" s="37"/>
      <c r="C343" s="217" t="s">
        <v>286</v>
      </c>
      <c r="D343" s="217" t="s">
        <v>244</v>
      </c>
      <c r="E343" s="218" t="s">
        <v>409</v>
      </c>
      <c r="F343" s="219" t="s">
        <v>410</v>
      </c>
      <c r="G343" s="220" t="s">
        <v>147</v>
      </c>
      <c r="H343" s="221">
        <v>7.35</v>
      </c>
      <c r="I343" s="222"/>
      <c r="J343" s="223">
        <f>ROUND(I343*H343,2)</f>
        <v>0</v>
      </c>
      <c r="K343" s="219" t="s">
        <v>140</v>
      </c>
      <c r="L343" s="224"/>
      <c r="M343" s="225" t="s">
        <v>19</v>
      </c>
      <c r="N343" s="226" t="s">
        <v>46</v>
      </c>
      <c r="O343" s="66"/>
      <c r="P343" s="184">
        <f>O343*H343</f>
        <v>0</v>
      </c>
      <c r="Q343" s="184">
        <v>0</v>
      </c>
      <c r="R343" s="184">
        <f>Q343*H343</f>
        <v>0</v>
      </c>
      <c r="S343" s="184">
        <v>0</v>
      </c>
      <c r="T343" s="185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186" t="s">
        <v>160</v>
      </c>
      <c r="AT343" s="186" t="s">
        <v>244</v>
      </c>
      <c r="AU343" s="186" t="s">
        <v>85</v>
      </c>
      <c r="AY343" s="19" t="s">
        <v>134</v>
      </c>
      <c r="BE343" s="187">
        <f>IF(N343="základní",J343,0)</f>
        <v>0</v>
      </c>
      <c r="BF343" s="187">
        <f>IF(N343="snížená",J343,0)</f>
        <v>0</v>
      </c>
      <c r="BG343" s="187">
        <f>IF(N343="zákl. přenesená",J343,0)</f>
        <v>0</v>
      </c>
      <c r="BH343" s="187">
        <f>IF(N343="sníž. přenesená",J343,0)</f>
        <v>0</v>
      </c>
      <c r="BI343" s="187">
        <f>IF(N343="nulová",J343,0)</f>
        <v>0</v>
      </c>
      <c r="BJ343" s="19" t="s">
        <v>83</v>
      </c>
      <c r="BK343" s="187">
        <f>ROUND(I343*H343,2)</f>
        <v>0</v>
      </c>
      <c r="BL343" s="19" t="s">
        <v>141</v>
      </c>
      <c r="BM343" s="186" t="s">
        <v>411</v>
      </c>
    </row>
    <row r="344" spans="1:65" s="2" customFormat="1" ht="11.25">
      <c r="A344" s="36"/>
      <c r="B344" s="37"/>
      <c r="C344" s="38"/>
      <c r="D344" s="188" t="s">
        <v>142</v>
      </c>
      <c r="E344" s="38"/>
      <c r="F344" s="189" t="s">
        <v>410</v>
      </c>
      <c r="G344" s="38"/>
      <c r="H344" s="38"/>
      <c r="I344" s="190"/>
      <c r="J344" s="38"/>
      <c r="K344" s="38"/>
      <c r="L344" s="41"/>
      <c r="M344" s="191"/>
      <c r="N344" s="192"/>
      <c r="O344" s="66"/>
      <c r="P344" s="66"/>
      <c r="Q344" s="66"/>
      <c r="R344" s="66"/>
      <c r="S344" s="66"/>
      <c r="T344" s="67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9" t="s">
        <v>142</v>
      </c>
      <c r="AU344" s="19" t="s">
        <v>85</v>
      </c>
    </row>
    <row r="345" spans="1:65" s="12" customFormat="1" ht="22.9" customHeight="1">
      <c r="B345" s="159"/>
      <c r="C345" s="160"/>
      <c r="D345" s="161" t="s">
        <v>74</v>
      </c>
      <c r="E345" s="173" t="s">
        <v>160</v>
      </c>
      <c r="F345" s="173" t="s">
        <v>412</v>
      </c>
      <c r="G345" s="160"/>
      <c r="H345" s="160"/>
      <c r="I345" s="163"/>
      <c r="J345" s="174">
        <f>BK345</f>
        <v>0</v>
      </c>
      <c r="K345" s="160"/>
      <c r="L345" s="165"/>
      <c r="M345" s="166"/>
      <c r="N345" s="167"/>
      <c r="O345" s="167"/>
      <c r="P345" s="168">
        <f>SUM(P346:P389)</f>
        <v>0</v>
      </c>
      <c r="Q345" s="167"/>
      <c r="R345" s="168">
        <f>SUM(R346:R389)</f>
        <v>0</v>
      </c>
      <c r="S345" s="167"/>
      <c r="T345" s="169">
        <f>SUM(T346:T389)</f>
        <v>0</v>
      </c>
      <c r="AR345" s="170" t="s">
        <v>83</v>
      </c>
      <c r="AT345" s="171" t="s">
        <v>74</v>
      </c>
      <c r="AU345" s="171" t="s">
        <v>83</v>
      </c>
      <c r="AY345" s="170" t="s">
        <v>134</v>
      </c>
      <c r="BK345" s="172">
        <f>SUM(BK346:BK389)</f>
        <v>0</v>
      </c>
    </row>
    <row r="346" spans="1:65" s="2" customFormat="1" ht="16.5" customHeight="1">
      <c r="A346" s="36"/>
      <c r="B346" s="37"/>
      <c r="C346" s="175" t="s">
        <v>413</v>
      </c>
      <c r="D346" s="175" t="s">
        <v>136</v>
      </c>
      <c r="E346" s="176" t="s">
        <v>414</v>
      </c>
      <c r="F346" s="177" t="s">
        <v>415</v>
      </c>
      <c r="G346" s="178" t="s">
        <v>188</v>
      </c>
      <c r="H346" s="179">
        <v>0.45</v>
      </c>
      <c r="I346" s="180"/>
      <c r="J346" s="181">
        <f>ROUND(I346*H346,2)</f>
        <v>0</v>
      </c>
      <c r="K346" s="177" t="s">
        <v>140</v>
      </c>
      <c r="L346" s="41"/>
      <c r="M346" s="182" t="s">
        <v>19</v>
      </c>
      <c r="N346" s="183" t="s">
        <v>46</v>
      </c>
      <c r="O346" s="66"/>
      <c r="P346" s="184">
        <f>O346*H346</f>
        <v>0</v>
      </c>
      <c r="Q346" s="184">
        <v>0</v>
      </c>
      <c r="R346" s="184">
        <f>Q346*H346</f>
        <v>0</v>
      </c>
      <c r="S346" s="184">
        <v>0</v>
      </c>
      <c r="T346" s="185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86" t="s">
        <v>141</v>
      </c>
      <c r="AT346" s="186" t="s">
        <v>136</v>
      </c>
      <c r="AU346" s="186" t="s">
        <v>85</v>
      </c>
      <c r="AY346" s="19" t="s">
        <v>134</v>
      </c>
      <c r="BE346" s="187">
        <f>IF(N346="základní",J346,0)</f>
        <v>0</v>
      </c>
      <c r="BF346" s="187">
        <f>IF(N346="snížená",J346,0)</f>
        <v>0</v>
      </c>
      <c r="BG346" s="187">
        <f>IF(N346="zákl. přenesená",J346,0)</f>
        <v>0</v>
      </c>
      <c r="BH346" s="187">
        <f>IF(N346="sníž. přenesená",J346,0)</f>
        <v>0</v>
      </c>
      <c r="BI346" s="187">
        <f>IF(N346="nulová",J346,0)</f>
        <v>0</v>
      </c>
      <c r="BJ346" s="19" t="s">
        <v>83</v>
      </c>
      <c r="BK346" s="187">
        <f>ROUND(I346*H346,2)</f>
        <v>0</v>
      </c>
      <c r="BL346" s="19" t="s">
        <v>141</v>
      </c>
      <c r="BM346" s="186" t="s">
        <v>416</v>
      </c>
    </row>
    <row r="347" spans="1:65" s="2" customFormat="1" ht="11.25">
      <c r="A347" s="36"/>
      <c r="B347" s="37"/>
      <c r="C347" s="38"/>
      <c r="D347" s="188" t="s">
        <v>142</v>
      </c>
      <c r="E347" s="38"/>
      <c r="F347" s="189" t="s">
        <v>415</v>
      </c>
      <c r="G347" s="38"/>
      <c r="H347" s="38"/>
      <c r="I347" s="190"/>
      <c r="J347" s="38"/>
      <c r="K347" s="38"/>
      <c r="L347" s="41"/>
      <c r="M347" s="191"/>
      <c r="N347" s="192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142</v>
      </c>
      <c r="AU347" s="19" t="s">
        <v>85</v>
      </c>
    </row>
    <row r="348" spans="1:65" s="2" customFormat="1" ht="11.25">
      <c r="A348" s="36"/>
      <c r="B348" s="37"/>
      <c r="C348" s="38"/>
      <c r="D348" s="193" t="s">
        <v>143</v>
      </c>
      <c r="E348" s="38"/>
      <c r="F348" s="194" t="s">
        <v>417</v>
      </c>
      <c r="G348" s="38"/>
      <c r="H348" s="38"/>
      <c r="I348" s="190"/>
      <c r="J348" s="38"/>
      <c r="K348" s="38"/>
      <c r="L348" s="41"/>
      <c r="M348" s="191"/>
      <c r="N348" s="192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9" t="s">
        <v>143</v>
      </c>
      <c r="AU348" s="19" t="s">
        <v>85</v>
      </c>
    </row>
    <row r="349" spans="1:65" s="13" customFormat="1" ht="11.25">
      <c r="B349" s="195"/>
      <c r="C349" s="196"/>
      <c r="D349" s="188" t="s">
        <v>149</v>
      </c>
      <c r="E349" s="197" t="s">
        <v>19</v>
      </c>
      <c r="F349" s="198" t="s">
        <v>418</v>
      </c>
      <c r="G349" s="196"/>
      <c r="H349" s="199">
        <v>0.45</v>
      </c>
      <c r="I349" s="200"/>
      <c r="J349" s="196"/>
      <c r="K349" s="196"/>
      <c r="L349" s="201"/>
      <c r="M349" s="202"/>
      <c r="N349" s="203"/>
      <c r="O349" s="203"/>
      <c r="P349" s="203"/>
      <c r="Q349" s="203"/>
      <c r="R349" s="203"/>
      <c r="S349" s="203"/>
      <c r="T349" s="204"/>
      <c r="AT349" s="205" t="s">
        <v>149</v>
      </c>
      <c r="AU349" s="205" t="s">
        <v>85</v>
      </c>
      <c r="AV349" s="13" t="s">
        <v>85</v>
      </c>
      <c r="AW349" s="13" t="s">
        <v>36</v>
      </c>
      <c r="AX349" s="13" t="s">
        <v>75</v>
      </c>
      <c r="AY349" s="205" t="s">
        <v>134</v>
      </c>
    </row>
    <row r="350" spans="1:65" s="14" customFormat="1" ht="11.25">
      <c r="B350" s="206"/>
      <c r="C350" s="207"/>
      <c r="D350" s="188" t="s">
        <v>149</v>
      </c>
      <c r="E350" s="208" t="s">
        <v>19</v>
      </c>
      <c r="F350" s="209" t="s">
        <v>151</v>
      </c>
      <c r="G350" s="207"/>
      <c r="H350" s="210">
        <v>0.45</v>
      </c>
      <c r="I350" s="211"/>
      <c r="J350" s="207"/>
      <c r="K350" s="207"/>
      <c r="L350" s="212"/>
      <c r="M350" s="213"/>
      <c r="N350" s="214"/>
      <c r="O350" s="214"/>
      <c r="P350" s="214"/>
      <c r="Q350" s="214"/>
      <c r="R350" s="214"/>
      <c r="S350" s="214"/>
      <c r="T350" s="215"/>
      <c r="AT350" s="216" t="s">
        <v>149</v>
      </c>
      <c r="AU350" s="216" t="s">
        <v>85</v>
      </c>
      <c r="AV350" s="14" t="s">
        <v>141</v>
      </c>
      <c r="AW350" s="14" t="s">
        <v>36</v>
      </c>
      <c r="AX350" s="14" t="s">
        <v>83</v>
      </c>
      <c r="AY350" s="216" t="s">
        <v>134</v>
      </c>
    </row>
    <row r="351" spans="1:65" s="2" customFormat="1" ht="16.5" customHeight="1">
      <c r="A351" s="36"/>
      <c r="B351" s="37"/>
      <c r="C351" s="175" t="s">
        <v>290</v>
      </c>
      <c r="D351" s="175" t="s">
        <v>136</v>
      </c>
      <c r="E351" s="176" t="s">
        <v>419</v>
      </c>
      <c r="F351" s="177" t="s">
        <v>420</v>
      </c>
      <c r="G351" s="178" t="s">
        <v>139</v>
      </c>
      <c r="H351" s="179">
        <v>5</v>
      </c>
      <c r="I351" s="180"/>
      <c r="J351" s="181">
        <f>ROUND(I351*H351,2)</f>
        <v>0</v>
      </c>
      <c r="K351" s="177" t="s">
        <v>140</v>
      </c>
      <c r="L351" s="41"/>
      <c r="M351" s="182" t="s">
        <v>19</v>
      </c>
      <c r="N351" s="183" t="s">
        <v>46</v>
      </c>
      <c r="O351" s="66"/>
      <c r="P351" s="184">
        <f>O351*H351</f>
        <v>0</v>
      </c>
      <c r="Q351" s="184">
        <v>0</v>
      </c>
      <c r="R351" s="184">
        <f>Q351*H351</f>
        <v>0</v>
      </c>
      <c r="S351" s="184">
        <v>0</v>
      </c>
      <c r="T351" s="185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86" t="s">
        <v>141</v>
      </c>
      <c r="AT351" s="186" t="s">
        <v>136</v>
      </c>
      <c r="AU351" s="186" t="s">
        <v>85</v>
      </c>
      <c r="AY351" s="19" t="s">
        <v>134</v>
      </c>
      <c r="BE351" s="187">
        <f>IF(N351="základní",J351,0)</f>
        <v>0</v>
      </c>
      <c r="BF351" s="187">
        <f>IF(N351="snížená",J351,0)</f>
        <v>0</v>
      </c>
      <c r="BG351" s="187">
        <f>IF(N351="zákl. přenesená",J351,0)</f>
        <v>0</v>
      </c>
      <c r="BH351" s="187">
        <f>IF(N351="sníž. přenesená",J351,0)</f>
        <v>0</v>
      </c>
      <c r="BI351" s="187">
        <f>IF(N351="nulová",J351,0)</f>
        <v>0</v>
      </c>
      <c r="BJ351" s="19" t="s">
        <v>83</v>
      </c>
      <c r="BK351" s="187">
        <f>ROUND(I351*H351,2)</f>
        <v>0</v>
      </c>
      <c r="BL351" s="19" t="s">
        <v>141</v>
      </c>
      <c r="BM351" s="186" t="s">
        <v>421</v>
      </c>
    </row>
    <row r="352" spans="1:65" s="2" customFormat="1" ht="11.25">
      <c r="A352" s="36"/>
      <c r="B352" s="37"/>
      <c r="C352" s="38"/>
      <c r="D352" s="188" t="s">
        <v>142</v>
      </c>
      <c r="E352" s="38"/>
      <c r="F352" s="189" t="s">
        <v>420</v>
      </c>
      <c r="G352" s="38"/>
      <c r="H352" s="38"/>
      <c r="I352" s="190"/>
      <c r="J352" s="38"/>
      <c r="K352" s="38"/>
      <c r="L352" s="41"/>
      <c r="M352" s="191"/>
      <c r="N352" s="192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9" t="s">
        <v>142</v>
      </c>
      <c r="AU352" s="19" t="s">
        <v>85</v>
      </c>
    </row>
    <row r="353" spans="1:65" s="2" customFormat="1" ht="11.25">
      <c r="A353" s="36"/>
      <c r="B353" s="37"/>
      <c r="C353" s="38"/>
      <c r="D353" s="193" t="s">
        <v>143</v>
      </c>
      <c r="E353" s="38"/>
      <c r="F353" s="194" t="s">
        <v>422</v>
      </c>
      <c r="G353" s="38"/>
      <c r="H353" s="38"/>
      <c r="I353" s="190"/>
      <c r="J353" s="38"/>
      <c r="K353" s="38"/>
      <c r="L353" s="41"/>
      <c r="M353" s="191"/>
      <c r="N353" s="192"/>
      <c r="O353" s="66"/>
      <c r="P353" s="66"/>
      <c r="Q353" s="66"/>
      <c r="R353" s="66"/>
      <c r="S353" s="66"/>
      <c r="T353" s="67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9" t="s">
        <v>143</v>
      </c>
      <c r="AU353" s="19" t="s">
        <v>85</v>
      </c>
    </row>
    <row r="354" spans="1:65" s="2" customFormat="1" ht="16.5" customHeight="1">
      <c r="A354" s="36"/>
      <c r="B354" s="37"/>
      <c r="C354" s="217" t="s">
        <v>423</v>
      </c>
      <c r="D354" s="217" t="s">
        <v>244</v>
      </c>
      <c r="E354" s="218" t="s">
        <v>424</v>
      </c>
      <c r="F354" s="219" t="s">
        <v>425</v>
      </c>
      <c r="G354" s="220" t="s">
        <v>139</v>
      </c>
      <c r="H354" s="221">
        <v>5</v>
      </c>
      <c r="I354" s="222"/>
      <c r="J354" s="223">
        <f>ROUND(I354*H354,2)</f>
        <v>0</v>
      </c>
      <c r="K354" s="219" t="s">
        <v>140</v>
      </c>
      <c r="L354" s="224"/>
      <c r="M354" s="225" t="s">
        <v>19</v>
      </c>
      <c r="N354" s="226" t="s">
        <v>46</v>
      </c>
      <c r="O354" s="66"/>
      <c r="P354" s="184">
        <f>O354*H354</f>
        <v>0</v>
      </c>
      <c r="Q354" s="184">
        <v>0</v>
      </c>
      <c r="R354" s="184">
        <f>Q354*H354</f>
        <v>0</v>
      </c>
      <c r="S354" s="184">
        <v>0</v>
      </c>
      <c r="T354" s="185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6" t="s">
        <v>160</v>
      </c>
      <c r="AT354" s="186" t="s">
        <v>244</v>
      </c>
      <c r="AU354" s="186" t="s">
        <v>85</v>
      </c>
      <c r="AY354" s="19" t="s">
        <v>134</v>
      </c>
      <c r="BE354" s="187">
        <f>IF(N354="základní",J354,0)</f>
        <v>0</v>
      </c>
      <c r="BF354" s="187">
        <f>IF(N354="snížená",J354,0)</f>
        <v>0</v>
      </c>
      <c r="BG354" s="187">
        <f>IF(N354="zákl. přenesená",J354,0)</f>
        <v>0</v>
      </c>
      <c r="BH354" s="187">
        <f>IF(N354="sníž. přenesená",J354,0)</f>
        <v>0</v>
      </c>
      <c r="BI354" s="187">
        <f>IF(N354="nulová",J354,0)</f>
        <v>0</v>
      </c>
      <c r="BJ354" s="19" t="s">
        <v>83</v>
      </c>
      <c r="BK354" s="187">
        <f>ROUND(I354*H354,2)</f>
        <v>0</v>
      </c>
      <c r="BL354" s="19" t="s">
        <v>141</v>
      </c>
      <c r="BM354" s="186" t="s">
        <v>426</v>
      </c>
    </row>
    <row r="355" spans="1:65" s="2" customFormat="1" ht="11.25">
      <c r="A355" s="36"/>
      <c r="B355" s="37"/>
      <c r="C355" s="38"/>
      <c r="D355" s="188" t="s">
        <v>142</v>
      </c>
      <c r="E355" s="38"/>
      <c r="F355" s="189" t="s">
        <v>425</v>
      </c>
      <c r="G355" s="38"/>
      <c r="H355" s="38"/>
      <c r="I355" s="190"/>
      <c r="J355" s="38"/>
      <c r="K355" s="38"/>
      <c r="L355" s="41"/>
      <c r="M355" s="191"/>
      <c r="N355" s="192"/>
      <c r="O355" s="66"/>
      <c r="P355" s="66"/>
      <c r="Q355" s="66"/>
      <c r="R355" s="66"/>
      <c r="S355" s="66"/>
      <c r="T355" s="67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142</v>
      </c>
      <c r="AU355" s="19" t="s">
        <v>85</v>
      </c>
    </row>
    <row r="356" spans="1:65" s="2" customFormat="1" ht="16.5" customHeight="1">
      <c r="A356" s="36"/>
      <c r="B356" s="37"/>
      <c r="C356" s="175" t="s">
        <v>295</v>
      </c>
      <c r="D356" s="175" t="s">
        <v>136</v>
      </c>
      <c r="E356" s="176" t="s">
        <v>427</v>
      </c>
      <c r="F356" s="177" t="s">
        <v>428</v>
      </c>
      <c r="G356" s="178" t="s">
        <v>139</v>
      </c>
      <c r="H356" s="179">
        <v>5</v>
      </c>
      <c r="I356" s="180"/>
      <c r="J356" s="181">
        <f>ROUND(I356*H356,2)</f>
        <v>0</v>
      </c>
      <c r="K356" s="177" t="s">
        <v>140</v>
      </c>
      <c r="L356" s="41"/>
      <c r="M356" s="182" t="s">
        <v>19</v>
      </c>
      <c r="N356" s="183" t="s">
        <v>46</v>
      </c>
      <c r="O356" s="66"/>
      <c r="P356" s="184">
        <f>O356*H356</f>
        <v>0</v>
      </c>
      <c r="Q356" s="184">
        <v>0</v>
      </c>
      <c r="R356" s="184">
        <f>Q356*H356</f>
        <v>0</v>
      </c>
      <c r="S356" s="184">
        <v>0</v>
      </c>
      <c r="T356" s="185">
        <f>S356*H356</f>
        <v>0</v>
      </c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R356" s="186" t="s">
        <v>141</v>
      </c>
      <c r="AT356" s="186" t="s">
        <v>136</v>
      </c>
      <c r="AU356" s="186" t="s">
        <v>85</v>
      </c>
      <c r="AY356" s="19" t="s">
        <v>134</v>
      </c>
      <c r="BE356" s="187">
        <f>IF(N356="základní",J356,0)</f>
        <v>0</v>
      </c>
      <c r="BF356" s="187">
        <f>IF(N356="snížená",J356,0)</f>
        <v>0</v>
      </c>
      <c r="BG356" s="187">
        <f>IF(N356="zákl. přenesená",J356,0)</f>
        <v>0</v>
      </c>
      <c r="BH356" s="187">
        <f>IF(N356="sníž. přenesená",J356,0)</f>
        <v>0</v>
      </c>
      <c r="BI356" s="187">
        <f>IF(N356="nulová",J356,0)</f>
        <v>0</v>
      </c>
      <c r="BJ356" s="19" t="s">
        <v>83</v>
      </c>
      <c r="BK356" s="187">
        <f>ROUND(I356*H356,2)</f>
        <v>0</v>
      </c>
      <c r="BL356" s="19" t="s">
        <v>141</v>
      </c>
      <c r="BM356" s="186" t="s">
        <v>429</v>
      </c>
    </row>
    <row r="357" spans="1:65" s="2" customFormat="1" ht="11.25">
      <c r="A357" s="36"/>
      <c r="B357" s="37"/>
      <c r="C357" s="38"/>
      <c r="D357" s="188" t="s">
        <v>142</v>
      </c>
      <c r="E357" s="38"/>
      <c r="F357" s="189" t="s">
        <v>428</v>
      </c>
      <c r="G357" s="38"/>
      <c r="H357" s="38"/>
      <c r="I357" s="190"/>
      <c r="J357" s="38"/>
      <c r="K357" s="38"/>
      <c r="L357" s="41"/>
      <c r="M357" s="191"/>
      <c r="N357" s="192"/>
      <c r="O357" s="66"/>
      <c r="P357" s="66"/>
      <c r="Q357" s="66"/>
      <c r="R357" s="66"/>
      <c r="S357" s="66"/>
      <c r="T357" s="67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T357" s="19" t="s">
        <v>142</v>
      </c>
      <c r="AU357" s="19" t="s">
        <v>85</v>
      </c>
    </row>
    <row r="358" spans="1:65" s="2" customFormat="1" ht="11.25">
      <c r="A358" s="36"/>
      <c r="B358" s="37"/>
      <c r="C358" s="38"/>
      <c r="D358" s="193" t="s">
        <v>143</v>
      </c>
      <c r="E358" s="38"/>
      <c r="F358" s="194" t="s">
        <v>430</v>
      </c>
      <c r="G358" s="38"/>
      <c r="H358" s="38"/>
      <c r="I358" s="190"/>
      <c r="J358" s="38"/>
      <c r="K358" s="38"/>
      <c r="L358" s="41"/>
      <c r="M358" s="191"/>
      <c r="N358" s="192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143</v>
      </c>
      <c r="AU358" s="19" t="s">
        <v>85</v>
      </c>
    </row>
    <row r="359" spans="1:65" s="2" customFormat="1" ht="16.5" customHeight="1">
      <c r="A359" s="36"/>
      <c r="B359" s="37"/>
      <c r="C359" s="217" t="s">
        <v>431</v>
      </c>
      <c r="D359" s="217" t="s">
        <v>244</v>
      </c>
      <c r="E359" s="218" t="s">
        <v>432</v>
      </c>
      <c r="F359" s="219" t="s">
        <v>433</v>
      </c>
      <c r="G359" s="220" t="s">
        <v>139</v>
      </c>
      <c r="H359" s="221">
        <v>5</v>
      </c>
      <c r="I359" s="222"/>
      <c r="J359" s="223">
        <f>ROUND(I359*H359,2)</f>
        <v>0</v>
      </c>
      <c r="K359" s="219" t="s">
        <v>140</v>
      </c>
      <c r="L359" s="224"/>
      <c r="M359" s="225" t="s">
        <v>19</v>
      </c>
      <c r="N359" s="226" t="s">
        <v>46</v>
      </c>
      <c r="O359" s="66"/>
      <c r="P359" s="184">
        <f>O359*H359</f>
        <v>0</v>
      </c>
      <c r="Q359" s="184">
        <v>0</v>
      </c>
      <c r="R359" s="184">
        <f>Q359*H359</f>
        <v>0</v>
      </c>
      <c r="S359" s="184">
        <v>0</v>
      </c>
      <c r="T359" s="185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6" t="s">
        <v>160</v>
      </c>
      <c r="AT359" s="186" t="s">
        <v>244</v>
      </c>
      <c r="AU359" s="186" t="s">
        <v>85</v>
      </c>
      <c r="AY359" s="19" t="s">
        <v>134</v>
      </c>
      <c r="BE359" s="187">
        <f>IF(N359="základní",J359,0)</f>
        <v>0</v>
      </c>
      <c r="BF359" s="187">
        <f>IF(N359="snížená",J359,0)</f>
        <v>0</v>
      </c>
      <c r="BG359" s="187">
        <f>IF(N359="zákl. přenesená",J359,0)</f>
        <v>0</v>
      </c>
      <c r="BH359" s="187">
        <f>IF(N359="sníž. přenesená",J359,0)</f>
        <v>0</v>
      </c>
      <c r="BI359" s="187">
        <f>IF(N359="nulová",J359,0)</f>
        <v>0</v>
      </c>
      <c r="BJ359" s="19" t="s">
        <v>83</v>
      </c>
      <c r="BK359" s="187">
        <f>ROUND(I359*H359,2)</f>
        <v>0</v>
      </c>
      <c r="BL359" s="19" t="s">
        <v>141</v>
      </c>
      <c r="BM359" s="186" t="s">
        <v>434</v>
      </c>
    </row>
    <row r="360" spans="1:65" s="2" customFormat="1" ht="11.25">
      <c r="A360" s="36"/>
      <c r="B360" s="37"/>
      <c r="C360" s="38"/>
      <c r="D360" s="188" t="s">
        <v>142</v>
      </c>
      <c r="E360" s="38"/>
      <c r="F360" s="189" t="s">
        <v>433</v>
      </c>
      <c r="G360" s="38"/>
      <c r="H360" s="38"/>
      <c r="I360" s="190"/>
      <c r="J360" s="38"/>
      <c r="K360" s="38"/>
      <c r="L360" s="41"/>
      <c r="M360" s="191"/>
      <c r="N360" s="192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9" t="s">
        <v>142</v>
      </c>
      <c r="AU360" s="19" t="s">
        <v>85</v>
      </c>
    </row>
    <row r="361" spans="1:65" s="2" customFormat="1" ht="16.5" customHeight="1">
      <c r="A361" s="36"/>
      <c r="B361" s="37"/>
      <c r="C361" s="217" t="s">
        <v>299</v>
      </c>
      <c r="D361" s="217" t="s">
        <v>244</v>
      </c>
      <c r="E361" s="218" t="s">
        <v>435</v>
      </c>
      <c r="F361" s="219" t="s">
        <v>436</v>
      </c>
      <c r="G361" s="220" t="s">
        <v>139</v>
      </c>
      <c r="H361" s="221">
        <v>5</v>
      </c>
      <c r="I361" s="222"/>
      <c r="J361" s="223">
        <f>ROUND(I361*H361,2)</f>
        <v>0</v>
      </c>
      <c r="K361" s="219" t="s">
        <v>140</v>
      </c>
      <c r="L361" s="224"/>
      <c r="M361" s="225" t="s">
        <v>19</v>
      </c>
      <c r="N361" s="226" t="s">
        <v>46</v>
      </c>
      <c r="O361" s="66"/>
      <c r="P361" s="184">
        <f>O361*H361</f>
        <v>0</v>
      </c>
      <c r="Q361" s="184">
        <v>0</v>
      </c>
      <c r="R361" s="184">
        <f>Q361*H361</f>
        <v>0</v>
      </c>
      <c r="S361" s="184">
        <v>0</v>
      </c>
      <c r="T361" s="185">
        <f>S361*H361</f>
        <v>0</v>
      </c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R361" s="186" t="s">
        <v>160</v>
      </c>
      <c r="AT361" s="186" t="s">
        <v>244</v>
      </c>
      <c r="AU361" s="186" t="s">
        <v>85</v>
      </c>
      <c r="AY361" s="19" t="s">
        <v>134</v>
      </c>
      <c r="BE361" s="187">
        <f>IF(N361="základní",J361,0)</f>
        <v>0</v>
      </c>
      <c r="BF361" s="187">
        <f>IF(N361="snížená",J361,0)</f>
        <v>0</v>
      </c>
      <c r="BG361" s="187">
        <f>IF(N361="zákl. přenesená",J361,0)</f>
        <v>0</v>
      </c>
      <c r="BH361" s="187">
        <f>IF(N361="sníž. přenesená",J361,0)</f>
        <v>0</v>
      </c>
      <c r="BI361" s="187">
        <f>IF(N361="nulová",J361,0)</f>
        <v>0</v>
      </c>
      <c r="BJ361" s="19" t="s">
        <v>83</v>
      </c>
      <c r="BK361" s="187">
        <f>ROUND(I361*H361,2)</f>
        <v>0</v>
      </c>
      <c r="BL361" s="19" t="s">
        <v>141</v>
      </c>
      <c r="BM361" s="186" t="s">
        <v>437</v>
      </c>
    </row>
    <row r="362" spans="1:65" s="2" customFormat="1" ht="11.25">
      <c r="A362" s="36"/>
      <c r="B362" s="37"/>
      <c r="C362" s="38"/>
      <c r="D362" s="188" t="s">
        <v>142</v>
      </c>
      <c r="E362" s="38"/>
      <c r="F362" s="189" t="s">
        <v>436</v>
      </c>
      <c r="G362" s="38"/>
      <c r="H362" s="38"/>
      <c r="I362" s="190"/>
      <c r="J362" s="38"/>
      <c r="K362" s="38"/>
      <c r="L362" s="41"/>
      <c r="M362" s="191"/>
      <c r="N362" s="192"/>
      <c r="O362" s="66"/>
      <c r="P362" s="66"/>
      <c r="Q362" s="66"/>
      <c r="R362" s="66"/>
      <c r="S362" s="66"/>
      <c r="T362" s="67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9" t="s">
        <v>142</v>
      </c>
      <c r="AU362" s="19" t="s">
        <v>85</v>
      </c>
    </row>
    <row r="363" spans="1:65" s="2" customFormat="1" ht="16.5" customHeight="1">
      <c r="A363" s="36"/>
      <c r="B363" s="37"/>
      <c r="C363" s="175" t="s">
        <v>438</v>
      </c>
      <c r="D363" s="175" t="s">
        <v>136</v>
      </c>
      <c r="E363" s="176" t="s">
        <v>439</v>
      </c>
      <c r="F363" s="177" t="s">
        <v>440</v>
      </c>
      <c r="G363" s="178" t="s">
        <v>139</v>
      </c>
      <c r="H363" s="179">
        <v>5</v>
      </c>
      <c r="I363" s="180"/>
      <c r="J363" s="181">
        <f>ROUND(I363*H363,2)</f>
        <v>0</v>
      </c>
      <c r="K363" s="177" t="s">
        <v>140</v>
      </c>
      <c r="L363" s="41"/>
      <c r="M363" s="182" t="s">
        <v>19</v>
      </c>
      <c r="N363" s="183" t="s">
        <v>46</v>
      </c>
      <c r="O363" s="66"/>
      <c r="P363" s="184">
        <f>O363*H363</f>
        <v>0</v>
      </c>
      <c r="Q363" s="184">
        <v>0</v>
      </c>
      <c r="R363" s="184">
        <f>Q363*H363</f>
        <v>0</v>
      </c>
      <c r="S363" s="184">
        <v>0</v>
      </c>
      <c r="T363" s="185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186" t="s">
        <v>141</v>
      </c>
      <c r="AT363" s="186" t="s">
        <v>136</v>
      </c>
      <c r="AU363" s="186" t="s">
        <v>85</v>
      </c>
      <c r="AY363" s="19" t="s">
        <v>134</v>
      </c>
      <c r="BE363" s="187">
        <f>IF(N363="základní",J363,0)</f>
        <v>0</v>
      </c>
      <c r="BF363" s="187">
        <f>IF(N363="snížená",J363,0)</f>
        <v>0</v>
      </c>
      <c r="BG363" s="187">
        <f>IF(N363="zákl. přenesená",J363,0)</f>
        <v>0</v>
      </c>
      <c r="BH363" s="187">
        <f>IF(N363="sníž. přenesená",J363,0)</f>
        <v>0</v>
      </c>
      <c r="BI363" s="187">
        <f>IF(N363="nulová",J363,0)</f>
        <v>0</v>
      </c>
      <c r="BJ363" s="19" t="s">
        <v>83</v>
      </c>
      <c r="BK363" s="187">
        <f>ROUND(I363*H363,2)</f>
        <v>0</v>
      </c>
      <c r="BL363" s="19" t="s">
        <v>141</v>
      </c>
      <c r="BM363" s="186" t="s">
        <v>441</v>
      </c>
    </row>
    <row r="364" spans="1:65" s="2" customFormat="1" ht="11.25">
      <c r="A364" s="36"/>
      <c r="B364" s="37"/>
      <c r="C364" s="38"/>
      <c r="D364" s="188" t="s">
        <v>142</v>
      </c>
      <c r="E364" s="38"/>
      <c r="F364" s="189" t="s">
        <v>440</v>
      </c>
      <c r="G364" s="38"/>
      <c r="H364" s="38"/>
      <c r="I364" s="190"/>
      <c r="J364" s="38"/>
      <c r="K364" s="38"/>
      <c r="L364" s="41"/>
      <c r="M364" s="191"/>
      <c r="N364" s="192"/>
      <c r="O364" s="66"/>
      <c r="P364" s="66"/>
      <c r="Q364" s="66"/>
      <c r="R364" s="66"/>
      <c r="S364" s="66"/>
      <c r="T364" s="67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9" t="s">
        <v>142</v>
      </c>
      <c r="AU364" s="19" t="s">
        <v>85</v>
      </c>
    </row>
    <row r="365" spans="1:65" s="2" customFormat="1" ht="11.25">
      <c r="A365" s="36"/>
      <c r="B365" s="37"/>
      <c r="C365" s="38"/>
      <c r="D365" s="193" t="s">
        <v>143</v>
      </c>
      <c r="E365" s="38"/>
      <c r="F365" s="194" t="s">
        <v>442</v>
      </c>
      <c r="G365" s="38"/>
      <c r="H365" s="38"/>
      <c r="I365" s="190"/>
      <c r="J365" s="38"/>
      <c r="K365" s="38"/>
      <c r="L365" s="41"/>
      <c r="M365" s="191"/>
      <c r="N365" s="192"/>
      <c r="O365" s="66"/>
      <c r="P365" s="66"/>
      <c r="Q365" s="66"/>
      <c r="R365" s="66"/>
      <c r="S365" s="66"/>
      <c r="T365" s="67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9" t="s">
        <v>143</v>
      </c>
      <c r="AU365" s="19" t="s">
        <v>85</v>
      </c>
    </row>
    <row r="366" spans="1:65" s="2" customFormat="1" ht="16.5" customHeight="1">
      <c r="A366" s="36"/>
      <c r="B366" s="37"/>
      <c r="C366" s="217" t="s">
        <v>305</v>
      </c>
      <c r="D366" s="217" t="s">
        <v>244</v>
      </c>
      <c r="E366" s="218" t="s">
        <v>443</v>
      </c>
      <c r="F366" s="219" t="s">
        <v>444</v>
      </c>
      <c r="G366" s="220" t="s">
        <v>139</v>
      </c>
      <c r="H366" s="221">
        <v>5</v>
      </c>
      <c r="I366" s="222"/>
      <c r="J366" s="223">
        <f>ROUND(I366*H366,2)</f>
        <v>0</v>
      </c>
      <c r="K366" s="219" t="s">
        <v>140</v>
      </c>
      <c r="L366" s="224"/>
      <c r="M366" s="225" t="s">
        <v>19</v>
      </c>
      <c r="N366" s="226" t="s">
        <v>46</v>
      </c>
      <c r="O366" s="66"/>
      <c r="P366" s="184">
        <f>O366*H366</f>
        <v>0</v>
      </c>
      <c r="Q366" s="184">
        <v>0</v>
      </c>
      <c r="R366" s="184">
        <f>Q366*H366</f>
        <v>0</v>
      </c>
      <c r="S366" s="184">
        <v>0</v>
      </c>
      <c r="T366" s="185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86" t="s">
        <v>160</v>
      </c>
      <c r="AT366" s="186" t="s">
        <v>244</v>
      </c>
      <c r="AU366" s="186" t="s">
        <v>85</v>
      </c>
      <c r="AY366" s="19" t="s">
        <v>134</v>
      </c>
      <c r="BE366" s="187">
        <f>IF(N366="základní",J366,0)</f>
        <v>0</v>
      </c>
      <c r="BF366" s="187">
        <f>IF(N366="snížená",J366,0)</f>
        <v>0</v>
      </c>
      <c r="BG366" s="187">
        <f>IF(N366="zákl. přenesená",J366,0)</f>
        <v>0</v>
      </c>
      <c r="BH366" s="187">
        <f>IF(N366="sníž. přenesená",J366,0)</f>
        <v>0</v>
      </c>
      <c r="BI366" s="187">
        <f>IF(N366="nulová",J366,0)</f>
        <v>0</v>
      </c>
      <c r="BJ366" s="19" t="s">
        <v>83</v>
      </c>
      <c r="BK366" s="187">
        <f>ROUND(I366*H366,2)</f>
        <v>0</v>
      </c>
      <c r="BL366" s="19" t="s">
        <v>141</v>
      </c>
      <c r="BM366" s="186" t="s">
        <v>445</v>
      </c>
    </row>
    <row r="367" spans="1:65" s="2" customFormat="1" ht="11.25">
      <c r="A367" s="36"/>
      <c r="B367" s="37"/>
      <c r="C367" s="38"/>
      <c r="D367" s="188" t="s">
        <v>142</v>
      </c>
      <c r="E367" s="38"/>
      <c r="F367" s="189" t="s">
        <v>444</v>
      </c>
      <c r="G367" s="38"/>
      <c r="H367" s="38"/>
      <c r="I367" s="190"/>
      <c r="J367" s="38"/>
      <c r="K367" s="38"/>
      <c r="L367" s="41"/>
      <c r="M367" s="191"/>
      <c r="N367" s="192"/>
      <c r="O367" s="66"/>
      <c r="P367" s="66"/>
      <c r="Q367" s="66"/>
      <c r="R367" s="66"/>
      <c r="S367" s="66"/>
      <c r="T367" s="67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9" t="s">
        <v>142</v>
      </c>
      <c r="AU367" s="19" t="s">
        <v>85</v>
      </c>
    </row>
    <row r="368" spans="1:65" s="2" customFormat="1" ht="16.5" customHeight="1">
      <c r="A368" s="36"/>
      <c r="B368" s="37"/>
      <c r="C368" s="175" t="s">
        <v>446</v>
      </c>
      <c r="D368" s="175" t="s">
        <v>136</v>
      </c>
      <c r="E368" s="176" t="s">
        <v>447</v>
      </c>
      <c r="F368" s="177" t="s">
        <v>448</v>
      </c>
      <c r="G368" s="178" t="s">
        <v>139</v>
      </c>
      <c r="H368" s="179">
        <v>5</v>
      </c>
      <c r="I368" s="180"/>
      <c r="J368" s="181">
        <f>ROUND(I368*H368,2)</f>
        <v>0</v>
      </c>
      <c r="K368" s="177" t="s">
        <v>140</v>
      </c>
      <c r="L368" s="41"/>
      <c r="M368" s="182" t="s">
        <v>19</v>
      </c>
      <c r="N368" s="183" t="s">
        <v>46</v>
      </c>
      <c r="O368" s="66"/>
      <c r="P368" s="184">
        <f>O368*H368</f>
        <v>0</v>
      </c>
      <c r="Q368" s="184">
        <v>0</v>
      </c>
      <c r="R368" s="184">
        <f>Q368*H368</f>
        <v>0</v>
      </c>
      <c r="S368" s="184">
        <v>0</v>
      </c>
      <c r="T368" s="185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6" t="s">
        <v>141</v>
      </c>
      <c r="AT368" s="186" t="s">
        <v>136</v>
      </c>
      <c r="AU368" s="186" t="s">
        <v>85</v>
      </c>
      <c r="AY368" s="19" t="s">
        <v>134</v>
      </c>
      <c r="BE368" s="187">
        <f>IF(N368="základní",J368,0)</f>
        <v>0</v>
      </c>
      <c r="BF368" s="187">
        <f>IF(N368="snížená",J368,0)</f>
        <v>0</v>
      </c>
      <c r="BG368" s="187">
        <f>IF(N368="zákl. přenesená",J368,0)</f>
        <v>0</v>
      </c>
      <c r="BH368" s="187">
        <f>IF(N368="sníž. přenesená",J368,0)</f>
        <v>0</v>
      </c>
      <c r="BI368" s="187">
        <f>IF(N368="nulová",J368,0)</f>
        <v>0</v>
      </c>
      <c r="BJ368" s="19" t="s">
        <v>83</v>
      </c>
      <c r="BK368" s="187">
        <f>ROUND(I368*H368,2)</f>
        <v>0</v>
      </c>
      <c r="BL368" s="19" t="s">
        <v>141</v>
      </c>
      <c r="BM368" s="186" t="s">
        <v>449</v>
      </c>
    </row>
    <row r="369" spans="1:65" s="2" customFormat="1" ht="11.25">
      <c r="A369" s="36"/>
      <c r="B369" s="37"/>
      <c r="C369" s="38"/>
      <c r="D369" s="188" t="s">
        <v>142</v>
      </c>
      <c r="E369" s="38"/>
      <c r="F369" s="189" t="s">
        <v>448</v>
      </c>
      <c r="G369" s="38"/>
      <c r="H369" s="38"/>
      <c r="I369" s="190"/>
      <c r="J369" s="38"/>
      <c r="K369" s="38"/>
      <c r="L369" s="41"/>
      <c r="M369" s="191"/>
      <c r="N369" s="192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9" t="s">
        <v>142</v>
      </c>
      <c r="AU369" s="19" t="s">
        <v>85</v>
      </c>
    </row>
    <row r="370" spans="1:65" s="2" customFormat="1" ht="11.25">
      <c r="A370" s="36"/>
      <c r="B370" s="37"/>
      <c r="C370" s="38"/>
      <c r="D370" s="193" t="s">
        <v>143</v>
      </c>
      <c r="E370" s="38"/>
      <c r="F370" s="194" t="s">
        <v>450</v>
      </c>
      <c r="G370" s="38"/>
      <c r="H370" s="38"/>
      <c r="I370" s="190"/>
      <c r="J370" s="38"/>
      <c r="K370" s="38"/>
      <c r="L370" s="41"/>
      <c r="M370" s="191"/>
      <c r="N370" s="192"/>
      <c r="O370" s="66"/>
      <c r="P370" s="66"/>
      <c r="Q370" s="66"/>
      <c r="R370" s="66"/>
      <c r="S370" s="66"/>
      <c r="T370" s="67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T370" s="19" t="s">
        <v>143</v>
      </c>
      <c r="AU370" s="19" t="s">
        <v>85</v>
      </c>
    </row>
    <row r="371" spans="1:65" s="2" customFormat="1" ht="16.5" customHeight="1">
      <c r="A371" s="36"/>
      <c r="B371" s="37"/>
      <c r="C371" s="217" t="s">
        <v>310</v>
      </c>
      <c r="D371" s="217" t="s">
        <v>244</v>
      </c>
      <c r="E371" s="218" t="s">
        <v>451</v>
      </c>
      <c r="F371" s="219" t="s">
        <v>452</v>
      </c>
      <c r="G371" s="220" t="s">
        <v>139</v>
      </c>
      <c r="H371" s="221">
        <v>5</v>
      </c>
      <c r="I371" s="222"/>
      <c r="J371" s="223">
        <f>ROUND(I371*H371,2)</f>
        <v>0</v>
      </c>
      <c r="K371" s="219" t="s">
        <v>140</v>
      </c>
      <c r="L371" s="224"/>
      <c r="M371" s="225" t="s">
        <v>19</v>
      </c>
      <c r="N371" s="226" t="s">
        <v>46</v>
      </c>
      <c r="O371" s="66"/>
      <c r="P371" s="184">
        <f>O371*H371</f>
        <v>0</v>
      </c>
      <c r="Q371" s="184">
        <v>0</v>
      </c>
      <c r="R371" s="184">
        <f>Q371*H371</f>
        <v>0</v>
      </c>
      <c r="S371" s="184">
        <v>0</v>
      </c>
      <c r="T371" s="185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6" t="s">
        <v>160</v>
      </c>
      <c r="AT371" s="186" t="s">
        <v>244</v>
      </c>
      <c r="AU371" s="186" t="s">
        <v>85</v>
      </c>
      <c r="AY371" s="19" t="s">
        <v>134</v>
      </c>
      <c r="BE371" s="187">
        <f>IF(N371="základní",J371,0)</f>
        <v>0</v>
      </c>
      <c r="BF371" s="187">
        <f>IF(N371="snížená",J371,0)</f>
        <v>0</v>
      </c>
      <c r="BG371" s="187">
        <f>IF(N371="zákl. přenesená",J371,0)</f>
        <v>0</v>
      </c>
      <c r="BH371" s="187">
        <f>IF(N371="sníž. přenesená",J371,0)</f>
        <v>0</v>
      </c>
      <c r="BI371" s="187">
        <f>IF(N371="nulová",J371,0)</f>
        <v>0</v>
      </c>
      <c r="BJ371" s="19" t="s">
        <v>83</v>
      </c>
      <c r="BK371" s="187">
        <f>ROUND(I371*H371,2)</f>
        <v>0</v>
      </c>
      <c r="BL371" s="19" t="s">
        <v>141</v>
      </c>
      <c r="BM371" s="186" t="s">
        <v>453</v>
      </c>
    </row>
    <row r="372" spans="1:65" s="2" customFormat="1" ht="11.25">
      <c r="A372" s="36"/>
      <c r="B372" s="37"/>
      <c r="C372" s="38"/>
      <c r="D372" s="188" t="s">
        <v>142</v>
      </c>
      <c r="E372" s="38"/>
      <c r="F372" s="189" t="s">
        <v>452</v>
      </c>
      <c r="G372" s="38"/>
      <c r="H372" s="38"/>
      <c r="I372" s="190"/>
      <c r="J372" s="38"/>
      <c r="K372" s="38"/>
      <c r="L372" s="41"/>
      <c r="M372" s="191"/>
      <c r="N372" s="192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142</v>
      </c>
      <c r="AU372" s="19" t="s">
        <v>85</v>
      </c>
    </row>
    <row r="373" spans="1:65" s="2" customFormat="1" ht="16.5" customHeight="1">
      <c r="A373" s="36"/>
      <c r="B373" s="37"/>
      <c r="C373" s="175" t="s">
        <v>454</v>
      </c>
      <c r="D373" s="175" t="s">
        <v>136</v>
      </c>
      <c r="E373" s="176" t="s">
        <v>455</v>
      </c>
      <c r="F373" s="177" t="s">
        <v>456</v>
      </c>
      <c r="G373" s="178" t="s">
        <v>139</v>
      </c>
      <c r="H373" s="179">
        <v>5</v>
      </c>
      <c r="I373" s="180"/>
      <c r="J373" s="181">
        <f>ROUND(I373*H373,2)</f>
        <v>0</v>
      </c>
      <c r="K373" s="177" t="s">
        <v>140</v>
      </c>
      <c r="L373" s="41"/>
      <c r="M373" s="182" t="s">
        <v>19</v>
      </c>
      <c r="N373" s="183" t="s">
        <v>46</v>
      </c>
      <c r="O373" s="66"/>
      <c r="P373" s="184">
        <f>O373*H373</f>
        <v>0</v>
      </c>
      <c r="Q373" s="184">
        <v>0</v>
      </c>
      <c r="R373" s="184">
        <f>Q373*H373</f>
        <v>0</v>
      </c>
      <c r="S373" s="184">
        <v>0</v>
      </c>
      <c r="T373" s="185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6" t="s">
        <v>141</v>
      </c>
      <c r="AT373" s="186" t="s">
        <v>136</v>
      </c>
      <c r="AU373" s="186" t="s">
        <v>85</v>
      </c>
      <c r="AY373" s="19" t="s">
        <v>134</v>
      </c>
      <c r="BE373" s="187">
        <f>IF(N373="základní",J373,0)</f>
        <v>0</v>
      </c>
      <c r="BF373" s="187">
        <f>IF(N373="snížená",J373,0)</f>
        <v>0</v>
      </c>
      <c r="BG373" s="187">
        <f>IF(N373="zákl. přenesená",J373,0)</f>
        <v>0</v>
      </c>
      <c r="BH373" s="187">
        <f>IF(N373="sníž. přenesená",J373,0)</f>
        <v>0</v>
      </c>
      <c r="BI373" s="187">
        <f>IF(N373="nulová",J373,0)</f>
        <v>0</v>
      </c>
      <c r="BJ373" s="19" t="s">
        <v>83</v>
      </c>
      <c r="BK373" s="187">
        <f>ROUND(I373*H373,2)</f>
        <v>0</v>
      </c>
      <c r="BL373" s="19" t="s">
        <v>141</v>
      </c>
      <c r="BM373" s="186" t="s">
        <v>457</v>
      </c>
    </row>
    <row r="374" spans="1:65" s="2" customFormat="1" ht="11.25">
      <c r="A374" s="36"/>
      <c r="B374" s="37"/>
      <c r="C374" s="38"/>
      <c r="D374" s="188" t="s">
        <v>142</v>
      </c>
      <c r="E374" s="38"/>
      <c r="F374" s="189" t="s">
        <v>456</v>
      </c>
      <c r="G374" s="38"/>
      <c r="H374" s="38"/>
      <c r="I374" s="190"/>
      <c r="J374" s="38"/>
      <c r="K374" s="38"/>
      <c r="L374" s="41"/>
      <c r="M374" s="191"/>
      <c r="N374" s="192"/>
      <c r="O374" s="66"/>
      <c r="P374" s="66"/>
      <c r="Q374" s="66"/>
      <c r="R374" s="66"/>
      <c r="S374" s="66"/>
      <c r="T374" s="67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9" t="s">
        <v>142</v>
      </c>
      <c r="AU374" s="19" t="s">
        <v>85</v>
      </c>
    </row>
    <row r="375" spans="1:65" s="2" customFormat="1" ht="11.25">
      <c r="A375" s="36"/>
      <c r="B375" s="37"/>
      <c r="C375" s="38"/>
      <c r="D375" s="193" t="s">
        <v>143</v>
      </c>
      <c r="E375" s="38"/>
      <c r="F375" s="194" t="s">
        <v>458</v>
      </c>
      <c r="G375" s="38"/>
      <c r="H375" s="38"/>
      <c r="I375" s="190"/>
      <c r="J375" s="38"/>
      <c r="K375" s="38"/>
      <c r="L375" s="41"/>
      <c r="M375" s="191"/>
      <c r="N375" s="192"/>
      <c r="O375" s="66"/>
      <c r="P375" s="66"/>
      <c r="Q375" s="66"/>
      <c r="R375" s="66"/>
      <c r="S375" s="66"/>
      <c r="T375" s="67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T375" s="19" t="s">
        <v>143</v>
      </c>
      <c r="AU375" s="19" t="s">
        <v>85</v>
      </c>
    </row>
    <row r="376" spans="1:65" s="2" customFormat="1" ht="16.5" customHeight="1">
      <c r="A376" s="36"/>
      <c r="B376" s="37"/>
      <c r="C376" s="217" t="s">
        <v>316</v>
      </c>
      <c r="D376" s="217" t="s">
        <v>244</v>
      </c>
      <c r="E376" s="218" t="s">
        <v>459</v>
      </c>
      <c r="F376" s="219" t="s">
        <v>460</v>
      </c>
      <c r="G376" s="220" t="s">
        <v>139</v>
      </c>
      <c r="H376" s="221">
        <v>5</v>
      </c>
      <c r="I376" s="222"/>
      <c r="J376" s="223">
        <f>ROUND(I376*H376,2)</f>
        <v>0</v>
      </c>
      <c r="K376" s="219" t="s">
        <v>140</v>
      </c>
      <c r="L376" s="224"/>
      <c r="M376" s="225" t="s">
        <v>19</v>
      </c>
      <c r="N376" s="226" t="s">
        <v>46</v>
      </c>
      <c r="O376" s="66"/>
      <c r="P376" s="184">
        <f>O376*H376</f>
        <v>0</v>
      </c>
      <c r="Q376" s="184">
        <v>0</v>
      </c>
      <c r="R376" s="184">
        <f>Q376*H376</f>
        <v>0</v>
      </c>
      <c r="S376" s="184">
        <v>0</v>
      </c>
      <c r="T376" s="185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86" t="s">
        <v>160</v>
      </c>
      <c r="AT376" s="186" t="s">
        <v>244</v>
      </c>
      <c r="AU376" s="186" t="s">
        <v>85</v>
      </c>
      <c r="AY376" s="19" t="s">
        <v>134</v>
      </c>
      <c r="BE376" s="187">
        <f>IF(N376="základní",J376,0)</f>
        <v>0</v>
      </c>
      <c r="BF376" s="187">
        <f>IF(N376="snížená",J376,0)</f>
        <v>0</v>
      </c>
      <c r="BG376" s="187">
        <f>IF(N376="zákl. přenesená",J376,0)</f>
        <v>0</v>
      </c>
      <c r="BH376" s="187">
        <f>IF(N376="sníž. přenesená",J376,0)</f>
        <v>0</v>
      </c>
      <c r="BI376" s="187">
        <f>IF(N376="nulová",J376,0)</f>
        <v>0</v>
      </c>
      <c r="BJ376" s="19" t="s">
        <v>83</v>
      </c>
      <c r="BK376" s="187">
        <f>ROUND(I376*H376,2)</f>
        <v>0</v>
      </c>
      <c r="BL376" s="19" t="s">
        <v>141</v>
      </c>
      <c r="BM376" s="186" t="s">
        <v>461</v>
      </c>
    </row>
    <row r="377" spans="1:65" s="2" customFormat="1" ht="11.25">
      <c r="A377" s="36"/>
      <c r="B377" s="37"/>
      <c r="C377" s="38"/>
      <c r="D377" s="188" t="s">
        <v>142</v>
      </c>
      <c r="E377" s="38"/>
      <c r="F377" s="189" t="s">
        <v>460</v>
      </c>
      <c r="G377" s="38"/>
      <c r="H377" s="38"/>
      <c r="I377" s="190"/>
      <c r="J377" s="38"/>
      <c r="K377" s="38"/>
      <c r="L377" s="41"/>
      <c r="M377" s="191"/>
      <c r="N377" s="192"/>
      <c r="O377" s="66"/>
      <c r="P377" s="66"/>
      <c r="Q377" s="66"/>
      <c r="R377" s="66"/>
      <c r="S377" s="66"/>
      <c r="T377" s="67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9" t="s">
        <v>142</v>
      </c>
      <c r="AU377" s="19" t="s">
        <v>85</v>
      </c>
    </row>
    <row r="378" spans="1:65" s="2" customFormat="1" ht="16.5" customHeight="1">
      <c r="A378" s="36"/>
      <c r="B378" s="37"/>
      <c r="C378" s="217" t="s">
        <v>462</v>
      </c>
      <c r="D378" s="217" t="s">
        <v>244</v>
      </c>
      <c r="E378" s="218" t="s">
        <v>463</v>
      </c>
      <c r="F378" s="219" t="s">
        <v>464</v>
      </c>
      <c r="G378" s="220" t="s">
        <v>139</v>
      </c>
      <c r="H378" s="221">
        <v>5</v>
      </c>
      <c r="I378" s="222"/>
      <c r="J378" s="223">
        <f>ROUND(I378*H378,2)</f>
        <v>0</v>
      </c>
      <c r="K378" s="219" t="s">
        <v>140</v>
      </c>
      <c r="L378" s="224"/>
      <c r="M378" s="225" t="s">
        <v>19</v>
      </c>
      <c r="N378" s="226" t="s">
        <v>46</v>
      </c>
      <c r="O378" s="66"/>
      <c r="P378" s="184">
        <f>O378*H378</f>
        <v>0</v>
      </c>
      <c r="Q378" s="184">
        <v>0</v>
      </c>
      <c r="R378" s="184">
        <f>Q378*H378</f>
        <v>0</v>
      </c>
      <c r="S378" s="184">
        <v>0</v>
      </c>
      <c r="T378" s="185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86" t="s">
        <v>160</v>
      </c>
      <c r="AT378" s="186" t="s">
        <v>244</v>
      </c>
      <c r="AU378" s="186" t="s">
        <v>85</v>
      </c>
      <c r="AY378" s="19" t="s">
        <v>134</v>
      </c>
      <c r="BE378" s="187">
        <f>IF(N378="základní",J378,0)</f>
        <v>0</v>
      </c>
      <c r="BF378" s="187">
        <f>IF(N378="snížená",J378,0)</f>
        <v>0</v>
      </c>
      <c r="BG378" s="187">
        <f>IF(N378="zákl. přenesená",J378,0)</f>
        <v>0</v>
      </c>
      <c r="BH378" s="187">
        <f>IF(N378="sníž. přenesená",J378,0)</f>
        <v>0</v>
      </c>
      <c r="BI378" s="187">
        <f>IF(N378="nulová",J378,0)</f>
        <v>0</v>
      </c>
      <c r="BJ378" s="19" t="s">
        <v>83</v>
      </c>
      <c r="BK378" s="187">
        <f>ROUND(I378*H378,2)</f>
        <v>0</v>
      </c>
      <c r="BL378" s="19" t="s">
        <v>141</v>
      </c>
      <c r="BM378" s="186" t="s">
        <v>465</v>
      </c>
    </row>
    <row r="379" spans="1:65" s="2" customFormat="1" ht="11.25">
      <c r="A379" s="36"/>
      <c r="B379" s="37"/>
      <c r="C379" s="38"/>
      <c r="D379" s="188" t="s">
        <v>142</v>
      </c>
      <c r="E379" s="38"/>
      <c r="F379" s="189" t="s">
        <v>464</v>
      </c>
      <c r="G379" s="38"/>
      <c r="H379" s="38"/>
      <c r="I379" s="190"/>
      <c r="J379" s="38"/>
      <c r="K379" s="38"/>
      <c r="L379" s="41"/>
      <c r="M379" s="191"/>
      <c r="N379" s="192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9" t="s">
        <v>142</v>
      </c>
      <c r="AU379" s="19" t="s">
        <v>85</v>
      </c>
    </row>
    <row r="380" spans="1:65" s="2" customFormat="1" ht="21.75" customHeight="1">
      <c r="A380" s="36"/>
      <c r="B380" s="37"/>
      <c r="C380" s="175" t="s">
        <v>321</v>
      </c>
      <c r="D380" s="175" t="s">
        <v>136</v>
      </c>
      <c r="E380" s="176" t="s">
        <v>466</v>
      </c>
      <c r="F380" s="177" t="s">
        <v>467</v>
      </c>
      <c r="G380" s="178" t="s">
        <v>139</v>
      </c>
      <c r="H380" s="179">
        <v>4</v>
      </c>
      <c r="I380" s="180"/>
      <c r="J380" s="181">
        <f>ROUND(I380*H380,2)</f>
        <v>0</v>
      </c>
      <c r="K380" s="177" t="s">
        <v>140</v>
      </c>
      <c r="L380" s="41"/>
      <c r="M380" s="182" t="s">
        <v>19</v>
      </c>
      <c r="N380" s="183" t="s">
        <v>46</v>
      </c>
      <c r="O380" s="66"/>
      <c r="P380" s="184">
        <f>O380*H380</f>
        <v>0</v>
      </c>
      <c r="Q380" s="184">
        <v>0</v>
      </c>
      <c r="R380" s="184">
        <f>Q380*H380</f>
        <v>0</v>
      </c>
      <c r="S380" s="184">
        <v>0</v>
      </c>
      <c r="T380" s="185">
        <f>S380*H380</f>
        <v>0</v>
      </c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R380" s="186" t="s">
        <v>141</v>
      </c>
      <c r="AT380" s="186" t="s">
        <v>136</v>
      </c>
      <c r="AU380" s="186" t="s">
        <v>85</v>
      </c>
      <c r="AY380" s="19" t="s">
        <v>134</v>
      </c>
      <c r="BE380" s="187">
        <f>IF(N380="základní",J380,0)</f>
        <v>0</v>
      </c>
      <c r="BF380" s="187">
        <f>IF(N380="snížená",J380,0)</f>
        <v>0</v>
      </c>
      <c r="BG380" s="187">
        <f>IF(N380="zákl. přenesená",J380,0)</f>
        <v>0</v>
      </c>
      <c r="BH380" s="187">
        <f>IF(N380="sníž. přenesená",J380,0)</f>
        <v>0</v>
      </c>
      <c r="BI380" s="187">
        <f>IF(N380="nulová",J380,0)</f>
        <v>0</v>
      </c>
      <c r="BJ380" s="19" t="s">
        <v>83</v>
      </c>
      <c r="BK380" s="187">
        <f>ROUND(I380*H380,2)</f>
        <v>0</v>
      </c>
      <c r="BL380" s="19" t="s">
        <v>141</v>
      </c>
      <c r="BM380" s="186" t="s">
        <v>468</v>
      </c>
    </row>
    <row r="381" spans="1:65" s="2" customFormat="1" ht="11.25">
      <c r="A381" s="36"/>
      <c r="B381" s="37"/>
      <c r="C381" s="38"/>
      <c r="D381" s="188" t="s">
        <v>142</v>
      </c>
      <c r="E381" s="38"/>
      <c r="F381" s="189" t="s">
        <v>467</v>
      </c>
      <c r="G381" s="38"/>
      <c r="H381" s="38"/>
      <c r="I381" s="190"/>
      <c r="J381" s="38"/>
      <c r="K381" s="38"/>
      <c r="L381" s="41"/>
      <c r="M381" s="191"/>
      <c r="N381" s="192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9" t="s">
        <v>142</v>
      </c>
      <c r="AU381" s="19" t="s">
        <v>85</v>
      </c>
    </row>
    <row r="382" spans="1:65" s="2" customFormat="1" ht="11.25">
      <c r="A382" s="36"/>
      <c r="B382" s="37"/>
      <c r="C382" s="38"/>
      <c r="D382" s="193" t="s">
        <v>143</v>
      </c>
      <c r="E382" s="38"/>
      <c r="F382" s="194" t="s">
        <v>469</v>
      </c>
      <c r="G382" s="38"/>
      <c r="H382" s="38"/>
      <c r="I382" s="190"/>
      <c r="J382" s="38"/>
      <c r="K382" s="38"/>
      <c r="L382" s="41"/>
      <c r="M382" s="191"/>
      <c r="N382" s="192"/>
      <c r="O382" s="66"/>
      <c r="P382" s="66"/>
      <c r="Q382" s="66"/>
      <c r="R382" s="66"/>
      <c r="S382" s="66"/>
      <c r="T382" s="67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T382" s="19" t="s">
        <v>143</v>
      </c>
      <c r="AU382" s="19" t="s">
        <v>85</v>
      </c>
    </row>
    <row r="383" spans="1:65" s="13" customFormat="1" ht="11.25">
      <c r="B383" s="195"/>
      <c r="C383" s="196"/>
      <c r="D383" s="188" t="s">
        <v>149</v>
      </c>
      <c r="E383" s="197" t="s">
        <v>19</v>
      </c>
      <c r="F383" s="198" t="s">
        <v>470</v>
      </c>
      <c r="G383" s="196"/>
      <c r="H383" s="199">
        <v>4</v>
      </c>
      <c r="I383" s="200"/>
      <c r="J383" s="196"/>
      <c r="K383" s="196"/>
      <c r="L383" s="201"/>
      <c r="M383" s="202"/>
      <c r="N383" s="203"/>
      <c r="O383" s="203"/>
      <c r="P383" s="203"/>
      <c r="Q383" s="203"/>
      <c r="R383" s="203"/>
      <c r="S383" s="203"/>
      <c r="T383" s="204"/>
      <c r="AT383" s="205" t="s">
        <v>149</v>
      </c>
      <c r="AU383" s="205" t="s">
        <v>85</v>
      </c>
      <c r="AV383" s="13" t="s">
        <v>85</v>
      </c>
      <c r="AW383" s="13" t="s">
        <v>36</v>
      </c>
      <c r="AX383" s="13" t="s">
        <v>75</v>
      </c>
      <c r="AY383" s="205" t="s">
        <v>134</v>
      </c>
    </row>
    <row r="384" spans="1:65" s="14" customFormat="1" ht="11.25">
      <c r="B384" s="206"/>
      <c r="C384" s="207"/>
      <c r="D384" s="188" t="s">
        <v>149</v>
      </c>
      <c r="E384" s="208" t="s">
        <v>19</v>
      </c>
      <c r="F384" s="209" t="s">
        <v>151</v>
      </c>
      <c r="G384" s="207"/>
      <c r="H384" s="210">
        <v>4</v>
      </c>
      <c r="I384" s="211"/>
      <c r="J384" s="207"/>
      <c r="K384" s="207"/>
      <c r="L384" s="212"/>
      <c r="M384" s="213"/>
      <c r="N384" s="214"/>
      <c r="O384" s="214"/>
      <c r="P384" s="214"/>
      <c r="Q384" s="214"/>
      <c r="R384" s="214"/>
      <c r="S384" s="214"/>
      <c r="T384" s="215"/>
      <c r="AT384" s="216" t="s">
        <v>149</v>
      </c>
      <c r="AU384" s="216" t="s">
        <v>85</v>
      </c>
      <c r="AV384" s="14" t="s">
        <v>141</v>
      </c>
      <c r="AW384" s="14" t="s">
        <v>36</v>
      </c>
      <c r="AX384" s="14" t="s">
        <v>83</v>
      </c>
      <c r="AY384" s="216" t="s">
        <v>134</v>
      </c>
    </row>
    <row r="385" spans="1:65" s="2" customFormat="1" ht="16.5" customHeight="1">
      <c r="A385" s="36"/>
      <c r="B385" s="37"/>
      <c r="C385" s="175" t="s">
        <v>471</v>
      </c>
      <c r="D385" s="175" t="s">
        <v>136</v>
      </c>
      <c r="E385" s="176" t="s">
        <v>472</v>
      </c>
      <c r="F385" s="177" t="s">
        <v>473</v>
      </c>
      <c r="G385" s="178" t="s">
        <v>139</v>
      </c>
      <c r="H385" s="179">
        <v>4</v>
      </c>
      <c r="I385" s="180"/>
      <c r="J385" s="181">
        <f>ROUND(I385*H385,2)</f>
        <v>0</v>
      </c>
      <c r="K385" s="177" t="s">
        <v>140</v>
      </c>
      <c r="L385" s="41"/>
      <c r="M385" s="182" t="s">
        <v>19</v>
      </c>
      <c r="N385" s="183" t="s">
        <v>46</v>
      </c>
      <c r="O385" s="66"/>
      <c r="P385" s="184">
        <f>O385*H385</f>
        <v>0</v>
      </c>
      <c r="Q385" s="184">
        <v>0</v>
      </c>
      <c r="R385" s="184">
        <f>Q385*H385</f>
        <v>0</v>
      </c>
      <c r="S385" s="184">
        <v>0</v>
      </c>
      <c r="T385" s="185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186" t="s">
        <v>141</v>
      </c>
      <c r="AT385" s="186" t="s">
        <v>136</v>
      </c>
      <c r="AU385" s="186" t="s">
        <v>85</v>
      </c>
      <c r="AY385" s="19" t="s">
        <v>134</v>
      </c>
      <c r="BE385" s="187">
        <f>IF(N385="základní",J385,0)</f>
        <v>0</v>
      </c>
      <c r="BF385" s="187">
        <f>IF(N385="snížená",J385,0)</f>
        <v>0</v>
      </c>
      <c r="BG385" s="187">
        <f>IF(N385="zákl. přenesená",J385,0)</f>
        <v>0</v>
      </c>
      <c r="BH385" s="187">
        <f>IF(N385="sníž. přenesená",J385,0)</f>
        <v>0</v>
      </c>
      <c r="BI385" s="187">
        <f>IF(N385="nulová",J385,0)</f>
        <v>0</v>
      </c>
      <c r="BJ385" s="19" t="s">
        <v>83</v>
      </c>
      <c r="BK385" s="187">
        <f>ROUND(I385*H385,2)</f>
        <v>0</v>
      </c>
      <c r="BL385" s="19" t="s">
        <v>141</v>
      </c>
      <c r="BM385" s="186" t="s">
        <v>474</v>
      </c>
    </row>
    <row r="386" spans="1:65" s="2" customFormat="1" ht="11.25">
      <c r="A386" s="36"/>
      <c r="B386" s="37"/>
      <c r="C386" s="38"/>
      <c r="D386" s="188" t="s">
        <v>142</v>
      </c>
      <c r="E386" s="38"/>
      <c r="F386" s="189" t="s">
        <v>473</v>
      </c>
      <c r="G386" s="38"/>
      <c r="H386" s="38"/>
      <c r="I386" s="190"/>
      <c r="J386" s="38"/>
      <c r="K386" s="38"/>
      <c r="L386" s="41"/>
      <c r="M386" s="191"/>
      <c r="N386" s="192"/>
      <c r="O386" s="66"/>
      <c r="P386" s="66"/>
      <c r="Q386" s="66"/>
      <c r="R386" s="66"/>
      <c r="S386" s="66"/>
      <c r="T386" s="67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9" t="s">
        <v>142</v>
      </c>
      <c r="AU386" s="19" t="s">
        <v>85</v>
      </c>
    </row>
    <row r="387" spans="1:65" s="2" customFormat="1" ht="11.25">
      <c r="A387" s="36"/>
      <c r="B387" s="37"/>
      <c r="C387" s="38"/>
      <c r="D387" s="193" t="s">
        <v>143</v>
      </c>
      <c r="E387" s="38"/>
      <c r="F387" s="194" t="s">
        <v>475</v>
      </c>
      <c r="G387" s="38"/>
      <c r="H387" s="38"/>
      <c r="I387" s="190"/>
      <c r="J387" s="38"/>
      <c r="K387" s="38"/>
      <c r="L387" s="41"/>
      <c r="M387" s="191"/>
      <c r="N387" s="192"/>
      <c r="O387" s="66"/>
      <c r="P387" s="66"/>
      <c r="Q387" s="66"/>
      <c r="R387" s="66"/>
      <c r="S387" s="66"/>
      <c r="T387" s="67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T387" s="19" t="s">
        <v>143</v>
      </c>
      <c r="AU387" s="19" t="s">
        <v>85</v>
      </c>
    </row>
    <row r="388" spans="1:65" s="13" customFormat="1" ht="11.25">
      <c r="B388" s="195"/>
      <c r="C388" s="196"/>
      <c r="D388" s="188" t="s">
        <v>149</v>
      </c>
      <c r="E388" s="197" t="s">
        <v>19</v>
      </c>
      <c r="F388" s="198" t="s">
        <v>476</v>
      </c>
      <c r="G388" s="196"/>
      <c r="H388" s="199">
        <v>4</v>
      </c>
      <c r="I388" s="200"/>
      <c r="J388" s="196"/>
      <c r="K388" s="196"/>
      <c r="L388" s="201"/>
      <c r="M388" s="202"/>
      <c r="N388" s="203"/>
      <c r="O388" s="203"/>
      <c r="P388" s="203"/>
      <c r="Q388" s="203"/>
      <c r="R388" s="203"/>
      <c r="S388" s="203"/>
      <c r="T388" s="204"/>
      <c r="AT388" s="205" t="s">
        <v>149</v>
      </c>
      <c r="AU388" s="205" t="s">
        <v>85</v>
      </c>
      <c r="AV388" s="13" t="s">
        <v>85</v>
      </c>
      <c r="AW388" s="13" t="s">
        <v>36</v>
      </c>
      <c r="AX388" s="13" t="s">
        <v>75</v>
      </c>
      <c r="AY388" s="205" t="s">
        <v>134</v>
      </c>
    </row>
    <row r="389" spans="1:65" s="14" customFormat="1" ht="11.25">
      <c r="B389" s="206"/>
      <c r="C389" s="207"/>
      <c r="D389" s="188" t="s">
        <v>149</v>
      </c>
      <c r="E389" s="208" t="s">
        <v>19</v>
      </c>
      <c r="F389" s="209" t="s">
        <v>151</v>
      </c>
      <c r="G389" s="207"/>
      <c r="H389" s="210">
        <v>4</v>
      </c>
      <c r="I389" s="211"/>
      <c r="J389" s="207"/>
      <c r="K389" s="207"/>
      <c r="L389" s="212"/>
      <c r="M389" s="213"/>
      <c r="N389" s="214"/>
      <c r="O389" s="214"/>
      <c r="P389" s="214"/>
      <c r="Q389" s="214"/>
      <c r="R389" s="214"/>
      <c r="S389" s="214"/>
      <c r="T389" s="215"/>
      <c r="AT389" s="216" t="s">
        <v>149</v>
      </c>
      <c r="AU389" s="216" t="s">
        <v>85</v>
      </c>
      <c r="AV389" s="14" t="s">
        <v>141</v>
      </c>
      <c r="AW389" s="14" t="s">
        <v>36</v>
      </c>
      <c r="AX389" s="14" t="s">
        <v>83</v>
      </c>
      <c r="AY389" s="216" t="s">
        <v>134</v>
      </c>
    </row>
    <row r="390" spans="1:65" s="12" customFormat="1" ht="22.9" customHeight="1">
      <c r="B390" s="159"/>
      <c r="C390" s="160"/>
      <c r="D390" s="161" t="s">
        <v>74</v>
      </c>
      <c r="E390" s="173" t="s">
        <v>185</v>
      </c>
      <c r="F390" s="173" t="s">
        <v>477</v>
      </c>
      <c r="G390" s="160"/>
      <c r="H390" s="160"/>
      <c r="I390" s="163"/>
      <c r="J390" s="174">
        <f>BK390</f>
        <v>0</v>
      </c>
      <c r="K390" s="160"/>
      <c r="L390" s="165"/>
      <c r="M390" s="166"/>
      <c r="N390" s="167"/>
      <c r="O390" s="167"/>
      <c r="P390" s="168">
        <f>SUM(P391:P484)</f>
        <v>0</v>
      </c>
      <c r="Q390" s="167"/>
      <c r="R390" s="168">
        <f>SUM(R391:R484)</f>
        <v>0</v>
      </c>
      <c r="S390" s="167"/>
      <c r="T390" s="169">
        <f>SUM(T391:T484)</f>
        <v>0</v>
      </c>
      <c r="AR390" s="170" t="s">
        <v>83</v>
      </c>
      <c r="AT390" s="171" t="s">
        <v>74</v>
      </c>
      <c r="AU390" s="171" t="s">
        <v>83</v>
      </c>
      <c r="AY390" s="170" t="s">
        <v>134</v>
      </c>
      <c r="BK390" s="172">
        <f>SUM(BK391:BK484)</f>
        <v>0</v>
      </c>
    </row>
    <row r="391" spans="1:65" s="2" customFormat="1" ht="16.5" customHeight="1">
      <c r="A391" s="36"/>
      <c r="B391" s="37"/>
      <c r="C391" s="175" t="s">
        <v>331</v>
      </c>
      <c r="D391" s="175" t="s">
        <v>136</v>
      </c>
      <c r="E391" s="176" t="s">
        <v>478</v>
      </c>
      <c r="F391" s="177" t="s">
        <v>479</v>
      </c>
      <c r="G391" s="178" t="s">
        <v>139</v>
      </c>
      <c r="H391" s="179">
        <v>2</v>
      </c>
      <c r="I391" s="180"/>
      <c r="J391" s="181">
        <f>ROUND(I391*H391,2)</f>
        <v>0</v>
      </c>
      <c r="K391" s="177" t="s">
        <v>19</v>
      </c>
      <c r="L391" s="41"/>
      <c r="M391" s="182" t="s">
        <v>19</v>
      </c>
      <c r="N391" s="183" t="s">
        <v>46</v>
      </c>
      <c r="O391" s="66"/>
      <c r="P391" s="184">
        <f>O391*H391</f>
        <v>0</v>
      </c>
      <c r="Q391" s="184">
        <v>0</v>
      </c>
      <c r="R391" s="184">
        <f>Q391*H391</f>
        <v>0</v>
      </c>
      <c r="S391" s="184">
        <v>0</v>
      </c>
      <c r="T391" s="185">
        <f>S391*H391</f>
        <v>0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186" t="s">
        <v>141</v>
      </c>
      <c r="AT391" s="186" t="s">
        <v>136</v>
      </c>
      <c r="AU391" s="186" t="s">
        <v>85</v>
      </c>
      <c r="AY391" s="19" t="s">
        <v>134</v>
      </c>
      <c r="BE391" s="187">
        <f>IF(N391="základní",J391,0)</f>
        <v>0</v>
      </c>
      <c r="BF391" s="187">
        <f>IF(N391="snížená",J391,0)</f>
        <v>0</v>
      </c>
      <c r="BG391" s="187">
        <f>IF(N391="zákl. přenesená",J391,0)</f>
        <v>0</v>
      </c>
      <c r="BH391" s="187">
        <f>IF(N391="sníž. přenesená",J391,0)</f>
        <v>0</v>
      </c>
      <c r="BI391" s="187">
        <f>IF(N391="nulová",J391,0)</f>
        <v>0</v>
      </c>
      <c r="BJ391" s="19" t="s">
        <v>83</v>
      </c>
      <c r="BK391" s="187">
        <f>ROUND(I391*H391,2)</f>
        <v>0</v>
      </c>
      <c r="BL391" s="19" t="s">
        <v>141</v>
      </c>
      <c r="BM391" s="186" t="s">
        <v>480</v>
      </c>
    </row>
    <row r="392" spans="1:65" s="2" customFormat="1" ht="11.25">
      <c r="A392" s="36"/>
      <c r="B392" s="37"/>
      <c r="C392" s="38"/>
      <c r="D392" s="188" t="s">
        <v>142</v>
      </c>
      <c r="E392" s="38"/>
      <c r="F392" s="189" t="s">
        <v>479</v>
      </c>
      <c r="G392" s="38"/>
      <c r="H392" s="38"/>
      <c r="I392" s="190"/>
      <c r="J392" s="38"/>
      <c r="K392" s="38"/>
      <c r="L392" s="41"/>
      <c r="M392" s="191"/>
      <c r="N392" s="192"/>
      <c r="O392" s="66"/>
      <c r="P392" s="66"/>
      <c r="Q392" s="66"/>
      <c r="R392" s="66"/>
      <c r="S392" s="66"/>
      <c r="T392" s="67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9" t="s">
        <v>142</v>
      </c>
      <c r="AU392" s="19" t="s">
        <v>85</v>
      </c>
    </row>
    <row r="393" spans="1:65" s="2" customFormat="1" ht="16.5" customHeight="1">
      <c r="A393" s="36"/>
      <c r="B393" s="37"/>
      <c r="C393" s="175" t="s">
        <v>481</v>
      </c>
      <c r="D393" s="175" t="s">
        <v>136</v>
      </c>
      <c r="E393" s="176" t="s">
        <v>482</v>
      </c>
      <c r="F393" s="177" t="s">
        <v>483</v>
      </c>
      <c r="G393" s="178" t="s">
        <v>139</v>
      </c>
      <c r="H393" s="179">
        <v>3</v>
      </c>
      <c r="I393" s="180"/>
      <c r="J393" s="181">
        <f>ROUND(I393*H393,2)</f>
        <v>0</v>
      </c>
      <c r="K393" s="177" t="s">
        <v>140</v>
      </c>
      <c r="L393" s="41"/>
      <c r="M393" s="182" t="s">
        <v>19</v>
      </c>
      <c r="N393" s="183" t="s">
        <v>46</v>
      </c>
      <c r="O393" s="66"/>
      <c r="P393" s="184">
        <f>O393*H393</f>
        <v>0</v>
      </c>
      <c r="Q393" s="184">
        <v>0</v>
      </c>
      <c r="R393" s="184">
        <f>Q393*H393</f>
        <v>0</v>
      </c>
      <c r="S393" s="184">
        <v>0</v>
      </c>
      <c r="T393" s="185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6" t="s">
        <v>141</v>
      </c>
      <c r="AT393" s="186" t="s">
        <v>136</v>
      </c>
      <c r="AU393" s="186" t="s">
        <v>85</v>
      </c>
      <c r="AY393" s="19" t="s">
        <v>134</v>
      </c>
      <c r="BE393" s="187">
        <f>IF(N393="základní",J393,0)</f>
        <v>0</v>
      </c>
      <c r="BF393" s="187">
        <f>IF(N393="snížená",J393,0)</f>
        <v>0</v>
      </c>
      <c r="BG393" s="187">
        <f>IF(N393="zákl. přenesená",J393,0)</f>
        <v>0</v>
      </c>
      <c r="BH393" s="187">
        <f>IF(N393="sníž. přenesená",J393,0)</f>
        <v>0</v>
      </c>
      <c r="BI393" s="187">
        <f>IF(N393="nulová",J393,0)</f>
        <v>0</v>
      </c>
      <c r="BJ393" s="19" t="s">
        <v>83</v>
      </c>
      <c r="BK393" s="187">
        <f>ROUND(I393*H393,2)</f>
        <v>0</v>
      </c>
      <c r="BL393" s="19" t="s">
        <v>141</v>
      </c>
      <c r="BM393" s="186" t="s">
        <v>484</v>
      </c>
    </row>
    <row r="394" spans="1:65" s="2" customFormat="1" ht="11.25">
      <c r="A394" s="36"/>
      <c r="B394" s="37"/>
      <c r="C394" s="38"/>
      <c r="D394" s="188" t="s">
        <v>142</v>
      </c>
      <c r="E394" s="38"/>
      <c r="F394" s="189" t="s">
        <v>483</v>
      </c>
      <c r="G394" s="38"/>
      <c r="H394" s="38"/>
      <c r="I394" s="190"/>
      <c r="J394" s="38"/>
      <c r="K394" s="38"/>
      <c r="L394" s="41"/>
      <c r="M394" s="191"/>
      <c r="N394" s="192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142</v>
      </c>
      <c r="AU394" s="19" t="s">
        <v>85</v>
      </c>
    </row>
    <row r="395" spans="1:65" s="2" customFormat="1" ht="11.25">
      <c r="A395" s="36"/>
      <c r="B395" s="37"/>
      <c r="C395" s="38"/>
      <c r="D395" s="193" t="s">
        <v>143</v>
      </c>
      <c r="E395" s="38"/>
      <c r="F395" s="194" t="s">
        <v>485</v>
      </c>
      <c r="G395" s="38"/>
      <c r="H395" s="38"/>
      <c r="I395" s="190"/>
      <c r="J395" s="38"/>
      <c r="K395" s="38"/>
      <c r="L395" s="41"/>
      <c r="M395" s="191"/>
      <c r="N395" s="192"/>
      <c r="O395" s="66"/>
      <c r="P395" s="66"/>
      <c r="Q395" s="66"/>
      <c r="R395" s="66"/>
      <c r="S395" s="66"/>
      <c r="T395" s="67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9" t="s">
        <v>143</v>
      </c>
      <c r="AU395" s="19" t="s">
        <v>85</v>
      </c>
    </row>
    <row r="396" spans="1:65" s="2" customFormat="1" ht="16.5" customHeight="1">
      <c r="A396" s="36"/>
      <c r="B396" s="37"/>
      <c r="C396" s="217" t="s">
        <v>339</v>
      </c>
      <c r="D396" s="217" t="s">
        <v>244</v>
      </c>
      <c r="E396" s="218" t="s">
        <v>486</v>
      </c>
      <c r="F396" s="219" t="s">
        <v>487</v>
      </c>
      <c r="G396" s="220" t="s">
        <v>139</v>
      </c>
      <c r="H396" s="221">
        <v>2</v>
      </c>
      <c r="I396" s="222"/>
      <c r="J396" s="223">
        <f>ROUND(I396*H396,2)</f>
        <v>0</v>
      </c>
      <c r="K396" s="219" t="s">
        <v>140</v>
      </c>
      <c r="L396" s="224"/>
      <c r="M396" s="225" t="s">
        <v>19</v>
      </c>
      <c r="N396" s="226" t="s">
        <v>46</v>
      </c>
      <c r="O396" s="66"/>
      <c r="P396" s="184">
        <f>O396*H396</f>
        <v>0</v>
      </c>
      <c r="Q396" s="184">
        <v>0</v>
      </c>
      <c r="R396" s="184">
        <f>Q396*H396</f>
        <v>0</v>
      </c>
      <c r="S396" s="184">
        <v>0</v>
      </c>
      <c r="T396" s="185">
        <f>S396*H396</f>
        <v>0</v>
      </c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R396" s="186" t="s">
        <v>160</v>
      </c>
      <c r="AT396" s="186" t="s">
        <v>244</v>
      </c>
      <c r="AU396" s="186" t="s">
        <v>85</v>
      </c>
      <c r="AY396" s="19" t="s">
        <v>134</v>
      </c>
      <c r="BE396" s="187">
        <f>IF(N396="základní",J396,0)</f>
        <v>0</v>
      </c>
      <c r="BF396" s="187">
        <f>IF(N396="snížená",J396,0)</f>
        <v>0</v>
      </c>
      <c r="BG396" s="187">
        <f>IF(N396="zákl. přenesená",J396,0)</f>
        <v>0</v>
      </c>
      <c r="BH396" s="187">
        <f>IF(N396="sníž. přenesená",J396,0)</f>
        <v>0</v>
      </c>
      <c r="BI396" s="187">
        <f>IF(N396="nulová",J396,0)</f>
        <v>0</v>
      </c>
      <c r="BJ396" s="19" t="s">
        <v>83</v>
      </c>
      <c r="BK396" s="187">
        <f>ROUND(I396*H396,2)</f>
        <v>0</v>
      </c>
      <c r="BL396" s="19" t="s">
        <v>141</v>
      </c>
      <c r="BM396" s="186" t="s">
        <v>488</v>
      </c>
    </row>
    <row r="397" spans="1:65" s="2" customFormat="1" ht="11.25">
      <c r="A397" s="36"/>
      <c r="B397" s="37"/>
      <c r="C397" s="38"/>
      <c r="D397" s="188" t="s">
        <v>142</v>
      </c>
      <c r="E397" s="38"/>
      <c r="F397" s="189" t="s">
        <v>487</v>
      </c>
      <c r="G397" s="38"/>
      <c r="H397" s="38"/>
      <c r="I397" s="190"/>
      <c r="J397" s="38"/>
      <c r="K397" s="38"/>
      <c r="L397" s="41"/>
      <c r="M397" s="191"/>
      <c r="N397" s="192"/>
      <c r="O397" s="66"/>
      <c r="P397" s="66"/>
      <c r="Q397" s="66"/>
      <c r="R397" s="66"/>
      <c r="S397" s="66"/>
      <c r="T397" s="67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T397" s="19" t="s">
        <v>142</v>
      </c>
      <c r="AU397" s="19" t="s">
        <v>85</v>
      </c>
    </row>
    <row r="398" spans="1:65" s="2" customFormat="1" ht="16.5" customHeight="1">
      <c r="A398" s="36"/>
      <c r="B398" s="37"/>
      <c r="C398" s="217" t="s">
        <v>489</v>
      </c>
      <c r="D398" s="217" t="s">
        <v>244</v>
      </c>
      <c r="E398" s="218" t="s">
        <v>490</v>
      </c>
      <c r="F398" s="219" t="s">
        <v>491</v>
      </c>
      <c r="G398" s="220" t="s">
        <v>139</v>
      </c>
      <c r="H398" s="221">
        <v>1</v>
      </c>
      <c r="I398" s="222"/>
      <c r="J398" s="223">
        <f>ROUND(I398*H398,2)</f>
        <v>0</v>
      </c>
      <c r="K398" s="219" t="s">
        <v>140</v>
      </c>
      <c r="L398" s="224"/>
      <c r="M398" s="225" t="s">
        <v>19</v>
      </c>
      <c r="N398" s="226" t="s">
        <v>46</v>
      </c>
      <c r="O398" s="66"/>
      <c r="P398" s="184">
        <f>O398*H398</f>
        <v>0</v>
      </c>
      <c r="Q398" s="184">
        <v>0</v>
      </c>
      <c r="R398" s="184">
        <f>Q398*H398</f>
        <v>0</v>
      </c>
      <c r="S398" s="184">
        <v>0</v>
      </c>
      <c r="T398" s="185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86" t="s">
        <v>160</v>
      </c>
      <c r="AT398" s="186" t="s">
        <v>244</v>
      </c>
      <c r="AU398" s="186" t="s">
        <v>85</v>
      </c>
      <c r="AY398" s="19" t="s">
        <v>134</v>
      </c>
      <c r="BE398" s="187">
        <f>IF(N398="základní",J398,0)</f>
        <v>0</v>
      </c>
      <c r="BF398" s="187">
        <f>IF(N398="snížená",J398,0)</f>
        <v>0</v>
      </c>
      <c r="BG398" s="187">
        <f>IF(N398="zákl. přenesená",J398,0)</f>
        <v>0</v>
      </c>
      <c r="BH398" s="187">
        <f>IF(N398="sníž. přenesená",J398,0)</f>
        <v>0</v>
      </c>
      <c r="BI398" s="187">
        <f>IF(N398="nulová",J398,0)</f>
        <v>0</v>
      </c>
      <c r="BJ398" s="19" t="s">
        <v>83</v>
      </c>
      <c r="BK398" s="187">
        <f>ROUND(I398*H398,2)</f>
        <v>0</v>
      </c>
      <c r="BL398" s="19" t="s">
        <v>141</v>
      </c>
      <c r="BM398" s="186" t="s">
        <v>492</v>
      </c>
    </row>
    <row r="399" spans="1:65" s="2" customFormat="1" ht="11.25">
      <c r="A399" s="36"/>
      <c r="B399" s="37"/>
      <c r="C399" s="38"/>
      <c r="D399" s="188" t="s">
        <v>142</v>
      </c>
      <c r="E399" s="38"/>
      <c r="F399" s="189" t="s">
        <v>491</v>
      </c>
      <c r="G399" s="38"/>
      <c r="H399" s="38"/>
      <c r="I399" s="190"/>
      <c r="J399" s="38"/>
      <c r="K399" s="38"/>
      <c r="L399" s="41"/>
      <c r="M399" s="191"/>
      <c r="N399" s="192"/>
      <c r="O399" s="66"/>
      <c r="P399" s="66"/>
      <c r="Q399" s="66"/>
      <c r="R399" s="66"/>
      <c r="S399" s="66"/>
      <c r="T399" s="67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9" t="s">
        <v>142</v>
      </c>
      <c r="AU399" s="19" t="s">
        <v>85</v>
      </c>
    </row>
    <row r="400" spans="1:65" s="2" customFormat="1" ht="16.5" customHeight="1">
      <c r="A400" s="36"/>
      <c r="B400" s="37"/>
      <c r="C400" s="175" t="s">
        <v>354</v>
      </c>
      <c r="D400" s="175" t="s">
        <v>136</v>
      </c>
      <c r="E400" s="176" t="s">
        <v>493</v>
      </c>
      <c r="F400" s="177" t="s">
        <v>494</v>
      </c>
      <c r="G400" s="178" t="s">
        <v>139</v>
      </c>
      <c r="H400" s="179">
        <v>3</v>
      </c>
      <c r="I400" s="180"/>
      <c r="J400" s="181">
        <f>ROUND(I400*H400,2)</f>
        <v>0</v>
      </c>
      <c r="K400" s="177" t="s">
        <v>140</v>
      </c>
      <c r="L400" s="41"/>
      <c r="M400" s="182" t="s">
        <v>19</v>
      </c>
      <c r="N400" s="183" t="s">
        <v>46</v>
      </c>
      <c r="O400" s="66"/>
      <c r="P400" s="184">
        <f>O400*H400</f>
        <v>0</v>
      </c>
      <c r="Q400" s="184">
        <v>0</v>
      </c>
      <c r="R400" s="184">
        <f>Q400*H400</f>
        <v>0</v>
      </c>
      <c r="S400" s="184">
        <v>0</v>
      </c>
      <c r="T400" s="185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186" t="s">
        <v>141</v>
      </c>
      <c r="AT400" s="186" t="s">
        <v>136</v>
      </c>
      <c r="AU400" s="186" t="s">
        <v>85</v>
      </c>
      <c r="AY400" s="19" t="s">
        <v>134</v>
      </c>
      <c r="BE400" s="187">
        <f>IF(N400="základní",J400,0)</f>
        <v>0</v>
      </c>
      <c r="BF400" s="187">
        <f>IF(N400="snížená",J400,0)</f>
        <v>0</v>
      </c>
      <c r="BG400" s="187">
        <f>IF(N400="zákl. přenesená",J400,0)</f>
        <v>0</v>
      </c>
      <c r="BH400" s="187">
        <f>IF(N400="sníž. přenesená",J400,0)</f>
        <v>0</v>
      </c>
      <c r="BI400" s="187">
        <f>IF(N400="nulová",J400,0)</f>
        <v>0</v>
      </c>
      <c r="BJ400" s="19" t="s">
        <v>83</v>
      </c>
      <c r="BK400" s="187">
        <f>ROUND(I400*H400,2)</f>
        <v>0</v>
      </c>
      <c r="BL400" s="19" t="s">
        <v>141</v>
      </c>
      <c r="BM400" s="186" t="s">
        <v>495</v>
      </c>
    </row>
    <row r="401" spans="1:65" s="2" customFormat="1" ht="11.25">
      <c r="A401" s="36"/>
      <c r="B401" s="37"/>
      <c r="C401" s="38"/>
      <c r="D401" s="188" t="s">
        <v>142</v>
      </c>
      <c r="E401" s="38"/>
      <c r="F401" s="189" t="s">
        <v>494</v>
      </c>
      <c r="G401" s="38"/>
      <c r="H401" s="38"/>
      <c r="I401" s="190"/>
      <c r="J401" s="38"/>
      <c r="K401" s="38"/>
      <c r="L401" s="41"/>
      <c r="M401" s="191"/>
      <c r="N401" s="192"/>
      <c r="O401" s="66"/>
      <c r="P401" s="66"/>
      <c r="Q401" s="66"/>
      <c r="R401" s="66"/>
      <c r="S401" s="66"/>
      <c r="T401" s="67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T401" s="19" t="s">
        <v>142</v>
      </c>
      <c r="AU401" s="19" t="s">
        <v>85</v>
      </c>
    </row>
    <row r="402" spans="1:65" s="2" customFormat="1" ht="11.25">
      <c r="A402" s="36"/>
      <c r="B402" s="37"/>
      <c r="C402" s="38"/>
      <c r="D402" s="193" t="s">
        <v>143</v>
      </c>
      <c r="E402" s="38"/>
      <c r="F402" s="194" t="s">
        <v>496</v>
      </c>
      <c r="G402" s="38"/>
      <c r="H402" s="38"/>
      <c r="I402" s="190"/>
      <c r="J402" s="38"/>
      <c r="K402" s="38"/>
      <c r="L402" s="41"/>
      <c r="M402" s="191"/>
      <c r="N402" s="192"/>
      <c r="O402" s="66"/>
      <c r="P402" s="66"/>
      <c r="Q402" s="66"/>
      <c r="R402" s="66"/>
      <c r="S402" s="66"/>
      <c r="T402" s="67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9" t="s">
        <v>143</v>
      </c>
      <c r="AU402" s="19" t="s">
        <v>85</v>
      </c>
    </row>
    <row r="403" spans="1:65" s="2" customFormat="1" ht="16.5" customHeight="1">
      <c r="A403" s="36"/>
      <c r="B403" s="37"/>
      <c r="C403" s="217" t="s">
        <v>497</v>
      </c>
      <c r="D403" s="217" t="s">
        <v>244</v>
      </c>
      <c r="E403" s="218" t="s">
        <v>498</v>
      </c>
      <c r="F403" s="219" t="s">
        <v>499</v>
      </c>
      <c r="G403" s="220" t="s">
        <v>139</v>
      </c>
      <c r="H403" s="221">
        <v>3</v>
      </c>
      <c r="I403" s="222"/>
      <c r="J403" s="223">
        <f>ROUND(I403*H403,2)</f>
        <v>0</v>
      </c>
      <c r="K403" s="219" t="s">
        <v>140</v>
      </c>
      <c r="L403" s="224"/>
      <c r="M403" s="225" t="s">
        <v>19</v>
      </c>
      <c r="N403" s="226" t="s">
        <v>46</v>
      </c>
      <c r="O403" s="66"/>
      <c r="P403" s="184">
        <f>O403*H403</f>
        <v>0</v>
      </c>
      <c r="Q403" s="184">
        <v>0</v>
      </c>
      <c r="R403" s="184">
        <f>Q403*H403</f>
        <v>0</v>
      </c>
      <c r="S403" s="184">
        <v>0</v>
      </c>
      <c r="T403" s="185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6" t="s">
        <v>160</v>
      </c>
      <c r="AT403" s="186" t="s">
        <v>244</v>
      </c>
      <c r="AU403" s="186" t="s">
        <v>85</v>
      </c>
      <c r="AY403" s="19" t="s">
        <v>134</v>
      </c>
      <c r="BE403" s="187">
        <f>IF(N403="základní",J403,0)</f>
        <v>0</v>
      </c>
      <c r="BF403" s="187">
        <f>IF(N403="snížená",J403,0)</f>
        <v>0</v>
      </c>
      <c r="BG403" s="187">
        <f>IF(N403="zákl. přenesená",J403,0)</f>
        <v>0</v>
      </c>
      <c r="BH403" s="187">
        <f>IF(N403="sníž. přenesená",J403,0)</f>
        <v>0</v>
      </c>
      <c r="BI403" s="187">
        <f>IF(N403="nulová",J403,0)</f>
        <v>0</v>
      </c>
      <c r="BJ403" s="19" t="s">
        <v>83</v>
      </c>
      <c r="BK403" s="187">
        <f>ROUND(I403*H403,2)</f>
        <v>0</v>
      </c>
      <c r="BL403" s="19" t="s">
        <v>141</v>
      </c>
      <c r="BM403" s="186" t="s">
        <v>500</v>
      </c>
    </row>
    <row r="404" spans="1:65" s="2" customFormat="1" ht="11.25">
      <c r="A404" s="36"/>
      <c r="B404" s="37"/>
      <c r="C404" s="38"/>
      <c r="D404" s="188" t="s">
        <v>142</v>
      </c>
      <c r="E404" s="38"/>
      <c r="F404" s="189" t="s">
        <v>499</v>
      </c>
      <c r="G404" s="38"/>
      <c r="H404" s="38"/>
      <c r="I404" s="190"/>
      <c r="J404" s="38"/>
      <c r="K404" s="38"/>
      <c r="L404" s="41"/>
      <c r="M404" s="191"/>
      <c r="N404" s="192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142</v>
      </c>
      <c r="AU404" s="19" t="s">
        <v>85</v>
      </c>
    </row>
    <row r="405" spans="1:65" s="2" customFormat="1" ht="16.5" customHeight="1">
      <c r="A405" s="36"/>
      <c r="B405" s="37"/>
      <c r="C405" s="217" t="s">
        <v>359</v>
      </c>
      <c r="D405" s="217" t="s">
        <v>244</v>
      </c>
      <c r="E405" s="218" t="s">
        <v>501</v>
      </c>
      <c r="F405" s="219" t="s">
        <v>502</v>
      </c>
      <c r="G405" s="220" t="s">
        <v>139</v>
      </c>
      <c r="H405" s="221">
        <v>6</v>
      </c>
      <c r="I405" s="222"/>
      <c r="J405" s="223">
        <f>ROUND(I405*H405,2)</f>
        <v>0</v>
      </c>
      <c r="K405" s="219" t="s">
        <v>140</v>
      </c>
      <c r="L405" s="224"/>
      <c r="M405" s="225" t="s">
        <v>19</v>
      </c>
      <c r="N405" s="226" t="s">
        <v>46</v>
      </c>
      <c r="O405" s="66"/>
      <c r="P405" s="184">
        <f>O405*H405</f>
        <v>0</v>
      </c>
      <c r="Q405" s="184">
        <v>0</v>
      </c>
      <c r="R405" s="184">
        <f>Q405*H405</f>
        <v>0</v>
      </c>
      <c r="S405" s="184">
        <v>0</v>
      </c>
      <c r="T405" s="185">
        <f>S405*H405</f>
        <v>0</v>
      </c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R405" s="186" t="s">
        <v>160</v>
      </c>
      <c r="AT405" s="186" t="s">
        <v>244</v>
      </c>
      <c r="AU405" s="186" t="s">
        <v>85</v>
      </c>
      <c r="AY405" s="19" t="s">
        <v>134</v>
      </c>
      <c r="BE405" s="187">
        <f>IF(N405="základní",J405,0)</f>
        <v>0</v>
      </c>
      <c r="BF405" s="187">
        <f>IF(N405="snížená",J405,0)</f>
        <v>0</v>
      </c>
      <c r="BG405" s="187">
        <f>IF(N405="zákl. přenesená",J405,0)</f>
        <v>0</v>
      </c>
      <c r="BH405" s="187">
        <f>IF(N405="sníž. přenesená",J405,0)</f>
        <v>0</v>
      </c>
      <c r="BI405" s="187">
        <f>IF(N405="nulová",J405,0)</f>
        <v>0</v>
      </c>
      <c r="BJ405" s="19" t="s">
        <v>83</v>
      </c>
      <c r="BK405" s="187">
        <f>ROUND(I405*H405,2)</f>
        <v>0</v>
      </c>
      <c r="BL405" s="19" t="s">
        <v>141</v>
      </c>
      <c r="BM405" s="186" t="s">
        <v>503</v>
      </c>
    </row>
    <row r="406" spans="1:65" s="2" customFormat="1" ht="11.25">
      <c r="A406" s="36"/>
      <c r="B406" s="37"/>
      <c r="C406" s="38"/>
      <c r="D406" s="188" t="s">
        <v>142</v>
      </c>
      <c r="E406" s="38"/>
      <c r="F406" s="189" t="s">
        <v>502</v>
      </c>
      <c r="G406" s="38"/>
      <c r="H406" s="38"/>
      <c r="I406" s="190"/>
      <c r="J406" s="38"/>
      <c r="K406" s="38"/>
      <c r="L406" s="41"/>
      <c r="M406" s="191"/>
      <c r="N406" s="192"/>
      <c r="O406" s="66"/>
      <c r="P406" s="66"/>
      <c r="Q406" s="66"/>
      <c r="R406" s="66"/>
      <c r="S406" s="66"/>
      <c r="T406" s="67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T406" s="19" t="s">
        <v>142</v>
      </c>
      <c r="AU406" s="19" t="s">
        <v>85</v>
      </c>
    </row>
    <row r="407" spans="1:65" s="2" customFormat="1" ht="16.5" customHeight="1">
      <c r="A407" s="36"/>
      <c r="B407" s="37"/>
      <c r="C407" s="217" t="s">
        <v>504</v>
      </c>
      <c r="D407" s="217" t="s">
        <v>244</v>
      </c>
      <c r="E407" s="218" t="s">
        <v>505</v>
      </c>
      <c r="F407" s="219" t="s">
        <v>506</v>
      </c>
      <c r="G407" s="220" t="s">
        <v>139</v>
      </c>
      <c r="H407" s="221">
        <v>3</v>
      </c>
      <c r="I407" s="222"/>
      <c r="J407" s="223">
        <f>ROUND(I407*H407,2)</f>
        <v>0</v>
      </c>
      <c r="K407" s="219" t="s">
        <v>140</v>
      </c>
      <c r="L407" s="224"/>
      <c r="M407" s="225" t="s">
        <v>19</v>
      </c>
      <c r="N407" s="226" t="s">
        <v>46</v>
      </c>
      <c r="O407" s="66"/>
      <c r="P407" s="184">
        <f>O407*H407</f>
        <v>0</v>
      </c>
      <c r="Q407" s="184">
        <v>0</v>
      </c>
      <c r="R407" s="184">
        <f>Q407*H407</f>
        <v>0</v>
      </c>
      <c r="S407" s="184">
        <v>0</v>
      </c>
      <c r="T407" s="185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86" t="s">
        <v>160</v>
      </c>
      <c r="AT407" s="186" t="s">
        <v>244</v>
      </c>
      <c r="AU407" s="186" t="s">
        <v>85</v>
      </c>
      <c r="AY407" s="19" t="s">
        <v>134</v>
      </c>
      <c r="BE407" s="187">
        <f>IF(N407="základní",J407,0)</f>
        <v>0</v>
      </c>
      <c r="BF407" s="187">
        <f>IF(N407="snížená",J407,0)</f>
        <v>0</v>
      </c>
      <c r="BG407" s="187">
        <f>IF(N407="zákl. přenesená",J407,0)</f>
        <v>0</v>
      </c>
      <c r="BH407" s="187">
        <f>IF(N407="sníž. přenesená",J407,0)</f>
        <v>0</v>
      </c>
      <c r="BI407" s="187">
        <f>IF(N407="nulová",J407,0)</f>
        <v>0</v>
      </c>
      <c r="BJ407" s="19" t="s">
        <v>83</v>
      </c>
      <c r="BK407" s="187">
        <f>ROUND(I407*H407,2)</f>
        <v>0</v>
      </c>
      <c r="BL407" s="19" t="s">
        <v>141</v>
      </c>
      <c r="BM407" s="186" t="s">
        <v>507</v>
      </c>
    </row>
    <row r="408" spans="1:65" s="2" customFormat="1" ht="11.25">
      <c r="A408" s="36"/>
      <c r="B408" s="37"/>
      <c r="C408" s="38"/>
      <c r="D408" s="188" t="s">
        <v>142</v>
      </c>
      <c r="E408" s="38"/>
      <c r="F408" s="189" t="s">
        <v>506</v>
      </c>
      <c r="G408" s="38"/>
      <c r="H408" s="38"/>
      <c r="I408" s="190"/>
      <c r="J408" s="38"/>
      <c r="K408" s="38"/>
      <c r="L408" s="41"/>
      <c r="M408" s="191"/>
      <c r="N408" s="192"/>
      <c r="O408" s="66"/>
      <c r="P408" s="66"/>
      <c r="Q408" s="66"/>
      <c r="R408" s="66"/>
      <c r="S408" s="66"/>
      <c r="T408" s="67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T408" s="19" t="s">
        <v>142</v>
      </c>
      <c r="AU408" s="19" t="s">
        <v>85</v>
      </c>
    </row>
    <row r="409" spans="1:65" s="2" customFormat="1" ht="16.5" customHeight="1">
      <c r="A409" s="36"/>
      <c r="B409" s="37"/>
      <c r="C409" s="175" t="s">
        <v>364</v>
      </c>
      <c r="D409" s="175" t="s">
        <v>136</v>
      </c>
      <c r="E409" s="176" t="s">
        <v>508</v>
      </c>
      <c r="F409" s="177" t="s">
        <v>509</v>
      </c>
      <c r="G409" s="178" t="s">
        <v>147</v>
      </c>
      <c r="H409" s="179">
        <v>2</v>
      </c>
      <c r="I409" s="180"/>
      <c r="J409" s="181">
        <f>ROUND(I409*H409,2)</f>
        <v>0</v>
      </c>
      <c r="K409" s="177" t="s">
        <v>19</v>
      </c>
      <c r="L409" s="41"/>
      <c r="M409" s="182" t="s">
        <v>19</v>
      </c>
      <c r="N409" s="183" t="s">
        <v>46</v>
      </c>
      <c r="O409" s="66"/>
      <c r="P409" s="184">
        <f>O409*H409</f>
        <v>0</v>
      </c>
      <c r="Q409" s="184">
        <v>0</v>
      </c>
      <c r="R409" s="184">
        <f>Q409*H409</f>
        <v>0</v>
      </c>
      <c r="S409" s="184">
        <v>0</v>
      </c>
      <c r="T409" s="185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186" t="s">
        <v>141</v>
      </c>
      <c r="AT409" s="186" t="s">
        <v>136</v>
      </c>
      <c r="AU409" s="186" t="s">
        <v>85</v>
      </c>
      <c r="AY409" s="19" t="s">
        <v>134</v>
      </c>
      <c r="BE409" s="187">
        <f>IF(N409="základní",J409,0)</f>
        <v>0</v>
      </c>
      <c r="BF409" s="187">
        <f>IF(N409="snížená",J409,0)</f>
        <v>0</v>
      </c>
      <c r="BG409" s="187">
        <f>IF(N409="zákl. přenesená",J409,0)</f>
        <v>0</v>
      </c>
      <c r="BH409" s="187">
        <f>IF(N409="sníž. přenesená",J409,0)</f>
        <v>0</v>
      </c>
      <c r="BI409" s="187">
        <f>IF(N409="nulová",J409,0)</f>
        <v>0</v>
      </c>
      <c r="BJ409" s="19" t="s">
        <v>83</v>
      </c>
      <c r="BK409" s="187">
        <f>ROUND(I409*H409,2)</f>
        <v>0</v>
      </c>
      <c r="BL409" s="19" t="s">
        <v>141</v>
      </c>
      <c r="BM409" s="186" t="s">
        <v>510</v>
      </c>
    </row>
    <row r="410" spans="1:65" s="2" customFormat="1" ht="11.25">
      <c r="A410" s="36"/>
      <c r="B410" s="37"/>
      <c r="C410" s="38"/>
      <c r="D410" s="188" t="s">
        <v>142</v>
      </c>
      <c r="E410" s="38"/>
      <c r="F410" s="189" t="s">
        <v>509</v>
      </c>
      <c r="G410" s="38"/>
      <c r="H410" s="38"/>
      <c r="I410" s="190"/>
      <c r="J410" s="38"/>
      <c r="K410" s="38"/>
      <c r="L410" s="41"/>
      <c r="M410" s="191"/>
      <c r="N410" s="192"/>
      <c r="O410" s="66"/>
      <c r="P410" s="66"/>
      <c r="Q410" s="66"/>
      <c r="R410" s="66"/>
      <c r="S410" s="66"/>
      <c r="T410" s="67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T410" s="19" t="s">
        <v>142</v>
      </c>
      <c r="AU410" s="19" t="s">
        <v>85</v>
      </c>
    </row>
    <row r="411" spans="1:65" s="13" customFormat="1" ht="11.25">
      <c r="B411" s="195"/>
      <c r="C411" s="196"/>
      <c r="D411" s="188" t="s">
        <v>149</v>
      </c>
      <c r="E411" s="197" t="s">
        <v>19</v>
      </c>
      <c r="F411" s="198" t="s">
        <v>511</v>
      </c>
      <c r="G411" s="196"/>
      <c r="H411" s="199">
        <v>2</v>
      </c>
      <c r="I411" s="200"/>
      <c r="J411" s="196"/>
      <c r="K411" s="196"/>
      <c r="L411" s="201"/>
      <c r="M411" s="202"/>
      <c r="N411" s="203"/>
      <c r="O411" s="203"/>
      <c r="P411" s="203"/>
      <c r="Q411" s="203"/>
      <c r="R411" s="203"/>
      <c r="S411" s="203"/>
      <c r="T411" s="204"/>
      <c r="AT411" s="205" t="s">
        <v>149</v>
      </c>
      <c r="AU411" s="205" t="s">
        <v>85</v>
      </c>
      <c r="AV411" s="13" t="s">
        <v>85</v>
      </c>
      <c r="AW411" s="13" t="s">
        <v>36</v>
      </c>
      <c r="AX411" s="13" t="s">
        <v>75</v>
      </c>
      <c r="AY411" s="205" t="s">
        <v>134</v>
      </c>
    </row>
    <row r="412" spans="1:65" s="14" customFormat="1" ht="11.25">
      <c r="B412" s="206"/>
      <c r="C412" s="207"/>
      <c r="D412" s="188" t="s">
        <v>149</v>
      </c>
      <c r="E412" s="208" t="s">
        <v>19</v>
      </c>
      <c r="F412" s="209" t="s">
        <v>151</v>
      </c>
      <c r="G412" s="207"/>
      <c r="H412" s="210">
        <v>2</v>
      </c>
      <c r="I412" s="211"/>
      <c r="J412" s="207"/>
      <c r="K412" s="207"/>
      <c r="L412" s="212"/>
      <c r="M412" s="213"/>
      <c r="N412" s="214"/>
      <c r="O412" s="214"/>
      <c r="P412" s="214"/>
      <c r="Q412" s="214"/>
      <c r="R412" s="214"/>
      <c r="S412" s="214"/>
      <c r="T412" s="215"/>
      <c r="AT412" s="216" t="s">
        <v>149</v>
      </c>
      <c r="AU412" s="216" t="s">
        <v>85</v>
      </c>
      <c r="AV412" s="14" t="s">
        <v>141</v>
      </c>
      <c r="AW412" s="14" t="s">
        <v>36</v>
      </c>
      <c r="AX412" s="14" t="s">
        <v>83</v>
      </c>
      <c r="AY412" s="216" t="s">
        <v>134</v>
      </c>
    </row>
    <row r="413" spans="1:65" s="2" customFormat="1" ht="16.5" customHeight="1">
      <c r="A413" s="36"/>
      <c r="B413" s="37"/>
      <c r="C413" s="175" t="s">
        <v>512</v>
      </c>
      <c r="D413" s="175" t="s">
        <v>136</v>
      </c>
      <c r="E413" s="176" t="s">
        <v>513</v>
      </c>
      <c r="F413" s="177" t="s">
        <v>514</v>
      </c>
      <c r="G413" s="178" t="s">
        <v>179</v>
      </c>
      <c r="H413" s="179">
        <v>4</v>
      </c>
      <c r="I413" s="180"/>
      <c r="J413" s="181">
        <f>ROUND(I413*H413,2)</f>
        <v>0</v>
      </c>
      <c r="K413" s="177" t="s">
        <v>140</v>
      </c>
      <c r="L413" s="41"/>
      <c r="M413" s="182" t="s">
        <v>19</v>
      </c>
      <c r="N413" s="183" t="s">
        <v>46</v>
      </c>
      <c r="O413" s="66"/>
      <c r="P413" s="184">
        <f>O413*H413</f>
        <v>0</v>
      </c>
      <c r="Q413" s="184">
        <v>0</v>
      </c>
      <c r="R413" s="184">
        <f>Q413*H413</f>
        <v>0</v>
      </c>
      <c r="S413" s="184">
        <v>0</v>
      </c>
      <c r="T413" s="185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86" t="s">
        <v>141</v>
      </c>
      <c r="AT413" s="186" t="s">
        <v>136</v>
      </c>
      <c r="AU413" s="186" t="s">
        <v>85</v>
      </c>
      <c r="AY413" s="19" t="s">
        <v>134</v>
      </c>
      <c r="BE413" s="187">
        <f>IF(N413="základní",J413,0)</f>
        <v>0</v>
      </c>
      <c r="BF413" s="187">
        <f>IF(N413="snížená",J413,0)</f>
        <v>0</v>
      </c>
      <c r="BG413" s="187">
        <f>IF(N413="zákl. přenesená",J413,0)</f>
        <v>0</v>
      </c>
      <c r="BH413" s="187">
        <f>IF(N413="sníž. přenesená",J413,0)</f>
        <v>0</v>
      </c>
      <c r="BI413" s="187">
        <f>IF(N413="nulová",J413,0)</f>
        <v>0</v>
      </c>
      <c r="BJ413" s="19" t="s">
        <v>83</v>
      </c>
      <c r="BK413" s="187">
        <f>ROUND(I413*H413,2)</f>
        <v>0</v>
      </c>
      <c r="BL413" s="19" t="s">
        <v>141</v>
      </c>
      <c r="BM413" s="186" t="s">
        <v>515</v>
      </c>
    </row>
    <row r="414" spans="1:65" s="2" customFormat="1" ht="11.25">
      <c r="A414" s="36"/>
      <c r="B414" s="37"/>
      <c r="C414" s="38"/>
      <c r="D414" s="188" t="s">
        <v>142</v>
      </c>
      <c r="E414" s="38"/>
      <c r="F414" s="189" t="s">
        <v>514</v>
      </c>
      <c r="G414" s="38"/>
      <c r="H414" s="38"/>
      <c r="I414" s="190"/>
      <c r="J414" s="38"/>
      <c r="K414" s="38"/>
      <c r="L414" s="41"/>
      <c r="M414" s="191"/>
      <c r="N414" s="192"/>
      <c r="O414" s="66"/>
      <c r="P414" s="66"/>
      <c r="Q414" s="66"/>
      <c r="R414" s="66"/>
      <c r="S414" s="66"/>
      <c r="T414" s="67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9" t="s">
        <v>142</v>
      </c>
      <c r="AU414" s="19" t="s">
        <v>85</v>
      </c>
    </row>
    <row r="415" spans="1:65" s="2" customFormat="1" ht="11.25">
      <c r="A415" s="36"/>
      <c r="B415" s="37"/>
      <c r="C415" s="38"/>
      <c r="D415" s="193" t="s">
        <v>143</v>
      </c>
      <c r="E415" s="38"/>
      <c r="F415" s="194" t="s">
        <v>516</v>
      </c>
      <c r="G415" s="38"/>
      <c r="H415" s="38"/>
      <c r="I415" s="190"/>
      <c r="J415" s="38"/>
      <c r="K415" s="38"/>
      <c r="L415" s="41"/>
      <c r="M415" s="191"/>
      <c r="N415" s="192"/>
      <c r="O415" s="66"/>
      <c r="P415" s="66"/>
      <c r="Q415" s="66"/>
      <c r="R415" s="66"/>
      <c r="S415" s="66"/>
      <c r="T415" s="67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19" t="s">
        <v>143</v>
      </c>
      <c r="AU415" s="19" t="s">
        <v>85</v>
      </c>
    </row>
    <row r="416" spans="1:65" s="13" customFormat="1" ht="11.25">
      <c r="B416" s="195"/>
      <c r="C416" s="196"/>
      <c r="D416" s="188" t="s">
        <v>149</v>
      </c>
      <c r="E416" s="197" t="s">
        <v>19</v>
      </c>
      <c r="F416" s="198" t="s">
        <v>517</v>
      </c>
      <c r="G416" s="196"/>
      <c r="H416" s="199">
        <v>4</v>
      </c>
      <c r="I416" s="200"/>
      <c r="J416" s="196"/>
      <c r="K416" s="196"/>
      <c r="L416" s="201"/>
      <c r="M416" s="202"/>
      <c r="N416" s="203"/>
      <c r="O416" s="203"/>
      <c r="P416" s="203"/>
      <c r="Q416" s="203"/>
      <c r="R416" s="203"/>
      <c r="S416" s="203"/>
      <c r="T416" s="204"/>
      <c r="AT416" s="205" t="s">
        <v>149</v>
      </c>
      <c r="AU416" s="205" t="s">
        <v>85</v>
      </c>
      <c r="AV416" s="13" t="s">
        <v>85</v>
      </c>
      <c r="AW416" s="13" t="s">
        <v>36</v>
      </c>
      <c r="AX416" s="13" t="s">
        <v>75</v>
      </c>
      <c r="AY416" s="205" t="s">
        <v>134</v>
      </c>
    </row>
    <row r="417" spans="1:65" s="14" customFormat="1" ht="11.25">
      <c r="B417" s="206"/>
      <c r="C417" s="207"/>
      <c r="D417" s="188" t="s">
        <v>149</v>
      </c>
      <c r="E417" s="208" t="s">
        <v>19</v>
      </c>
      <c r="F417" s="209" t="s">
        <v>151</v>
      </c>
      <c r="G417" s="207"/>
      <c r="H417" s="210">
        <v>4</v>
      </c>
      <c r="I417" s="211"/>
      <c r="J417" s="207"/>
      <c r="K417" s="207"/>
      <c r="L417" s="212"/>
      <c r="M417" s="213"/>
      <c r="N417" s="214"/>
      <c r="O417" s="214"/>
      <c r="P417" s="214"/>
      <c r="Q417" s="214"/>
      <c r="R417" s="214"/>
      <c r="S417" s="214"/>
      <c r="T417" s="215"/>
      <c r="AT417" s="216" t="s">
        <v>149</v>
      </c>
      <c r="AU417" s="216" t="s">
        <v>85</v>
      </c>
      <c r="AV417" s="14" t="s">
        <v>141</v>
      </c>
      <c r="AW417" s="14" t="s">
        <v>36</v>
      </c>
      <c r="AX417" s="14" t="s">
        <v>83</v>
      </c>
      <c r="AY417" s="216" t="s">
        <v>134</v>
      </c>
    </row>
    <row r="418" spans="1:65" s="2" customFormat="1" ht="16.5" customHeight="1">
      <c r="A418" s="36"/>
      <c r="B418" s="37"/>
      <c r="C418" s="217" t="s">
        <v>368</v>
      </c>
      <c r="D418" s="217" t="s">
        <v>244</v>
      </c>
      <c r="E418" s="218" t="s">
        <v>518</v>
      </c>
      <c r="F418" s="219" t="s">
        <v>519</v>
      </c>
      <c r="G418" s="220" t="s">
        <v>147</v>
      </c>
      <c r="H418" s="221">
        <v>0.68</v>
      </c>
      <c r="I418" s="222"/>
      <c r="J418" s="223">
        <f>ROUND(I418*H418,2)</f>
        <v>0</v>
      </c>
      <c r="K418" s="219" t="s">
        <v>140</v>
      </c>
      <c r="L418" s="224"/>
      <c r="M418" s="225" t="s">
        <v>19</v>
      </c>
      <c r="N418" s="226" t="s">
        <v>46</v>
      </c>
      <c r="O418" s="66"/>
      <c r="P418" s="184">
        <f>O418*H418</f>
        <v>0</v>
      </c>
      <c r="Q418" s="184">
        <v>0</v>
      </c>
      <c r="R418" s="184">
        <f>Q418*H418</f>
        <v>0</v>
      </c>
      <c r="S418" s="184">
        <v>0</v>
      </c>
      <c r="T418" s="185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86" t="s">
        <v>160</v>
      </c>
      <c r="AT418" s="186" t="s">
        <v>244</v>
      </c>
      <c r="AU418" s="186" t="s">
        <v>85</v>
      </c>
      <c r="AY418" s="19" t="s">
        <v>134</v>
      </c>
      <c r="BE418" s="187">
        <f>IF(N418="základní",J418,0)</f>
        <v>0</v>
      </c>
      <c r="BF418" s="187">
        <f>IF(N418="snížená",J418,0)</f>
        <v>0</v>
      </c>
      <c r="BG418" s="187">
        <f>IF(N418="zákl. přenesená",J418,0)</f>
        <v>0</v>
      </c>
      <c r="BH418" s="187">
        <f>IF(N418="sníž. přenesená",J418,0)</f>
        <v>0</v>
      </c>
      <c r="BI418" s="187">
        <f>IF(N418="nulová",J418,0)</f>
        <v>0</v>
      </c>
      <c r="BJ418" s="19" t="s">
        <v>83</v>
      </c>
      <c r="BK418" s="187">
        <f>ROUND(I418*H418,2)</f>
        <v>0</v>
      </c>
      <c r="BL418" s="19" t="s">
        <v>141</v>
      </c>
      <c r="BM418" s="186" t="s">
        <v>520</v>
      </c>
    </row>
    <row r="419" spans="1:65" s="2" customFormat="1" ht="11.25">
      <c r="A419" s="36"/>
      <c r="B419" s="37"/>
      <c r="C419" s="38"/>
      <c r="D419" s="188" t="s">
        <v>142</v>
      </c>
      <c r="E419" s="38"/>
      <c r="F419" s="189" t="s">
        <v>519</v>
      </c>
      <c r="G419" s="38"/>
      <c r="H419" s="38"/>
      <c r="I419" s="190"/>
      <c r="J419" s="38"/>
      <c r="K419" s="38"/>
      <c r="L419" s="41"/>
      <c r="M419" s="191"/>
      <c r="N419" s="192"/>
      <c r="O419" s="66"/>
      <c r="P419" s="66"/>
      <c r="Q419" s="66"/>
      <c r="R419" s="66"/>
      <c r="S419" s="66"/>
      <c r="T419" s="67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T419" s="19" t="s">
        <v>142</v>
      </c>
      <c r="AU419" s="19" t="s">
        <v>85</v>
      </c>
    </row>
    <row r="420" spans="1:65" s="13" customFormat="1" ht="11.25">
      <c r="B420" s="195"/>
      <c r="C420" s="196"/>
      <c r="D420" s="188" t="s">
        <v>149</v>
      </c>
      <c r="E420" s="197" t="s">
        <v>19</v>
      </c>
      <c r="F420" s="198" t="s">
        <v>521</v>
      </c>
      <c r="G420" s="196"/>
      <c r="H420" s="199">
        <v>0.68</v>
      </c>
      <c r="I420" s="200"/>
      <c r="J420" s="196"/>
      <c r="K420" s="196"/>
      <c r="L420" s="201"/>
      <c r="M420" s="202"/>
      <c r="N420" s="203"/>
      <c r="O420" s="203"/>
      <c r="P420" s="203"/>
      <c r="Q420" s="203"/>
      <c r="R420" s="203"/>
      <c r="S420" s="203"/>
      <c r="T420" s="204"/>
      <c r="AT420" s="205" t="s">
        <v>149</v>
      </c>
      <c r="AU420" s="205" t="s">
        <v>85</v>
      </c>
      <c r="AV420" s="13" t="s">
        <v>85</v>
      </c>
      <c r="AW420" s="13" t="s">
        <v>36</v>
      </c>
      <c r="AX420" s="13" t="s">
        <v>75</v>
      </c>
      <c r="AY420" s="205" t="s">
        <v>134</v>
      </c>
    </row>
    <row r="421" spans="1:65" s="14" customFormat="1" ht="11.25">
      <c r="B421" s="206"/>
      <c r="C421" s="207"/>
      <c r="D421" s="188" t="s">
        <v>149</v>
      </c>
      <c r="E421" s="208" t="s">
        <v>19</v>
      </c>
      <c r="F421" s="209" t="s">
        <v>151</v>
      </c>
      <c r="G421" s="207"/>
      <c r="H421" s="210">
        <v>0.68</v>
      </c>
      <c r="I421" s="211"/>
      <c r="J421" s="207"/>
      <c r="K421" s="207"/>
      <c r="L421" s="212"/>
      <c r="M421" s="213"/>
      <c r="N421" s="214"/>
      <c r="O421" s="214"/>
      <c r="P421" s="214"/>
      <c r="Q421" s="214"/>
      <c r="R421" s="214"/>
      <c r="S421" s="214"/>
      <c r="T421" s="215"/>
      <c r="AT421" s="216" t="s">
        <v>149</v>
      </c>
      <c r="AU421" s="216" t="s">
        <v>85</v>
      </c>
      <c r="AV421" s="14" t="s">
        <v>141</v>
      </c>
      <c r="AW421" s="14" t="s">
        <v>36</v>
      </c>
      <c r="AX421" s="14" t="s">
        <v>83</v>
      </c>
      <c r="AY421" s="216" t="s">
        <v>134</v>
      </c>
    </row>
    <row r="422" spans="1:65" s="2" customFormat="1" ht="16.5" customHeight="1">
      <c r="A422" s="36"/>
      <c r="B422" s="37"/>
      <c r="C422" s="175" t="s">
        <v>522</v>
      </c>
      <c r="D422" s="175" t="s">
        <v>136</v>
      </c>
      <c r="E422" s="176" t="s">
        <v>523</v>
      </c>
      <c r="F422" s="177" t="s">
        <v>524</v>
      </c>
      <c r="G422" s="178" t="s">
        <v>179</v>
      </c>
      <c r="H422" s="179">
        <v>546</v>
      </c>
      <c r="I422" s="180"/>
      <c r="J422" s="181">
        <f>ROUND(I422*H422,2)</f>
        <v>0</v>
      </c>
      <c r="K422" s="177" t="s">
        <v>140</v>
      </c>
      <c r="L422" s="41"/>
      <c r="M422" s="182" t="s">
        <v>19</v>
      </c>
      <c r="N422" s="183" t="s">
        <v>46</v>
      </c>
      <c r="O422" s="66"/>
      <c r="P422" s="184">
        <f>O422*H422</f>
        <v>0</v>
      </c>
      <c r="Q422" s="184">
        <v>0</v>
      </c>
      <c r="R422" s="184">
        <f>Q422*H422</f>
        <v>0</v>
      </c>
      <c r="S422" s="184">
        <v>0</v>
      </c>
      <c r="T422" s="185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186" t="s">
        <v>141</v>
      </c>
      <c r="AT422" s="186" t="s">
        <v>136</v>
      </c>
      <c r="AU422" s="186" t="s">
        <v>85</v>
      </c>
      <c r="AY422" s="19" t="s">
        <v>134</v>
      </c>
      <c r="BE422" s="187">
        <f>IF(N422="základní",J422,0)</f>
        <v>0</v>
      </c>
      <c r="BF422" s="187">
        <f>IF(N422="snížená",J422,0)</f>
        <v>0</v>
      </c>
      <c r="BG422" s="187">
        <f>IF(N422="zákl. přenesená",J422,0)</f>
        <v>0</v>
      </c>
      <c r="BH422" s="187">
        <f>IF(N422="sníž. přenesená",J422,0)</f>
        <v>0</v>
      </c>
      <c r="BI422" s="187">
        <f>IF(N422="nulová",J422,0)</f>
        <v>0</v>
      </c>
      <c r="BJ422" s="19" t="s">
        <v>83</v>
      </c>
      <c r="BK422" s="187">
        <f>ROUND(I422*H422,2)</f>
        <v>0</v>
      </c>
      <c r="BL422" s="19" t="s">
        <v>141</v>
      </c>
      <c r="BM422" s="186" t="s">
        <v>525</v>
      </c>
    </row>
    <row r="423" spans="1:65" s="2" customFormat="1" ht="11.25">
      <c r="A423" s="36"/>
      <c r="B423" s="37"/>
      <c r="C423" s="38"/>
      <c r="D423" s="188" t="s">
        <v>142</v>
      </c>
      <c r="E423" s="38"/>
      <c r="F423" s="189" t="s">
        <v>524</v>
      </c>
      <c r="G423" s="38"/>
      <c r="H423" s="38"/>
      <c r="I423" s="190"/>
      <c r="J423" s="38"/>
      <c r="K423" s="38"/>
      <c r="L423" s="41"/>
      <c r="M423" s="191"/>
      <c r="N423" s="192"/>
      <c r="O423" s="66"/>
      <c r="P423" s="66"/>
      <c r="Q423" s="66"/>
      <c r="R423" s="66"/>
      <c r="S423" s="66"/>
      <c r="T423" s="67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9" t="s">
        <v>142</v>
      </c>
      <c r="AU423" s="19" t="s">
        <v>85</v>
      </c>
    </row>
    <row r="424" spans="1:65" s="2" customFormat="1" ht="11.25">
      <c r="A424" s="36"/>
      <c r="B424" s="37"/>
      <c r="C424" s="38"/>
      <c r="D424" s="193" t="s">
        <v>143</v>
      </c>
      <c r="E424" s="38"/>
      <c r="F424" s="194" t="s">
        <v>526</v>
      </c>
      <c r="G424" s="38"/>
      <c r="H424" s="38"/>
      <c r="I424" s="190"/>
      <c r="J424" s="38"/>
      <c r="K424" s="38"/>
      <c r="L424" s="41"/>
      <c r="M424" s="191"/>
      <c r="N424" s="192"/>
      <c r="O424" s="66"/>
      <c r="P424" s="66"/>
      <c r="Q424" s="66"/>
      <c r="R424" s="66"/>
      <c r="S424" s="66"/>
      <c r="T424" s="67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9" t="s">
        <v>143</v>
      </c>
      <c r="AU424" s="19" t="s">
        <v>85</v>
      </c>
    </row>
    <row r="425" spans="1:65" s="13" customFormat="1" ht="11.25">
      <c r="B425" s="195"/>
      <c r="C425" s="196"/>
      <c r="D425" s="188" t="s">
        <v>149</v>
      </c>
      <c r="E425" s="197" t="s">
        <v>19</v>
      </c>
      <c r="F425" s="198" t="s">
        <v>527</v>
      </c>
      <c r="G425" s="196"/>
      <c r="H425" s="199">
        <v>300</v>
      </c>
      <c r="I425" s="200"/>
      <c r="J425" s="196"/>
      <c r="K425" s="196"/>
      <c r="L425" s="201"/>
      <c r="M425" s="202"/>
      <c r="N425" s="203"/>
      <c r="O425" s="203"/>
      <c r="P425" s="203"/>
      <c r="Q425" s="203"/>
      <c r="R425" s="203"/>
      <c r="S425" s="203"/>
      <c r="T425" s="204"/>
      <c r="AT425" s="205" t="s">
        <v>149</v>
      </c>
      <c r="AU425" s="205" t="s">
        <v>85</v>
      </c>
      <c r="AV425" s="13" t="s">
        <v>85</v>
      </c>
      <c r="AW425" s="13" t="s">
        <v>36</v>
      </c>
      <c r="AX425" s="13" t="s">
        <v>75</v>
      </c>
      <c r="AY425" s="205" t="s">
        <v>134</v>
      </c>
    </row>
    <row r="426" spans="1:65" s="13" customFormat="1" ht="11.25">
      <c r="B426" s="195"/>
      <c r="C426" s="196"/>
      <c r="D426" s="188" t="s">
        <v>149</v>
      </c>
      <c r="E426" s="197" t="s">
        <v>19</v>
      </c>
      <c r="F426" s="198" t="s">
        <v>528</v>
      </c>
      <c r="G426" s="196"/>
      <c r="H426" s="199">
        <v>49</v>
      </c>
      <c r="I426" s="200"/>
      <c r="J426" s="196"/>
      <c r="K426" s="196"/>
      <c r="L426" s="201"/>
      <c r="M426" s="202"/>
      <c r="N426" s="203"/>
      <c r="O426" s="203"/>
      <c r="P426" s="203"/>
      <c r="Q426" s="203"/>
      <c r="R426" s="203"/>
      <c r="S426" s="203"/>
      <c r="T426" s="204"/>
      <c r="AT426" s="205" t="s">
        <v>149</v>
      </c>
      <c r="AU426" s="205" t="s">
        <v>85</v>
      </c>
      <c r="AV426" s="13" t="s">
        <v>85</v>
      </c>
      <c r="AW426" s="13" t="s">
        <v>36</v>
      </c>
      <c r="AX426" s="13" t="s">
        <v>75</v>
      </c>
      <c r="AY426" s="205" t="s">
        <v>134</v>
      </c>
    </row>
    <row r="427" spans="1:65" s="13" customFormat="1" ht="11.25">
      <c r="B427" s="195"/>
      <c r="C427" s="196"/>
      <c r="D427" s="188" t="s">
        <v>149</v>
      </c>
      <c r="E427" s="197" t="s">
        <v>19</v>
      </c>
      <c r="F427" s="198" t="s">
        <v>529</v>
      </c>
      <c r="G427" s="196"/>
      <c r="H427" s="199">
        <v>12</v>
      </c>
      <c r="I427" s="200"/>
      <c r="J427" s="196"/>
      <c r="K427" s="196"/>
      <c r="L427" s="201"/>
      <c r="M427" s="202"/>
      <c r="N427" s="203"/>
      <c r="O427" s="203"/>
      <c r="P427" s="203"/>
      <c r="Q427" s="203"/>
      <c r="R427" s="203"/>
      <c r="S427" s="203"/>
      <c r="T427" s="204"/>
      <c r="AT427" s="205" t="s">
        <v>149</v>
      </c>
      <c r="AU427" s="205" t="s">
        <v>85</v>
      </c>
      <c r="AV427" s="13" t="s">
        <v>85</v>
      </c>
      <c r="AW427" s="13" t="s">
        <v>36</v>
      </c>
      <c r="AX427" s="13" t="s">
        <v>75</v>
      </c>
      <c r="AY427" s="205" t="s">
        <v>134</v>
      </c>
    </row>
    <row r="428" spans="1:65" s="13" customFormat="1" ht="11.25">
      <c r="B428" s="195"/>
      <c r="C428" s="196"/>
      <c r="D428" s="188" t="s">
        <v>149</v>
      </c>
      <c r="E428" s="197" t="s">
        <v>19</v>
      </c>
      <c r="F428" s="198" t="s">
        <v>530</v>
      </c>
      <c r="G428" s="196"/>
      <c r="H428" s="199">
        <v>185</v>
      </c>
      <c r="I428" s="200"/>
      <c r="J428" s="196"/>
      <c r="K428" s="196"/>
      <c r="L428" s="201"/>
      <c r="M428" s="202"/>
      <c r="N428" s="203"/>
      <c r="O428" s="203"/>
      <c r="P428" s="203"/>
      <c r="Q428" s="203"/>
      <c r="R428" s="203"/>
      <c r="S428" s="203"/>
      <c r="T428" s="204"/>
      <c r="AT428" s="205" t="s">
        <v>149</v>
      </c>
      <c r="AU428" s="205" t="s">
        <v>85</v>
      </c>
      <c r="AV428" s="13" t="s">
        <v>85</v>
      </c>
      <c r="AW428" s="13" t="s">
        <v>36</v>
      </c>
      <c r="AX428" s="13" t="s">
        <v>75</v>
      </c>
      <c r="AY428" s="205" t="s">
        <v>134</v>
      </c>
    </row>
    <row r="429" spans="1:65" s="14" customFormat="1" ht="11.25">
      <c r="B429" s="206"/>
      <c r="C429" s="207"/>
      <c r="D429" s="188" t="s">
        <v>149</v>
      </c>
      <c r="E429" s="208" t="s">
        <v>19</v>
      </c>
      <c r="F429" s="209" t="s">
        <v>151</v>
      </c>
      <c r="G429" s="207"/>
      <c r="H429" s="210">
        <v>546</v>
      </c>
      <c r="I429" s="211"/>
      <c r="J429" s="207"/>
      <c r="K429" s="207"/>
      <c r="L429" s="212"/>
      <c r="M429" s="213"/>
      <c r="N429" s="214"/>
      <c r="O429" s="214"/>
      <c r="P429" s="214"/>
      <c r="Q429" s="214"/>
      <c r="R429" s="214"/>
      <c r="S429" s="214"/>
      <c r="T429" s="215"/>
      <c r="AT429" s="216" t="s">
        <v>149</v>
      </c>
      <c r="AU429" s="216" t="s">
        <v>85</v>
      </c>
      <c r="AV429" s="14" t="s">
        <v>141</v>
      </c>
      <c r="AW429" s="14" t="s">
        <v>36</v>
      </c>
      <c r="AX429" s="14" t="s">
        <v>83</v>
      </c>
      <c r="AY429" s="216" t="s">
        <v>134</v>
      </c>
    </row>
    <row r="430" spans="1:65" s="2" customFormat="1" ht="16.5" customHeight="1">
      <c r="A430" s="36"/>
      <c r="B430" s="37"/>
      <c r="C430" s="217" t="s">
        <v>373</v>
      </c>
      <c r="D430" s="217" t="s">
        <v>244</v>
      </c>
      <c r="E430" s="218" t="s">
        <v>531</v>
      </c>
      <c r="F430" s="219" t="s">
        <v>532</v>
      </c>
      <c r="G430" s="220" t="s">
        <v>179</v>
      </c>
      <c r="H430" s="221">
        <v>306</v>
      </c>
      <c r="I430" s="222"/>
      <c r="J430" s="223">
        <f>ROUND(I430*H430,2)</f>
        <v>0</v>
      </c>
      <c r="K430" s="219" t="s">
        <v>140</v>
      </c>
      <c r="L430" s="224"/>
      <c r="M430" s="225" t="s">
        <v>19</v>
      </c>
      <c r="N430" s="226" t="s">
        <v>46</v>
      </c>
      <c r="O430" s="66"/>
      <c r="P430" s="184">
        <f>O430*H430</f>
        <v>0</v>
      </c>
      <c r="Q430" s="184">
        <v>0</v>
      </c>
      <c r="R430" s="184">
        <f>Q430*H430</f>
        <v>0</v>
      </c>
      <c r="S430" s="184">
        <v>0</v>
      </c>
      <c r="T430" s="185">
        <f>S430*H430</f>
        <v>0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186" t="s">
        <v>160</v>
      </c>
      <c r="AT430" s="186" t="s">
        <v>244</v>
      </c>
      <c r="AU430" s="186" t="s">
        <v>85</v>
      </c>
      <c r="AY430" s="19" t="s">
        <v>134</v>
      </c>
      <c r="BE430" s="187">
        <f>IF(N430="základní",J430,0)</f>
        <v>0</v>
      </c>
      <c r="BF430" s="187">
        <f>IF(N430="snížená",J430,0)</f>
        <v>0</v>
      </c>
      <c r="BG430" s="187">
        <f>IF(N430="zákl. přenesená",J430,0)</f>
        <v>0</v>
      </c>
      <c r="BH430" s="187">
        <f>IF(N430="sníž. přenesená",J430,0)</f>
        <v>0</v>
      </c>
      <c r="BI430" s="187">
        <f>IF(N430="nulová",J430,0)</f>
        <v>0</v>
      </c>
      <c r="BJ430" s="19" t="s">
        <v>83</v>
      </c>
      <c r="BK430" s="187">
        <f>ROUND(I430*H430,2)</f>
        <v>0</v>
      </c>
      <c r="BL430" s="19" t="s">
        <v>141</v>
      </c>
      <c r="BM430" s="186" t="s">
        <v>533</v>
      </c>
    </row>
    <row r="431" spans="1:65" s="2" customFormat="1" ht="11.25">
      <c r="A431" s="36"/>
      <c r="B431" s="37"/>
      <c r="C431" s="38"/>
      <c r="D431" s="188" t="s">
        <v>142</v>
      </c>
      <c r="E431" s="38"/>
      <c r="F431" s="189" t="s">
        <v>532</v>
      </c>
      <c r="G431" s="38"/>
      <c r="H431" s="38"/>
      <c r="I431" s="190"/>
      <c r="J431" s="38"/>
      <c r="K431" s="38"/>
      <c r="L431" s="41"/>
      <c r="M431" s="191"/>
      <c r="N431" s="192"/>
      <c r="O431" s="66"/>
      <c r="P431" s="66"/>
      <c r="Q431" s="66"/>
      <c r="R431" s="66"/>
      <c r="S431" s="66"/>
      <c r="T431" s="67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T431" s="19" t="s">
        <v>142</v>
      </c>
      <c r="AU431" s="19" t="s">
        <v>85</v>
      </c>
    </row>
    <row r="432" spans="1:65" s="2" customFormat="1" ht="16.5" customHeight="1">
      <c r="A432" s="36"/>
      <c r="B432" s="37"/>
      <c r="C432" s="217" t="s">
        <v>534</v>
      </c>
      <c r="D432" s="217" t="s">
        <v>244</v>
      </c>
      <c r="E432" s="218" t="s">
        <v>535</v>
      </c>
      <c r="F432" s="219" t="s">
        <v>536</v>
      </c>
      <c r="G432" s="220" t="s">
        <v>179</v>
      </c>
      <c r="H432" s="221">
        <v>49.98</v>
      </c>
      <c r="I432" s="222"/>
      <c r="J432" s="223">
        <f>ROUND(I432*H432,2)</f>
        <v>0</v>
      </c>
      <c r="K432" s="219" t="s">
        <v>19</v>
      </c>
      <c r="L432" s="224"/>
      <c r="M432" s="225" t="s">
        <v>19</v>
      </c>
      <c r="N432" s="226" t="s">
        <v>46</v>
      </c>
      <c r="O432" s="66"/>
      <c r="P432" s="184">
        <f>O432*H432</f>
        <v>0</v>
      </c>
      <c r="Q432" s="184">
        <v>0</v>
      </c>
      <c r="R432" s="184">
        <f>Q432*H432</f>
        <v>0</v>
      </c>
      <c r="S432" s="184">
        <v>0</v>
      </c>
      <c r="T432" s="185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6" t="s">
        <v>160</v>
      </c>
      <c r="AT432" s="186" t="s">
        <v>244</v>
      </c>
      <c r="AU432" s="186" t="s">
        <v>85</v>
      </c>
      <c r="AY432" s="19" t="s">
        <v>134</v>
      </c>
      <c r="BE432" s="187">
        <f>IF(N432="základní",J432,0)</f>
        <v>0</v>
      </c>
      <c r="BF432" s="187">
        <f>IF(N432="snížená",J432,0)</f>
        <v>0</v>
      </c>
      <c r="BG432" s="187">
        <f>IF(N432="zákl. přenesená",J432,0)</f>
        <v>0</v>
      </c>
      <c r="BH432" s="187">
        <f>IF(N432="sníž. přenesená",J432,0)</f>
        <v>0</v>
      </c>
      <c r="BI432" s="187">
        <f>IF(N432="nulová",J432,0)</f>
        <v>0</v>
      </c>
      <c r="BJ432" s="19" t="s">
        <v>83</v>
      </c>
      <c r="BK432" s="187">
        <f>ROUND(I432*H432,2)</f>
        <v>0</v>
      </c>
      <c r="BL432" s="19" t="s">
        <v>141</v>
      </c>
      <c r="BM432" s="186" t="s">
        <v>537</v>
      </c>
    </row>
    <row r="433" spans="1:65" s="2" customFormat="1" ht="11.25">
      <c r="A433" s="36"/>
      <c r="B433" s="37"/>
      <c r="C433" s="38"/>
      <c r="D433" s="188" t="s">
        <v>142</v>
      </c>
      <c r="E433" s="38"/>
      <c r="F433" s="189" t="s">
        <v>536</v>
      </c>
      <c r="G433" s="38"/>
      <c r="H433" s="38"/>
      <c r="I433" s="190"/>
      <c r="J433" s="38"/>
      <c r="K433" s="38"/>
      <c r="L433" s="41"/>
      <c r="M433" s="191"/>
      <c r="N433" s="192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142</v>
      </c>
      <c r="AU433" s="19" t="s">
        <v>85</v>
      </c>
    </row>
    <row r="434" spans="1:65" s="2" customFormat="1" ht="16.5" customHeight="1">
      <c r="A434" s="36"/>
      <c r="B434" s="37"/>
      <c r="C434" s="217" t="s">
        <v>377</v>
      </c>
      <c r="D434" s="217" t="s">
        <v>244</v>
      </c>
      <c r="E434" s="218" t="s">
        <v>538</v>
      </c>
      <c r="F434" s="219" t="s">
        <v>539</v>
      </c>
      <c r="G434" s="220" t="s">
        <v>179</v>
      </c>
      <c r="H434" s="221">
        <v>12.24</v>
      </c>
      <c r="I434" s="222"/>
      <c r="J434" s="223">
        <f>ROUND(I434*H434,2)</f>
        <v>0</v>
      </c>
      <c r="K434" s="219" t="s">
        <v>19</v>
      </c>
      <c r="L434" s="224"/>
      <c r="M434" s="225" t="s">
        <v>19</v>
      </c>
      <c r="N434" s="226" t="s">
        <v>46</v>
      </c>
      <c r="O434" s="66"/>
      <c r="P434" s="184">
        <f>O434*H434</f>
        <v>0</v>
      </c>
      <c r="Q434" s="184">
        <v>0</v>
      </c>
      <c r="R434" s="184">
        <f>Q434*H434</f>
        <v>0</v>
      </c>
      <c r="S434" s="184">
        <v>0</v>
      </c>
      <c r="T434" s="185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186" t="s">
        <v>160</v>
      </c>
      <c r="AT434" s="186" t="s">
        <v>244</v>
      </c>
      <c r="AU434" s="186" t="s">
        <v>85</v>
      </c>
      <c r="AY434" s="19" t="s">
        <v>134</v>
      </c>
      <c r="BE434" s="187">
        <f>IF(N434="základní",J434,0)</f>
        <v>0</v>
      </c>
      <c r="BF434" s="187">
        <f>IF(N434="snížená",J434,0)</f>
        <v>0</v>
      </c>
      <c r="BG434" s="187">
        <f>IF(N434="zákl. přenesená",J434,0)</f>
        <v>0</v>
      </c>
      <c r="BH434" s="187">
        <f>IF(N434="sníž. přenesená",J434,0)</f>
        <v>0</v>
      </c>
      <c r="BI434" s="187">
        <f>IF(N434="nulová",J434,0)</f>
        <v>0</v>
      </c>
      <c r="BJ434" s="19" t="s">
        <v>83</v>
      </c>
      <c r="BK434" s="187">
        <f>ROUND(I434*H434,2)</f>
        <v>0</v>
      </c>
      <c r="BL434" s="19" t="s">
        <v>141</v>
      </c>
      <c r="BM434" s="186" t="s">
        <v>540</v>
      </c>
    </row>
    <row r="435" spans="1:65" s="2" customFormat="1" ht="11.25">
      <c r="A435" s="36"/>
      <c r="B435" s="37"/>
      <c r="C435" s="38"/>
      <c r="D435" s="188" t="s">
        <v>142</v>
      </c>
      <c r="E435" s="38"/>
      <c r="F435" s="189" t="s">
        <v>539</v>
      </c>
      <c r="G435" s="38"/>
      <c r="H435" s="38"/>
      <c r="I435" s="190"/>
      <c r="J435" s="38"/>
      <c r="K435" s="38"/>
      <c r="L435" s="41"/>
      <c r="M435" s="191"/>
      <c r="N435" s="192"/>
      <c r="O435" s="66"/>
      <c r="P435" s="66"/>
      <c r="Q435" s="66"/>
      <c r="R435" s="66"/>
      <c r="S435" s="66"/>
      <c r="T435" s="67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9" t="s">
        <v>142</v>
      </c>
      <c r="AU435" s="19" t="s">
        <v>85</v>
      </c>
    </row>
    <row r="436" spans="1:65" s="2" customFormat="1" ht="16.5" customHeight="1">
      <c r="A436" s="36"/>
      <c r="B436" s="37"/>
      <c r="C436" s="217" t="s">
        <v>541</v>
      </c>
      <c r="D436" s="217" t="s">
        <v>244</v>
      </c>
      <c r="E436" s="218" t="s">
        <v>542</v>
      </c>
      <c r="F436" s="219" t="s">
        <v>543</v>
      </c>
      <c r="G436" s="220" t="s">
        <v>179</v>
      </c>
      <c r="H436" s="221">
        <v>188.7</v>
      </c>
      <c r="I436" s="222"/>
      <c r="J436" s="223">
        <f>ROUND(I436*H436,2)</f>
        <v>0</v>
      </c>
      <c r="K436" s="219" t="s">
        <v>140</v>
      </c>
      <c r="L436" s="224"/>
      <c r="M436" s="225" t="s">
        <v>19</v>
      </c>
      <c r="N436" s="226" t="s">
        <v>46</v>
      </c>
      <c r="O436" s="66"/>
      <c r="P436" s="184">
        <f>O436*H436</f>
        <v>0</v>
      </c>
      <c r="Q436" s="184">
        <v>0</v>
      </c>
      <c r="R436" s="184">
        <f>Q436*H436</f>
        <v>0</v>
      </c>
      <c r="S436" s="184">
        <v>0</v>
      </c>
      <c r="T436" s="185">
        <f>S436*H436</f>
        <v>0</v>
      </c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R436" s="186" t="s">
        <v>160</v>
      </c>
      <c r="AT436" s="186" t="s">
        <v>244</v>
      </c>
      <c r="AU436" s="186" t="s">
        <v>85</v>
      </c>
      <c r="AY436" s="19" t="s">
        <v>134</v>
      </c>
      <c r="BE436" s="187">
        <f>IF(N436="základní",J436,0)</f>
        <v>0</v>
      </c>
      <c r="BF436" s="187">
        <f>IF(N436="snížená",J436,0)</f>
        <v>0</v>
      </c>
      <c r="BG436" s="187">
        <f>IF(N436="zákl. přenesená",J436,0)</f>
        <v>0</v>
      </c>
      <c r="BH436" s="187">
        <f>IF(N436="sníž. přenesená",J436,0)</f>
        <v>0</v>
      </c>
      <c r="BI436" s="187">
        <f>IF(N436="nulová",J436,0)</f>
        <v>0</v>
      </c>
      <c r="BJ436" s="19" t="s">
        <v>83</v>
      </c>
      <c r="BK436" s="187">
        <f>ROUND(I436*H436,2)</f>
        <v>0</v>
      </c>
      <c r="BL436" s="19" t="s">
        <v>141</v>
      </c>
      <c r="BM436" s="186" t="s">
        <v>544</v>
      </c>
    </row>
    <row r="437" spans="1:65" s="2" customFormat="1" ht="11.25">
      <c r="A437" s="36"/>
      <c r="B437" s="37"/>
      <c r="C437" s="38"/>
      <c r="D437" s="188" t="s">
        <v>142</v>
      </c>
      <c r="E437" s="38"/>
      <c r="F437" s="189" t="s">
        <v>543</v>
      </c>
      <c r="G437" s="38"/>
      <c r="H437" s="38"/>
      <c r="I437" s="190"/>
      <c r="J437" s="38"/>
      <c r="K437" s="38"/>
      <c r="L437" s="41"/>
      <c r="M437" s="191"/>
      <c r="N437" s="192"/>
      <c r="O437" s="66"/>
      <c r="P437" s="66"/>
      <c r="Q437" s="66"/>
      <c r="R437" s="66"/>
      <c r="S437" s="66"/>
      <c r="T437" s="67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T437" s="19" t="s">
        <v>142</v>
      </c>
      <c r="AU437" s="19" t="s">
        <v>85</v>
      </c>
    </row>
    <row r="438" spans="1:65" s="2" customFormat="1" ht="16.5" customHeight="1">
      <c r="A438" s="36"/>
      <c r="B438" s="37"/>
      <c r="C438" s="175" t="s">
        <v>382</v>
      </c>
      <c r="D438" s="175" t="s">
        <v>136</v>
      </c>
      <c r="E438" s="176" t="s">
        <v>545</v>
      </c>
      <c r="F438" s="177" t="s">
        <v>546</v>
      </c>
      <c r="G438" s="178" t="s">
        <v>179</v>
      </c>
      <c r="H438" s="179">
        <v>52.25</v>
      </c>
      <c r="I438" s="180"/>
      <c r="J438" s="181">
        <f>ROUND(I438*H438,2)</f>
        <v>0</v>
      </c>
      <c r="K438" s="177" t="s">
        <v>140</v>
      </c>
      <c r="L438" s="41"/>
      <c r="M438" s="182" t="s">
        <v>19</v>
      </c>
      <c r="N438" s="183" t="s">
        <v>46</v>
      </c>
      <c r="O438" s="66"/>
      <c r="P438" s="184">
        <f>O438*H438</f>
        <v>0</v>
      </c>
      <c r="Q438" s="184">
        <v>0</v>
      </c>
      <c r="R438" s="184">
        <f>Q438*H438</f>
        <v>0</v>
      </c>
      <c r="S438" s="184">
        <v>0</v>
      </c>
      <c r="T438" s="185">
        <f>S438*H438</f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186" t="s">
        <v>141</v>
      </c>
      <c r="AT438" s="186" t="s">
        <v>136</v>
      </c>
      <c r="AU438" s="186" t="s">
        <v>85</v>
      </c>
      <c r="AY438" s="19" t="s">
        <v>134</v>
      </c>
      <c r="BE438" s="187">
        <f>IF(N438="základní",J438,0)</f>
        <v>0</v>
      </c>
      <c r="BF438" s="187">
        <f>IF(N438="snížená",J438,0)</f>
        <v>0</v>
      </c>
      <c r="BG438" s="187">
        <f>IF(N438="zákl. přenesená",J438,0)</f>
        <v>0</v>
      </c>
      <c r="BH438" s="187">
        <f>IF(N438="sníž. přenesená",J438,0)</f>
        <v>0</v>
      </c>
      <c r="BI438" s="187">
        <f>IF(N438="nulová",J438,0)</f>
        <v>0</v>
      </c>
      <c r="BJ438" s="19" t="s">
        <v>83</v>
      </c>
      <c r="BK438" s="187">
        <f>ROUND(I438*H438,2)</f>
        <v>0</v>
      </c>
      <c r="BL438" s="19" t="s">
        <v>141</v>
      </c>
      <c r="BM438" s="186" t="s">
        <v>547</v>
      </c>
    </row>
    <row r="439" spans="1:65" s="2" customFormat="1" ht="11.25">
      <c r="A439" s="36"/>
      <c r="B439" s="37"/>
      <c r="C439" s="38"/>
      <c r="D439" s="188" t="s">
        <v>142</v>
      </c>
      <c r="E439" s="38"/>
      <c r="F439" s="189" t="s">
        <v>546</v>
      </c>
      <c r="G439" s="38"/>
      <c r="H439" s="38"/>
      <c r="I439" s="190"/>
      <c r="J439" s="38"/>
      <c r="K439" s="38"/>
      <c r="L439" s="41"/>
      <c r="M439" s="191"/>
      <c r="N439" s="192"/>
      <c r="O439" s="66"/>
      <c r="P439" s="66"/>
      <c r="Q439" s="66"/>
      <c r="R439" s="66"/>
      <c r="S439" s="66"/>
      <c r="T439" s="67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9" t="s">
        <v>142</v>
      </c>
      <c r="AU439" s="19" t="s">
        <v>85</v>
      </c>
    </row>
    <row r="440" spans="1:65" s="2" customFormat="1" ht="11.25">
      <c r="A440" s="36"/>
      <c r="B440" s="37"/>
      <c r="C440" s="38"/>
      <c r="D440" s="193" t="s">
        <v>143</v>
      </c>
      <c r="E440" s="38"/>
      <c r="F440" s="194" t="s">
        <v>548</v>
      </c>
      <c r="G440" s="38"/>
      <c r="H440" s="38"/>
      <c r="I440" s="190"/>
      <c r="J440" s="38"/>
      <c r="K440" s="38"/>
      <c r="L440" s="41"/>
      <c r="M440" s="191"/>
      <c r="N440" s="192"/>
      <c r="O440" s="66"/>
      <c r="P440" s="66"/>
      <c r="Q440" s="66"/>
      <c r="R440" s="66"/>
      <c r="S440" s="66"/>
      <c r="T440" s="67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T440" s="19" t="s">
        <v>143</v>
      </c>
      <c r="AU440" s="19" t="s">
        <v>85</v>
      </c>
    </row>
    <row r="441" spans="1:65" s="13" customFormat="1" ht="11.25">
      <c r="B441" s="195"/>
      <c r="C441" s="196"/>
      <c r="D441" s="188" t="s">
        <v>149</v>
      </c>
      <c r="E441" s="197" t="s">
        <v>19</v>
      </c>
      <c r="F441" s="198" t="s">
        <v>549</v>
      </c>
      <c r="G441" s="196"/>
      <c r="H441" s="199">
        <v>52.25</v>
      </c>
      <c r="I441" s="200"/>
      <c r="J441" s="196"/>
      <c r="K441" s="196"/>
      <c r="L441" s="201"/>
      <c r="M441" s="202"/>
      <c r="N441" s="203"/>
      <c r="O441" s="203"/>
      <c r="P441" s="203"/>
      <c r="Q441" s="203"/>
      <c r="R441" s="203"/>
      <c r="S441" s="203"/>
      <c r="T441" s="204"/>
      <c r="AT441" s="205" t="s">
        <v>149</v>
      </c>
      <c r="AU441" s="205" t="s">
        <v>85</v>
      </c>
      <c r="AV441" s="13" t="s">
        <v>85</v>
      </c>
      <c r="AW441" s="13" t="s">
        <v>36</v>
      </c>
      <c r="AX441" s="13" t="s">
        <v>75</v>
      </c>
      <c r="AY441" s="205" t="s">
        <v>134</v>
      </c>
    </row>
    <row r="442" spans="1:65" s="14" customFormat="1" ht="11.25">
      <c r="B442" s="206"/>
      <c r="C442" s="207"/>
      <c r="D442" s="188" t="s">
        <v>149</v>
      </c>
      <c r="E442" s="208" t="s">
        <v>19</v>
      </c>
      <c r="F442" s="209" t="s">
        <v>151</v>
      </c>
      <c r="G442" s="207"/>
      <c r="H442" s="210">
        <v>52.25</v>
      </c>
      <c r="I442" s="211"/>
      <c r="J442" s="207"/>
      <c r="K442" s="207"/>
      <c r="L442" s="212"/>
      <c r="M442" s="213"/>
      <c r="N442" s="214"/>
      <c r="O442" s="214"/>
      <c r="P442" s="214"/>
      <c r="Q442" s="214"/>
      <c r="R442" s="214"/>
      <c r="S442" s="214"/>
      <c r="T442" s="215"/>
      <c r="AT442" s="216" t="s">
        <v>149</v>
      </c>
      <c r="AU442" s="216" t="s">
        <v>85</v>
      </c>
      <c r="AV442" s="14" t="s">
        <v>141</v>
      </c>
      <c r="AW442" s="14" t="s">
        <v>36</v>
      </c>
      <c r="AX442" s="14" t="s">
        <v>83</v>
      </c>
      <c r="AY442" s="216" t="s">
        <v>134</v>
      </c>
    </row>
    <row r="443" spans="1:65" s="2" customFormat="1" ht="16.5" customHeight="1">
      <c r="A443" s="36"/>
      <c r="B443" s="37"/>
      <c r="C443" s="175" t="s">
        <v>550</v>
      </c>
      <c r="D443" s="175" t="s">
        <v>136</v>
      </c>
      <c r="E443" s="176" t="s">
        <v>551</v>
      </c>
      <c r="F443" s="177" t="s">
        <v>552</v>
      </c>
      <c r="G443" s="178" t="s">
        <v>147</v>
      </c>
      <c r="H443" s="179">
        <v>90</v>
      </c>
      <c r="I443" s="180"/>
      <c r="J443" s="181">
        <f>ROUND(I443*H443,2)</f>
        <v>0</v>
      </c>
      <c r="K443" s="177" t="s">
        <v>140</v>
      </c>
      <c r="L443" s="41"/>
      <c r="M443" s="182" t="s">
        <v>19</v>
      </c>
      <c r="N443" s="183" t="s">
        <v>46</v>
      </c>
      <c r="O443" s="66"/>
      <c r="P443" s="184">
        <f>O443*H443</f>
        <v>0</v>
      </c>
      <c r="Q443" s="184">
        <v>0</v>
      </c>
      <c r="R443" s="184">
        <f>Q443*H443</f>
        <v>0</v>
      </c>
      <c r="S443" s="184">
        <v>0</v>
      </c>
      <c r="T443" s="185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86" t="s">
        <v>141</v>
      </c>
      <c r="AT443" s="186" t="s">
        <v>136</v>
      </c>
      <c r="AU443" s="186" t="s">
        <v>85</v>
      </c>
      <c r="AY443" s="19" t="s">
        <v>134</v>
      </c>
      <c r="BE443" s="187">
        <f>IF(N443="základní",J443,0)</f>
        <v>0</v>
      </c>
      <c r="BF443" s="187">
        <f>IF(N443="snížená",J443,0)</f>
        <v>0</v>
      </c>
      <c r="BG443" s="187">
        <f>IF(N443="zákl. přenesená",J443,0)</f>
        <v>0</v>
      </c>
      <c r="BH443" s="187">
        <f>IF(N443="sníž. přenesená",J443,0)</f>
        <v>0</v>
      </c>
      <c r="BI443" s="187">
        <f>IF(N443="nulová",J443,0)</f>
        <v>0</v>
      </c>
      <c r="BJ443" s="19" t="s">
        <v>83</v>
      </c>
      <c r="BK443" s="187">
        <f>ROUND(I443*H443,2)</f>
        <v>0</v>
      </c>
      <c r="BL443" s="19" t="s">
        <v>141</v>
      </c>
      <c r="BM443" s="186" t="s">
        <v>553</v>
      </c>
    </row>
    <row r="444" spans="1:65" s="2" customFormat="1" ht="11.25">
      <c r="A444" s="36"/>
      <c r="B444" s="37"/>
      <c r="C444" s="38"/>
      <c r="D444" s="188" t="s">
        <v>142</v>
      </c>
      <c r="E444" s="38"/>
      <c r="F444" s="189" t="s">
        <v>552</v>
      </c>
      <c r="G444" s="38"/>
      <c r="H444" s="38"/>
      <c r="I444" s="190"/>
      <c r="J444" s="38"/>
      <c r="K444" s="38"/>
      <c r="L444" s="41"/>
      <c r="M444" s="191"/>
      <c r="N444" s="192"/>
      <c r="O444" s="66"/>
      <c r="P444" s="66"/>
      <c r="Q444" s="66"/>
      <c r="R444" s="66"/>
      <c r="S444" s="66"/>
      <c r="T444" s="67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9" t="s">
        <v>142</v>
      </c>
      <c r="AU444" s="19" t="s">
        <v>85</v>
      </c>
    </row>
    <row r="445" spans="1:65" s="2" customFormat="1" ht="11.25">
      <c r="A445" s="36"/>
      <c r="B445" s="37"/>
      <c r="C445" s="38"/>
      <c r="D445" s="193" t="s">
        <v>143</v>
      </c>
      <c r="E445" s="38"/>
      <c r="F445" s="194" t="s">
        <v>554</v>
      </c>
      <c r="G445" s="38"/>
      <c r="H445" s="38"/>
      <c r="I445" s="190"/>
      <c r="J445" s="38"/>
      <c r="K445" s="38"/>
      <c r="L445" s="41"/>
      <c r="M445" s="191"/>
      <c r="N445" s="192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143</v>
      </c>
      <c r="AU445" s="19" t="s">
        <v>85</v>
      </c>
    </row>
    <row r="446" spans="1:65" s="13" customFormat="1" ht="11.25">
      <c r="B446" s="195"/>
      <c r="C446" s="196"/>
      <c r="D446" s="188" t="s">
        <v>149</v>
      </c>
      <c r="E446" s="197" t="s">
        <v>19</v>
      </c>
      <c r="F446" s="198" t="s">
        <v>555</v>
      </c>
      <c r="G446" s="196"/>
      <c r="H446" s="199">
        <v>90</v>
      </c>
      <c r="I446" s="200"/>
      <c r="J446" s="196"/>
      <c r="K446" s="196"/>
      <c r="L446" s="201"/>
      <c r="M446" s="202"/>
      <c r="N446" s="203"/>
      <c r="O446" s="203"/>
      <c r="P446" s="203"/>
      <c r="Q446" s="203"/>
      <c r="R446" s="203"/>
      <c r="S446" s="203"/>
      <c r="T446" s="204"/>
      <c r="AT446" s="205" t="s">
        <v>149</v>
      </c>
      <c r="AU446" s="205" t="s">
        <v>85</v>
      </c>
      <c r="AV446" s="13" t="s">
        <v>85</v>
      </c>
      <c r="AW446" s="13" t="s">
        <v>36</v>
      </c>
      <c r="AX446" s="13" t="s">
        <v>75</v>
      </c>
      <c r="AY446" s="205" t="s">
        <v>134</v>
      </c>
    </row>
    <row r="447" spans="1:65" s="14" customFormat="1" ht="11.25">
      <c r="B447" s="206"/>
      <c r="C447" s="207"/>
      <c r="D447" s="188" t="s">
        <v>149</v>
      </c>
      <c r="E447" s="208" t="s">
        <v>19</v>
      </c>
      <c r="F447" s="209" t="s">
        <v>151</v>
      </c>
      <c r="G447" s="207"/>
      <c r="H447" s="210">
        <v>90</v>
      </c>
      <c r="I447" s="211"/>
      <c r="J447" s="207"/>
      <c r="K447" s="207"/>
      <c r="L447" s="212"/>
      <c r="M447" s="213"/>
      <c r="N447" s="214"/>
      <c r="O447" s="214"/>
      <c r="P447" s="214"/>
      <c r="Q447" s="214"/>
      <c r="R447" s="214"/>
      <c r="S447" s="214"/>
      <c r="T447" s="215"/>
      <c r="AT447" s="216" t="s">
        <v>149</v>
      </c>
      <c r="AU447" s="216" t="s">
        <v>85</v>
      </c>
      <c r="AV447" s="14" t="s">
        <v>141</v>
      </c>
      <c r="AW447" s="14" t="s">
        <v>36</v>
      </c>
      <c r="AX447" s="14" t="s">
        <v>83</v>
      </c>
      <c r="AY447" s="216" t="s">
        <v>134</v>
      </c>
    </row>
    <row r="448" spans="1:65" s="2" customFormat="1" ht="16.5" customHeight="1">
      <c r="A448" s="36"/>
      <c r="B448" s="37"/>
      <c r="C448" s="175" t="s">
        <v>388</v>
      </c>
      <c r="D448" s="175" t="s">
        <v>136</v>
      </c>
      <c r="E448" s="176" t="s">
        <v>556</v>
      </c>
      <c r="F448" s="177" t="s">
        <v>557</v>
      </c>
      <c r="G448" s="178" t="s">
        <v>179</v>
      </c>
      <c r="H448" s="179">
        <v>17</v>
      </c>
      <c r="I448" s="180"/>
      <c r="J448" s="181">
        <f>ROUND(I448*H448,2)</f>
        <v>0</v>
      </c>
      <c r="K448" s="177" t="s">
        <v>140</v>
      </c>
      <c r="L448" s="41"/>
      <c r="M448" s="182" t="s">
        <v>19</v>
      </c>
      <c r="N448" s="183" t="s">
        <v>46</v>
      </c>
      <c r="O448" s="66"/>
      <c r="P448" s="184">
        <f>O448*H448</f>
        <v>0</v>
      </c>
      <c r="Q448" s="184">
        <v>0</v>
      </c>
      <c r="R448" s="184">
        <f>Q448*H448</f>
        <v>0</v>
      </c>
      <c r="S448" s="184">
        <v>0</v>
      </c>
      <c r="T448" s="185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86" t="s">
        <v>141</v>
      </c>
      <c r="AT448" s="186" t="s">
        <v>136</v>
      </c>
      <c r="AU448" s="186" t="s">
        <v>85</v>
      </c>
      <c r="AY448" s="19" t="s">
        <v>134</v>
      </c>
      <c r="BE448" s="187">
        <f>IF(N448="základní",J448,0)</f>
        <v>0</v>
      </c>
      <c r="BF448" s="187">
        <f>IF(N448="snížená",J448,0)</f>
        <v>0</v>
      </c>
      <c r="BG448" s="187">
        <f>IF(N448="zákl. přenesená",J448,0)</f>
        <v>0</v>
      </c>
      <c r="BH448" s="187">
        <f>IF(N448="sníž. přenesená",J448,0)</f>
        <v>0</v>
      </c>
      <c r="BI448" s="187">
        <f>IF(N448="nulová",J448,0)</f>
        <v>0</v>
      </c>
      <c r="BJ448" s="19" t="s">
        <v>83</v>
      </c>
      <c r="BK448" s="187">
        <f>ROUND(I448*H448,2)</f>
        <v>0</v>
      </c>
      <c r="BL448" s="19" t="s">
        <v>141</v>
      </c>
      <c r="BM448" s="186" t="s">
        <v>558</v>
      </c>
    </row>
    <row r="449" spans="1:65" s="2" customFormat="1" ht="11.25">
      <c r="A449" s="36"/>
      <c r="B449" s="37"/>
      <c r="C449" s="38"/>
      <c r="D449" s="188" t="s">
        <v>142</v>
      </c>
      <c r="E449" s="38"/>
      <c r="F449" s="189" t="s">
        <v>557</v>
      </c>
      <c r="G449" s="38"/>
      <c r="H449" s="38"/>
      <c r="I449" s="190"/>
      <c r="J449" s="38"/>
      <c r="K449" s="38"/>
      <c r="L449" s="41"/>
      <c r="M449" s="191"/>
      <c r="N449" s="192"/>
      <c r="O449" s="66"/>
      <c r="P449" s="66"/>
      <c r="Q449" s="66"/>
      <c r="R449" s="66"/>
      <c r="S449" s="66"/>
      <c r="T449" s="67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9" t="s">
        <v>142</v>
      </c>
      <c r="AU449" s="19" t="s">
        <v>85</v>
      </c>
    </row>
    <row r="450" spans="1:65" s="2" customFormat="1" ht="11.25">
      <c r="A450" s="36"/>
      <c r="B450" s="37"/>
      <c r="C450" s="38"/>
      <c r="D450" s="193" t="s">
        <v>143</v>
      </c>
      <c r="E450" s="38"/>
      <c r="F450" s="194" t="s">
        <v>559</v>
      </c>
      <c r="G450" s="38"/>
      <c r="H450" s="38"/>
      <c r="I450" s="190"/>
      <c r="J450" s="38"/>
      <c r="K450" s="38"/>
      <c r="L450" s="41"/>
      <c r="M450" s="191"/>
      <c r="N450" s="192"/>
      <c r="O450" s="66"/>
      <c r="P450" s="66"/>
      <c r="Q450" s="66"/>
      <c r="R450" s="66"/>
      <c r="S450" s="66"/>
      <c r="T450" s="67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T450" s="19" t="s">
        <v>143</v>
      </c>
      <c r="AU450" s="19" t="s">
        <v>85</v>
      </c>
    </row>
    <row r="451" spans="1:65" s="2" customFormat="1" ht="16.5" customHeight="1">
      <c r="A451" s="36"/>
      <c r="B451" s="37"/>
      <c r="C451" s="175" t="s">
        <v>560</v>
      </c>
      <c r="D451" s="175" t="s">
        <v>136</v>
      </c>
      <c r="E451" s="176" t="s">
        <v>561</v>
      </c>
      <c r="F451" s="177" t="s">
        <v>562</v>
      </c>
      <c r="G451" s="178" t="s">
        <v>179</v>
      </c>
      <c r="H451" s="179">
        <v>17</v>
      </c>
      <c r="I451" s="180"/>
      <c r="J451" s="181">
        <f>ROUND(I451*H451,2)</f>
        <v>0</v>
      </c>
      <c r="K451" s="177" t="s">
        <v>140</v>
      </c>
      <c r="L451" s="41"/>
      <c r="M451" s="182" t="s">
        <v>19</v>
      </c>
      <c r="N451" s="183" t="s">
        <v>46</v>
      </c>
      <c r="O451" s="66"/>
      <c r="P451" s="184">
        <f>O451*H451</f>
        <v>0</v>
      </c>
      <c r="Q451" s="184">
        <v>0</v>
      </c>
      <c r="R451" s="184">
        <f>Q451*H451</f>
        <v>0</v>
      </c>
      <c r="S451" s="184">
        <v>0</v>
      </c>
      <c r="T451" s="185">
        <f>S451*H451</f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86" t="s">
        <v>141</v>
      </c>
      <c r="AT451" s="186" t="s">
        <v>136</v>
      </c>
      <c r="AU451" s="186" t="s">
        <v>85</v>
      </c>
      <c r="AY451" s="19" t="s">
        <v>134</v>
      </c>
      <c r="BE451" s="187">
        <f>IF(N451="základní",J451,0)</f>
        <v>0</v>
      </c>
      <c r="BF451" s="187">
        <f>IF(N451="snížená",J451,0)</f>
        <v>0</v>
      </c>
      <c r="BG451" s="187">
        <f>IF(N451="zákl. přenesená",J451,0)</f>
        <v>0</v>
      </c>
      <c r="BH451" s="187">
        <f>IF(N451="sníž. přenesená",J451,0)</f>
        <v>0</v>
      </c>
      <c r="BI451" s="187">
        <f>IF(N451="nulová",J451,0)</f>
        <v>0</v>
      </c>
      <c r="BJ451" s="19" t="s">
        <v>83</v>
      </c>
      <c r="BK451" s="187">
        <f>ROUND(I451*H451,2)</f>
        <v>0</v>
      </c>
      <c r="BL451" s="19" t="s">
        <v>141</v>
      </c>
      <c r="BM451" s="186" t="s">
        <v>563</v>
      </c>
    </row>
    <row r="452" spans="1:65" s="2" customFormat="1" ht="11.25">
      <c r="A452" s="36"/>
      <c r="B452" s="37"/>
      <c r="C452" s="38"/>
      <c r="D452" s="188" t="s">
        <v>142</v>
      </c>
      <c r="E452" s="38"/>
      <c r="F452" s="189" t="s">
        <v>562</v>
      </c>
      <c r="G452" s="38"/>
      <c r="H452" s="38"/>
      <c r="I452" s="190"/>
      <c r="J452" s="38"/>
      <c r="K452" s="38"/>
      <c r="L452" s="41"/>
      <c r="M452" s="191"/>
      <c r="N452" s="192"/>
      <c r="O452" s="66"/>
      <c r="P452" s="66"/>
      <c r="Q452" s="66"/>
      <c r="R452" s="66"/>
      <c r="S452" s="66"/>
      <c r="T452" s="67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T452" s="19" t="s">
        <v>142</v>
      </c>
      <c r="AU452" s="19" t="s">
        <v>85</v>
      </c>
    </row>
    <row r="453" spans="1:65" s="2" customFormat="1" ht="11.25">
      <c r="A453" s="36"/>
      <c r="B453" s="37"/>
      <c r="C453" s="38"/>
      <c r="D453" s="193" t="s">
        <v>143</v>
      </c>
      <c r="E453" s="38"/>
      <c r="F453" s="194" t="s">
        <v>564</v>
      </c>
      <c r="G453" s="38"/>
      <c r="H453" s="38"/>
      <c r="I453" s="190"/>
      <c r="J453" s="38"/>
      <c r="K453" s="38"/>
      <c r="L453" s="41"/>
      <c r="M453" s="191"/>
      <c r="N453" s="192"/>
      <c r="O453" s="66"/>
      <c r="P453" s="66"/>
      <c r="Q453" s="66"/>
      <c r="R453" s="66"/>
      <c r="S453" s="66"/>
      <c r="T453" s="67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9" t="s">
        <v>143</v>
      </c>
      <c r="AU453" s="19" t="s">
        <v>85</v>
      </c>
    </row>
    <row r="454" spans="1:65" s="2" customFormat="1" ht="16.5" customHeight="1">
      <c r="A454" s="36"/>
      <c r="B454" s="37"/>
      <c r="C454" s="175" t="s">
        <v>392</v>
      </c>
      <c r="D454" s="175" t="s">
        <v>136</v>
      </c>
      <c r="E454" s="176" t="s">
        <v>565</v>
      </c>
      <c r="F454" s="177" t="s">
        <v>566</v>
      </c>
      <c r="G454" s="178" t="s">
        <v>188</v>
      </c>
      <c r="H454" s="179">
        <v>0.97099999999999997</v>
      </c>
      <c r="I454" s="180"/>
      <c r="J454" s="181">
        <f>ROUND(I454*H454,2)</f>
        <v>0</v>
      </c>
      <c r="K454" s="177" t="s">
        <v>140</v>
      </c>
      <c r="L454" s="41"/>
      <c r="M454" s="182" t="s">
        <v>19</v>
      </c>
      <c r="N454" s="183" t="s">
        <v>46</v>
      </c>
      <c r="O454" s="66"/>
      <c r="P454" s="184">
        <f>O454*H454</f>
        <v>0</v>
      </c>
      <c r="Q454" s="184">
        <v>0</v>
      </c>
      <c r="R454" s="184">
        <f>Q454*H454</f>
        <v>0</v>
      </c>
      <c r="S454" s="184">
        <v>0</v>
      </c>
      <c r="T454" s="185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86" t="s">
        <v>141</v>
      </c>
      <c r="AT454" s="186" t="s">
        <v>136</v>
      </c>
      <c r="AU454" s="186" t="s">
        <v>85</v>
      </c>
      <c r="AY454" s="19" t="s">
        <v>134</v>
      </c>
      <c r="BE454" s="187">
        <f>IF(N454="základní",J454,0)</f>
        <v>0</v>
      </c>
      <c r="BF454" s="187">
        <f>IF(N454="snížená",J454,0)</f>
        <v>0</v>
      </c>
      <c r="BG454" s="187">
        <f>IF(N454="zákl. přenesená",J454,0)</f>
        <v>0</v>
      </c>
      <c r="BH454" s="187">
        <f>IF(N454="sníž. přenesená",J454,0)</f>
        <v>0</v>
      </c>
      <c r="BI454" s="187">
        <f>IF(N454="nulová",J454,0)</f>
        <v>0</v>
      </c>
      <c r="BJ454" s="19" t="s">
        <v>83</v>
      </c>
      <c r="BK454" s="187">
        <f>ROUND(I454*H454,2)</f>
        <v>0</v>
      </c>
      <c r="BL454" s="19" t="s">
        <v>141</v>
      </c>
      <c r="BM454" s="186" t="s">
        <v>567</v>
      </c>
    </row>
    <row r="455" spans="1:65" s="2" customFormat="1" ht="11.25">
      <c r="A455" s="36"/>
      <c r="B455" s="37"/>
      <c r="C455" s="38"/>
      <c r="D455" s="188" t="s">
        <v>142</v>
      </c>
      <c r="E455" s="38"/>
      <c r="F455" s="189" t="s">
        <v>566</v>
      </c>
      <c r="G455" s="38"/>
      <c r="H455" s="38"/>
      <c r="I455" s="190"/>
      <c r="J455" s="38"/>
      <c r="K455" s="38"/>
      <c r="L455" s="41"/>
      <c r="M455" s="191"/>
      <c r="N455" s="192"/>
      <c r="O455" s="66"/>
      <c r="P455" s="66"/>
      <c r="Q455" s="66"/>
      <c r="R455" s="66"/>
      <c r="S455" s="66"/>
      <c r="T455" s="67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9" t="s">
        <v>142</v>
      </c>
      <c r="AU455" s="19" t="s">
        <v>85</v>
      </c>
    </row>
    <row r="456" spans="1:65" s="2" customFormat="1" ht="11.25">
      <c r="A456" s="36"/>
      <c r="B456" s="37"/>
      <c r="C456" s="38"/>
      <c r="D456" s="193" t="s">
        <v>143</v>
      </c>
      <c r="E456" s="38"/>
      <c r="F456" s="194" t="s">
        <v>568</v>
      </c>
      <c r="G456" s="38"/>
      <c r="H456" s="38"/>
      <c r="I456" s="190"/>
      <c r="J456" s="38"/>
      <c r="K456" s="38"/>
      <c r="L456" s="41"/>
      <c r="M456" s="191"/>
      <c r="N456" s="192"/>
      <c r="O456" s="66"/>
      <c r="P456" s="66"/>
      <c r="Q456" s="66"/>
      <c r="R456" s="66"/>
      <c r="S456" s="66"/>
      <c r="T456" s="67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T456" s="19" t="s">
        <v>143</v>
      </c>
      <c r="AU456" s="19" t="s">
        <v>85</v>
      </c>
    </row>
    <row r="457" spans="1:65" s="13" customFormat="1" ht="11.25">
      <c r="B457" s="195"/>
      <c r="C457" s="196"/>
      <c r="D457" s="188" t="s">
        <v>149</v>
      </c>
      <c r="E457" s="197" t="s">
        <v>19</v>
      </c>
      <c r="F457" s="198" t="s">
        <v>569</v>
      </c>
      <c r="G457" s="196"/>
      <c r="H457" s="199">
        <v>0.97099999999999997</v>
      </c>
      <c r="I457" s="200"/>
      <c r="J457" s="196"/>
      <c r="K457" s="196"/>
      <c r="L457" s="201"/>
      <c r="M457" s="202"/>
      <c r="N457" s="203"/>
      <c r="O457" s="203"/>
      <c r="P457" s="203"/>
      <c r="Q457" s="203"/>
      <c r="R457" s="203"/>
      <c r="S457" s="203"/>
      <c r="T457" s="204"/>
      <c r="AT457" s="205" t="s">
        <v>149</v>
      </c>
      <c r="AU457" s="205" t="s">
        <v>85</v>
      </c>
      <c r="AV457" s="13" t="s">
        <v>85</v>
      </c>
      <c r="AW457" s="13" t="s">
        <v>36</v>
      </c>
      <c r="AX457" s="13" t="s">
        <v>75</v>
      </c>
      <c r="AY457" s="205" t="s">
        <v>134</v>
      </c>
    </row>
    <row r="458" spans="1:65" s="14" customFormat="1" ht="11.25">
      <c r="B458" s="206"/>
      <c r="C458" s="207"/>
      <c r="D458" s="188" t="s">
        <v>149</v>
      </c>
      <c r="E458" s="208" t="s">
        <v>19</v>
      </c>
      <c r="F458" s="209" t="s">
        <v>151</v>
      </c>
      <c r="G458" s="207"/>
      <c r="H458" s="210">
        <v>0.97099999999999997</v>
      </c>
      <c r="I458" s="211"/>
      <c r="J458" s="207"/>
      <c r="K458" s="207"/>
      <c r="L458" s="212"/>
      <c r="M458" s="213"/>
      <c r="N458" s="214"/>
      <c r="O458" s="214"/>
      <c r="P458" s="214"/>
      <c r="Q458" s="214"/>
      <c r="R458" s="214"/>
      <c r="S458" s="214"/>
      <c r="T458" s="215"/>
      <c r="AT458" s="216" t="s">
        <v>149</v>
      </c>
      <c r="AU458" s="216" t="s">
        <v>85</v>
      </c>
      <c r="AV458" s="14" t="s">
        <v>141</v>
      </c>
      <c r="AW458" s="14" t="s">
        <v>36</v>
      </c>
      <c r="AX458" s="14" t="s">
        <v>83</v>
      </c>
      <c r="AY458" s="216" t="s">
        <v>134</v>
      </c>
    </row>
    <row r="459" spans="1:65" s="2" customFormat="1" ht="16.5" customHeight="1">
      <c r="A459" s="36"/>
      <c r="B459" s="37"/>
      <c r="C459" s="175" t="s">
        <v>570</v>
      </c>
      <c r="D459" s="175" t="s">
        <v>136</v>
      </c>
      <c r="E459" s="176" t="s">
        <v>571</v>
      </c>
      <c r="F459" s="177" t="s">
        <v>572</v>
      </c>
      <c r="G459" s="178" t="s">
        <v>188</v>
      </c>
      <c r="H459" s="179">
        <v>1</v>
      </c>
      <c r="I459" s="180"/>
      <c r="J459" s="181">
        <f>ROUND(I459*H459,2)</f>
        <v>0</v>
      </c>
      <c r="K459" s="177" t="s">
        <v>140</v>
      </c>
      <c r="L459" s="41"/>
      <c r="M459" s="182" t="s">
        <v>19</v>
      </c>
      <c r="N459" s="183" t="s">
        <v>46</v>
      </c>
      <c r="O459" s="66"/>
      <c r="P459" s="184">
        <f>O459*H459</f>
        <v>0</v>
      </c>
      <c r="Q459" s="184">
        <v>0</v>
      </c>
      <c r="R459" s="184">
        <f>Q459*H459</f>
        <v>0</v>
      </c>
      <c r="S459" s="184">
        <v>0</v>
      </c>
      <c r="T459" s="185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186" t="s">
        <v>141</v>
      </c>
      <c r="AT459" s="186" t="s">
        <v>136</v>
      </c>
      <c r="AU459" s="186" t="s">
        <v>85</v>
      </c>
      <c r="AY459" s="19" t="s">
        <v>134</v>
      </c>
      <c r="BE459" s="187">
        <f>IF(N459="základní",J459,0)</f>
        <v>0</v>
      </c>
      <c r="BF459" s="187">
        <f>IF(N459="snížená",J459,0)</f>
        <v>0</v>
      </c>
      <c r="BG459" s="187">
        <f>IF(N459="zákl. přenesená",J459,0)</f>
        <v>0</v>
      </c>
      <c r="BH459" s="187">
        <f>IF(N459="sníž. přenesená",J459,0)</f>
        <v>0</v>
      </c>
      <c r="BI459" s="187">
        <f>IF(N459="nulová",J459,0)</f>
        <v>0</v>
      </c>
      <c r="BJ459" s="19" t="s">
        <v>83</v>
      </c>
      <c r="BK459" s="187">
        <f>ROUND(I459*H459,2)</f>
        <v>0</v>
      </c>
      <c r="BL459" s="19" t="s">
        <v>141</v>
      </c>
      <c r="BM459" s="186" t="s">
        <v>573</v>
      </c>
    </row>
    <row r="460" spans="1:65" s="2" customFormat="1" ht="11.25">
      <c r="A460" s="36"/>
      <c r="B460" s="37"/>
      <c r="C460" s="38"/>
      <c r="D460" s="188" t="s">
        <v>142</v>
      </c>
      <c r="E460" s="38"/>
      <c r="F460" s="189" t="s">
        <v>572</v>
      </c>
      <c r="G460" s="38"/>
      <c r="H460" s="38"/>
      <c r="I460" s="190"/>
      <c r="J460" s="38"/>
      <c r="K460" s="38"/>
      <c r="L460" s="41"/>
      <c r="M460" s="191"/>
      <c r="N460" s="192"/>
      <c r="O460" s="66"/>
      <c r="P460" s="66"/>
      <c r="Q460" s="66"/>
      <c r="R460" s="66"/>
      <c r="S460" s="66"/>
      <c r="T460" s="67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T460" s="19" t="s">
        <v>142</v>
      </c>
      <c r="AU460" s="19" t="s">
        <v>85</v>
      </c>
    </row>
    <row r="461" spans="1:65" s="2" customFormat="1" ht="11.25">
      <c r="A461" s="36"/>
      <c r="B461" s="37"/>
      <c r="C461" s="38"/>
      <c r="D461" s="193" t="s">
        <v>143</v>
      </c>
      <c r="E461" s="38"/>
      <c r="F461" s="194" t="s">
        <v>574</v>
      </c>
      <c r="G461" s="38"/>
      <c r="H461" s="38"/>
      <c r="I461" s="190"/>
      <c r="J461" s="38"/>
      <c r="K461" s="38"/>
      <c r="L461" s="41"/>
      <c r="M461" s="191"/>
      <c r="N461" s="192"/>
      <c r="O461" s="66"/>
      <c r="P461" s="66"/>
      <c r="Q461" s="66"/>
      <c r="R461" s="66"/>
      <c r="S461" s="66"/>
      <c r="T461" s="67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T461" s="19" t="s">
        <v>143</v>
      </c>
      <c r="AU461" s="19" t="s">
        <v>85</v>
      </c>
    </row>
    <row r="462" spans="1:65" s="13" customFormat="1" ht="11.25">
      <c r="B462" s="195"/>
      <c r="C462" s="196"/>
      <c r="D462" s="188" t="s">
        <v>149</v>
      </c>
      <c r="E462" s="197" t="s">
        <v>19</v>
      </c>
      <c r="F462" s="198" t="s">
        <v>575</v>
      </c>
      <c r="G462" s="196"/>
      <c r="H462" s="199">
        <v>1</v>
      </c>
      <c r="I462" s="200"/>
      <c r="J462" s="196"/>
      <c r="K462" s="196"/>
      <c r="L462" s="201"/>
      <c r="M462" s="202"/>
      <c r="N462" s="203"/>
      <c r="O462" s="203"/>
      <c r="P462" s="203"/>
      <c r="Q462" s="203"/>
      <c r="R462" s="203"/>
      <c r="S462" s="203"/>
      <c r="T462" s="204"/>
      <c r="AT462" s="205" t="s">
        <v>149</v>
      </c>
      <c r="AU462" s="205" t="s">
        <v>85</v>
      </c>
      <c r="AV462" s="13" t="s">
        <v>85</v>
      </c>
      <c r="AW462" s="13" t="s">
        <v>36</v>
      </c>
      <c r="AX462" s="13" t="s">
        <v>75</v>
      </c>
      <c r="AY462" s="205" t="s">
        <v>134</v>
      </c>
    </row>
    <row r="463" spans="1:65" s="14" customFormat="1" ht="11.25">
      <c r="B463" s="206"/>
      <c r="C463" s="207"/>
      <c r="D463" s="188" t="s">
        <v>149</v>
      </c>
      <c r="E463" s="208" t="s">
        <v>19</v>
      </c>
      <c r="F463" s="209" t="s">
        <v>151</v>
      </c>
      <c r="G463" s="207"/>
      <c r="H463" s="210">
        <v>1</v>
      </c>
      <c r="I463" s="211"/>
      <c r="J463" s="207"/>
      <c r="K463" s="207"/>
      <c r="L463" s="212"/>
      <c r="M463" s="213"/>
      <c r="N463" s="214"/>
      <c r="O463" s="214"/>
      <c r="P463" s="214"/>
      <c r="Q463" s="214"/>
      <c r="R463" s="214"/>
      <c r="S463" s="214"/>
      <c r="T463" s="215"/>
      <c r="AT463" s="216" t="s">
        <v>149</v>
      </c>
      <c r="AU463" s="216" t="s">
        <v>85</v>
      </c>
      <c r="AV463" s="14" t="s">
        <v>141</v>
      </c>
      <c r="AW463" s="14" t="s">
        <v>36</v>
      </c>
      <c r="AX463" s="14" t="s">
        <v>83</v>
      </c>
      <c r="AY463" s="216" t="s">
        <v>134</v>
      </c>
    </row>
    <row r="464" spans="1:65" s="2" customFormat="1" ht="16.5" customHeight="1">
      <c r="A464" s="36"/>
      <c r="B464" s="37"/>
      <c r="C464" s="175" t="s">
        <v>395</v>
      </c>
      <c r="D464" s="175" t="s">
        <v>136</v>
      </c>
      <c r="E464" s="176" t="s">
        <v>576</v>
      </c>
      <c r="F464" s="177" t="s">
        <v>577</v>
      </c>
      <c r="G464" s="178" t="s">
        <v>139</v>
      </c>
      <c r="H464" s="179">
        <v>2</v>
      </c>
      <c r="I464" s="180"/>
      <c r="J464" s="181">
        <f>ROUND(I464*H464,2)</f>
        <v>0</v>
      </c>
      <c r="K464" s="177" t="s">
        <v>140</v>
      </c>
      <c r="L464" s="41"/>
      <c r="M464" s="182" t="s">
        <v>19</v>
      </c>
      <c r="N464" s="183" t="s">
        <v>46</v>
      </c>
      <c r="O464" s="66"/>
      <c r="P464" s="184">
        <f>O464*H464</f>
        <v>0</v>
      </c>
      <c r="Q464" s="184">
        <v>0</v>
      </c>
      <c r="R464" s="184">
        <f>Q464*H464</f>
        <v>0</v>
      </c>
      <c r="S464" s="184">
        <v>0</v>
      </c>
      <c r="T464" s="185">
        <f>S464*H464</f>
        <v>0</v>
      </c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R464" s="186" t="s">
        <v>141</v>
      </c>
      <c r="AT464" s="186" t="s">
        <v>136</v>
      </c>
      <c r="AU464" s="186" t="s">
        <v>85</v>
      </c>
      <c r="AY464" s="19" t="s">
        <v>134</v>
      </c>
      <c r="BE464" s="187">
        <f>IF(N464="základní",J464,0)</f>
        <v>0</v>
      </c>
      <c r="BF464" s="187">
        <f>IF(N464="snížená",J464,0)</f>
        <v>0</v>
      </c>
      <c r="BG464" s="187">
        <f>IF(N464="zákl. přenesená",J464,0)</f>
        <v>0</v>
      </c>
      <c r="BH464" s="187">
        <f>IF(N464="sníž. přenesená",J464,0)</f>
        <v>0</v>
      </c>
      <c r="BI464" s="187">
        <f>IF(N464="nulová",J464,0)</f>
        <v>0</v>
      </c>
      <c r="BJ464" s="19" t="s">
        <v>83</v>
      </c>
      <c r="BK464" s="187">
        <f>ROUND(I464*H464,2)</f>
        <v>0</v>
      </c>
      <c r="BL464" s="19" t="s">
        <v>141</v>
      </c>
      <c r="BM464" s="186" t="s">
        <v>578</v>
      </c>
    </row>
    <row r="465" spans="1:65" s="2" customFormat="1" ht="11.25">
      <c r="A465" s="36"/>
      <c r="B465" s="37"/>
      <c r="C465" s="38"/>
      <c r="D465" s="188" t="s">
        <v>142</v>
      </c>
      <c r="E465" s="38"/>
      <c r="F465" s="189" t="s">
        <v>577</v>
      </c>
      <c r="G465" s="38"/>
      <c r="H465" s="38"/>
      <c r="I465" s="190"/>
      <c r="J465" s="38"/>
      <c r="K465" s="38"/>
      <c r="L465" s="41"/>
      <c r="M465" s="191"/>
      <c r="N465" s="192"/>
      <c r="O465" s="66"/>
      <c r="P465" s="66"/>
      <c r="Q465" s="66"/>
      <c r="R465" s="66"/>
      <c r="S465" s="66"/>
      <c r="T465" s="67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T465" s="19" t="s">
        <v>142</v>
      </c>
      <c r="AU465" s="19" t="s">
        <v>85</v>
      </c>
    </row>
    <row r="466" spans="1:65" s="2" customFormat="1" ht="11.25">
      <c r="A466" s="36"/>
      <c r="B466" s="37"/>
      <c r="C466" s="38"/>
      <c r="D466" s="193" t="s">
        <v>143</v>
      </c>
      <c r="E466" s="38"/>
      <c r="F466" s="194" t="s">
        <v>579</v>
      </c>
      <c r="G466" s="38"/>
      <c r="H466" s="38"/>
      <c r="I466" s="190"/>
      <c r="J466" s="38"/>
      <c r="K466" s="38"/>
      <c r="L466" s="41"/>
      <c r="M466" s="191"/>
      <c r="N466" s="192"/>
      <c r="O466" s="66"/>
      <c r="P466" s="66"/>
      <c r="Q466" s="66"/>
      <c r="R466" s="66"/>
      <c r="S466" s="66"/>
      <c r="T466" s="67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T466" s="19" t="s">
        <v>143</v>
      </c>
      <c r="AU466" s="19" t="s">
        <v>85</v>
      </c>
    </row>
    <row r="467" spans="1:65" s="2" customFormat="1" ht="16.5" customHeight="1">
      <c r="A467" s="36"/>
      <c r="B467" s="37"/>
      <c r="C467" s="175" t="s">
        <v>580</v>
      </c>
      <c r="D467" s="175" t="s">
        <v>136</v>
      </c>
      <c r="E467" s="176" t="s">
        <v>581</v>
      </c>
      <c r="F467" s="177" t="s">
        <v>582</v>
      </c>
      <c r="G467" s="178" t="s">
        <v>139</v>
      </c>
      <c r="H467" s="179">
        <v>15</v>
      </c>
      <c r="I467" s="180"/>
      <c r="J467" s="181">
        <f>ROUND(I467*H467,2)</f>
        <v>0</v>
      </c>
      <c r="K467" s="177" t="s">
        <v>140</v>
      </c>
      <c r="L467" s="41"/>
      <c r="M467" s="182" t="s">
        <v>19</v>
      </c>
      <c r="N467" s="183" t="s">
        <v>46</v>
      </c>
      <c r="O467" s="66"/>
      <c r="P467" s="184">
        <f>O467*H467</f>
        <v>0</v>
      </c>
      <c r="Q467" s="184">
        <v>0</v>
      </c>
      <c r="R467" s="184">
        <f>Q467*H467</f>
        <v>0</v>
      </c>
      <c r="S467" s="184">
        <v>0</v>
      </c>
      <c r="T467" s="185">
        <f>S467*H467</f>
        <v>0</v>
      </c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R467" s="186" t="s">
        <v>141</v>
      </c>
      <c r="AT467" s="186" t="s">
        <v>136</v>
      </c>
      <c r="AU467" s="186" t="s">
        <v>85</v>
      </c>
      <c r="AY467" s="19" t="s">
        <v>134</v>
      </c>
      <c r="BE467" s="187">
        <f>IF(N467="základní",J467,0)</f>
        <v>0</v>
      </c>
      <c r="BF467" s="187">
        <f>IF(N467="snížená",J467,0)</f>
        <v>0</v>
      </c>
      <c r="BG467" s="187">
        <f>IF(N467="zákl. přenesená",J467,0)</f>
        <v>0</v>
      </c>
      <c r="BH467" s="187">
        <f>IF(N467="sníž. přenesená",J467,0)</f>
        <v>0</v>
      </c>
      <c r="BI467" s="187">
        <f>IF(N467="nulová",J467,0)</f>
        <v>0</v>
      </c>
      <c r="BJ467" s="19" t="s">
        <v>83</v>
      </c>
      <c r="BK467" s="187">
        <f>ROUND(I467*H467,2)</f>
        <v>0</v>
      </c>
      <c r="BL467" s="19" t="s">
        <v>141</v>
      </c>
      <c r="BM467" s="186" t="s">
        <v>583</v>
      </c>
    </row>
    <row r="468" spans="1:65" s="2" customFormat="1" ht="11.25">
      <c r="A468" s="36"/>
      <c r="B468" s="37"/>
      <c r="C468" s="38"/>
      <c r="D468" s="188" t="s">
        <v>142</v>
      </c>
      <c r="E468" s="38"/>
      <c r="F468" s="189" t="s">
        <v>582</v>
      </c>
      <c r="G468" s="38"/>
      <c r="H468" s="38"/>
      <c r="I468" s="190"/>
      <c r="J468" s="38"/>
      <c r="K468" s="38"/>
      <c r="L468" s="41"/>
      <c r="M468" s="191"/>
      <c r="N468" s="192"/>
      <c r="O468" s="66"/>
      <c r="P468" s="66"/>
      <c r="Q468" s="66"/>
      <c r="R468" s="66"/>
      <c r="S468" s="66"/>
      <c r="T468" s="67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T468" s="19" t="s">
        <v>142</v>
      </c>
      <c r="AU468" s="19" t="s">
        <v>85</v>
      </c>
    </row>
    <row r="469" spans="1:65" s="2" customFormat="1" ht="11.25">
      <c r="A469" s="36"/>
      <c r="B469" s="37"/>
      <c r="C469" s="38"/>
      <c r="D469" s="193" t="s">
        <v>143</v>
      </c>
      <c r="E469" s="38"/>
      <c r="F469" s="194" t="s">
        <v>584</v>
      </c>
      <c r="G469" s="38"/>
      <c r="H469" s="38"/>
      <c r="I469" s="190"/>
      <c r="J469" s="38"/>
      <c r="K469" s="38"/>
      <c r="L469" s="41"/>
      <c r="M469" s="191"/>
      <c r="N469" s="192"/>
      <c r="O469" s="66"/>
      <c r="P469" s="66"/>
      <c r="Q469" s="66"/>
      <c r="R469" s="66"/>
      <c r="S469" s="66"/>
      <c r="T469" s="67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T469" s="19" t="s">
        <v>143</v>
      </c>
      <c r="AU469" s="19" t="s">
        <v>85</v>
      </c>
    </row>
    <row r="470" spans="1:65" s="2" customFormat="1" ht="16.5" customHeight="1">
      <c r="A470" s="36"/>
      <c r="B470" s="37"/>
      <c r="C470" s="175" t="s">
        <v>400</v>
      </c>
      <c r="D470" s="175" t="s">
        <v>136</v>
      </c>
      <c r="E470" s="176" t="s">
        <v>585</v>
      </c>
      <c r="F470" s="177" t="s">
        <v>586</v>
      </c>
      <c r="G470" s="178" t="s">
        <v>179</v>
      </c>
      <c r="H470" s="179">
        <v>58</v>
      </c>
      <c r="I470" s="180"/>
      <c r="J470" s="181">
        <f>ROUND(I470*H470,2)</f>
        <v>0</v>
      </c>
      <c r="K470" s="177" t="s">
        <v>140</v>
      </c>
      <c r="L470" s="41"/>
      <c r="M470" s="182" t="s">
        <v>19</v>
      </c>
      <c r="N470" s="183" t="s">
        <v>46</v>
      </c>
      <c r="O470" s="66"/>
      <c r="P470" s="184">
        <f>O470*H470</f>
        <v>0</v>
      </c>
      <c r="Q470" s="184">
        <v>0</v>
      </c>
      <c r="R470" s="184">
        <f>Q470*H470</f>
        <v>0</v>
      </c>
      <c r="S470" s="184">
        <v>0</v>
      </c>
      <c r="T470" s="185">
        <f>S470*H470</f>
        <v>0</v>
      </c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R470" s="186" t="s">
        <v>141</v>
      </c>
      <c r="AT470" s="186" t="s">
        <v>136</v>
      </c>
      <c r="AU470" s="186" t="s">
        <v>85</v>
      </c>
      <c r="AY470" s="19" t="s">
        <v>134</v>
      </c>
      <c r="BE470" s="187">
        <f>IF(N470="základní",J470,0)</f>
        <v>0</v>
      </c>
      <c r="BF470" s="187">
        <f>IF(N470="snížená",J470,0)</f>
        <v>0</v>
      </c>
      <c r="BG470" s="187">
        <f>IF(N470="zákl. přenesená",J470,0)</f>
        <v>0</v>
      </c>
      <c r="BH470" s="187">
        <f>IF(N470="sníž. přenesená",J470,0)</f>
        <v>0</v>
      </c>
      <c r="BI470" s="187">
        <f>IF(N470="nulová",J470,0)</f>
        <v>0</v>
      </c>
      <c r="BJ470" s="19" t="s">
        <v>83</v>
      </c>
      <c r="BK470" s="187">
        <f>ROUND(I470*H470,2)</f>
        <v>0</v>
      </c>
      <c r="BL470" s="19" t="s">
        <v>141</v>
      </c>
      <c r="BM470" s="186" t="s">
        <v>587</v>
      </c>
    </row>
    <row r="471" spans="1:65" s="2" customFormat="1" ht="11.25">
      <c r="A471" s="36"/>
      <c r="B471" s="37"/>
      <c r="C471" s="38"/>
      <c r="D471" s="188" t="s">
        <v>142</v>
      </c>
      <c r="E471" s="38"/>
      <c r="F471" s="189" t="s">
        <v>586</v>
      </c>
      <c r="G471" s="38"/>
      <c r="H471" s="38"/>
      <c r="I471" s="190"/>
      <c r="J471" s="38"/>
      <c r="K471" s="38"/>
      <c r="L471" s="41"/>
      <c r="M471" s="191"/>
      <c r="N471" s="192"/>
      <c r="O471" s="66"/>
      <c r="P471" s="66"/>
      <c r="Q471" s="66"/>
      <c r="R471" s="66"/>
      <c r="S471" s="66"/>
      <c r="T471" s="67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T471" s="19" t="s">
        <v>142</v>
      </c>
      <c r="AU471" s="19" t="s">
        <v>85</v>
      </c>
    </row>
    <row r="472" spans="1:65" s="2" customFormat="1" ht="11.25">
      <c r="A472" s="36"/>
      <c r="B472" s="37"/>
      <c r="C472" s="38"/>
      <c r="D472" s="193" t="s">
        <v>143</v>
      </c>
      <c r="E472" s="38"/>
      <c r="F472" s="194" t="s">
        <v>588</v>
      </c>
      <c r="G472" s="38"/>
      <c r="H472" s="38"/>
      <c r="I472" s="190"/>
      <c r="J472" s="38"/>
      <c r="K472" s="38"/>
      <c r="L472" s="41"/>
      <c r="M472" s="191"/>
      <c r="N472" s="192"/>
      <c r="O472" s="66"/>
      <c r="P472" s="66"/>
      <c r="Q472" s="66"/>
      <c r="R472" s="66"/>
      <c r="S472" s="66"/>
      <c r="T472" s="67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9" t="s">
        <v>143</v>
      </c>
      <c r="AU472" s="19" t="s">
        <v>85</v>
      </c>
    </row>
    <row r="473" spans="1:65" s="2" customFormat="1" ht="16.5" customHeight="1">
      <c r="A473" s="36"/>
      <c r="B473" s="37"/>
      <c r="C473" s="175" t="s">
        <v>589</v>
      </c>
      <c r="D473" s="175" t="s">
        <v>136</v>
      </c>
      <c r="E473" s="176" t="s">
        <v>590</v>
      </c>
      <c r="F473" s="177" t="s">
        <v>591</v>
      </c>
      <c r="G473" s="178" t="s">
        <v>179</v>
      </c>
      <c r="H473" s="179">
        <v>5</v>
      </c>
      <c r="I473" s="180"/>
      <c r="J473" s="181">
        <f>ROUND(I473*H473,2)</f>
        <v>0</v>
      </c>
      <c r="K473" s="177" t="s">
        <v>140</v>
      </c>
      <c r="L473" s="41"/>
      <c r="M473" s="182" t="s">
        <v>19</v>
      </c>
      <c r="N473" s="183" t="s">
        <v>46</v>
      </c>
      <c r="O473" s="66"/>
      <c r="P473" s="184">
        <f>O473*H473</f>
        <v>0</v>
      </c>
      <c r="Q473" s="184">
        <v>0</v>
      </c>
      <c r="R473" s="184">
        <f>Q473*H473</f>
        <v>0</v>
      </c>
      <c r="S473" s="184">
        <v>0</v>
      </c>
      <c r="T473" s="185">
        <f>S473*H473</f>
        <v>0</v>
      </c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R473" s="186" t="s">
        <v>141</v>
      </c>
      <c r="AT473" s="186" t="s">
        <v>136</v>
      </c>
      <c r="AU473" s="186" t="s">
        <v>85</v>
      </c>
      <c r="AY473" s="19" t="s">
        <v>134</v>
      </c>
      <c r="BE473" s="187">
        <f>IF(N473="základní",J473,0)</f>
        <v>0</v>
      </c>
      <c r="BF473" s="187">
        <f>IF(N473="snížená",J473,0)</f>
        <v>0</v>
      </c>
      <c r="BG473" s="187">
        <f>IF(N473="zákl. přenesená",J473,0)</f>
        <v>0</v>
      </c>
      <c r="BH473" s="187">
        <f>IF(N473="sníž. přenesená",J473,0)</f>
        <v>0</v>
      </c>
      <c r="BI473" s="187">
        <f>IF(N473="nulová",J473,0)</f>
        <v>0</v>
      </c>
      <c r="BJ473" s="19" t="s">
        <v>83</v>
      </c>
      <c r="BK473" s="187">
        <f>ROUND(I473*H473,2)</f>
        <v>0</v>
      </c>
      <c r="BL473" s="19" t="s">
        <v>141</v>
      </c>
      <c r="BM473" s="186" t="s">
        <v>592</v>
      </c>
    </row>
    <row r="474" spans="1:65" s="2" customFormat="1" ht="11.25">
      <c r="A474" s="36"/>
      <c r="B474" s="37"/>
      <c r="C474" s="38"/>
      <c r="D474" s="188" t="s">
        <v>142</v>
      </c>
      <c r="E474" s="38"/>
      <c r="F474" s="189" t="s">
        <v>591</v>
      </c>
      <c r="G474" s="38"/>
      <c r="H474" s="38"/>
      <c r="I474" s="190"/>
      <c r="J474" s="38"/>
      <c r="K474" s="38"/>
      <c r="L474" s="41"/>
      <c r="M474" s="191"/>
      <c r="N474" s="192"/>
      <c r="O474" s="66"/>
      <c r="P474" s="66"/>
      <c r="Q474" s="66"/>
      <c r="R474" s="66"/>
      <c r="S474" s="66"/>
      <c r="T474" s="67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T474" s="19" t="s">
        <v>142</v>
      </c>
      <c r="AU474" s="19" t="s">
        <v>85</v>
      </c>
    </row>
    <row r="475" spans="1:65" s="2" customFormat="1" ht="11.25">
      <c r="A475" s="36"/>
      <c r="B475" s="37"/>
      <c r="C475" s="38"/>
      <c r="D475" s="193" t="s">
        <v>143</v>
      </c>
      <c r="E475" s="38"/>
      <c r="F475" s="194" t="s">
        <v>593</v>
      </c>
      <c r="G475" s="38"/>
      <c r="H475" s="38"/>
      <c r="I475" s="190"/>
      <c r="J475" s="38"/>
      <c r="K475" s="38"/>
      <c r="L475" s="41"/>
      <c r="M475" s="191"/>
      <c r="N475" s="192"/>
      <c r="O475" s="66"/>
      <c r="P475" s="66"/>
      <c r="Q475" s="66"/>
      <c r="R475" s="66"/>
      <c r="S475" s="66"/>
      <c r="T475" s="67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T475" s="19" t="s">
        <v>143</v>
      </c>
      <c r="AU475" s="19" t="s">
        <v>85</v>
      </c>
    </row>
    <row r="476" spans="1:65" s="2" customFormat="1" ht="16.5" customHeight="1">
      <c r="A476" s="36"/>
      <c r="B476" s="37"/>
      <c r="C476" s="175" t="s">
        <v>403</v>
      </c>
      <c r="D476" s="175" t="s">
        <v>136</v>
      </c>
      <c r="E476" s="176" t="s">
        <v>594</v>
      </c>
      <c r="F476" s="177" t="s">
        <v>595</v>
      </c>
      <c r="G476" s="178" t="s">
        <v>139</v>
      </c>
      <c r="H476" s="179">
        <v>1</v>
      </c>
      <c r="I476" s="180"/>
      <c r="J476" s="181">
        <f>ROUND(I476*H476,2)</f>
        <v>0</v>
      </c>
      <c r="K476" s="177" t="s">
        <v>140</v>
      </c>
      <c r="L476" s="41"/>
      <c r="M476" s="182" t="s">
        <v>19</v>
      </c>
      <c r="N476" s="183" t="s">
        <v>46</v>
      </c>
      <c r="O476" s="66"/>
      <c r="P476" s="184">
        <f>O476*H476</f>
        <v>0</v>
      </c>
      <c r="Q476" s="184">
        <v>0</v>
      </c>
      <c r="R476" s="184">
        <f>Q476*H476</f>
        <v>0</v>
      </c>
      <c r="S476" s="184">
        <v>0</v>
      </c>
      <c r="T476" s="185">
        <f>S476*H476</f>
        <v>0</v>
      </c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R476" s="186" t="s">
        <v>141</v>
      </c>
      <c r="AT476" s="186" t="s">
        <v>136</v>
      </c>
      <c r="AU476" s="186" t="s">
        <v>85</v>
      </c>
      <c r="AY476" s="19" t="s">
        <v>134</v>
      </c>
      <c r="BE476" s="187">
        <f>IF(N476="základní",J476,0)</f>
        <v>0</v>
      </c>
      <c r="BF476" s="187">
        <f>IF(N476="snížená",J476,0)</f>
        <v>0</v>
      </c>
      <c r="BG476" s="187">
        <f>IF(N476="zákl. přenesená",J476,0)</f>
        <v>0</v>
      </c>
      <c r="BH476" s="187">
        <f>IF(N476="sníž. přenesená",J476,0)</f>
        <v>0</v>
      </c>
      <c r="BI476" s="187">
        <f>IF(N476="nulová",J476,0)</f>
        <v>0</v>
      </c>
      <c r="BJ476" s="19" t="s">
        <v>83</v>
      </c>
      <c r="BK476" s="187">
        <f>ROUND(I476*H476,2)</f>
        <v>0</v>
      </c>
      <c r="BL476" s="19" t="s">
        <v>141</v>
      </c>
      <c r="BM476" s="186" t="s">
        <v>596</v>
      </c>
    </row>
    <row r="477" spans="1:65" s="2" customFormat="1" ht="11.25">
      <c r="A477" s="36"/>
      <c r="B477" s="37"/>
      <c r="C477" s="38"/>
      <c r="D477" s="188" t="s">
        <v>142</v>
      </c>
      <c r="E477" s="38"/>
      <c r="F477" s="189" t="s">
        <v>595</v>
      </c>
      <c r="G477" s="38"/>
      <c r="H477" s="38"/>
      <c r="I477" s="190"/>
      <c r="J477" s="38"/>
      <c r="K477" s="38"/>
      <c r="L477" s="41"/>
      <c r="M477" s="191"/>
      <c r="N477" s="192"/>
      <c r="O477" s="66"/>
      <c r="P477" s="66"/>
      <c r="Q477" s="66"/>
      <c r="R477" s="66"/>
      <c r="S477" s="66"/>
      <c r="T477" s="67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T477" s="19" t="s">
        <v>142</v>
      </c>
      <c r="AU477" s="19" t="s">
        <v>85</v>
      </c>
    </row>
    <row r="478" spans="1:65" s="2" customFormat="1" ht="11.25">
      <c r="A478" s="36"/>
      <c r="B478" s="37"/>
      <c r="C478" s="38"/>
      <c r="D478" s="193" t="s">
        <v>143</v>
      </c>
      <c r="E478" s="38"/>
      <c r="F478" s="194" t="s">
        <v>597</v>
      </c>
      <c r="G478" s="38"/>
      <c r="H478" s="38"/>
      <c r="I478" s="190"/>
      <c r="J478" s="38"/>
      <c r="K478" s="38"/>
      <c r="L478" s="41"/>
      <c r="M478" s="191"/>
      <c r="N478" s="192"/>
      <c r="O478" s="66"/>
      <c r="P478" s="66"/>
      <c r="Q478" s="66"/>
      <c r="R478" s="66"/>
      <c r="S478" s="66"/>
      <c r="T478" s="67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T478" s="19" t="s">
        <v>143</v>
      </c>
      <c r="AU478" s="19" t="s">
        <v>85</v>
      </c>
    </row>
    <row r="479" spans="1:65" s="2" customFormat="1" ht="16.5" customHeight="1">
      <c r="A479" s="36"/>
      <c r="B479" s="37"/>
      <c r="C479" s="175" t="s">
        <v>598</v>
      </c>
      <c r="D479" s="175" t="s">
        <v>136</v>
      </c>
      <c r="E479" s="176" t="s">
        <v>599</v>
      </c>
      <c r="F479" s="177" t="s">
        <v>600</v>
      </c>
      <c r="G479" s="178" t="s">
        <v>601</v>
      </c>
      <c r="H479" s="179">
        <v>1</v>
      </c>
      <c r="I479" s="180"/>
      <c r="J479" s="181">
        <f>ROUND(I479*H479,2)</f>
        <v>0</v>
      </c>
      <c r="K479" s="177" t="s">
        <v>19</v>
      </c>
      <c r="L479" s="41"/>
      <c r="M479" s="182" t="s">
        <v>19</v>
      </c>
      <c r="N479" s="183" t="s">
        <v>46</v>
      </c>
      <c r="O479" s="66"/>
      <c r="P479" s="184">
        <f>O479*H479</f>
        <v>0</v>
      </c>
      <c r="Q479" s="184">
        <v>0</v>
      </c>
      <c r="R479" s="184">
        <f>Q479*H479</f>
        <v>0</v>
      </c>
      <c r="S479" s="184">
        <v>0</v>
      </c>
      <c r="T479" s="185">
        <f>S479*H479</f>
        <v>0</v>
      </c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R479" s="186" t="s">
        <v>141</v>
      </c>
      <c r="AT479" s="186" t="s">
        <v>136</v>
      </c>
      <c r="AU479" s="186" t="s">
        <v>85</v>
      </c>
      <c r="AY479" s="19" t="s">
        <v>134</v>
      </c>
      <c r="BE479" s="187">
        <f>IF(N479="základní",J479,0)</f>
        <v>0</v>
      </c>
      <c r="BF479" s="187">
        <f>IF(N479="snížená",J479,0)</f>
        <v>0</v>
      </c>
      <c r="BG479" s="187">
        <f>IF(N479="zákl. přenesená",J479,0)</f>
        <v>0</v>
      </c>
      <c r="BH479" s="187">
        <f>IF(N479="sníž. přenesená",J479,0)</f>
        <v>0</v>
      </c>
      <c r="BI479" s="187">
        <f>IF(N479="nulová",J479,0)</f>
        <v>0</v>
      </c>
      <c r="BJ479" s="19" t="s">
        <v>83</v>
      </c>
      <c r="BK479" s="187">
        <f>ROUND(I479*H479,2)</f>
        <v>0</v>
      </c>
      <c r="BL479" s="19" t="s">
        <v>141</v>
      </c>
      <c r="BM479" s="186" t="s">
        <v>602</v>
      </c>
    </row>
    <row r="480" spans="1:65" s="2" customFormat="1" ht="11.25">
      <c r="A480" s="36"/>
      <c r="B480" s="37"/>
      <c r="C480" s="38"/>
      <c r="D480" s="188" t="s">
        <v>142</v>
      </c>
      <c r="E480" s="38"/>
      <c r="F480" s="189" t="s">
        <v>600</v>
      </c>
      <c r="G480" s="38"/>
      <c r="H480" s="38"/>
      <c r="I480" s="190"/>
      <c r="J480" s="38"/>
      <c r="K480" s="38"/>
      <c r="L480" s="41"/>
      <c r="M480" s="191"/>
      <c r="N480" s="192"/>
      <c r="O480" s="66"/>
      <c r="P480" s="66"/>
      <c r="Q480" s="66"/>
      <c r="R480" s="66"/>
      <c r="S480" s="66"/>
      <c r="T480" s="67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T480" s="19" t="s">
        <v>142</v>
      </c>
      <c r="AU480" s="19" t="s">
        <v>85</v>
      </c>
    </row>
    <row r="481" spans="1:65" s="2" customFormat="1" ht="16.5" customHeight="1">
      <c r="A481" s="36"/>
      <c r="B481" s="37"/>
      <c r="C481" s="175" t="s">
        <v>407</v>
      </c>
      <c r="D481" s="175" t="s">
        <v>136</v>
      </c>
      <c r="E481" s="176" t="s">
        <v>603</v>
      </c>
      <c r="F481" s="177" t="s">
        <v>604</v>
      </c>
      <c r="G481" s="178" t="s">
        <v>601</v>
      </c>
      <c r="H481" s="179">
        <v>1</v>
      </c>
      <c r="I481" s="180"/>
      <c r="J481" s="181">
        <f>ROUND(I481*H481,2)</f>
        <v>0</v>
      </c>
      <c r="K481" s="177" t="s">
        <v>19</v>
      </c>
      <c r="L481" s="41"/>
      <c r="M481" s="182" t="s">
        <v>19</v>
      </c>
      <c r="N481" s="183" t="s">
        <v>46</v>
      </c>
      <c r="O481" s="66"/>
      <c r="P481" s="184">
        <f>O481*H481</f>
        <v>0</v>
      </c>
      <c r="Q481" s="184">
        <v>0</v>
      </c>
      <c r="R481" s="184">
        <f>Q481*H481</f>
        <v>0</v>
      </c>
      <c r="S481" s="184">
        <v>0</v>
      </c>
      <c r="T481" s="185">
        <f>S481*H481</f>
        <v>0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86" t="s">
        <v>141</v>
      </c>
      <c r="AT481" s="186" t="s">
        <v>136</v>
      </c>
      <c r="AU481" s="186" t="s">
        <v>85</v>
      </c>
      <c r="AY481" s="19" t="s">
        <v>134</v>
      </c>
      <c r="BE481" s="187">
        <f>IF(N481="základní",J481,0)</f>
        <v>0</v>
      </c>
      <c r="BF481" s="187">
        <f>IF(N481="snížená",J481,0)</f>
        <v>0</v>
      </c>
      <c r="BG481" s="187">
        <f>IF(N481="zákl. přenesená",J481,0)</f>
        <v>0</v>
      </c>
      <c r="BH481" s="187">
        <f>IF(N481="sníž. přenesená",J481,0)</f>
        <v>0</v>
      </c>
      <c r="BI481" s="187">
        <f>IF(N481="nulová",J481,0)</f>
        <v>0</v>
      </c>
      <c r="BJ481" s="19" t="s">
        <v>83</v>
      </c>
      <c r="BK481" s="187">
        <f>ROUND(I481*H481,2)</f>
        <v>0</v>
      </c>
      <c r="BL481" s="19" t="s">
        <v>141</v>
      </c>
      <c r="BM481" s="186" t="s">
        <v>605</v>
      </c>
    </row>
    <row r="482" spans="1:65" s="2" customFormat="1" ht="11.25">
      <c r="A482" s="36"/>
      <c r="B482" s="37"/>
      <c r="C482" s="38"/>
      <c r="D482" s="188" t="s">
        <v>142</v>
      </c>
      <c r="E482" s="38"/>
      <c r="F482" s="189" t="s">
        <v>604</v>
      </c>
      <c r="G482" s="38"/>
      <c r="H482" s="38"/>
      <c r="I482" s="190"/>
      <c r="J482" s="38"/>
      <c r="K482" s="38"/>
      <c r="L482" s="41"/>
      <c r="M482" s="191"/>
      <c r="N482" s="192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9" t="s">
        <v>142</v>
      </c>
      <c r="AU482" s="19" t="s">
        <v>85</v>
      </c>
    </row>
    <row r="483" spans="1:65" s="2" customFormat="1" ht="16.5" customHeight="1">
      <c r="A483" s="36"/>
      <c r="B483" s="37"/>
      <c r="C483" s="175" t="s">
        <v>606</v>
      </c>
      <c r="D483" s="175" t="s">
        <v>136</v>
      </c>
      <c r="E483" s="176" t="s">
        <v>607</v>
      </c>
      <c r="F483" s="177" t="s">
        <v>608</v>
      </c>
      <c r="G483" s="178" t="s">
        <v>139</v>
      </c>
      <c r="H483" s="179">
        <v>1</v>
      </c>
      <c r="I483" s="180"/>
      <c r="J483" s="181">
        <f>ROUND(I483*H483,2)</f>
        <v>0</v>
      </c>
      <c r="K483" s="177" t="s">
        <v>19</v>
      </c>
      <c r="L483" s="41"/>
      <c r="M483" s="182" t="s">
        <v>19</v>
      </c>
      <c r="N483" s="183" t="s">
        <v>46</v>
      </c>
      <c r="O483" s="66"/>
      <c r="P483" s="184">
        <f>O483*H483</f>
        <v>0</v>
      </c>
      <c r="Q483" s="184">
        <v>0</v>
      </c>
      <c r="R483" s="184">
        <f>Q483*H483</f>
        <v>0</v>
      </c>
      <c r="S483" s="184">
        <v>0</v>
      </c>
      <c r="T483" s="185">
        <f>S483*H483</f>
        <v>0</v>
      </c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R483" s="186" t="s">
        <v>141</v>
      </c>
      <c r="AT483" s="186" t="s">
        <v>136</v>
      </c>
      <c r="AU483" s="186" t="s">
        <v>85</v>
      </c>
      <c r="AY483" s="19" t="s">
        <v>134</v>
      </c>
      <c r="BE483" s="187">
        <f>IF(N483="základní",J483,0)</f>
        <v>0</v>
      </c>
      <c r="BF483" s="187">
        <f>IF(N483="snížená",J483,0)</f>
        <v>0</v>
      </c>
      <c r="BG483" s="187">
        <f>IF(N483="zákl. přenesená",J483,0)</f>
        <v>0</v>
      </c>
      <c r="BH483" s="187">
        <f>IF(N483="sníž. přenesená",J483,0)</f>
        <v>0</v>
      </c>
      <c r="BI483" s="187">
        <f>IF(N483="nulová",J483,0)</f>
        <v>0</v>
      </c>
      <c r="BJ483" s="19" t="s">
        <v>83</v>
      </c>
      <c r="BK483" s="187">
        <f>ROUND(I483*H483,2)</f>
        <v>0</v>
      </c>
      <c r="BL483" s="19" t="s">
        <v>141</v>
      </c>
      <c r="BM483" s="186" t="s">
        <v>609</v>
      </c>
    </row>
    <row r="484" spans="1:65" s="2" customFormat="1" ht="11.25">
      <c r="A484" s="36"/>
      <c r="B484" s="37"/>
      <c r="C484" s="38"/>
      <c r="D484" s="188" t="s">
        <v>142</v>
      </c>
      <c r="E484" s="38"/>
      <c r="F484" s="189" t="s">
        <v>608</v>
      </c>
      <c r="G484" s="38"/>
      <c r="H484" s="38"/>
      <c r="I484" s="190"/>
      <c r="J484" s="38"/>
      <c r="K484" s="38"/>
      <c r="L484" s="41"/>
      <c r="M484" s="191"/>
      <c r="N484" s="192"/>
      <c r="O484" s="66"/>
      <c r="P484" s="66"/>
      <c r="Q484" s="66"/>
      <c r="R484" s="66"/>
      <c r="S484" s="66"/>
      <c r="T484" s="67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T484" s="19" t="s">
        <v>142</v>
      </c>
      <c r="AU484" s="19" t="s">
        <v>85</v>
      </c>
    </row>
    <row r="485" spans="1:65" s="12" customFormat="1" ht="22.9" customHeight="1">
      <c r="B485" s="159"/>
      <c r="C485" s="160"/>
      <c r="D485" s="161" t="s">
        <v>74</v>
      </c>
      <c r="E485" s="173" t="s">
        <v>610</v>
      </c>
      <c r="F485" s="173" t="s">
        <v>611</v>
      </c>
      <c r="G485" s="160"/>
      <c r="H485" s="160"/>
      <c r="I485" s="163"/>
      <c r="J485" s="174">
        <f>BK485</f>
        <v>0</v>
      </c>
      <c r="K485" s="160"/>
      <c r="L485" s="165"/>
      <c r="M485" s="166"/>
      <c r="N485" s="167"/>
      <c r="O485" s="167"/>
      <c r="P485" s="168">
        <f>SUM(P486:P500)</f>
        <v>0</v>
      </c>
      <c r="Q485" s="167"/>
      <c r="R485" s="168">
        <f>SUM(R486:R500)</f>
        <v>0</v>
      </c>
      <c r="S485" s="167"/>
      <c r="T485" s="169">
        <f>SUM(T486:T500)</f>
        <v>0</v>
      </c>
      <c r="AR485" s="170" t="s">
        <v>83</v>
      </c>
      <c r="AT485" s="171" t="s">
        <v>74</v>
      </c>
      <c r="AU485" s="171" t="s">
        <v>83</v>
      </c>
      <c r="AY485" s="170" t="s">
        <v>134</v>
      </c>
      <c r="BK485" s="172">
        <f>SUM(BK486:BK500)</f>
        <v>0</v>
      </c>
    </row>
    <row r="486" spans="1:65" s="2" customFormat="1" ht="16.5" customHeight="1">
      <c r="A486" s="36"/>
      <c r="B486" s="37"/>
      <c r="C486" s="175" t="s">
        <v>411</v>
      </c>
      <c r="D486" s="175" t="s">
        <v>136</v>
      </c>
      <c r="E486" s="176" t="s">
        <v>612</v>
      </c>
      <c r="F486" s="177" t="s">
        <v>613</v>
      </c>
      <c r="G486" s="178" t="s">
        <v>229</v>
      </c>
      <c r="H486" s="179">
        <v>402.81599999999997</v>
      </c>
      <c r="I486" s="180"/>
      <c r="J486" s="181">
        <f>ROUND(I486*H486,2)</f>
        <v>0</v>
      </c>
      <c r="K486" s="177" t="s">
        <v>140</v>
      </c>
      <c r="L486" s="41"/>
      <c r="M486" s="182" t="s">
        <v>19</v>
      </c>
      <c r="N486" s="183" t="s">
        <v>46</v>
      </c>
      <c r="O486" s="66"/>
      <c r="P486" s="184">
        <f>O486*H486</f>
        <v>0</v>
      </c>
      <c r="Q486" s="184">
        <v>0</v>
      </c>
      <c r="R486" s="184">
        <f>Q486*H486</f>
        <v>0</v>
      </c>
      <c r="S486" s="184">
        <v>0</v>
      </c>
      <c r="T486" s="185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186" t="s">
        <v>141</v>
      </c>
      <c r="AT486" s="186" t="s">
        <v>136</v>
      </c>
      <c r="AU486" s="186" t="s">
        <v>85</v>
      </c>
      <c r="AY486" s="19" t="s">
        <v>134</v>
      </c>
      <c r="BE486" s="187">
        <f>IF(N486="základní",J486,0)</f>
        <v>0</v>
      </c>
      <c r="BF486" s="187">
        <f>IF(N486="snížená",J486,0)</f>
        <v>0</v>
      </c>
      <c r="BG486" s="187">
        <f>IF(N486="zákl. přenesená",J486,0)</f>
        <v>0</v>
      </c>
      <c r="BH486" s="187">
        <f>IF(N486="sníž. přenesená",J486,0)</f>
        <v>0</v>
      </c>
      <c r="BI486" s="187">
        <f>IF(N486="nulová",J486,0)</f>
        <v>0</v>
      </c>
      <c r="BJ486" s="19" t="s">
        <v>83</v>
      </c>
      <c r="BK486" s="187">
        <f>ROUND(I486*H486,2)</f>
        <v>0</v>
      </c>
      <c r="BL486" s="19" t="s">
        <v>141</v>
      </c>
      <c r="BM486" s="186" t="s">
        <v>614</v>
      </c>
    </row>
    <row r="487" spans="1:65" s="2" customFormat="1" ht="11.25">
      <c r="A487" s="36"/>
      <c r="B487" s="37"/>
      <c r="C487" s="38"/>
      <c r="D487" s="188" t="s">
        <v>142</v>
      </c>
      <c r="E487" s="38"/>
      <c r="F487" s="189" t="s">
        <v>613</v>
      </c>
      <c r="G487" s="38"/>
      <c r="H487" s="38"/>
      <c r="I487" s="190"/>
      <c r="J487" s="38"/>
      <c r="K487" s="38"/>
      <c r="L487" s="41"/>
      <c r="M487" s="191"/>
      <c r="N487" s="192"/>
      <c r="O487" s="66"/>
      <c r="P487" s="66"/>
      <c r="Q487" s="66"/>
      <c r="R487" s="66"/>
      <c r="S487" s="66"/>
      <c r="T487" s="67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9" t="s">
        <v>142</v>
      </c>
      <c r="AU487" s="19" t="s">
        <v>85</v>
      </c>
    </row>
    <row r="488" spans="1:65" s="2" customFormat="1" ht="11.25">
      <c r="A488" s="36"/>
      <c r="B488" s="37"/>
      <c r="C488" s="38"/>
      <c r="D488" s="193" t="s">
        <v>143</v>
      </c>
      <c r="E488" s="38"/>
      <c r="F488" s="194" t="s">
        <v>615</v>
      </c>
      <c r="G488" s="38"/>
      <c r="H488" s="38"/>
      <c r="I488" s="190"/>
      <c r="J488" s="38"/>
      <c r="K488" s="38"/>
      <c r="L488" s="41"/>
      <c r="M488" s="191"/>
      <c r="N488" s="192"/>
      <c r="O488" s="66"/>
      <c r="P488" s="66"/>
      <c r="Q488" s="66"/>
      <c r="R488" s="66"/>
      <c r="S488" s="66"/>
      <c r="T488" s="67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T488" s="19" t="s">
        <v>143</v>
      </c>
      <c r="AU488" s="19" t="s">
        <v>85</v>
      </c>
    </row>
    <row r="489" spans="1:65" s="2" customFormat="1" ht="16.5" customHeight="1">
      <c r="A489" s="36"/>
      <c r="B489" s="37"/>
      <c r="C489" s="175" t="s">
        <v>616</v>
      </c>
      <c r="D489" s="175" t="s">
        <v>136</v>
      </c>
      <c r="E489" s="176" t="s">
        <v>617</v>
      </c>
      <c r="F489" s="177" t="s">
        <v>618</v>
      </c>
      <c r="G489" s="178" t="s">
        <v>229</v>
      </c>
      <c r="H489" s="179">
        <v>402.81599999999997</v>
      </c>
      <c r="I489" s="180"/>
      <c r="J489" s="181">
        <f>ROUND(I489*H489,2)</f>
        <v>0</v>
      </c>
      <c r="K489" s="177" t="s">
        <v>140</v>
      </c>
      <c r="L489" s="41"/>
      <c r="M489" s="182" t="s">
        <v>19</v>
      </c>
      <c r="N489" s="183" t="s">
        <v>46</v>
      </c>
      <c r="O489" s="66"/>
      <c r="P489" s="184">
        <f>O489*H489</f>
        <v>0</v>
      </c>
      <c r="Q489" s="184">
        <v>0</v>
      </c>
      <c r="R489" s="184">
        <f>Q489*H489</f>
        <v>0</v>
      </c>
      <c r="S489" s="184">
        <v>0</v>
      </c>
      <c r="T489" s="185">
        <f>S489*H489</f>
        <v>0</v>
      </c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R489" s="186" t="s">
        <v>141</v>
      </c>
      <c r="AT489" s="186" t="s">
        <v>136</v>
      </c>
      <c r="AU489" s="186" t="s">
        <v>85</v>
      </c>
      <c r="AY489" s="19" t="s">
        <v>134</v>
      </c>
      <c r="BE489" s="187">
        <f>IF(N489="základní",J489,0)</f>
        <v>0</v>
      </c>
      <c r="BF489" s="187">
        <f>IF(N489="snížená",J489,0)</f>
        <v>0</v>
      </c>
      <c r="BG489" s="187">
        <f>IF(N489="zákl. přenesená",J489,0)</f>
        <v>0</v>
      </c>
      <c r="BH489" s="187">
        <f>IF(N489="sníž. přenesená",J489,0)</f>
        <v>0</v>
      </c>
      <c r="BI489" s="187">
        <f>IF(N489="nulová",J489,0)</f>
        <v>0</v>
      </c>
      <c r="BJ489" s="19" t="s">
        <v>83</v>
      </c>
      <c r="BK489" s="187">
        <f>ROUND(I489*H489,2)</f>
        <v>0</v>
      </c>
      <c r="BL489" s="19" t="s">
        <v>141</v>
      </c>
      <c r="BM489" s="186" t="s">
        <v>619</v>
      </c>
    </row>
    <row r="490" spans="1:65" s="2" customFormat="1" ht="11.25">
      <c r="A490" s="36"/>
      <c r="B490" s="37"/>
      <c r="C490" s="38"/>
      <c r="D490" s="188" t="s">
        <v>142</v>
      </c>
      <c r="E490" s="38"/>
      <c r="F490" s="189" t="s">
        <v>618</v>
      </c>
      <c r="G490" s="38"/>
      <c r="H490" s="38"/>
      <c r="I490" s="190"/>
      <c r="J490" s="38"/>
      <c r="K490" s="38"/>
      <c r="L490" s="41"/>
      <c r="M490" s="191"/>
      <c r="N490" s="192"/>
      <c r="O490" s="66"/>
      <c r="P490" s="66"/>
      <c r="Q490" s="66"/>
      <c r="R490" s="66"/>
      <c r="S490" s="66"/>
      <c r="T490" s="67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T490" s="19" t="s">
        <v>142</v>
      </c>
      <c r="AU490" s="19" t="s">
        <v>85</v>
      </c>
    </row>
    <row r="491" spans="1:65" s="2" customFormat="1" ht="11.25">
      <c r="A491" s="36"/>
      <c r="B491" s="37"/>
      <c r="C491" s="38"/>
      <c r="D491" s="193" t="s">
        <v>143</v>
      </c>
      <c r="E491" s="38"/>
      <c r="F491" s="194" t="s">
        <v>620</v>
      </c>
      <c r="G491" s="38"/>
      <c r="H491" s="38"/>
      <c r="I491" s="190"/>
      <c r="J491" s="38"/>
      <c r="K491" s="38"/>
      <c r="L491" s="41"/>
      <c r="M491" s="191"/>
      <c r="N491" s="192"/>
      <c r="O491" s="66"/>
      <c r="P491" s="66"/>
      <c r="Q491" s="66"/>
      <c r="R491" s="66"/>
      <c r="S491" s="66"/>
      <c r="T491" s="67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T491" s="19" t="s">
        <v>143</v>
      </c>
      <c r="AU491" s="19" t="s">
        <v>85</v>
      </c>
    </row>
    <row r="492" spans="1:65" s="2" customFormat="1" ht="24.2" customHeight="1">
      <c r="A492" s="36"/>
      <c r="B492" s="37"/>
      <c r="C492" s="175" t="s">
        <v>416</v>
      </c>
      <c r="D492" s="175" t="s">
        <v>136</v>
      </c>
      <c r="E492" s="176" t="s">
        <v>621</v>
      </c>
      <c r="F492" s="177" t="s">
        <v>622</v>
      </c>
      <c r="G492" s="178" t="s">
        <v>229</v>
      </c>
      <c r="H492" s="179">
        <v>62.487000000000002</v>
      </c>
      <c r="I492" s="180"/>
      <c r="J492" s="181">
        <f>ROUND(I492*H492,2)</f>
        <v>0</v>
      </c>
      <c r="K492" s="177" t="s">
        <v>140</v>
      </c>
      <c r="L492" s="41"/>
      <c r="M492" s="182" t="s">
        <v>19</v>
      </c>
      <c r="N492" s="183" t="s">
        <v>46</v>
      </c>
      <c r="O492" s="66"/>
      <c r="P492" s="184">
        <f>O492*H492</f>
        <v>0</v>
      </c>
      <c r="Q492" s="184">
        <v>0</v>
      </c>
      <c r="R492" s="184">
        <f>Q492*H492</f>
        <v>0</v>
      </c>
      <c r="S492" s="184">
        <v>0</v>
      </c>
      <c r="T492" s="185">
        <f>S492*H492</f>
        <v>0</v>
      </c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R492" s="186" t="s">
        <v>141</v>
      </c>
      <c r="AT492" s="186" t="s">
        <v>136</v>
      </c>
      <c r="AU492" s="186" t="s">
        <v>85</v>
      </c>
      <c r="AY492" s="19" t="s">
        <v>134</v>
      </c>
      <c r="BE492" s="187">
        <f>IF(N492="základní",J492,0)</f>
        <v>0</v>
      </c>
      <c r="BF492" s="187">
        <f>IF(N492="snížená",J492,0)</f>
        <v>0</v>
      </c>
      <c r="BG492" s="187">
        <f>IF(N492="zákl. přenesená",J492,0)</f>
        <v>0</v>
      </c>
      <c r="BH492" s="187">
        <f>IF(N492="sníž. přenesená",J492,0)</f>
        <v>0</v>
      </c>
      <c r="BI492" s="187">
        <f>IF(N492="nulová",J492,0)</f>
        <v>0</v>
      </c>
      <c r="BJ492" s="19" t="s">
        <v>83</v>
      </c>
      <c r="BK492" s="187">
        <f>ROUND(I492*H492,2)</f>
        <v>0</v>
      </c>
      <c r="BL492" s="19" t="s">
        <v>141</v>
      </c>
      <c r="BM492" s="186" t="s">
        <v>623</v>
      </c>
    </row>
    <row r="493" spans="1:65" s="2" customFormat="1" ht="11.25">
      <c r="A493" s="36"/>
      <c r="B493" s="37"/>
      <c r="C493" s="38"/>
      <c r="D493" s="188" t="s">
        <v>142</v>
      </c>
      <c r="E493" s="38"/>
      <c r="F493" s="189" t="s">
        <v>622</v>
      </c>
      <c r="G493" s="38"/>
      <c r="H493" s="38"/>
      <c r="I493" s="190"/>
      <c r="J493" s="38"/>
      <c r="K493" s="38"/>
      <c r="L493" s="41"/>
      <c r="M493" s="191"/>
      <c r="N493" s="192"/>
      <c r="O493" s="66"/>
      <c r="P493" s="66"/>
      <c r="Q493" s="66"/>
      <c r="R493" s="66"/>
      <c r="S493" s="66"/>
      <c r="T493" s="67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T493" s="19" t="s">
        <v>142</v>
      </c>
      <c r="AU493" s="19" t="s">
        <v>85</v>
      </c>
    </row>
    <row r="494" spans="1:65" s="2" customFormat="1" ht="11.25">
      <c r="A494" s="36"/>
      <c r="B494" s="37"/>
      <c r="C494" s="38"/>
      <c r="D494" s="193" t="s">
        <v>143</v>
      </c>
      <c r="E494" s="38"/>
      <c r="F494" s="194" t="s">
        <v>624</v>
      </c>
      <c r="G494" s="38"/>
      <c r="H494" s="38"/>
      <c r="I494" s="190"/>
      <c r="J494" s="38"/>
      <c r="K494" s="38"/>
      <c r="L494" s="41"/>
      <c r="M494" s="191"/>
      <c r="N494" s="192"/>
      <c r="O494" s="66"/>
      <c r="P494" s="66"/>
      <c r="Q494" s="66"/>
      <c r="R494" s="66"/>
      <c r="S494" s="66"/>
      <c r="T494" s="67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T494" s="19" t="s">
        <v>143</v>
      </c>
      <c r="AU494" s="19" t="s">
        <v>85</v>
      </c>
    </row>
    <row r="495" spans="1:65" s="2" customFormat="1" ht="24.2" customHeight="1">
      <c r="A495" s="36"/>
      <c r="B495" s="37"/>
      <c r="C495" s="175" t="s">
        <v>625</v>
      </c>
      <c r="D495" s="175" t="s">
        <v>136</v>
      </c>
      <c r="E495" s="176" t="s">
        <v>626</v>
      </c>
      <c r="F495" s="177" t="s">
        <v>627</v>
      </c>
      <c r="G495" s="178" t="s">
        <v>229</v>
      </c>
      <c r="H495" s="179">
        <v>8.6690000000000005</v>
      </c>
      <c r="I495" s="180"/>
      <c r="J495" s="181">
        <f>ROUND(I495*H495,2)</f>
        <v>0</v>
      </c>
      <c r="K495" s="177" t="s">
        <v>140</v>
      </c>
      <c r="L495" s="41"/>
      <c r="M495" s="182" t="s">
        <v>19</v>
      </c>
      <c r="N495" s="183" t="s">
        <v>46</v>
      </c>
      <c r="O495" s="66"/>
      <c r="P495" s="184">
        <f>O495*H495</f>
        <v>0</v>
      </c>
      <c r="Q495" s="184">
        <v>0</v>
      </c>
      <c r="R495" s="184">
        <f>Q495*H495</f>
        <v>0</v>
      </c>
      <c r="S495" s="184">
        <v>0</v>
      </c>
      <c r="T495" s="185">
        <f>S495*H495</f>
        <v>0</v>
      </c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R495" s="186" t="s">
        <v>141</v>
      </c>
      <c r="AT495" s="186" t="s">
        <v>136</v>
      </c>
      <c r="AU495" s="186" t="s">
        <v>85</v>
      </c>
      <c r="AY495" s="19" t="s">
        <v>134</v>
      </c>
      <c r="BE495" s="187">
        <f>IF(N495="základní",J495,0)</f>
        <v>0</v>
      </c>
      <c r="BF495" s="187">
        <f>IF(N495="snížená",J495,0)</f>
        <v>0</v>
      </c>
      <c r="BG495" s="187">
        <f>IF(N495="zákl. přenesená",J495,0)</f>
        <v>0</v>
      </c>
      <c r="BH495" s="187">
        <f>IF(N495="sníž. přenesená",J495,0)</f>
        <v>0</v>
      </c>
      <c r="BI495" s="187">
        <f>IF(N495="nulová",J495,0)</f>
        <v>0</v>
      </c>
      <c r="BJ495" s="19" t="s">
        <v>83</v>
      </c>
      <c r="BK495" s="187">
        <f>ROUND(I495*H495,2)</f>
        <v>0</v>
      </c>
      <c r="BL495" s="19" t="s">
        <v>141</v>
      </c>
      <c r="BM495" s="186" t="s">
        <v>628</v>
      </c>
    </row>
    <row r="496" spans="1:65" s="2" customFormat="1" ht="19.5">
      <c r="A496" s="36"/>
      <c r="B496" s="37"/>
      <c r="C496" s="38"/>
      <c r="D496" s="188" t="s">
        <v>142</v>
      </c>
      <c r="E496" s="38"/>
      <c r="F496" s="189" t="s">
        <v>627</v>
      </c>
      <c r="G496" s="38"/>
      <c r="H496" s="38"/>
      <c r="I496" s="190"/>
      <c r="J496" s="38"/>
      <c r="K496" s="38"/>
      <c r="L496" s="41"/>
      <c r="M496" s="191"/>
      <c r="N496" s="192"/>
      <c r="O496" s="66"/>
      <c r="P496" s="66"/>
      <c r="Q496" s="66"/>
      <c r="R496" s="66"/>
      <c r="S496" s="66"/>
      <c r="T496" s="67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T496" s="19" t="s">
        <v>142</v>
      </c>
      <c r="AU496" s="19" t="s">
        <v>85</v>
      </c>
    </row>
    <row r="497" spans="1:65" s="2" customFormat="1" ht="11.25">
      <c r="A497" s="36"/>
      <c r="B497" s="37"/>
      <c r="C497" s="38"/>
      <c r="D497" s="193" t="s">
        <v>143</v>
      </c>
      <c r="E497" s="38"/>
      <c r="F497" s="194" t="s">
        <v>629</v>
      </c>
      <c r="G497" s="38"/>
      <c r="H497" s="38"/>
      <c r="I497" s="190"/>
      <c r="J497" s="38"/>
      <c r="K497" s="38"/>
      <c r="L497" s="41"/>
      <c r="M497" s="191"/>
      <c r="N497" s="192"/>
      <c r="O497" s="66"/>
      <c r="P497" s="66"/>
      <c r="Q497" s="66"/>
      <c r="R497" s="66"/>
      <c r="S497" s="66"/>
      <c r="T497" s="67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T497" s="19" t="s">
        <v>143</v>
      </c>
      <c r="AU497" s="19" t="s">
        <v>85</v>
      </c>
    </row>
    <row r="498" spans="1:65" s="2" customFormat="1" ht="24.2" customHeight="1">
      <c r="A498" s="36"/>
      <c r="B498" s="37"/>
      <c r="C498" s="175" t="s">
        <v>421</v>
      </c>
      <c r="D498" s="175" t="s">
        <v>136</v>
      </c>
      <c r="E498" s="176" t="s">
        <v>630</v>
      </c>
      <c r="F498" s="177" t="s">
        <v>631</v>
      </c>
      <c r="G498" s="178" t="s">
        <v>229</v>
      </c>
      <c r="H498" s="179">
        <v>331.66</v>
      </c>
      <c r="I498" s="180"/>
      <c r="J498" s="181">
        <f>ROUND(I498*H498,2)</f>
        <v>0</v>
      </c>
      <c r="K498" s="177" t="s">
        <v>140</v>
      </c>
      <c r="L498" s="41"/>
      <c r="M498" s="182" t="s">
        <v>19</v>
      </c>
      <c r="N498" s="183" t="s">
        <v>46</v>
      </c>
      <c r="O498" s="66"/>
      <c r="P498" s="184">
        <f>O498*H498</f>
        <v>0</v>
      </c>
      <c r="Q498" s="184">
        <v>0</v>
      </c>
      <c r="R498" s="184">
        <f>Q498*H498</f>
        <v>0</v>
      </c>
      <c r="S498" s="184">
        <v>0</v>
      </c>
      <c r="T498" s="185">
        <f>S498*H498</f>
        <v>0</v>
      </c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R498" s="186" t="s">
        <v>141</v>
      </c>
      <c r="AT498" s="186" t="s">
        <v>136</v>
      </c>
      <c r="AU498" s="186" t="s">
        <v>85</v>
      </c>
      <c r="AY498" s="19" t="s">
        <v>134</v>
      </c>
      <c r="BE498" s="187">
        <f>IF(N498="základní",J498,0)</f>
        <v>0</v>
      </c>
      <c r="BF498" s="187">
        <f>IF(N498="snížená",J498,0)</f>
        <v>0</v>
      </c>
      <c r="BG498" s="187">
        <f>IF(N498="zákl. přenesená",J498,0)</f>
        <v>0</v>
      </c>
      <c r="BH498" s="187">
        <f>IF(N498="sníž. přenesená",J498,0)</f>
        <v>0</v>
      </c>
      <c r="BI498" s="187">
        <f>IF(N498="nulová",J498,0)</f>
        <v>0</v>
      </c>
      <c r="BJ498" s="19" t="s">
        <v>83</v>
      </c>
      <c r="BK498" s="187">
        <f>ROUND(I498*H498,2)</f>
        <v>0</v>
      </c>
      <c r="BL498" s="19" t="s">
        <v>141</v>
      </c>
      <c r="BM498" s="186" t="s">
        <v>632</v>
      </c>
    </row>
    <row r="499" spans="1:65" s="2" customFormat="1" ht="19.5">
      <c r="A499" s="36"/>
      <c r="B499" s="37"/>
      <c r="C499" s="38"/>
      <c r="D499" s="188" t="s">
        <v>142</v>
      </c>
      <c r="E499" s="38"/>
      <c r="F499" s="189" t="s">
        <v>631</v>
      </c>
      <c r="G499" s="38"/>
      <c r="H499" s="38"/>
      <c r="I499" s="190"/>
      <c r="J499" s="38"/>
      <c r="K499" s="38"/>
      <c r="L499" s="41"/>
      <c r="M499" s="191"/>
      <c r="N499" s="192"/>
      <c r="O499" s="66"/>
      <c r="P499" s="66"/>
      <c r="Q499" s="66"/>
      <c r="R499" s="66"/>
      <c r="S499" s="66"/>
      <c r="T499" s="67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T499" s="19" t="s">
        <v>142</v>
      </c>
      <c r="AU499" s="19" t="s">
        <v>85</v>
      </c>
    </row>
    <row r="500" spans="1:65" s="2" customFormat="1" ht="11.25">
      <c r="A500" s="36"/>
      <c r="B500" s="37"/>
      <c r="C500" s="38"/>
      <c r="D500" s="193" t="s">
        <v>143</v>
      </c>
      <c r="E500" s="38"/>
      <c r="F500" s="194" t="s">
        <v>633</v>
      </c>
      <c r="G500" s="38"/>
      <c r="H500" s="38"/>
      <c r="I500" s="190"/>
      <c r="J500" s="38"/>
      <c r="K500" s="38"/>
      <c r="L500" s="41"/>
      <c r="M500" s="191"/>
      <c r="N500" s="192"/>
      <c r="O500" s="66"/>
      <c r="P500" s="66"/>
      <c r="Q500" s="66"/>
      <c r="R500" s="66"/>
      <c r="S500" s="66"/>
      <c r="T500" s="67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T500" s="19" t="s">
        <v>143</v>
      </c>
      <c r="AU500" s="19" t="s">
        <v>85</v>
      </c>
    </row>
    <row r="501" spans="1:65" s="12" customFormat="1" ht="22.9" customHeight="1">
      <c r="B501" s="159"/>
      <c r="C501" s="160"/>
      <c r="D501" s="161" t="s">
        <v>74</v>
      </c>
      <c r="E501" s="173" t="s">
        <v>634</v>
      </c>
      <c r="F501" s="173" t="s">
        <v>635</v>
      </c>
      <c r="G501" s="160"/>
      <c r="H501" s="160"/>
      <c r="I501" s="163"/>
      <c r="J501" s="174">
        <f>BK501</f>
        <v>0</v>
      </c>
      <c r="K501" s="160"/>
      <c r="L501" s="165"/>
      <c r="M501" s="166"/>
      <c r="N501" s="167"/>
      <c r="O501" s="167"/>
      <c r="P501" s="168">
        <f>SUM(P502:P504)</f>
        <v>0</v>
      </c>
      <c r="Q501" s="167"/>
      <c r="R501" s="168">
        <f>SUM(R502:R504)</f>
        <v>0</v>
      </c>
      <c r="S501" s="167"/>
      <c r="T501" s="169">
        <f>SUM(T502:T504)</f>
        <v>0</v>
      </c>
      <c r="AR501" s="170" t="s">
        <v>83</v>
      </c>
      <c r="AT501" s="171" t="s">
        <v>74</v>
      </c>
      <c r="AU501" s="171" t="s">
        <v>83</v>
      </c>
      <c r="AY501" s="170" t="s">
        <v>134</v>
      </c>
      <c r="BK501" s="172">
        <f>SUM(BK502:BK504)</f>
        <v>0</v>
      </c>
    </row>
    <row r="502" spans="1:65" s="2" customFormat="1" ht="21.75" customHeight="1">
      <c r="A502" s="36"/>
      <c r="B502" s="37"/>
      <c r="C502" s="175" t="s">
        <v>636</v>
      </c>
      <c r="D502" s="175" t="s">
        <v>136</v>
      </c>
      <c r="E502" s="176" t="s">
        <v>637</v>
      </c>
      <c r="F502" s="177" t="s">
        <v>638</v>
      </c>
      <c r="G502" s="178" t="s">
        <v>229</v>
      </c>
      <c r="H502" s="179">
        <v>892.50099999999998</v>
      </c>
      <c r="I502" s="180"/>
      <c r="J502" s="181">
        <f>ROUND(I502*H502,2)</f>
        <v>0</v>
      </c>
      <c r="K502" s="177" t="s">
        <v>140</v>
      </c>
      <c r="L502" s="41"/>
      <c r="M502" s="182" t="s">
        <v>19</v>
      </c>
      <c r="N502" s="183" t="s">
        <v>46</v>
      </c>
      <c r="O502" s="66"/>
      <c r="P502" s="184">
        <f>O502*H502</f>
        <v>0</v>
      </c>
      <c r="Q502" s="184">
        <v>0</v>
      </c>
      <c r="R502" s="184">
        <f>Q502*H502</f>
        <v>0</v>
      </c>
      <c r="S502" s="184">
        <v>0</v>
      </c>
      <c r="T502" s="185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186" t="s">
        <v>141</v>
      </c>
      <c r="AT502" s="186" t="s">
        <v>136</v>
      </c>
      <c r="AU502" s="186" t="s">
        <v>85</v>
      </c>
      <c r="AY502" s="19" t="s">
        <v>134</v>
      </c>
      <c r="BE502" s="187">
        <f>IF(N502="základní",J502,0)</f>
        <v>0</v>
      </c>
      <c r="BF502" s="187">
        <f>IF(N502="snížená",J502,0)</f>
        <v>0</v>
      </c>
      <c r="BG502" s="187">
        <f>IF(N502="zákl. přenesená",J502,0)</f>
        <v>0</v>
      </c>
      <c r="BH502" s="187">
        <f>IF(N502="sníž. přenesená",J502,0)</f>
        <v>0</v>
      </c>
      <c r="BI502" s="187">
        <f>IF(N502="nulová",J502,0)</f>
        <v>0</v>
      </c>
      <c r="BJ502" s="19" t="s">
        <v>83</v>
      </c>
      <c r="BK502" s="187">
        <f>ROUND(I502*H502,2)</f>
        <v>0</v>
      </c>
      <c r="BL502" s="19" t="s">
        <v>141</v>
      </c>
      <c r="BM502" s="186" t="s">
        <v>639</v>
      </c>
    </row>
    <row r="503" spans="1:65" s="2" customFormat="1" ht="11.25">
      <c r="A503" s="36"/>
      <c r="B503" s="37"/>
      <c r="C503" s="38"/>
      <c r="D503" s="188" t="s">
        <v>142</v>
      </c>
      <c r="E503" s="38"/>
      <c r="F503" s="189" t="s">
        <v>638</v>
      </c>
      <c r="G503" s="38"/>
      <c r="H503" s="38"/>
      <c r="I503" s="190"/>
      <c r="J503" s="38"/>
      <c r="K503" s="38"/>
      <c r="L503" s="41"/>
      <c r="M503" s="191"/>
      <c r="N503" s="192"/>
      <c r="O503" s="66"/>
      <c r="P503" s="66"/>
      <c r="Q503" s="66"/>
      <c r="R503" s="66"/>
      <c r="S503" s="66"/>
      <c r="T503" s="67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T503" s="19" t="s">
        <v>142</v>
      </c>
      <c r="AU503" s="19" t="s">
        <v>85</v>
      </c>
    </row>
    <row r="504" spans="1:65" s="2" customFormat="1" ht="11.25">
      <c r="A504" s="36"/>
      <c r="B504" s="37"/>
      <c r="C504" s="38"/>
      <c r="D504" s="193" t="s">
        <v>143</v>
      </c>
      <c r="E504" s="38"/>
      <c r="F504" s="194" t="s">
        <v>640</v>
      </c>
      <c r="G504" s="38"/>
      <c r="H504" s="38"/>
      <c r="I504" s="190"/>
      <c r="J504" s="38"/>
      <c r="K504" s="38"/>
      <c r="L504" s="41"/>
      <c r="M504" s="191"/>
      <c r="N504" s="192"/>
      <c r="O504" s="66"/>
      <c r="P504" s="66"/>
      <c r="Q504" s="66"/>
      <c r="R504" s="66"/>
      <c r="S504" s="66"/>
      <c r="T504" s="67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9" t="s">
        <v>143</v>
      </c>
      <c r="AU504" s="19" t="s">
        <v>85</v>
      </c>
    </row>
    <row r="505" spans="1:65" s="12" customFormat="1" ht="25.9" customHeight="1">
      <c r="B505" s="159"/>
      <c r="C505" s="160"/>
      <c r="D505" s="161" t="s">
        <v>74</v>
      </c>
      <c r="E505" s="162" t="s">
        <v>641</v>
      </c>
      <c r="F505" s="162" t="s">
        <v>642</v>
      </c>
      <c r="G505" s="160"/>
      <c r="H505" s="160"/>
      <c r="I505" s="163"/>
      <c r="J505" s="164">
        <f>BK505</f>
        <v>0</v>
      </c>
      <c r="K505" s="160"/>
      <c r="L505" s="165"/>
      <c r="M505" s="166"/>
      <c r="N505" s="167"/>
      <c r="O505" s="167"/>
      <c r="P505" s="168">
        <f>P506+P536+P539</f>
        <v>0</v>
      </c>
      <c r="Q505" s="167"/>
      <c r="R505" s="168">
        <f>R506+R536+R539</f>
        <v>0</v>
      </c>
      <c r="S505" s="167"/>
      <c r="T505" s="169">
        <f>T506+T536+T539</f>
        <v>0</v>
      </c>
      <c r="AR505" s="170" t="s">
        <v>85</v>
      </c>
      <c r="AT505" s="171" t="s">
        <v>74</v>
      </c>
      <c r="AU505" s="171" t="s">
        <v>75</v>
      </c>
      <c r="AY505" s="170" t="s">
        <v>134</v>
      </c>
      <c r="BK505" s="172">
        <f>BK506+BK536+BK539</f>
        <v>0</v>
      </c>
    </row>
    <row r="506" spans="1:65" s="12" customFormat="1" ht="22.9" customHeight="1">
      <c r="B506" s="159"/>
      <c r="C506" s="160"/>
      <c r="D506" s="161" t="s">
        <v>74</v>
      </c>
      <c r="E506" s="173" t="s">
        <v>643</v>
      </c>
      <c r="F506" s="173" t="s">
        <v>644</v>
      </c>
      <c r="G506" s="160"/>
      <c r="H506" s="160"/>
      <c r="I506" s="163"/>
      <c r="J506" s="174">
        <f>BK506</f>
        <v>0</v>
      </c>
      <c r="K506" s="160"/>
      <c r="L506" s="165"/>
      <c r="M506" s="166"/>
      <c r="N506" s="167"/>
      <c r="O506" s="167"/>
      <c r="P506" s="168">
        <f>SUM(P507:P535)</f>
        <v>0</v>
      </c>
      <c r="Q506" s="167"/>
      <c r="R506" s="168">
        <f>SUM(R507:R535)</f>
        <v>0</v>
      </c>
      <c r="S506" s="167"/>
      <c r="T506" s="169">
        <f>SUM(T507:T535)</f>
        <v>0</v>
      </c>
      <c r="AR506" s="170" t="s">
        <v>85</v>
      </c>
      <c r="AT506" s="171" t="s">
        <v>74</v>
      </c>
      <c r="AU506" s="171" t="s">
        <v>83</v>
      </c>
      <c r="AY506" s="170" t="s">
        <v>134</v>
      </c>
      <c r="BK506" s="172">
        <f>SUM(BK507:BK535)</f>
        <v>0</v>
      </c>
    </row>
    <row r="507" spans="1:65" s="2" customFormat="1" ht="16.5" customHeight="1">
      <c r="A507" s="36"/>
      <c r="B507" s="37"/>
      <c r="C507" s="175" t="s">
        <v>426</v>
      </c>
      <c r="D507" s="175" t="s">
        <v>136</v>
      </c>
      <c r="E507" s="176" t="s">
        <v>645</v>
      </c>
      <c r="F507" s="177" t="s">
        <v>646</v>
      </c>
      <c r="G507" s="178" t="s">
        <v>147</v>
      </c>
      <c r="H507" s="179">
        <v>1350</v>
      </c>
      <c r="I507" s="180"/>
      <c r="J507" s="181">
        <f>ROUND(I507*H507,2)</f>
        <v>0</v>
      </c>
      <c r="K507" s="177" t="s">
        <v>140</v>
      </c>
      <c r="L507" s="41"/>
      <c r="M507" s="182" t="s">
        <v>19</v>
      </c>
      <c r="N507" s="183" t="s">
        <v>46</v>
      </c>
      <c r="O507" s="66"/>
      <c r="P507" s="184">
        <f>O507*H507</f>
        <v>0</v>
      </c>
      <c r="Q507" s="184">
        <v>0</v>
      </c>
      <c r="R507" s="184">
        <f>Q507*H507</f>
        <v>0</v>
      </c>
      <c r="S507" s="184">
        <v>0</v>
      </c>
      <c r="T507" s="185">
        <f>S507*H507</f>
        <v>0</v>
      </c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R507" s="186" t="s">
        <v>180</v>
      </c>
      <c r="AT507" s="186" t="s">
        <v>136</v>
      </c>
      <c r="AU507" s="186" t="s">
        <v>85</v>
      </c>
      <c r="AY507" s="19" t="s">
        <v>134</v>
      </c>
      <c r="BE507" s="187">
        <f>IF(N507="základní",J507,0)</f>
        <v>0</v>
      </c>
      <c r="BF507" s="187">
        <f>IF(N507="snížená",J507,0)</f>
        <v>0</v>
      </c>
      <c r="BG507" s="187">
        <f>IF(N507="zákl. přenesená",J507,0)</f>
        <v>0</v>
      </c>
      <c r="BH507" s="187">
        <f>IF(N507="sníž. přenesená",J507,0)</f>
        <v>0</v>
      </c>
      <c r="BI507" s="187">
        <f>IF(N507="nulová",J507,0)</f>
        <v>0</v>
      </c>
      <c r="BJ507" s="19" t="s">
        <v>83</v>
      </c>
      <c r="BK507" s="187">
        <f>ROUND(I507*H507,2)</f>
        <v>0</v>
      </c>
      <c r="BL507" s="19" t="s">
        <v>180</v>
      </c>
      <c r="BM507" s="186" t="s">
        <v>647</v>
      </c>
    </row>
    <row r="508" spans="1:65" s="2" customFormat="1" ht="11.25">
      <c r="A508" s="36"/>
      <c r="B508" s="37"/>
      <c r="C508" s="38"/>
      <c r="D508" s="188" t="s">
        <v>142</v>
      </c>
      <c r="E508" s="38"/>
      <c r="F508" s="189" t="s">
        <v>646</v>
      </c>
      <c r="G508" s="38"/>
      <c r="H508" s="38"/>
      <c r="I508" s="190"/>
      <c r="J508" s="38"/>
      <c r="K508" s="38"/>
      <c r="L508" s="41"/>
      <c r="M508" s="191"/>
      <c r="N508" s="192"/>
      <c r="O508" s="66"/>
      <c r="P508" s="66"/>
      <c r="Q508" s="66"/>
      <c r="R508" s="66"/>
      <c r="S508" s="66"/>
      <c r="T508" s="67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T508" s="19" t="s">
        <v>142</v>
      </c>
      <c r="AU508" s="19" t="s">
        <v>85</v>
      </c>
    </row>
    <row r="509" spans="1:65" s="2" customFormat="1" ht="11.25">
      <c r="A509" s="36"/>
      <c r="B509" s="37"/>
      <c r="C509" s="38"/>
      <c r="D509" s="193" t="s">
        <v>143</v>
      </c>
      <c r="E509" s="38"/>
      <c r="F509" s="194" t="s">
        <v>648</v>
      </c>
      <c r="G509" s="38"/>
      <c r="H509" s="38"/>
      <c r="I509" s="190"/>
      <c r="J509" s="38"/>
      <c r="K509" s="38"/>
      <c r="L509" s="41"/>
      <c r="M509" s="191"/>
      <c r="N509" s="192"/>
      <c r="O509" s="66"/>
      <c r="P509" s="66"/>
      <c r="Q509" s="66"/>
      <c r="R509" s="66"/>
      <c r="S509" s="66"/>
      <c r="T509" s="67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T509" s="19" t="s">
        <v>143</v>
      </c>
      <c r="AU509" s="19" t="s">
        <v>85</v>
      </c>
    </row>
    <row r="510" spans="1:65" s="13" customFormat="1" ht="11.25">
      <c r="B510" s="195"/>
      <c r="C510" s="196"/>
      <c r="D510" s="188" t="s">
        <v>149</v>
      </c>
      <c r="E510" s="197" t="s">
        <v>19</v>
      </c>
      <c r="F510" s="198" t="s">
        <v>649</v>
      </c>
      <c r="G510" s="196"/>
      <c r="H510" s="199">
        <v>720</v>
      </c>
      <c r="I510" s="200"/>
      <c r="J510" s="196"/>
      <c r="K510" s="196"/>
      <c r="L510" s="201"/>
      <c r="M510" s="202"/>
      <c r="N510" s="203"/>
      <c r="O510" s="203"/>
      <c r="P510" s="203"/>
      <c r="Q510" s="203"/>
      <c r="R510" s="203"/>
      <c r="S510" s="203"/>
      <c r="T510" s="204"/>
      <c r="AT510" s="205" t="s">
        <v>149</v>
      </c>
      <c r="AU510" s="205" t="s">
        <v>85</v>
      </c>
      <c r="AV510" s="13" t="s">
        <v>85</v>
      </c>
      <c r="AW510" s="13" t="s">
        <v>36</v>
      </c>
      <c r="AX510" s="13" t="s">
        <v>75</v>
      </c>
      <c r="AY510" s="205" t="s">
        <v>134</v>
      </c>
    </row>
    <row r="511" spans="1:65" s="13" customFormat="1" ht="11.25">
      <c r="B511" s="195"/>
      <c r="C511" s="196"/>
      <c r="D511" s="188" t="s">
        <v>149</v>
      </c>
      <c r="E511" s="197" t="s">
        <v>19</v>
      </c>
      <c r="F511" s="198" t="s">
        <v>650</v>
      </c>
      <c r="G511" s="196"/>
      <c r="H511" s="199">
        <v>367</v>
      </c>
      <c r="I511" s="200"/>
      <c r="J511" s="196"/>
      <c r="K511" s="196"/>
      <c r="L511" s="201"/>
      <c r="M511" s="202"/>
      <c r="N511" s="203"/>
      <c r="O511" s="203"/>
      <c r="P511" s="203"/>
      <c r="Q511" s="203"/>
      <c r="R511" s="203"/>
      <c r="S511" s="203"/>
      <c r="T511" s="204"/>
      <c r="AT511" s="205" t="s">
        <v>149</v>
      </c>
      <c r="AU511" s="205" t="s">
        <v>85</v>
      </c>
      <c r="AV511" s="13" t="s">
        <v>85</v>
      </c>
      <c r="AW511" s="13" t="s">
        <v>36</v>
      </c>
      <c r="AX511" s="13" t="s">
        <v>75</v>
      </c>
      <c r="AY511" s="205" t="s">
        <v>134</v>
      </c>
    </row>
    <row r="512" spans="1:65" s="13" customFormat="1" ht="11.25">
      <c r="B512" s="195"/>
      <c r="C512" s="196"/>
      <c r="D512" s="188" t="s">
        <v>149</v>
      </c>
      <c r="E512" s="197" t="s">
        <v>19</v>
      </c>
      <c r="F512" s="198" t="s">
        <v>651</v>
      </c>
      <c r="G512" s="196"/>
      <c r="H512" s="199">
        <v>13</v>
      </c>
      <c r="I512" s="200"/>
      <c r="J512" s="196"/>
      <c r="K512" s="196"/>
      <c r="L512" s="201"/>
      <c r="M512" s="202"/>
      <c r="N512" s="203"/>
      <c r="O512" s="203"/>
      <c r="P512" s="203"/>
      <c r="Q512" s="203"/>
      <c r="R512" s="203"/>
      <c r="S512" s="203"/>
      <c r="T512" s="204"/>
      <c r="AT512" s="205" t="s">
        <v>149</v>
      </c>
      <c r="AU512" s="205" t="s">
        <v>85</v>
      </c>
      <c r="AV512" s="13" t="s">
        <v>85</v>
      </c>
      <c r="AW512" s="13" t="s">
        <v>36</v>
      </c>
      <c r="AX512" s="13" t="s">
        <v>75</v>
      </c>
      <c r="AY512" s="205" t="s">
        <v>134</v>
      </c>
    </row>
    <row r="513" spans="1:65" s="13" customFormat="1" ht="11.25">
      <c r="B513" s="195"/>
      <c r="C513" s="196"/>
      <c r="D513" s="188" t="s">
        <v>149</v>
      </c>
      <c r="E513" s="197" t="s">
        <v>19</v>
      </c>
      <c r="F513" s="198" t="s">
        <v>652</v>
      </c>
      <c r="G513" s="196"/>
      <c r="H513" s="199">
        <v>45</v>
      </c>
      <c r="I513" s="200"/>
      <c r="J513" s="196"/>
      <c r="K513" s="196"/>
      <c r="L513" s="201"/>
      <c r="M513" s="202"/>
      <c r="N513" s="203"/>
      <c r="O513" s="203"/>
      <c r="P513" s="203"/>
      <c r="Q513" s="203"/>
      <c r="R513" s="203"/>
      <c r="S513" s="203"/>
      <c r="T513" s="204"/>
      <c r="AT513" s="205" t="s">
        <v>149</v>
      </c>
      <c r="AU513" s="205" t="s">
        <v>85</v>
      </c>
      <c r="AV513" s="13" t="s">
        <v>85</v>
      </c>
      <c r="AW513" s="13" t="s">
        <v>36</v>
      </c>
      <c r="AX513" s="13" t="s">
        <v>75</v>
      </c>
      <c r="AY513" s="205" t="s">
        <v>134</v>
      </c>
    </row>
    <row r="514" spans="1:65" s="13" customFormat="1" ht="11.25">
      <c r="B514" s="195"/>
      <c r="C514" s="196"/>
      <c r="D514" s="188" t="s">
        <v>149</v>
      </c>
      <c r="E514" s="197" t="s">
        <v>19</v>
      </c>
      <c r="F514" s="198" t="s">
        <v>653</v>
      </c>
      <c r="G514" s="196"/>
      <c r="H514" s="199">
        <v>205</v>
      </c>
      <c r="I514" s="200"/>
      <c r="J514" s="196"/>
      <c r="K514" s="196"/>
      <c r="L514" s="201"/>
      <c r="M514" s="202"/>
      <c r="N514" s="203"/>
      <c r="O514" s="203"/>
      <c r="P514" s="203"/>
      <c r="Q514" s="203"/>
      <c r="R514" s="203"/>
      <c r="S514" s="203"/>
      <c r="T514" s="204"/>
      <c r="AT514" s="205" t="s">
        <v>149</v>
      </c>
      <c r="AU514" s="205" t="s">
        <v>85</v>
      </c>
      <c r="AV514" s="13" t="s">
        <v>85</v>
      </c>
      <c r="AW514" s="13" t="s">
        <v>36</v>
      </c>
      <c r="AX514" s="13" t="s">
        <v>75</v>
      </c>
      <c r="AY514" s="205" t="s">
        <v>134</v>
      </c>
    </row>
    <row r="515" spans="1:65" s="14" customFormat="1" ht="11.25">
      <c r="B515" s="206"/>
      <c r="C515" s="207"/>
      <c r="D515" s="188" t="s">
        <v>149</v>
      </c>
      <c r="E515" s="208" t="s">
        <v>19</v>
      </c>
      <c r="F515" s="209" t="s">
        <v>151</v>
      </c>
      <c r="G515" s="207"/>
      <c r="H515" s="210">
        <v>1350</v>
      </c>
      <c r="I515" s="211"/>
      <c r="J515" s="207"/>
      <c r="K515" s="207"/>
      <c r="L515" s="212"/>
      <c r="M515" s="213"/>
      <c r="N515" s="214"/>
      <c r="O515" s="214"/>
      <c r="P515" s="214"/>
      <c r="Q515" s="214"/>
      <c r="R515" s="214"/>
      <c r="S515" s="214"/>
      <c r="T515" s="215"/>
      <c r="AT515" s="216" t="s">
        <v>149</v>
      </c>
      <c r="AU515" s="216" t="s">
        <v>85</v>
      </c>
      <c r="AV515" s="14" t="s">
        <v>141</v>
      </c>
      <c r="AW515" s="14" t="s">
        <v>36</v>
      </c>
      <c r="AX515" s="14" t="s">
        <v>83</v>
      </c>
      <c r="AY515" s="216" t="s">
        <v>134</v>
      </c>
    </row>
    <row r="516" spans="1:65" s="2" customFormat="1" ht="16.5" customHeight="1">
      <c r="A516" s="36"/>
      <c r="B516" s="37"/>
      <c r="C516" s="217" t="s">
        <v>654</v>
      </c>
      <c r="D516" s="217" t="s">
        <v>244</v>
      </c>
      <c r="E516" s="218" t="s">
        <v>655</v>
      </c>
      <c r="F516" s="219" t="s">
        <v>656</v>
      </c>
      <c r="G516" s="220" t="s">
        <v>147</v>
      </c>
      <c r="H516" s="221">
        <v>1552.5</v>
      </c>
      <c r="I516" s="222"/>
      <c r="J516" s="223">
        <f>ROUND(I516*H516,2)</f>
        <v>0</v>
      </c>
      <c r="K516" s="219" t="s">
        <v>140</v>
      </c>
      <c r="L516" s="224"/>
      <c r="M516" s="225" t="s">
        <v>19</v>
      </c>
      <c r="N516" s="226" t="s">
        <v>46</v>
      </c>
      <c r="O516" s="66"/>
      <c r="P516" s="184">
        <f>O516*H516</f>
        <v>0</v>
      </c>
      <c r="Q516" s="184">
        <v>0</v>
      </c>
      <c r="R516" s="184">
        <f>Q516*H516</f>
        <v>0</v>
      </c>
      <c r="S516" s="184">
        <v>0</v>
      </c>
      <c r="T516" s="185">
        <f>S516*H516</f>
        <v>0</v>
      </c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R516" s="186" t="s">
        <v>240</v>
      </c>
      <c r="AT516" s="186" t="s">
        <v>244</v>
      </c>
      <c r="AU516" s="186" t="s">
        <v>85</v>
      </c>
      <c r="AY516" s="19" t="s">
        <v>134</v>
      </c>
      <c r="BE516" s="187">
        <f>IF(N516="základní",J516,0)</f>
        <v>0</v>
      </c>
      <c r="BF516" s="187">
        <f>IF(N516="snížená",J516,0)</f>
        <v>0</v>
      </c>
      <c r="BG516" s="187">
        <f>IF(N516="zákl. přenesená",J516,0)</f>
        <v>0</v>
      </c>
      <c r="BH516" s="187">
        <f>IF(N516="sníž. přenesená",J516,0)</f>
        <v>0</v>
      </c>
      <c r="BI516" s="187">
        <f>IF(N516="nulová",J516,0)</f>
        <v>0</v>
      </c>
      <c r="BJ516" s="19" t="s">
        <v>83</v>
      </c>
      <c r="BK516" s="187">
        <f>ROUND(I516*H516,2)</f>
        <v>0</v>
      </c>
      <c r="BL516" s="19" t="s">
        <v>180</v>
      </c>
      <c r="BM516" s="186" t="s">
        <v>657</v>
      </c>
    </row>
    <row r="517" spans="1:65" s="2" customFormat="1" ht="11.25">
      <c r="A517" s="36"/>
      <c r="B517" s="37"/>
      <c r="C517" s="38"/>
      <c r="D517" s="188" t="s">
        <v>142</v>
      </c>
      <c r="E517" s="38"/>
      <c r="F517" s="189" t="s">
        <v>656</v>
      </c>
      <c r="G517" s="38"/>
      <c r="H517" s="38"/>
      <c r="I517" s="190"/>
      <c r="J517" s="38"/>
      <c r="K517" s="38"/>
      <c r="L517" s="41"/>
      <c r="M517" s="191"/>
      <c r="N517" s="192"/>
      <c r="O517" s="66"/>
      <c r="P517" s="66"/>
      <c r="Q517" s="66"/>
      <c r="R517" s="66"/>
      <c r="S517" s="66"/>
      <c r="T517" s="67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T517" s="19" t="s">
        <v>142</v>
      </c>
      <c r="AU517" s="19" t="s">
        <v>85</v>
      </c>
    </row>
    <row r="518" spans="1:65" s="13" customFormat="1" ht="11.25">
      <c r="B518" s="195"/>
      <c r="C518" s="196"/>
      <c r="D518" s="188" t="s">
        <v>149</v>
      </c>
      <c r="E518" s="197" t="s">
        <v>19</v>
      </c>
      <c r="F518" s="198" t="s">
        <v>658</v>
      </c>
      <c r="G518" s="196"/>
      <c r="H518" s="199">
        <v>1552.5</v>
      </c>
      <c r="I518" s="200"/>
      <c r="J518" s="196"/>
      <c r="K518" s="196"/>
      <c r="L518" s="201"/>
      <c r="M518" s="202"/>
      <c r="N518" s="203"/>
      <c r="O518" s="203"/>
      <c r="P518" s="203"/>
      <c r="Q518" s="203"/>
      <c r="R518" s="203"/>
      <c r="S518" s="203"/>
      <c r="T518" s="204"/>
      <c r="AT518" s="205" t="s">
        <v>149</v>
      </c>
      <c r="AU518" s="205" t="s">
        <v>85</v>
      </c>
      <c r="AV518" s="13" t="s">
        <v>85</v>
      </c>
      <c r="AW518" s="13" t="s">
        <v>36</v>
      </c>
      <c r="AX518" s="13" t="s">
        <v>75</v>
      </c>
      <c r="AY518" s="205" t="s">
        <v>134</v>
      </c>
    </row>
    <row r="519" spans="1:65" s="14" customFormat="1" ht="11.25">
      <c r="B519" s="206"/>
      <c r="C519" s="207"/>
      <c r="D519" s="188" t="s">
        <v>149</v>
      </c>
      <c r="E519" s="208" t="s">
        <v>19</v>
      </c>
      <c r="F519" s="209" t="s">
        <v>151</v>
      </c>
      <c r="G519" s="207"/>
      <c r="H519" s="210">
        <v>1552.5</v>
      </c>
      <c r="I519" s="211"/>
      <c r="J519" s="207"/>
      <c r="K519" s="207"/>
      <c r="L519" s="212"/>
      <c r="M519" s="213"/>
      <c r="N519" s="214"/>
      <c r="O519" s="214"/>
      <c r="P519" s="214"/>
      <c r="Q519" s="214"/>
      <c r="R519" s="214"/>
      <c r="S519" s="214"/>
      <c r="T519" s="215"/>
      <c r="AT519" s="216" t="s">
        <v>149</v>
      </c>
      <c r="AU519" s="216" t="s">
        <v>85</v>
      </c>
      <c r="AV519" s="14" t="s">
        <v>141</v>
      </c>
      <c r="AW519" s="14" t="s">
        <v>36</v>
      </c>
      <c r="AX519" s="14" t="s">
        <v>83</v>
      </c>
      <c r="AY519" s="216" t="s">
        <v>134</v>
      </c>
    </row>
    <row r="520" spans="1:65" s="2" customFormat="1" ht="16.5" customHeight="1">
      <c r="A520" s="36"/>
      <c r="B520" s="37"/>
      <c r="C520" s="175" t="s">
        <v>429</v>
      </c>
      <c r="D520" s="175" t="s">
        <v>136</v>
      </c>
      <c r="E520" s="176" t="s">
        <v>659</v>
      </c>
      <c r="F520" s="177" t="s">
        <v>660</v>
      </c>
      <c r="G520" s="178" t="s">
        <v>147</v>
      </c>
      <c r="H520" s="179">
        <v>18</v>
      </c>
      <c r="I520" s="180"/>
      <c r="J520" s="181">
        <f>ROUND(I520*H520,2)</f>
        <v>0</v>
      </c>
      <c r="K520" s="177" t="s">
        <v>661</v>
      </c>
      <c r="L520" s="41"/>
      <c r="M520" s="182" t="s">
        <v>19</v>
      </c>
      <c r="N520" s="183" t="s">
        <v>46</v>
      </c>
      <c r="O520" s="66"/>
      <c r="P520" s="184">
        <f>O520*H520</f>
        <v>0</v>
      </c>
      <c r="Q520" s="184">
        <v>0</v>
      </c>
      <c r="R520" s="184">
        <f>Q520*H520</f>
        <v>0</v>
      </c>
      <c r="S520" s="184">
        <v>0</v>
      </c>
      <c r="T520" s="185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186" t="s">
        <v>180</v>
      </c>
      <c r="AT520" s="186" t="s">
        <v>136</v>
      </c>
      <c r="AU520" s="186" t="s">
        <v>85</v>
      </c>
      <c r="AY520" s="19" t="s">
        <v>134</v>
      </c>
      <c r="BE520" s="187">
        <f>IF(N520="základní",J520,0)</f>
        <v>0</v>
      </c>
      <c r="BF520" s="187">
        <f>IF(N520="snížená",J520,0)</f>
        <v>0</v>
      </c>
      <c r="BG520" s="187">
        <f>IF(N520="zákl. přenesená",J520,0)</f>
        <v>0</v>
      </c>
      <c r="BH520" s="187">
        <f>IF(N520="sníž. přenesená",J520,0)</f>
        <v>0</v>
      </c>
      <c r="BI520" s="187">
        <f>IF(N520="nulová",J520,0)</f>
        <v>0</v>
      </c>
      <c r="BJ520" s="19" t="s">
        <v>83</v>
      </c>
      <c r="BK520" s="187">
        <f>ROUND(I520*H520,2)</f>
        <v>0</v>
      </c>
      <c r="BL520" s="19" t="s">
        <v>180</v>
      </c>
      <c r="BM520" s="186" t="s">
        <v>662</v>
      </c>
    </row>
    <row r="521" spans="1:65" s="2" customFormat="1" ht="11.25">
      <c r="A521" s="36"/>
      <c r="B521" s="37"/>
      <c r="C521" s="38"/>
      <c r="D521" s="188" t="s">
        <v>142</v>
      </c>
      <c r="E521" s="38"/>
      <c r="F521" s="189" t="s">
        <v>660</v>
      </c>
      <c r="G521" s="38"/>
      <c r="H521" s="38"/>
      <c r="I521" s="190"/>
      <c r="J521" s="38"/>
      <c r="K521" s="38"/>
      <c r="L521" s="41"/>
      <c r="M521" s="191"/>
      <c r="N521" s="192"/>
      <c r="O521" s="66"/>
      <c r="P521" s="66"/>
      <c r="Q521" s="66"/>
      <c r="R521" s="66"/>
      <c r="S521" s="66"/>
      <c r="T521" s="67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T521" s="19" t="s">
        <v>142</v>
      </c>
      <c r="AU521" s="19" t="s">
        <v>85</v>
      </c>
    </row>
    <row r="522" spans="1:65" s="2" customFormat="1" ht="11.25">
      <c r="A522" s="36"/>
      <c r="B522" s="37"/>
      <c r="C522" s="38"/>
      <c r="D522" s="193" t="s">
        <v>143</v>
      </c>
      <c r="E522" s="38"/>
      <c r="F522" s="194" t="s">
        <v>663</v>
      </c>
      <c r="G522" s="38"/>
      <c r="H522" s="38"/>
      <c r="I522" s="190"/>
      <c r="J522" s="38"/>
      <c r="K522" s="38"/>
      <c r="L522" s="41"/>
      <c r="M522" s="191"/>
      <c r="N522" s="192"/>
      <c r="O522" s="66"/>
      <c r="P522" s="66"/>
      <c r="Q522" s="66"/>
      <c r="R522" s="66"/>
      <c r="S522" s="66"/>
      <c r="T522" s="67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T522" s="19" t="s">
        <v>143</v>
      </c>
      <c r="AU522" s="19" t="s">
        <v>85</v>
      </c>
    </row>
    <row r="523" spans="1:65" s="13" customFormat="1" ht="11.25">
      <c r="B523" s="195"/>
      <c r="C523" s="196"/>
      <c r="D523" s="188" t="s">
        <v>149</v>
      </c>
      <c r="E523" s="197" t="s">
        <v>19</v>
      </c>
      <c r="F523" s="198" t="s">
        <v>664</v>
      </c>
      <c r="G523" s="196"/>
      <c r="H523" s="199">
        <v>18</v>
      </c>
      <c r="I523" s="200"/>
      <c r="J523" s="196"/>
      <c r="K523" s="196"/>
      <c r="L523" s="201"/>
      <c r="M523" s="202"/>
      <c r="N523" s="203"/>
      <c r="O523" s="203"/>
      <c r="P523" s="203"/>
      <c r="Q523" s="203"/>
      <c r="R523" s="203"/>
      <c r="S523" s="203"/>
      <c r="T523" s="204"/>
      <c r="AT523" s="205" t="s">
        <v>149</v>
      </c>
      <c r="AU523" s="205" t="s">
        <v>85</v>
      </c>
      <c r="AV523" s="13" t="s">
        <v>85</v>
      </c>
      <c r="AW523" s="13" t="s">
        <v>36</v>
      </c>
      <c r="AX523" s="13" t="s">
        <v>75</v>
      </c>
      <c r="AY523" s="205" t="s">
        <v>134</v>
      </c>
    </row>
    <row r="524" spans="1:65" s="14" customFormat="1" ht="11.25">
      <c r="B524" s="206"/>
      <c r="C524" s="207"/>
      <c r="D524" s="188" t="s">
        <v>149</v>
      </c>
      <c r="E524" s="208" t="s">
        <v>19</v>
      </c>
      <c r="F524" s="209" t="s">
        <v>151</v>
      </c>
      <c r="G524" s="207"/>
      <c r="H524" s="210">
        <v>18</v>
      </c>
      <c r="I524" s="211"/>
      <c r="J524" s="207"/>
      <c r="K524" s="207"/>
      <c r="L524" s="212"/>
      <c r="M524" s="213"/>
      <c r="N524" s="214"/>
      <c r="O524" s="214"/>
      <c r="P524" s="214"/>
      <c r="Q524" s="214"/>
      <c r="R524" s="214"/>
      <c r="S524" s="214"/>
      <c r="T524" s="215"/>
      <c r="AT524" s="216" t="s">
        <v>149</v>
      </c>
      <c r="AU524" s="216" t="s">
        <v>85</v>
      </c>
      <c r="AV524" s="14" t="s">
        <v>141</v>
      </c>
      <c r="AW524" s="14" t="s">
        <v>36</v>
      </c>
      <c r="AX524" s="14" t="s">
        <v>83</v>
      </c>
      <c r="AY524" s="216" t="s">
        <v>134</v>
      </c>
    </row>
    <row r="525" spans="1:65" s="2" customFormat="1" ht="16.5" customHeight="1">
      <c r="A525" s="36"/>
      <c r="B525" s="37"/>
      <c r="C525" s="175" t="s">
        <v>665</v>
      </c>
      <c r="D525" s="175" t="s">
        <v>136</v>
      </c>
      <c r="E525" s="176" t="s">
        <v>666</v>
      </c>
      <c r="F525" s="177" t="s">
        <v>667</v>
      </c>
      <c r="G525" s="178" t="s">
        <v>147</v>
      </c>
      <c r="H525" s="179">
        <v>7.2</v>
      </c>
      <c r="I525" s="180"/>
      <c r="J525" s="181">
        <f>ROUND(I525*H525,2)</f>
        <v>0</v>
      </c>
      <c r="K525" s="177" t="s">
        <v>661</v>
      </c>
      <c r="L525" s="41"/>
      <c r="M525" s="182" t="s">
        <v>19</v>
      </c>
      <c r="N525" s="183" t="s">
        <v>46</v>
      </c>
      <c r="O525" s="66"/>
      <c r="P525" s="184">
        <f>O525*H525</f>
        <v>0</v>
      </c>
      <c r="Q525" s="184">
        <v>0</v>
      </c>
      <c r="R525" s="184">
        <f>Q525*H525</f>
        <v>0</v>
      </c>
      <c r="S525" s="184">
        <v>0</v>
      </c>
      <c r="T525" s="185">
        <f>S525*H525</f>
        <v>0</v>
      </c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R525" s="186" t="s">
        <v>180</v>
      </c>
      <c r="AT525" s="186" t="s">
        <v>136</v>
      </c>
      <c r="AU525" s="186" t="s">
        <v>85</v>
      </c>
      <c r="AY525" s="19" t="s">
        <v>134</v>
      </c>
      <c r="BE525" s="187">
        <f>IF(N525="základní",J525,0)</f>
        <v>0</v>
      </c>
      <c r="BF525" s="187">
        <f>IF(N525="snížená",J525,0)</f>
        <v>0</v>
      </c>
      <c r="BG525" s="187">
        <f>IF(N525="zákl. přenesená",J525,0)</f>
        <v>0</v>
      </c>
      <c r="BH525" s="187">
        <f>IF(N525="sníž. přenesená",J525,0)</f>
        <v>0</v>
      </c>
      <c r="BI525" s="187">
        <f>IF(N525="nulová",J525,0)</f>
        <v>0</v>
      </c>
      <c r="BJ525" s="19" t="s">
        <v>83</v>
      </c>
      <c r="BK525" s="187">
        <f>ROUND(I525*H525,2)</f>
        <v>0</v>
      </c>
      <c r="BL525" s="19" t="s">
        <v>180</v>
      </c>
      <c r="BM525" s="186" t="s">
        <v>668</v>
      </c>
    </row>
    <row r="526" spans="1:65" s="2" customFormat="1" ht="11.25">
      <c r="A526" s="36"/>
      <c r="B526" s="37"/>
      <c r="C526" s="38"/>
      <c r="D526" s="188" t="s">
        <v>142</v>
      </c>
      <c r="E526" s="38"/>
      <c r="F526" s="189" t="s">
        <v>667</v>
      </c>
      <c r="G526" s="38"/>
      <c r="H526" s="38"/>
      <c r="I526" s="190"/>
      <c r="J526" s="38"/>
      <c r="K526" s="38"/>
      <c r="L526" s="41"/>
      <c r="M526" s="191"/>
      <c r="N526" s="192"/>
      <c r="O526" s="66"/>
      <c r="P526" s="66"/>
      <c r="Q526" s="66"/>
      <c r="R526" s="66"/>
      <c r="S526" s="66"/>
      <c r="T526" s="67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T526" s="19" t="s">
        <v>142</v>
      </c>
      <c r="AU526" s="19" t="s">
        <v>85</v>
      </c>
    </row>
    <row r="527" spans="1:65" s="2" customFormat="1" ht="11.25">
      <c r="A527" s="36"/>
      <c r="B527" s="37"/>
      <c r="C527" s="38"/>
      <c r="D527" s="193" t="s">
        <v>143</v>
      </c>
      <c r="E527" s="38"/>
      <c r="F527" s="194" t="s">
        <v>669</v>
      </c>
      <c r="G527" s="38"/>
      <c r="H527" s="38"/>
      <c r="I527" s="190"/>
      <c r="J527" s="38"/>
      <c r="K527" s="38"/>
      <c r="L527" s="41"/>
      <c r="M527" s="191"/>
      <c r="N527" s="192"/>
      <c r="O527" s="66"/>
      <c r="P527" s="66"/>
      <c r="Q527" s="66"/>
      <c r="R527" s="66"/>
      <c r="S527" s="66"/>
      <c r="T527" s="67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T527" s="19" t="s">
        <v>143</v>
      </c>
      <c r="AU527" s="19" t="s">
        <v>85</v>
      </c>
    </row>
    <row r="528" spans="1:65" s="13" customFormat="1" ht="11.25">
      <c r="B528" s="195"/>
      <c r="C528" s="196"/>
      <c r="D528" s="188" t="s">
        <v>149</v>
      </c>
      <c r="E528" s="197" t="s">
        <v>19</v>
      </c>
      <c r="F528" s="198" t="s">
        <v>670</v>
      </c>
      <c r="G528" s="196"/>
      <c r="H528" s="199">
        <v>7.2</v>
      </c>
      <c r="I528" s="200"/>
      <c r="J528" s="196"/>
      <c r="K528" s="196"/>
      <c r="L528" s="201"/>
      <c r="M528" s="202"/>
      <c r="N528" s="203"/>
      <c r="O528" s="203"/>
      <c r="P528" s="203"/>
      <c r="Q528" s="203"/>
      <c r="R528" s="203"/>
      <c r="S528" s="203"/>
      <c r="T528" s="204"/>
      <c r="AT528" s="205" t="s">
        <v>149</v>
      </c>
      <c r="AU528" s="205" t="s">
        <v>85</v>
      </c>
      <c r="AV528" s="13" t="s">
        <v>85</v>
      </c>
      <c r="AW528" s="13" t="s">
        <v>36</v>
      </c>
      <c r="AX528" s="13" t="s">
        <v>75</v>
      </c>
      <c r="AY528" s="205" t="s">
        <v>134</v>
      </c>
    </row>
    <row r="529" spans="1:65" s="14" customFormat="1" ht="11.25">
      <c r="B529" s="206"/>
      <c r="C529" s="207"/>
      <c r="D529" s="188" t="s">
        <v>149</v>
      </c>
      <c r="E529" s="208" t="s">
        <v>19</v>
      </c>
      <c r="F529" s="209" t="s">
        <v>151</v>
      </c>
      <c r="G529" s="207"/>
      <c r="H529" s="210">
        <v>7.2</v>
      </c>
      <c r="I529" s="211"/>
      <c r="J529" s="207"/>
      <c r="K529" s="207"/>
      <c r="L529" s="212"/>
      <c r="M529" s="213"/>
      <c r="N529" s="214"/>
      <c r="O529" s="214"/>
      <c r="P529" s="214"/>
      <c r="Q529" s="214"/>
      <c r="R529" s="214"/>
      <c r="S529" s="214"/>
      <c r="T529" s="215"/>
      <c r="AT529" s="216" t="s">
        <v>149</v>
      </c>
      <c r="AU529" s="216" t="s">
        <v>85</v>
      </c>
      <c r="AV529" s="14" t="s">
        <v>141</v>
      </c>
      <c r="AW529" s="14" t="s">
        <v>36</v>
      </c>
      <c r="AX529" s="14" t="s">
        <v>83</v>
      </c>
      <c r="AY529" s="216" t="s">
        <v>134</v>
      </c>
    </row>
    <row r="530" spans="1:65" s="2" customFormat="1" ht="16.5" customHeight="1">
      <c r="A530" s="36"/>
      <c r="B530" s="37"/>
      <c r="C530" s="175" t="s">
        <v>434</v>
      </c>
      <c r="D530" s="175" t="s">
        <v>136</v>
      </c>
      <c r="E530" s="176" t="s">
        <v>671</v>
      </c>
      <c r="F530" s="177" t="s">
        <v>672</v>
      </c>
      <c r="G530" s="178" t="s">
        <v>179</v>
      </c>
      <c r="H530" s="179">
        <v>18</v>
      </c>
      <c r="I530" s="180"/>
      <c r="J530" s="181">
        <f>ROUND(I530*H530,2)</f>
        <v>0</v>
      </c>
      <c r="K530" s="177" t="s">
        <v>661</v>
      </c>
      <c r="L530" s="41"/>
      <c r="M530" s="182" t="s">
        <v>19</v>
      </c>
      <c r="N530" s="183" t="s">
        <v>46</v>
      </c>
      <c r="O530" s="66"/>
      <c r="P530" s="184">
        <f>O530*H530</f>
        <v>0</v>
      </c>
      <c r="Q530" s="184">
        <v>0</v>
      </c>
      <c r="R530" s="184">
        <f>Q530*H530</f>
        <v>0</v>
      </c>
      <c r="S530" s="184">
        <v>0</v>
      </c>
      <c r="T530" s="185">
        <f>S530*H530</f>
        <v>0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86" t="s">
        <v>180</v>
      </c>
      <c r="AT530" s="186" t="s">
        <v>136</v>
      </c>
      <c r="AU530" s="186" t="s">
        <v>85</v>
      </c>
      <c r="AY530" s="19" t="s">
        <v>134</v>
      </c>
      <c r="BE530" s="187">
        <f>IF(N530="základní",J530,0)</f>
        <v>0</v>
      </c>
      <c r="BF530" s="187">
        <f>IF(N530="snížená",J530,0)</f>
        <v>0</v>
      </c>
      <c r="BG530" s="187">
        <f>IF(N530="zákl. přenesená",J530,0)</f>
        <v>0</v>
      </c>
      <c r="BH530" s="187">
        <f>IF(N530="sníž. přenesená",J530,0)</f>
        <v>0</v>
      </c>
      <c r="BI530" s="187">
        <f>IF(N530="nulová",J530,0)</f>
        <v>0</v>
      </c>
      <c r="BJ530" s="19" t="s">
        <v>83</v>
      </c>
      <c r="BK530" s="187">
        <f>ROUND(I530*H530,2)</f>
        <v>0</v>
      </c>
      <c r="BL530" s="19" t="s">
        <v>180</v>
      </c>
      <c r="BM530" s="186" t="s">
        <v>673</v>
      </c>
    </row>
    <row r="531" spans="1:65" s="2" customFormat="1" ht="11.25">
      <c r="A531" s="36"/>
      <c r="B531" s="37"/>
      <c r="C531" s="38"/>
      <c r="D531" s="188" t="s">
        <v>142</v>
      </c>
      <c r="E531" s="38"/>
      <c r="F531" s="189" t="s">
        <v>672</v>
      </c>
      <c r="G531" s="38"/>
      <c r="H531" s="38"/>
      <c r="I531" s="190"/>
      <c r="J531" s="38"/>
      <c r="K531" s="38"/>
      <c r="L531" s="41"/>
      <c r="M531" s="191"/>
      <c r="N531" s="192"/>
      <c r="O531" s="66"/>
      <c r="P531" s="66"/>
      <c r="Q531" s="66"/>
      <c r="R531" s="66"/>
      <c r="S531" s="66"/>
      <c r="T531" s="67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T531" s="19" t="s">
        <v>142</v>
      </c>
      <c r="AU531" s="19" t="s">
        <v>85</v>
      </c>
    </row>
    <row r="532" spans="1:65" s="2" customFormat="1" ht="11.25">
      <c r="A532" s="36"/>
      <c r="B532" s="37"/>
      <c r="C532" s="38"/>
      <c r="D532" s="193" t="s">
        <v>143</v>
      </c>
      <c r="E532" s="38"/>
      <c r="F532" s="194" t="s">
        <v>674</v>
      </c>
      <c r="G532" s="38"/>
      <c r="H532" s="38"/>
      <c r="I532" s="190"/>
      <c r="J532" s="38"/>
      <c r="K532" s="38"/>
      <c r="L532" s="41"/>
      <c r="M532" s="191"/>
      <c r="N532" s="192"/>
      <c r="O532" s="66"/>
      <c r="P532" s="66"/>
      <c r="Q532" s="66"/>
      <c r="R532" s="66"/>
      <c r="S532" s="66"/>
      <c r="T532" s="67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T532" s="19" t="s">
        <v>143</v>
      </c>
      <c r="AU532" s="19" t="s">
        <v>85</v>
      </c>
    </row>
    <row r="533" spans="1:65" s="2" customFormat="1" ht="16.5" customHeight="1">
      <c r="A533" s="36"/>
      <c r="B533" s="37"/>
      <c r="C533" s="175" t="s">
        <v>675</v>
      </c>
      <c r="D533" s="175" t="s">
        <v>136</v>
      </c>
      <c r="E533" s="176" t="s">
        <v>676</v>
      </c>
      <c r="F533" s="177" t="s">
        <v>677</v>
      </c>
      <c r="G533" s="178" t="s">
        <v>678</v>
      </c>
      <c r="H533" s="227"/>
      <c r="I533" s="180"/>
      <c r="J533" s="181">
        <f>ROUND(I533*H533,2)</f>
        <v>0</v>
      </c>
      <c r="K533" s="177" t="s">
        <v>140</v>
      </c>
      <c r="L533" s="41"/>
      <c r="M533" s="182" t="s">
        <v>19</v>
      </c>
      <c r="N533" s="183" t="s">
        <v>46</v>
      </c>
      <c r="O533" s="66"/>
      <c r="P533" s="184">
        <f>O533*H533</f>
        <v>0</v>
      </c>
      <c r="Q533" s="184">
        <v>0</v>
      </c>
      <c r="R533" s="184">
        <f>Q533*H533</f>
        <v>0</v>
      </c>
      <c r="S533" s="184">
        <v>0</v>
      </c>
      <c r="T533" s="185">
        <f>S533*H533</f>
        <v>0</v>
      </c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R533" s="186" t="s">
        <v>180</v>
      </c>
      <c r="AT533" s="186" t="s">
        <v>136</v>
      </c>
      <c r="AU533" s="186" t="s">
        <v>85</v>
      </c>
      <c r="AY533" s="19" t="s">
        <v>134</v>
      </c>
      <c r="BE533" s="187">
        <f>IF(N533="základní",J533,0)</f>
        <v>0</v>
      </c>
      <c r="BF533" s="187">
        <f>IF(N533="snížená",J533,0)</f>
        <v>0</v>
      </c>
      <c r="BG533" s="187">
        <f>IF(N533="zákl. přenesená",J533,0)</f>
        <v>0</v>
      </c>
      <c r="BH533" s="187">
        <f>IF(N533="sníž. přenesená",J533,0)</f>
        <v>0</v>
      </c>
      <c r="BI533" s="187">
        <f>IF(N533="nulová",J533,0)</f>
        <v>0</v>
      </c>
      <c r="BJ533" s="19" t="s">
        <v>83</v>
      </c>
      <c r="BK533" s="187">
        <f>ROUND(I533*H533,2)</f>
        <v>0</v>
      </c>
      <c r="BL533" s="19" t="s">
        <v>180</v>
      </c>
      <c r="BM533" s="186" t="s">
        <v>679</v>
      </c>
    </row>
    <row r="534" spans="1:65" s="2" customFormat="1" ht="11.25">
      <c r="A534" s="36"/>
      <c r="B534" s="37"/>
      <c r="C534" s="38"/>
      <c r="D534" s="188" t="s">
        <v>142</v>
      </c>
      <c r="E534" s="38"/>
      <c r="F534" s="189" t="s">
        <v>677</v>
      </c>
      <c r="G534" s="38"/>
      <c r="H534" s="38"/>
      <c r="I534" s="190"/>
      <c r="J534" s="38"/>
      <c r="K534" s="38"/>
      <c r="L534" s="41"/>
      <c r="M534" s="191"/>
      <c r="N534" s="192"/>
      <c r="O534" s="66"/>
      <c r="P534" s="66"/>
      <c r="Q534" s="66"/>
      <c r="R534" s="66"/>
      <c r="S534" s="66"/>
      <c r="T534" s="67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T534" s="19" t="s">
        <v>142</v>
      </c>
      <c r="AU534" s="19" t="s">
        <v>85</v>
      </c>
    </row>
    <row r="535" spans="1:65" s="2" customFormat="1" ht="11.25">
      <c r="A535" s="36"/>
      <c r="B535" s="37"/>
      <c r="C535" s="38"/>
      <c r="D535" s="193" t="s">
        <v>143</v>
      </c>
      <c r="E535" s="38"/>
      <c r="F535" s="194" t="s">
        <v>680</v>
      </c>
      <c r="G535" s="38"/>
      <c r="H535" s="38"/>
      <c r="I535" s="190"/>
      <c r="J535" s="38"/>
      <c r="K535" s="38"/>
      <c r="L535" s="41"/>
      <c r="M535" s="191"/>
      <c r="N535" s="192"/>
      <c r="O535" s="66"/>
      <c r="P535" s="66"/>
      <c r="Q535" s="66"/>
      <c r="R535" s="66"/>
      <c r="S535" s="66"/>
      <c r="T535" s="67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T535" s="19" t="s">
        <v>143</v>
      </c>
      <c r="AU535" s="19" t="s">
        <v>85</v>
      </c>
    </row>
    <row r="536" spans="1:65" s="12" customFormat="1" ht="22.9" customHeight="1">
      <c r="B536" s="159"/>
      <c r="C536" s="160"/>
      <c r="D536" s="161" t="s">
        <v>74</v>
      </c>
      <c r="E536" s="173" t="s">
        <v>681</v>
      </c>
      <c r="F536" s="173" t="s">
        <v>682</v>
      </c>
      <c r="G536" s="160"/>
      <c r="H536" s="160"/>
      <c r="I536" s="163"/>
      <c r="J536" s="174">
        <f>BK536</f>
        <v>0</v>
      </c>
      <c r="K536" s="160"/>
      <c r="L536" s="165"/>
      <c r="M536" s="166"/>
      <c r="N536" s="167"/>
      <c r="O536" s="167"/>
      <c r="P536" s="168">
        <f>SUM(P537:P538)</f>
        <v>0</v>
      </c>
      <c r="Q536" s="167"/>
      <c r="R536" s="168">
        <f>SUM(R537:R538)</f>
        <v>0</v>
      </c>
      <c r="S536" s="167"/>
      <c r="T536" s="169">
        <f>SUM(T537:T538)</f>
        <v>0</v>
      </c>
      <c r="AR536" s="170" t="s">
        <v>85</v>
      </c>
      <c r="AT536" s="171" t="s">
        <v>74</v>
      </c>
      <c r="AU536" s="171" t="s">
        <v>83</v>
      </c>
      <c r="AY536" s="170" t="s">
        <v>134</v>
      </c>
      <c r="BK536" s="172">
        <f>SUM(BK537:BK538)</f>
        <v>0</v>
      </c>
    </row>
    <row r="537" spans="1:65" s="2" customFormat="1" ht="16.5" customHeight="1">
      <c r="A537" s="36"/>
      <c r="B537" s="37"/>
      <c r="C537" s="175" t="s">
        <v>437</v>
      </c>
      <c r="D537" s="175" t="s">
        <v>136</v>
      </c>
      <c r="E537" s="176" t="s">
        <v>683</v>
      </c>
      <c r="F537" s="177" t="s">
        <v>684</v>
      </c>
      <c r="G537" s="178" t="s">
        <v>179</v>
      </c>
      <c r="H537" s="179">
        <v>66.2</v>
      </c>
      <c r="I537" s="180"/>
      <c r="J537" s="181">
        <f>ROUND(I537*H537,2)</f>
        <v>0</v>
      </c>
      <c r="K537" s="177" t="s">
        <v>19</v>
      </c>
      <c r="L537" s="41"/>
      <c r="M537" s="182" t="s">
        <v>19</v>
      </c>
      <c r="N537" s="183" t="s">
        <v>46</v>
      </c>
      <c r="O537" s="66"/>
      <c r="P537" s="184">
        <f>O537*H537</f>
        <v>0</v>
      </c>
      <c r="Q537" s="184">
        <v>0</v>
      </c>
      <c r="R537" s="184">
        <f>Q537*H537</f>
        <v>0</v>
      </c>
      <c r="S537" s="184">
        <v>0</v>
      </c>
      <c r="T537" s="185">
        <f>S537*H537</f>
        <v>0</v>
      </c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R537" s="186" t="s">
        <v>180</v>
      </c>
      <c r="AT537" s="186" t="s">
        <v>136</v>
      </c>
      <c r="AU537" s="186" t="s">
        <v>85</v>
      </c>
      <c r="AY537" s="19" t="s">
        <v>134</v>
      </c>
      <c r="BE537" s="187">
        <f>IF(N537="základní",J537,0)</f>
        <v>0</v>
      </c>
      <c r="BF537" s="187">
        <f>IF(N537="snížená",J537,0)</f>
        <v>0</v>
      </c>
      <c r="BG537" s="187">
        <f>IF(N537="zákl. přenesená",J537,0)</f>
        <v>0</v>
      </c>
      <c r="BH537" s="187">
        <f>IF(N537="sníž. přenesená",J537,0)</f>
        <v>0</v>
      </c>
      <c r="BI537" s="187">
        <f>IF(N537="nulová",J537,0)</f>
        <v>0</v>
      </c>
      <c r="BJ537" s="19" t="s">
        <v>83</v>
      </c>
      <c r="BK537" s="187">
        <f>ROUND(I537*H537,2)</f>
        <v>0</v>
      </c>
      <c r="BL537" s="19" t="s">
        <v>180</v>
      </c>
      <c r="BM537" s="186" t="s">
        <v>685</v>
      </c>
    </row>
    <row r="538" spans="1:65" s="2" customFormat="1" ht="11.25">
      <c r="A538" s="36"/>
      <c r="B538" s="37"/>
      <c r="C538" s="38"/>
      <c r="D538" s="188" t="s">
        <v>142</v>
      </c>
      <c r="E538" s="38"/>
      <c r="F538" s="189" t="s">
        <v>684</v>
      </c>
      <c r="G538" s="38"/>
      <c r="H538" s="38"/>
      <c r="I538" s="190"/>
      <c r="J538" s="38"/>
      <c r="K538" s="38"/>
      <c r="L538" s="41"/>
      <c r="M538" s="191"/>
      <c r="N538" s="192"/>
      <c r="O538" s="66"/>
      <c r="P538" s="66"/>
      <c r="Q538" s="66"/>
      <c r="R538" s="66"/>
      <c r="S538" s="66"/>
      <c r="T538" s="67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T538" s="19" t="s">
        <v>142</v>
      </c>
      <c r="AU538" s="19" t="s">
        <v>85</v>
      </c>
    </row>
    <row r="539" spans="1:65" s="12" customFormat="1" ht="22.9" customHeight="1">
      <c r="B539" s="159"/>
      <c r="C539" s="160"/>
      <c r="D539" s="161" t="s">
        <v>74</v>
      </c>
      <c r="E539" s="173" t="s">
        <v>686</v>
      </c>
      <c r="F539" s="173" t="s">
        <v>687</v>
      </c>
      <c r="G539" s="160"/>
      <c r="H539" s="160"/>
      <c r="I539" s="163"/>
      <c r="J539" s="174">
        <f>BK539</f>
        <v>0</v>
      </c>
      <c r="K539" s="160"/>
      <c r="L539" s="165"/>
      <c r="M539" s="166"/>
      <c r="N539" s="167"/>
      <c r="O539" s="167"/>
      <c r="P539" s="168">
        <f>SUM(P540:P541)</f>
        <v>0</v>
      </c>
      <c r="Q539" s="167"/>
      <c r="R539" s="168">
        <f>SUM(R540:R541)</f>
        <v>0</v>
      </c>
      <c r="S539" s="167"/>
      <c r="T539" s="169">
        <f>SUM(T540:T541)</f>
        <v>0</v>
      </c>
      <c r="AR539" s="170" t="s">
        <v>85</v>
      </c>
      <c r="AT539" s="171" t="s">
        <v>74</v>
      </c>
      <c r="AU539" s="171" t="s">
        <v>83</v>
      </c>
      <c r="AY539" s="170" t="s">
        <v>134</v>
      </c>
      <c r="BK539" s="172">
        <f>SUM(BK540:BK541)</f>
        <v>0</v>
      </c>
    </row>
    <row r="540" spans="1:65" s="2" customFormat="1" ht="16.5" customHeight="1">
      <c r="A540" s="36"/>
      <c r="B540" s="37"/>
      <c r="C540" s="175" t="s">
        <v>688</v>
      </c>
      <c r="D540" s="175" t="s">
        <v>136</v>
      </c>
      <c r="E540" s="176" t="s">
        <v>689</v>
      </c>
      <c r="F540" s="177" t="s">
        <v>690</v>
      </c>
      <c r="G540" s="178" t="s">
        <v>139</v>
      </c>
      <c r="H540" s="179">
        <v>1</v>
      </c>
      <c r="I540" s="180"/>
      <c r="J540" s="181">
        <f>ROUND(I540*H540,2)</f>
        <v>0</v>
      </c>
      <c r="K540" s="177" t="s">
        <v>19</v>
      </c>
      <c r="L540" s="41"/>
      <c r="M540" s="182" t="s">
        <v>19</v>
      </c>
      <c r="N540" s="183" t="s">
        <v>46</v>
      </c>
      <c r="O540" s="66"/>
      <c r="P540" s="184">
        <f>O540*H540</f>
        <v>0</v>
      </c>
      <c r="Q540" s="184">
        <v>0</v>
      </c>
      <c r="R540" s="184">
        <f>Q540*H540</f>
        <v>0</v>
      </c>
      <c r="S540" s="184">
        <v>0</v>
      </c>
      <c r="T540" s="185">
        <f>S540*H540</f>
        <v>0</v>
      </c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R540" s="186" t="s">
        <v>180</v>
      </c>
      <c r="AT540" s="186" t="s">
        <v>136</v>
      </c>
      <c r="AU540" s="186" t="s">
        <v>85</v>
      </c>
      <c r="AY540" s="19" t="s">
        <v>134</v>
      </c>
      <c r="BE540" s="187">
        <f>IF(N540="základní",J540,0)</f>
        <v>0</v>
      </c>
      <c r="BF540" s="187">
        <f>IF(N540="snížená",J540,0)</f>
        <v>0</v>
      </c>
      <c r="BG540" s="187">
        <f>IF(N540="zákl. přenesená",J540,0)</f>
        <v>0</v>
      </c>
      <c r="BH540" s="187">
        <f>IF(N540="sníž. přenesená",J540,0)</f>
        <v>0</v>
      </c>
      <c r="BI540" s="187">
        <f>IF(N540="nulová",J540,0)</f>
        <v>0</v>
      </c>
      <c r="BJ540" s="19" t="s">
        <v>83</v>
      </c>
      <c r="BK540" s="187">
        <f>ROUND(I540*H540,2)</f>
        <v>0</v>
      </c>
      <c r="BL540" s="19" t="s">
        <v>180</v>
      </c>
      <c r="BM540" s="186" t="s">
        <v>691</v>
      </c>
    </row>
    <row r="541" spans="1:65" s="2" customFormat="1" ht="11.25">
      <c r="A541" s="36"/>
      <c r="B541" s="37"/>
      <c r="C541" s="38"/>
      <c r="D541" s="188" t="s">
        <v>142</v>
      </c>
      <c r="E541" s="38"/>
      <c r="F541" s="189" t="s">
        <v>690</v>
      </c>
      <c r="G541" s="38"/>
      <c r="H541" s="38"/>
      <c r="I541" s="190"/>
      <c r="J541" s="38"/>
      <c r="K541" s="38"/>
      <c r="L541" s="41"/>
      <c r="M541" s="191"/>
      <c r="N541" s="192"/>
      <c r="O541" s="66"/>
      <c r="P541" s="66"/>
      <c r="Q541" s="66"/>
      <c r="R541" s="66"/>
      <c r="S541" s="66"/>
      <c r="T541" s="67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T541" s="19" t="s">
        <v>142</v>
      </c>
      <c r="AU541" s="19" t="s">
        <v>85</v>
      </c>
    </row>
    <row r="542" spans="1:65" s="12" customFormat="1" ht="25.9" customHeight="1">
      <c r="B542" s="159"/>
      <c r="C542" s="160"/>
      <c r="D542" s="161" t="s">
        <v>74</v>
      </c>
      <c r="E542" s="162" t="s">
        <v>244</v>
      </c>
      <c r="F542" s="162" t="s">
        <v>692</v>
      </c>
      <c r="G542" s="160"/>
      <c r="H542" s="160"/>
      <c r="I542" s="163"/>
      <c r="J542" s="164">
        <f>BK542</f>
        <v>0</v>
      </c>
      <c r="K542" s="160"/>
      <c r="L542" s="165"/>
      <c r="M542" s="166"/>
      <c r="N542" s="167"/>
      <c r="O542" s="167"/>
      <c r="P542" s="168">
        <f>P543</f>
        <v>0</v>
      </c>
      <c r="Q542" s="167"/>
      <c r="R542" s="168">
        <f>R543</f>
        <v>0</v>
      </c>
      <c r="S542" s="167"/>
      <c r="T542" s="169">
        <f>T543</f>
        <v>0</v>
      </c>
      <c r="AR542" s="170" t="s">
        <v>152</v>
      </c>
      <c r="AT542" s="171" t="s">
        <v>74</v>
      </c>
      <c r="AU542" s="171" t="s">
        <v>75</v>
      </c>
      <c r="AY542" s="170" t="s">
        <v>134</v>
      </c>
      <c r="BK542" s="172">
        <f>BK543</f>
        <v>0</v>
      </c>
    </row>
    <row r="543" spans="1:65" s="12" customFormat="1" ht="22.9" customHeight="1">
      <c r="B543" s="159"/>
      <c r="C543" s="160"/>
      <c r="D543" s="161" t="s">
        <v>74</v>
      </c>
      <c r="E543" s="173" t="s">
        <v>693</v>
      </c>
      <c r="F543" s="173" t="s">
        <v>694</v>
      </c>
      <c r="G543" s="160"/>
      <c r="H543" s="160"/>
      <c r="I543" s="163"/>
      <c r="J543" s="174">
        <f>BK543</f>
        <v>0</v>
      </c>
      <c r="K543" s="160"/>
      <c r="L543" s="165"/>
      <c r="M543" s="166"/>
      <c r="N543" s="167"/>
      <c r="O543" s="167"/>
      <c r="P543" s="168">
        <f>SUM(P544:P545)</f>
        <v>0</v>
      </c>
      <c r="Q543" s="167"/>
      <c r="R543" s="168">
        <f>SUM(R544:R545)</f>
        <v>0</v>
      </c>
      <c r="S543" s="167"/>
      <c r="T543" s="169">
        <f>SUM(T544:T545)</f>
        <v>0</v>
      </c>
      <c r="AR543" s="170" t="s">
        <v>152</v>
      </c>
      <c r="AT543" s="171" t="s">
        <v>74</v>
      </c>
      <c r="AU543" s="171" t="s">
        <v>83</v>
      </c>
      <c r="AY543" s="170" t="s">
        <v>134</v>
      </c>
      <c r="BK543" s="172">
        <f>SUM(BK544:BK545)</f>
        <v>0</v>
      </c>
    </row>
    <row r="544" spans="1:65" s="2" customFormat="1" ht="16.5" customHeight="1">
      <c r="A544" s="36"/>
      <c r="B544" s="37"/>
      <c r="C544" s="175" t="s">
        <v>441</v>
      </c>
      <c r="D544" s="175" t="s">
        <v>136</v>
      </c>
      <c r="E544" s="176" t="s">
        <v>695</v>
      </c>
      <c r="F544" s="177" t="s">
        <v>696</v>
      </c>
      <c r="G544" s="178" t="s">
        <v>179</v>
      </c>
      <c r="H544" s="179">
        <v>6</v>
      </c>
      <c r="I544" s="180"/>
      <c r="J544" s="181">
        <f>ROUND(I544*H544,2)</f>
        <v>0</v>
      </c>
      <c r="K544" s="177" t="s">
        <v>19</v>
      </c>
      <c r="L544" s="41"/>
      <c r="M544" s="182" t="s">
        <v>19</v>
      </c>
      <c r="N544" s="183" t="s">
        <v>46</v>
      </c>
      <c r="O544" s="66"/>
      <c r="P544" s="184">
        <f>O544*H544</f>
        <v>0</v>
      </c>
      <c r="Q544" s="184">
        <v>0</v>
      </c>
      <c r="R544" s="184">
        <f>Q544*H544</f>
        <v>0</v>
      </c>
      <c r="S544" s="184">
        <v>0</v>
      </c>
      <c r="T544" s="185">
        <f>S544*H544</f>
        <v>0</v>
      </c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R544" s="186" t="s">
        <v>339</v>
      </c>
      <c r="AT544" s="186" t="s">
        <v>136</v>
      </c>
      <c r="AU544" s="186" t="s">
        <v>85</v>
      </c>
      <c r="AY544" s="19" t="s">
        <v>134</v>
      </c>
      <c r="BE544" s="187">
        <f>IF(N544="základní",J544,0)</f>
        <v>0</v>
      </c>
      <c r="BF544" s="187">
        <f>IF(N544="snížená",J544,0)</f>
        <v>0</v>
      </c>
      <c r="BG544" s="187">
        <f>IF(N544="zákl. přenesená",J544,0)</f>
        <v>0</v>
      </c>
      <c r="BH544" s="187">
        <f>IF(N544="sníž. přenesená",J544,0)</f>
        <v>0</v>
      </c>
      <c r="BI544" s="187">
        <f>IF(N544="nulová",J544,0)</f>
        <v>0</v>
      </c>
      <c r="BJ544" s="19" t="s">
        <v>83</v>
      </c>
      <c r="BK544" s="187">
        <f>ROUND(I544*H544,2)</f>
        <v>0</v>
      </c>
      <c r="BL544" s="19" t="s">
        <v>339</v>
      </c>
      <c r="BM544" s="186" t="s">
        <v>697</v>
      </c>
    </row>
    <row r="545" spans="1:65" s="2" customFormat="1" ht="11.25">
      <c r="A545" s="36"/>
      <c r="B545" s="37"/>
      <c r="C545" s="38"/>
      <c r="D545" s="188" t="s">
        <v>142</v>
      </c>
      <c r="E545" s="38"/>
      <c r="F545" s="189" t="s">
        <v>696</v>
      </c>
      <c r="G545" s="38"/>
      <c r="H545" s="38"/>
      <c r="I545" s="190"/>
      <c r="J545" s="38"/>
      <c r="K545" s="38"/>
      <c r="L545" s="41"/>
      <c r="M545" s="191"/>
      <c r="N545" s="192"/>
      <c r="O545" s="66"/>
      <c r="P545" s="66"/>
      <c r="Q545" s="66"/>
      <c r="R545" s="66"/>
      <c r="S545" s="66"/>
      <c r="T545" s="67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T545" s="19" t="s">
        <v>142</v>
      </c>
      <c r="AU545" s="19" t="s">
        <v>85</v>
      </c>
    </row>
    <row r="546" spans="1:65" s="12" customFormat="1" ht="25.9" customHeight="1">
      <c r="B546" s="159"/>
      <c r="C546" s="160"/>
      <c r="D546" s="161" t="s">
        <v>74</v>
      </c>
      <c r="E546" s="162" t="s">
        <v>698</v>
      </c>
      <c r="F546" s="162" t="s">
        <v>699</v>
      </c>
      <c r="G546" s="160"/>
      <c r="H546" s="160"/>
      <c r="I546" s="163"/>
      <c r="J546" s="164">
        <f>BK546</f>
        <v>0</v>
      </c>
      <c r="K546" s="160"/>
      <c r="L546" s="165"/>
      <c r="M546" s="166"/>
      <c r="N546" s="167"/>
      <c r="O546" s="167"/>
      <c r="P546" s="168">
        <f>SUM(P547:P558)</f>
        <v>0</v>
      </c>
      <c r="Q546" s="167"/>
      <c r="R546" s="168">
        <f>SUM(R547:R558)</f>
        <v>0</v>
      </c>
      <c r="S546" s="167"/>
      <c r="T546" s="169">
        <f>SUM(T547:T558)</f>
        <v>0</v>
      </c>
      <c r="AR546" s="170" t="s">
        <v>163</v>
      </c>
      <c r="AT546" s="171" t="s">
        <v>74</v>
      </c>
      <c r="AU546" s="171" t="s">
        <v>75</v>
      </c>
      <c r="AY546" s="170" t="s">
        <v>134</v>
      </c>
      <c r="BK546" s="172">
        <f>SUM(BK547:BK558)</f>
        <v>0</v>
      </c>
    </row>
    <row r="547" spans="1:65" s="2" customFormat="1" ht="16.5" customHeight="1">
      <c r="A547" s="36"/>
      <c r="B547" s="37"/>
      <c r="C547" s="175" t="s">
        <v>700</v>
      </c>
      <c r="D547" s="175" t="s">
        <v>136</v>
      </c>
      <c r="E547" s="176" t="s">
        <v>701</v>
      </c>
      <c r="F547" s="177" t="s">
        <v>702</v>
      </c>
      <c r="G547" s="178" t="s">
        <v>139</v>
      </c>
      <c r="H547" s="179">
        <v>3</v>
      </c>
      <c r="I547" s="180"/>
      <c r="J547" s="181">
        <f>ROUND(I547*H547,2)</f>
        <v>0</v>
      </c>
      <c r="K547" s="177" t="s">
        <v>19</v>
      </c>
      <c r="L547" s="41"/>
      <c r="M547" s="182" t="s">
        <v>19</v>
      </c>
      <c r="N547" s="183" t="s">
        <v>46</v>
      </c>
      <c r="O547" s="66"/>
      <c r="P547" s="184">
        <f>O547*H547</f>
        <v>0</v>
      </c>
      <c r="Q547" s="184">
        <v>0</v>
      </c>
      <c r="R547" s="184">
        <f>Q547*H547</f>
        <v>0</v>
      </c>
      <c r="S547" s="184">
        <v>0</v>
      </c>
      <c r="T547" s="185">
        <f>S547*H547</f>
        <v>0</v>
      </c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R547" s="186" t="s">
        <v>141</v>
      </c>
      <c r="AT547" s="186" t="s">
        <v>136</v>
      </c>
      <c r="AU547" s="186" t="s">
        <v>83</v>
      </c>
      <c r="AY547" s="19" t="s">
        <v>134</v>
      </c>
      <c r="BE547" s="187">
        <f>IF(N547="základní",J547,0)</f>
        <v>0</v>
      </c>
      <c r="BF547" s="187">
        <f>IF(N547="snížená",J547,0)</f>
        <v>0</v>
      </c>
      <c r="BG547" s="187">
        <f>IF(N547="zákl. přenesená",J547,0)</f>
        <v>0</v>
      </c>
      <c r="BH547" s="187">
        <f>IF(N547="sníž. přenesená",J547,0)</f>
        <v>0</v>
      </c>
      <c r="BI547" s="187">
        <f>IF(N547="nulová",J547,0)</f>
        <v>0</v>
      </c>
      <c r="BJ547" s="19" t="s">
        <v>83</v>
      </c>
      <c r="BK547" s="187">
        <f>ROUND(I547*H547,2)</f>
        <v>0</v>
      </c>
      <c r="BL547" s="19" t="s">
        <v>141</v>
      </c>
      <c r="BM547" s="186" t="s">
        <v>703</v>
      </c>
    </row>
    <row r="548" spans="1:65" s="2" customFormat="1" ht="11.25">
      <c r="A548" s="36"/>
      <c r="B548" s="37"/>
      <c r="C548" s="38"/>
      <c r="D548" s="188" t="s">
        <v>142</v>
      </c>
      <c r="E548" s="38"/>
      <c r="F548" s="189" t="s">
        <v>702</v>
      </c>
      <c r="G548" s="38"/>
      <c r="H548" s="38"/>
      <c r="I548" s="190"/>
      <c r="J548" s="38"/>
      <c r="K548" s="38"/>
      <c r="L548" s="41"/>
      <c r="M548" s="191"/>
      <c r="N548" s="192"/>
      <c r="O548" s="66"/>
      <c r="P548" s="66"/>
      <c r="Q548" s="66"/>
      <c r="R548" s="66"/>
      <c r="S548" s="66"/>
      <c r="T548" s="67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T548" s="19" t="s">
        <v>142</v>
      </c>
      <c r="AU548" s="19" t="s">
        <v>83</v>
      </c>
    </row>
    <row r="549" spans="1:65" s="2" customFormat="1" ht="16.5" customHeight="1">
      <c r="A549" s="36"/>
      <c r="B549" s="37"/>
      <c r="C549" s="175" t="s">
        <v>445</v>
      </c>
      <c r="D549" s="175" t="s">
        <v>136</v>
      </c>
      <c r="E549" s="176" t="s">
        <v>704</v>
      </c>
      <c r="F549" s="177" t="s">
        <v>705</v>
      </c>
      <c r="G549" s="178" t="s">
        <v>706</v>
      </c>
      <c r="H549" s="179">
        <v>1</v>
      </c>
      <c r="I549" s="180"/>
      <c r="J549" s="181">
        <f>ROUND(I549*H549,2)</f>
        <v>0</v>
      </c>
      <c r="K549" s="177" t="s">
        <v>19</v>
      </c>
      <c r="L549" s="41"/>
      <c r="M549" s="182" t="s">
        <v>19</v>
      </c>
      <c r="N549" s="183" t="s">
        <v>46</v>
      </c>
      <c r="O549" s="66"/>
      <c r="P549" s="184">
        <f>O549*H549</f>
        <v>0</v>
      </c>
      <c r="Q549" s="184">
        <v>0</v>
      </c>
      <c r="R549" s="184">
        <f>Q549*H549</f>
        <v>0</v>
      </c>
      <c r="S549" s="184">
        <v>0</v>
      </c>
      <c r="T549" s="185">
        <f>S549*H549</f>
        <v>0</v>
      </c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R549" s="186" t="s">
        <v>141</v>
      </c>
      <c r="AT549" s="186" t="s">
        <v>136</v>
      </c>
      <c r="AU549" s="186" t="s">
        <v>83</v>
      </c>
      <c r="AY549" s="19" t="s">
        <v>134</v>
      </c>
      <c r="BE549" s="187">
        <f>IF(N549="základní",J549,0)</f>
        <v>0</v>
      </c>
      <c r="BF549" s="187">
        <f>IF(N549="snížená",J549,0)</f>
        <v>0</v>
      </c>
      <c r="BG549" s="187">
        <f>IF(N549="zákl. přenesená",J549,0)</f>
        <v>0</v>
      </c>
      <c r="BH549" s="187">
        <f>IF(N549="sníž. přenesená",J549,0)</f>
        <v>0</v>
      </c>
      <c r="BI549" s="187">
        <f>IF(N549="nulová",J549,0)</f>
        <v>0</v>
      </c>
      <c r="BJ549" s="19" t="s">
        <v>83</v>
      </c>
      <c r="BK549" s="187">
        <f>ROUND(I549*H549,2)</f>
        <v>0</v>
      </c>
      <c r="BL549" s="19" t="s">
        <v>141</v>
      </c>
      <c r="BM549" s="186" t="s">
        <v>707</v>
      </c>
    </row>
    <row r="550" spans="1:65" s="2" customFormat="1" ht="11.25">
      <c r="A550" s="36"/>
      <c r="B550" s="37"/>
      <c r="C550" s="38"/>
      <c r="D550" s="188" t="s">
        <v>142</v>
      </c>
      <c r="E550" s="38"/>
      <c r="F550" s="189" t="s">
        <v>705</v>
      </c>
      <c r="G550" s="38"/>
      <c r="H550" s="38"/>
      <c r="I550" s="190"/>
      <c r="J550" s="38"/>
      <c r="K550" s="38"/>
      <c r="L550" s="41"/>
      <c r="M550" s="191"/>
      <c r="N550" s="192"/>
      <c r="O550" s="66"/>
      <c r="P550" s="66"/>
      <c r="Q550" s="66"/>
      <c r="R550" s="66"/>
      <c r="S550" s="66"/>
      <c r="T550" s="67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T550" s="19" t="s">
        <v>142</v>
      </c>
      <c r="AU550" s="19" t="s">
        <v>83</v>
      </c>
    </row>
    <row r="551" spans="1:65" s="2" customFormat="1" ht="16.5" customHeight="1">
      <c r="A551" s="36"/>
      <c r="B551" s="37"/>
      <c r="C551" s="175" t="s">
        <v>708</v>
      </c>
      <c r="D551" s="175" t="s">
        <v>136</v>
      </c>
      <c r="E551" s="176" t="s">
        <v>709</v>
      </c>
      <c r="F551" s="177" t="s">
        <v>710</v>
      </c>
      <c r="G551" s="178" t="s">
        <v>706</v>
      </c>
      <c r="H551" s="179">
        <v>1</v>
      </c>
      <c r="I551" s="180"/>
      <c r="J551" s="181">
        <f>ROUND(I551*H551,2)</f>
        <v>0</v>
      </c>
      <c r="K551" s="177" t="s">
        <v>19</v>
      </c>
      <c r="L551" s="41"/>
      <c r="M551" s="182" t="s">
        <v>19</v>
      </c>
      <c r="N551" s="183" t="s">
        <v>46</v>
      </c>
      <c r="O551" s="66"/>
      <c r="P551" s="184">
        <f>O551*H551</f>
        <v>0</v>
      </c>
      <c r="Q551" s="184">
        <v>0</v>
      </c>
      <c r="R551" s="184">
        <f>Q551*H551</f>
        <v>0</v>
      </c>
      <c r="S551" s="184">
        <v>0</v>
      </c>
      <c r="T551" s="185">
        <f>S551*H551</f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86" t="s">
        <v>141</v>
      </c>
      <c r="AT551" s="186" t="s">
        <v>136</v>
      </c>
      <c r="AU551" s="186" t="s">
        <v>83</v>
      </c>
      <c r="AY551" s="19" t="s">
        <v>134</v>
      </c>
      <c r="BE551" s="187">
        <f>IF(N551="základní",J551,0)</f>
        <v>0</v>
      </c>
      <c r="BF551" s="187">
        <f>IF(N551="snížená",J551,0)</f>
        <v>0</v>
      </c>
      <c r="BG551" s="187">
        <f>IF(N551="zákl. přenesená",J551,0)</f>
        <v>0</v>
      </c>
      <c r="BH551" s="187">
        <f>IF(N551="sníž. přenesená",J551,0)</f>
        <v>0</v>
      </c>
      <c r="BI551" s="187">
        <f>IF(N551="nulová",J551,0)</f>
        <v>0</v>
      </c>
      <c r="BJ551" s="19" t="s">
        <v>83</v>
      </c>
      <c r="BK551" s="187">
        <f>ROUND(I551*H551,2)</f>
        <v>0</v>
      </c>
      <c r="BL551" s="19" t="s">
        <v>141</v>
      </c>
      <c r="BM551" s="186" t="s">
        <v>711</v>
      </c>
    </row>
    <row r="552" spans="1:65" s="2" customFormat="1" ht="11.25">
      <c r="A552" s="36"/>
      <c r="B552" s="37"/>
      <c r="C552" s="38"/>
      <c r="D552" s="188" t="s">
        <v>142</v>
      </c>
      <c r="E552" s="38"/>
      <c r="F552" s="189" t="s">
        <v>710</v>
      </c>
      <c r="G552" s="38"/>
      <c r="H552" s="38"/>
      <c r="I552" s="190"/>
      <c r="J552" s="38"/>
      <c r="K552" s="38"/>
      <c r="L552" s="41"/>
      <c r="M552" s="191"/>
      <c r="N552" s="192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9" t="s">
        <v>142</v>
      </c>
      <c r="AU552" s="19" t="s">
        <v>83</v>
      </c>
    </row>
    <row r="553" spans="1:65" s="2" customFormat="1" ht="16.5" customHeight="1">
      <c r="A553" s="36"/>
      <c r="B553" s="37"/>
      <c r="C553" s="175" t="s">
        <v>449</v>
      </c>
      <c r="D553" s="175" t="s">
        <v>136</v>
      </c>
      <c r="E553" s="176" t="s">
        <v>712</v>
      </c>
      <c r="F553" s="177" t="s">
        <v>713</v>
      </c>
      <c r="G553" s="178" t="s">
        <v>706</v>
      </c>
      <c r="H553" s="179">
        <v>1</v>
      </c>
      <c r="I553" s="180"/>
      <c r="J553" s="181">
        <f>ROUND(I553*H553,2)</f>
        <v>0</v>
      </c>
      <c r="K553" s="177" t="s">
        <v>19</v>
      </c>
      <c r="L553" s="41"/>
      <c r="M553" s="182" t="s">
        <v>19</v>
      </c>
      <c r="N553" s="183" t="s">
        <v>46</v>
      </c>
      <c r="O553" s="66"/>
      <c r="P553" s="184">
        <f>O553*H553</f>
        <v>0</v>
      </c>
      <c r="Q553" s="184">
        <v>0</v>
      </c>
      <c r="R553" s="184">
        <f>Q553*H553</f>
        <v>0</v>
      </c>
      <c r="S553" s="184">
        <v>0</v>
      </c>
      <c r="T553" s="185">
        <f>S553*H553</f>
        <v>0</v>
      </c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R553" s="186" t="s">
        <v>141</v>
      </c>
      <c r="AT553" s="186" t="s">
        <v>136</v>
      </c>
      <c r="AU553" s="186" t="s">
        <v>83</v>
      </c>
      <c r="AY553" s="19" t="s">
        <v>134</v>
      </c>
      <c r="BE553" s="187">
        <f>IF(N553="základní",J553,0)</f>
        <v>0</v>
      </c>
      <c r="BF553" s="187">
        <f>IF(N553="snížená",J553,0)</f>
        <v>0</v>
      </c>
      <c r="BG553" s="187">
        <f>IF(N553="zákl. přenesená",J553,0)</f>
        <v>0</v>
      </c>
      <c r="BH553" s="187">
        <f>IF(N553="sníž. přenesená",J553,0)</f>
        <v>0</v>
      </c>
      <c r="BI553" s="187">
        <f>IF(N553="nulová",J553,0)</f>
        <v>0</v>
      </c>
      <c r="BJ553" s="19" t="s">
        <v>83</v>
      </c>
      <c r="BK553" s="187">
        <f>ROUND(I553*H553,2)</f>
        <v>0</v>
      </c>
      <c r="BL553" s="19" t="s">
        <v>141</v>
      </c>
      <c r="BM553" s="186" t="s">
        <v>714</v>
      </c>
    </row>
    <row r="554" spans="1:65" s="2" customFormat="1" ht="11.25">
      <c r="A554" s="36"/>
      <c r="B554" s="37"/>
      <c r="C554" s="38"/>
      <c r="D554" s="188" t="s">
        <v>142</v>
      </c>
      <c r="E554" s="38"/>
      <c r="F554" s="189" t="s">
        <v>713</v>
      </c>
      <c r="G554" s="38"/>
      <c r="H554" s="38"/>
      <c r="I554" s="190"/>
      <c r="J554" s="38"/>
      <c r="K554" s="38"/>
      <c r="L554" s="41"/>
      <c r="M554" s="191"/>
      <c r="N554" s="192"/>
      <c r="O554" s="66"/>
      <c r="P554" s="66"/>
      <c r="Q554" s="66"/>
      <c r="R554" s="66"/>
      <c r="S554" s="66"/>
      <c r="T554" s="67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T554" s="19" t="s">
        <v>142</v>
      </c>
      <c r="AU554" s="19" t="s">
        <v>83</v>
      </c>
    </row>
    <row r="555" spans="1:65" s="2" customFormat="1" ht="16.5" customHeight="1">
      <c r="A555" s="36"/>
      <c r="B555" s="37"/>
      <c r="C555" s="175" t="s">
        <v>715</v>
      </c>
      <c r="D555" s="175" t="s">
        <v>136</v>
      </c>
      <c r="E555" s="176" t="s">
        <v>716</v>
      </c>
      <c r="F555" s="177" t="s">
        <v>717</v>
      </c>
      <c r="G555" s="178" t="s">
        <v>706</v>
      </c>
      <c r="H555" s="179">
        <v>1</v>
      </c>
      <c r="I555" s="180"/>
      <c r="J555" s="181">
        <f>ROUND(I555*H555,2)</f>
        <v>0</v>
      </c>
      <c r="K555" s="177" t="s">
        <v>19</v>
      </c>
      <c r="L555" s="41"/>
      <c r="M555" s="182" t="s">
        <v>19</v>
      </c>
      <c r="N555" s="183" t="s">
        <v>46</v>
      </c>
      <c r="O555" s="66"/>
      <c r="P555" s="184">
        <f>O555*H555</f>
        <v>0</v>
      </c>
      <c r="Q555" s="184">
        <v>0</v>
      </c>
      <c r="R555" s="184">
        <f>Q555*H555</f>
        <v>0</v>
      </c>
      <c r="S555" s="184">
        <v>0</v>
      </c>
      <c r="T555" s="185">
        <f>S555*H555</f>
        <v>0</v>
      </c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R555" s="186" t="s">
        <v>141</v>
      </c>
      <c r="AT555" s="186" t="s">
        <v>136</v>
      </c>
      <c r="AU555" s="186" t="s">
        <v>83</v>
      </c>
      <c r="AY555" s="19" t="s">
        <v>134</v>
      </c>
      <c r="BE555" s="187">
        <f>IF(N555="základní",J555,0)</f>
        <v>0</v>
      </c>
      <c r="BF555" s="187">
        <f>IF(N555="snížená",J555,0)</f>
        <v>0</v>
      </c>
      <c r="BG555" s="187">
        <f>IF(N555="zákl. přenesená",J555,0)</f>
        <v>0</v>
      </c>
      <c r="BH555" s="187">
        <f>IF(N555="sníž. přenesená",J555,0)</f>
        <v>0</v>
      </c>
      <c r="BI555" s="187">
        <f>IF(N555="nulová",J555,0)</f>
        <v>0</v>
      </c>
      <c r="BJ555" s="19" t="s">
        <v>83</v>
      </c>
      <c r="BK555" s="187">
        <f>ROUND(I555*H555,2)</f>
        <v>0</v>
      </c>
      <c r="BL555" s="19" t="s">
        <v>141</v>
      </c>
      <c r="BM555" s="186" t="s">
        <v>718</v>
      </c>
    </row>
    <row r="556" spans="1:65" s="2" customFormat="1" ht="11.25">
      <c r="A556" s="36"/>
      <c r="B556" s="37"/>
      <c r="C556" s="38"/>
      <c r="D556" s="188" t="s">
        <v>142</v>
      </c>
      <c r="E556" s="38"/>
      <c r="F556" s="189" t="s">
        <v>717</v>
      </c>
      <c r="G556" s="38"/>
      <c r="H556" s="38"/>
      <c r="I556" s="190"/>
      <c r="J556" s="38"/>
      <c r="K556" s="38"/>
      <c r="L556" s="41"/>
      <c r="M556" s="191"/>
      <c r="N556" s="192"/>
      <c r="O556" s="66"/>
      <c r="P556" s="66"/>
      <c r="Q556" s="66"/>
      <c r="R556" s="66"/>
      <c r="S556" s="66"/>
      <c r="T556" s="67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T556" s="19" t="s">
        <v>142</v>
      </c>
      <c r="AU556" s="19" t="s">
        <v>83</v>
      </c>
    </row>
    <row r="557" spans="1:65" s="2" customFormat="1" ht="16.5" customHeight="1">
      <c r="A557" s="36"/>
      <c r="B557" s="37"/>
      <c r="C557" s="175" t="s">
        <v>453</v>
      </c>
      <c r="D557" s="175" t="s">
        <v>136</v>
      </c>
      <c r="E557" s="176" t="s">
        <v>719</v>
      </c>
      <c r="F557" s="177" t="s">
        <v>720</v>
      </c>
      <c r="G557" s="178" t="s">
        <v>706</v>
      </c>
      <c r="H557" s="179">
        <v>1</v>
      </c>
      <c r="I557" s="180"/>
      <c r="J557" s="181">
        <f>ROUND(I557*H557,2)</f>
        <v>0</v>
      </c>
      <c r="K557" s="177" t="s">
        <v>19</v>
      </c>
      <c r="L557" s="41"/>
      <c r="M557" s="182" t="s">
        <v>19</v>
      </c>
      <c r="N557" s="183" t="s">
        <v>46</v>
      </c>
      <c r="O557" s="66"/>
      <c r="P557" s="184">
        <f>O557*H557</f>
        <v>0</v>
      </c>
      <c r="Q557" s="184">
        <v>0</v>
      </c>
      <c r="R557" s="184">
        <f>Q557*H557</f>
        <v>0</v>
      </c>
      <c r="S557" s="184">
        <v>0</v>
      </c>
      <c r="T557" s="185">
        <f>S557*H557</f>
        <v>0</v>
      </c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R557" s="186" t="s">
        <v>141</v>
      </c>
      <c r="AT557" s="186" t="s">
        <v>136</v>
      </c>
      <c r="AU557" s="186" t="s">
        <v>83</v>
      </c>
      <c r="AY557" s="19" t="s">
        <v>134</v>
      </c>
      <c r="BE557" s="187">
        <f>IF(N557="základní",J557,0)</f>
        <v>0</v>
      </c>
      <c r="BF557" s="187">
        <f>IF(N557="snížená",J557,0)</f>
        <v>0</v>
      </c>
      <c r="BG557" s="187">
        <f>IF(N557="zákl. přenesená",J557,0)</f>
        <v>0</v>
      </c>
      <c r="BH557" s="187">
        <f>IF(N557="sníž. přenesená",J557,0)</f>
        <v>0</v>
      </c>
      <c r="BI557" s="187">
        <f>IF(N557="nulová",J557,0)</f>
        <v>0</v>
      </c>
      <c r="BJ557" s="19" t="s">
        <v>83</v>
      </c>
      <c r="BK557" s="187">
        <f>ROUND(I557*H557,2)</f>
        <v>0</v>
      </c>
      <c r="BL557" s="19" t="s">
        <v>141</v>
      </c>
      <c r="BM557" s="186" t="s">
        <v>721</v>
      </c>
    </row>
    <row r="558" spans="1:65" s="2" customFormat="1" ht="11.25">
      <c r="A558" s="36"/>
      <c r="B558" s="37"/>
      <c r="C558" s="38"/>
      <c r="D558" s="188" t="s">
        <v>142</v>
      </c>
      <c r="E558" s="38"/>
      <c r="F558" s="189" t="s">
        <v>720</v>
      </c>
      <c r="G558" s="38"/>
      <c r="H558" s="38"/>
      <c r="I558" s="190"/>
      <c r="J558" s="38"/>
      <c r="K558" s="38"/>
      <c r="L558" s="41"/>
      <c r="M558" s="228"/>
      <c r="N558" s="229"/>
      <c r="O558" s="230"/>
      <c r="P558" s="230"/>
      <c r="Q558" s="230"/>
      <c r="R558" s="230"/>
      <c r="S558" s="230"/>
      <c r="T558" s="231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T558" s="19" t="s">
        <v>142</v>
      </c>
      <c r="AU558" s="19" t="s">
        <v>83</v>
      </c>
    </row>
    <row r="559" spans="1:65" s="2" customFormat="1" ht="6.95" customHeight="1">
      <c r="A559" s="36"/>
      <c r="B559" s="49"/>
      <c r="C559" s="50"/>
      <c r="D559" s="50"/>
      <c r="E559" s="50"/>
      <c r="F559" s="50"/>
      <c r="G559" s="50"/>
      <c r="H559" s="50"/>
      <c r="I559" s="50"/>
      <c r="J559" s="50"/>
      <c r="K559" s="50"/>
      <c r="L559" s="41"/>
      <c r="M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</row>
  </sheetData>
  <sheetProtection algorithmName="SHA-512" hashValue="+oAW2W5yJx5E/ekax+8HB2atcoMn5VVyx1WekkE2OAE6meFDhq2wFpKI8ETsVzl2RGvNHRaCYUd5GL3a5sQRVA==" saltValue="6Lm1KZwGJ129bLGaZm8BsKR/Fse/1cd/7AgP2vHBTKOScsFe2NpO4LRJbDNR8yqYmAWadJwlfaxLYx2kLFQneA==" spinCount="100000" sheet="1" objects="1" scenarios="1" formatColumns="0" formatRows="0" autoFilter="0"/>
  <autoFilter ref="C93:K558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9" r:id="rId1"/>
    <hyperlink ref="F102" r:id="rId2"/>
    <hyperlink ref="F107" r:id="rId3"/>
    <hyperlink ref="F112" r:id="rId4"/>
    <hyperlink ref="F117" r:id="rId5"/>
    <hyperlink ref="F120" r:id="rId6"/>
    <hyperlink ref="F125" r:id="rId7"/>
    <hyperlink ref="F128" r:id="rId8"/>
    <hyperlink ref="F135" r:id="rId9"/>
    <hyperlink ref="F140" r:id="rId10"/>
    <hyperlink ref="F158" r:id="rId11"/>
    <hyperlink ref="F163" r:id="rId12"/>
    <hyperlink ref="F168" r:id="rId13"/>
    <hyperlink ref="F173" r:id="rId14"/>
    <hyperlink ref="F178" r:id="rId15"/>
    <hyperlink ref="F181" r:id="rId16"/>
    <hyperlink ref="F190" r:id="rId17"/>
    <hyperlink ref="F195" r:id="rId18"/>
    <hyperlink ref="F209" r:id="rId19"/>
    <hyperlink ref="F219" r:id="rId20"/>
    <hyperlink ref="F224" r:id="rId21"/>
    <hyperlink ref="F231" r:id="rId22"/>
    <hyperlink ref="F234" r:id="rId23"/>
    <hyperlink ref="F239" r:id="rId24"/>
    <hyperlink ref="F244" r:id="rId25"/>
    <hyperlink ref="F249" r:id="rId26"/>
    <hyperlink ref="F253" r:id="rId27"/>
    <hyperlink ref="F262" r:id="rId28"/>
    <hyperlink ref="F270" r:id="rId29"/>
    <hyperlink ref="F284" r:id="rId30"/>
    <hyperlink ref="F289" r:id="rId31"/>
    <hyperlink ref="F294" r:id="rId32"/>
    <hyperlink ref="F299" r:id="rId33"/>
    <hyperlink ref="F305" r:id="rId34"/>
    <hyperlink ref="F310" r:id="rId35"/>
    <hyperlink ref="F315" r:id="rId36"/>
    <hyperlink ref="F328" r:id="rId37"/>
    <hyperlink ref="F339" r:id="rId38"/>
    <hyperlink ref="F348" r:id="rId39"/>
    <hyperlink ref="F353" r:id="rId40"/>
    <hyperlink ref="F358" r:id="rId41"/>
    <hyperlink ref="F365" r:id="rId42"/>
    <hyperlink ref="F370" r:id="rId43"/>
    <hyperlink ref="F375" r:id="rId44"/>
    <hyperlink ref="F382" r:id="rId45"/>
    <hyperlink ref="F387" r:id="rId46"/>
    <hyperlink ref="F395" r:id="rId47"/>
    <hyperlink ref="F402" r:id="rId48"/>
    <hyperlink ref="F415" r:id="rId49"/>
    <hyperlink ref="F424" r:id="rId50"/>
    <hyperlink ref="F440" r:id="rId51"/>
    <hyperlink ref="F445" r:id="rId52"/>
    <hyperlink ref="F450" r:id="rId53"/>
    <hyperlink ref="F453" r:id="rId54"/>
    <hyperlink ref="F456" r:id="rId55"/>
    <hyperlink ref="F461" r:id="rId56"/>
    <hyperlink ref="F466" r:id="rId57"/>
    <hyperlink ref="F469" r:id="rId58"/>
    <hyperlink ref="F472" r:id="rId59"/>
    <hyperlink ref="F475" r:id="rId60"/>
    <hyperlink ref="F478" r:id="rId61"/>
    <hyperlink ref="F488" r:id="rId62"/>
    <hyperlink ref="F491" r:id="rId63"/>
    <hyperlink ref="F494" r:id="rId64"/>
    <hyperlink ref="F497" r:id="rId65"/>
    <hyperlink ref="F500" r:id="rId66"/>
    <hyperlink ref="F504" r:id="rId67"/>
    <hyperlink ref="F509" r:id="rId68"/>
    <hyperlink ref="F522" r:id="rId69"/>
    <hyperlink ref="F527" r:id="rId70"/>
    <hyperlink ref="F532" r:id="rId71"/>
    <hyperlink ref="F535" r:id="rId7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88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69" t="str">
        <f>'Rekapitulace stavby'!K6</f>
        <v>Parkoviště před zámkem Chodová Planá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96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1" t="s">
        <v>722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6. 11. 2024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>00259861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>Městys Chodová Planá</v>
      </c>
      <c r="F15" s="36"/>
      <c r="G15" s="36"/>
      <c r="H15" s="36"/>
      <c r="I15" s="107" t="s">
        <v>29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30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32</v>
      </c>
      <c r="E20" s="36"/>
      <c r="F20" s="36"/>
      <c r="G20" s="36"/>
      <c r="H20" s="36"/>
      <c r="I20" s="107" t="s">
        <v>26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723</v>
      </c>
      <c r="F21" s="36"/>
      <c r="G21" s="36"/>
      <c r="H21" s="36"/>
      <c r="I21" s="107" t="s">
        <v>29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37</v>
      </c>
      <c r="E23" s="36"/>
      <c r="F23" s="36"/>
      <c r="G23" s="36"/>
      <c r="H23" s="36"/>
      <c r="I23" s="107" t="s">
        <v>26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723</v>
      </c>
      <c r="F24" s="36"/>
      <c r="G24" s="36"/>
      <c r="H24" s="36"/>
      <c r="I24" s="107" t="s">
        <v>29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ROUND(J92,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ROUND((SUM(BE92:BE233)),  2)</f>
        <v>0</v>
      </c>
      <c r="G33" s="36"/>
      <c r="H33" s="36"/>
      <c r="I33" s="120">
        <v>0.21</v>
      </c>
      <c r="J33" s="119">
        <f>ROUND(((SUM(BE92:BE233))*I33),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ROUND((SUM(BF92:BF233)),  2)</f>
        <v>0</v>
      </c>
      <c r="G34" s="36"/>
      <c r="H34" s="36"/>
      <c r="I34" s="120">
        <v>0.12</v>
      </c>
      <c r="J34" s="119">
        <f>ROUND(((SUM(BF92:BF233))*I34),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ROUND((SUM(BG92:BG233)),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ROUND((SUM(BH92:BH233)),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ROUND((SUM(BI92:BI233)),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6" t="str">
        <f>E7</f>
        <v>Parkoviště před zámkem Chodová Planá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29" t="str">
        <f>E9</f>
        <v>SO 301 - dešťová kanalizace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Chodová Planá</v>
      </c>
      <c r="G52" s="38"/>
      <c r="H52" s="38"/>
      <c r="I52" s="31" t="s">
        <v>23</v>
      </c>
      <c r="J52" s="61" t="str">
        <f>IF(J12="","",J12)</f>
        <v>6. 11. 2024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Městys Chodová Planá</v>
      </c>
      <c r="G54" s="38"/>
      <c r="H54" s="38"/>
      <c r="I54" s="31" t="s">
        <v>32</v>
      </c>
      <c r="J54" s="34" t="str">
        <f>E21</f>
        <v>ing. Jaroslav Krystyník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5.7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>ing. Jaroslav Krystyník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101</v>
      </c>
      <c r="D57" s="133"/>
      <c r="E57" s="133"/>
      <c r="F57" s="133"/>
      <c r="G57" s="133"/>
      <c r="H57" s="133"/>
      <c r="I57" s="133"/>
      <c r="J57" s="134" t="s">
        <v>102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J92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103</v>
      </c>
    </row>
    <row r="60" spans="1:47" s="9" customFormat="1" ht="24.95" customHeight="1">
      <c r="B60" s="136"/>
      <c r="C60" s="137"/>
      <c r="D60" s="138" t="s">
        <v>724</v>
      </c>
      <c r="E60" s="139"/>
      <c r="F60" s="139"/>
      <c r="G60" s="139"/>
      <c r="H60" s="139"/>
      <c r="I60" s="139"/>
      <c r="J60" s="140">
        <f>J93</f>
        <v>0</v>
      </c>
      <c r="K60" s="137"/>
      <c r="L60" s="141"/>
    </row>
    <row r="61" spans="1:47" s="9" customFormat="1" ht="24.95" customHeight="1">
      <c r="B61" s="136"/>
      <c r="C61" s="137"/>
      <c r="D61" s="138" t="s">
        <v>725</v>
      </c>
      <c r="E61" s="139"/>
      <c r="F61" s="139"/>
      <c r="G61" s="139"/>
      <c r="H61" s="139"/>
      <c r="I61" s="139"/>
      <c r="J61" s="140">
        <f>J96</f>
        <v>0</v>
      </c>
      <c r="K61" s="137"/>
      <c r="L61" s="141"/>
    </row>
    <row r="62" spans="1:47" s="9" customFormat="1" ht="24.95" customHeight="1">
      <c r="B62" s="136"/>
      <c r="C62" s="137"/>
      <c r="D62" s="138" t="s">
        <v>726</v>
      </c>
      <c r="E62" s="139"/>
      <c r="F62" s="139"/>
      <c r="G62" s="139"/>
      <c r="H62" s="139"/>
      <c r="I62" s="139"/>
      <c r="J62" s="140">
        <f>J115</f>
        <v>0</v>
      </c>
      <c r="K62" s="137"/>
      <c r="L62" s="141"/>
    </row>
    <row r="63" spans="1:47" s="9" customFormat="1" ht="24.95" customHeight="1">
      <c r="B63" s="136"/>
      <c r="C63" s="137"/>
      <c r="D63" s="138" t="s">
        <v>727</v>
      </c>
      <c r="E63" s="139"/>
      <c r="F63" s="139"/>
      <c r="G63" s="139"/>
      <c r="H63" s="139"/>
      <c r="I63" s="139"/>
      <c r="J63" s="140">
        <f>J124</f>
        <v>0</v>
      </c>
      <c r="K63" s="137"/>
      <c r="L63" s="141"/>
    </row>
    <row r="64" spans="1:47" s="9" customFormat="1" ht="24.95" customHeight="1">
      <c r="B64" s="136"/>
      <c r="C64" s="137"/>
      <c r="D64" s="138" t="s">
        <v>728</v>
      </c>
      <c r="E64" s="139"/>
      <c r="F64" s="139"/>
      <c r="G64" s="139"/>
      <c r="H64" s="139"/>
      <c r="I64" s="139"/>
      <c r="J64" s="140">
        <f>J129</f>
        <v>0</v>
      </c>
      <c r="K64" s="137"/>
      <c r="L64" s="141"/>
    </row>
    <row r="65" spans="1:31" s="9" customFormat="1" ht="24.95" customHeight="1">
      <c r="B65" s="136"/>
      <c r="C65" s="137"/>
      <c r="D65" s="138" t="s">
        <v>729</v>
      </c>
      <c r="E65" s="139"/>
      <c r="F65" s="139"/>
      <c r="G65" s="139"/>
      <c r="H65" s="139"/>
      <c r="I65" s="139"/>
      <c r="J65" s="140">
        <f>J138</f>
        <v>0</v>
      </c>
      <c r="K65" s="137"/>
      <c r="L65" s="141"/>
    </row>
    <row r="66" spans="1:31" s="9" customFormat="1" ht="24.95" customHeight="1">
      <c r="B66" s="136"/>
      <c r="C66" s="137"/>
      <c r="D66" s="138" t="s">
        <v>730</v>
      </c>
      <c r="E66" s="139"/>
      <c r="F66" s="139"/>
      <c r="G66" s="139"/>
      <c r="H66" s="139"/>
      <c r="I66" s="139"/>
      <c r="J66" s="140">
        <f>J141</f>
        <v>0</v>
      </c>
      <c r="K66" s="137"/>
      <c r="L66" s="141"/>
    </row>
    <row r="67" spans="1:31" s="9" customFormat="1" ht="24.95" customHeight="1">
      <c r="B67" s="136"/>
      <c r="C67" s="137"/>
      <c r="D67" s="138" t="s">
        <v>731</v>
      </c>
      <c r="E67" s="139"/>
      <c r="F67" s="139"/>
      <c r="G67" s="139"/>
      <c r="H67" s="139"/>
      <c r="I67" s="139"/>
      <c r="J67" s="140">
        <f>J144</f>
        <v>0</v>
      </c>
      <c r="K67" s="137"/>
      <c r="L67" s="141"/>
    </row>
    <row r="68" spans="1:31" s="9" customFormat="1" ht="24.95" customHeight="1">
      <c r="B68" s="136"/>
      <c r="C68" s="137"/>
      <c r="D68" s="138" t="s">
        <v>732</v>
      </c>
      <c r="E68" s="139"/>
      <c r="F68" s="139"/>
      <c r="G68" s="139"/>
      <c r="H68" s="139"/>
      <c r="I68" s="139"/>
      <c r="J68" s="140">
        <f>J147</f>
        <v>0</v>
      </c>
      <c r="K68" s="137"/>
      <c r="L68" s="141"/>
    </row>
    <row r="69" spans="1:31" s="9" customFormat="1" ht="24.95" customHeight="1">
      <c r="B69" s="136"/>
      <c r="C69" s="137"/>
      <c r="D69" s="138" t="s">
        <v>733</v>
      </c>
      <c r="E69" s="139"/>
      <c r="F69" s="139"/>
      <c r="G69" s="139"/>
      <c r="H69" s="139"/>
      <c r="I69" s="139"/>
      <c r="J69" s="140">
        <f>J150</f>
        <v>0</v>
      </c>
      <c r="K69" s="137"/>
      <c r="L69" s="141"/>
    </row>
    <row r="70" spans="1:31" s="9" customFormat="1" ht="24.95" customHeight="1">
      <c r="B70" s="136"/>
      <c r="C70" s="137"/>
      <c r="D70" s="138" t="s">
        <v>734</v>
      </c>
      <c r="E70" s="139"/>
      <c r="F70" s="139"/>
      <c r="G70" s="139"/>
      <c r="H70" s="139"/>
      <c r="I70" s="139"/>
      <c r="J70" s="140">
        <f>J159</f>
        <v>0</v>
      </c>
      <c r="K70" s="137"/>
      <c r="L70" s="141"/>
    </row>
    <row r="71" spans="1:31" s="9" customFormat="1" ht="24.95" customHeight="1">
      <c r="B71" s="136"/>
      <c r="C71" s="137"/>
      <c r="D71" s="138" t="s">
        <v>735</v>
      </c>
      <c r="E71" s="139"/>
      <c r="F71" s="139"/>
      <c r="G71" s="139"/>
      <c r="H71" s="139"/>
      <c r="I71" s="139"/>
      <c r="J71" s="140">
        <f>J176</f>
        <v>0</v>
      </c>
      <c r="K71" s="137"/>
      <c r="L71" s="141"/>
    </row>
    <row r="72" spans="1:31" s="9" customFormat="1" ht="24.95" customHeight="1">
      <c r="B72" s="136"/>
      <c r="C72" s="137"/>
      <c r="D72" s="138" t="s">
        <v>736</v>
      </c>
      <c r="E72" s="139"/>
      <c r="F72" s="139"/>
      <c r="G72" s="139"/>
      <c r="H72" s="139"/>
      <c r="I72" s="139"/>
      <c r="J72" s="140">
        <f>J181</f>
        <v>0</v>
      </c>
      <c r="K72" s="137"/>
      <c r="L72" s="141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119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76" t="str">
        <f>E7</f>
        <v>Parkoviště před zámkem Chodová Planá</v>
      </c>
      <c r="F82" s="377"/>
      <c r="G82" s="377"/>
      <c r="H82" s="377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96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29" t="str">
        <f>E9</f>
        <v>SO 301 - dešťová kanalizace</v>
      </c>
      <c r="F84" s="378"/>
      <c r="G84" s="378"/>
      <c r="H84" s="37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21</v>
      </c>
      <c r="D86" s="38"/>
      <c r="E86" s="38"/>
      <c r="F86" s="29" t="str">
        <f>F12</f>
        <v>Chodová Planá</v>
      </c>
      <c r="G86" s="38"/>
      <c r="H86" s="38"/>
      <c r="I86" s="31" t="s">
        <v>23</v>
      </c>
      <c r="J86" s="61" t="str">
        <f>IF(J12="","",J12)</f>
        <v>6. 11. 2024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25.7" customHeight="1">
      <c r="A88" s="36"/>
      <c r="B88" s="37"/>
      <c r="C88" s="31" t="s">
        <v>25</v>
      </c>
      <c r="D88" s="38"/>
      <c r="E88" s="38"/>
      <c r="F88" s="29" t="str">
        <f>E15</f>
        <v>Městys Chodová Planá</v>
      </c>
      <c r="G88" s="38"/>
      <c r="H88" s="38"/>
      <c r="I88" s="31" t="s">
        <v>32</v>
      </c>
      <c r="J88" s="34" t="str">
        <f>E21</f>
        <v>ing. Jaroslav Krystyník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25.7" customHeight="1">
      <c r="A89" s="36"/>
      <c r="B89" s="37"/>
      <c r="C89" s="31" t="s">
        <v>30</v>
      </c>
      <c r="D89" s="38"/>
      <c r="E89" s="38"/>
      <c r="F89" s="29" t="str">
        <f>IF(E18="","",E18)</f>
        <v>Vyplň údaj</v>
      </c>
      <c r="G89" s="38"/>
      <c r="H89" s="38"/>
      <c r="I89" s="31" t="s">
        <v>37</v>
      </c>
      <c r="J89" s="34" t="str">
        <f>E24</f>
        <v>ing. Jaroslav Krystyník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1" customFormat="1" ht="29.25" customHeight="1">
      <c r="A91" s="148"/>
      <c r="B91" s="149"/>
      <c r="C91" s="150" t="s">
        <v>120</v>
      </c>
      <c r="D91" s="151" t="s">
        <v>60</v>
      </c>
      <c r="E91" s="151" t="s">
        <v>56</v>
      </c>
      <c r="F91" s="151" t="s">
        <v>57</v>
      </c>
      <c r="G91" s="151" t="s">
        <v>121</v>
      </c>
      <c r="H91" s="151" t="s">
        <v>122</v>
      </c>
      <c r="I91" s="151" t="s">
        <v>123</v>
      </c>
      <c r="J91" s="151" t="s">
        <v>102</v>
      </c>
      <c r="K91" s="152" t="s">
        <v>124</v>
      </c>
      <c r="L91" s="153"/>
      <c r="M91" s="70" t="s">
        <v>19</v>
      </c>
      <c r="N91" s="71" t="s">
        <v>45</v>
      </c>
      <c r="O91" s="71" t="s">
        <v>125</v>
      </c>
      <c r="P91" s="71" t="s">
        <v>126</v>
      </c>
      <c r="Q91" s="71" t="s">
        <v>127</v>
      </c>
      <c r="R91" s="71" t="s">
        <v>128</v>
      </c>
      <c r="S91" s="71" t="s">
        <v>129</v>
      </c>
      <c r="T91" s="72" t="s">
        <v>130</v>
      </c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</row>
    <row r="92" spans="1:65" s="2" customFormat="1" ht="22.9" customHeight="1">
      <c r="A92" s="36"/>
      <c r="B92" s="37"/>
      <c r="C92" s="77" t="s">
        <v>131</v>
      </c>
      <c r="D92" s="38"/>
      <c r="E92" s="38"/>
      <c r="F92" s="38"/>
      <c r="G92" s="38"/>
      <c r="H92" s="38"/>
      <c r="I92" s="38"/>
      <c r="J92" s="154">
        <f>BK92</f>
        <v>0</v>
      </c>
      <c r="K92" s="38"/>
      <c r="L92" s="41"/>
      <c r="M92" s="73"/>
      <c r="N92" s="155"/>
      <c r="O92" s="74"/>
      <c r="P92" s="156">
        <f>P93+P96+P115+P124+P129+P138+P141+P144+P147+P150+P159+P176+P181</f>
        <v>0</v>
      </c>
      <c r="Q92" s="74"/>
      <c r="R92" s="156">
        <f>R93+R96+R115+R124+R129+R138+R141+R144+R147+R150+R159+R176+R181</f>
        <v>139.28279700000002</v>
      </c>
      <c r="S92" s="74"/>
      <c r="T92" s="157">
        <f>T93+T96+T115+T124+T129+T138+T141+T144+T147+T150+T159+T176+T181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74</v>
      </c>
      <c r="AU92" s="19" t="s">
        <v>103</v>
      </c>
      <c r="BK92" s="158">
        <f>BK93+BK96+BK115+BK124+BK129+BK138+BK141+BK144+BK147+BK150+BK159+BK176+BK181</f>
        <v>0</v>
      </c>
    </row>
    <row r="93" spans="1:65" s="12" customFormat="1" ht="25.9" customHeight="1">
      <c r="B93" s="159"/>
      <c r="C93" s="160"/>
      <c r="D93" s="161" t="s">
        <v>74</v>
      </c>
      <c r="E93" s="162" t="s">
        <v>210</v>
      </c>
      <c r="F93" s="162" t="s">
        <v>737</v>
      </c>
      <c r="G93" s="160"/>
      <c r="H93" s="160"/>
      <c r="I93" s="163"/>
      <c r="J93" s="164">
        <f>BK93</f>
        <v>0</v>
      </c>
      <c r="K93" s="160"/>
      <c r="L93" s="165"/>
      <c r="M93" s="166"/>
      <c r="N93" s="167"/>
      <c r="O93" s="167"/>
      <c r="P93" s="168">
        <f>SUM(P94:P95)</f>
        <v>0</v>
      </c>
      <c r="Q93" s="167"/>
      <c r="R93" s="168">
        <f>SUM(R94:R95)</f>
        <v>6.9519999999999998E-2</v>
      </c>
      <c r="S93" s="167"/>
      <c r="T93" s="169">
        <f>SUM(T94:T95)</f>
        <v>0</v>
      </c>
      <c r="AR93" s="170" t="s">
        <v>83</v>
      </c>
      <c r="AT93" s="171" t="s">
        <v>74</v>
      </c>
      <c r="AU93" s="171" t="s">
        <v>75</v>
      </c>
      <c r="AY93" s="170" t="s">
        <v>134</v>
      </c>
      <c r="BK93" s="172">
        <f>SUM(BK94:BK95)</f>
        <v>0</v>
      </c>
    </row>
    <row r="94" spans="1:65" s="2" customFormat="1" ht="16.5" customHeight="1">
      <c r="A94" s="36"/>
      <c r="B94" s="37"/>
      <c r="C94" s="175" t="s">
        <v>83</v>
      </c>
      <c r="D94" s="175" t="s">
        <v>136</v>
      </c>
      <c r="E94" s="176" t="s">
        <v>738</v>
      </c>
      <c r="F94" s="177" t="s">
        <v>739</v>
      </c>
      <c r="G94" s="178" t="s">
        <v>179</v>
      </c>
      <c r="H94" s="179">
        <v>8</v>
      </c>
      <c r="I94" s="180"/>
      <c r="J94" s="181">
        <f>ROUND(I94*H94,2)</f>
        <v>0</v>
      </c>
      <c r="K94" s="177" t="s">
        <v>740</v>
      </c>
      <c r="L94" s="41"/>
      <c r="M94" s="182" t="s">
        <v>19</v>
      </c>
      <c r="N94" s="183" t="s">
        <v>46</v>
      </c>
      <c r="O94" s="66"/>
      <c r="P94" s="184">
        <f>O94*H94</f>
        <v>0</v>
      </c>
      <c r="Q94" s="184">
        <v>8.6899999999999998E-3</v>
      </c>
      <c r="R94" s="184">
        <f>Q94*H94</f>
        <v>6.9519999999999998E-2</v>
      </c>
      <c r="S94" s="184">
        <v>0</v>
      </c>
      <c r="T94" s="185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141</v>
      </c>
      <c r="AT94" s="186" t="s">
        <v>136</v>
      </c>
      <c r="AU94" s="186" t="s">
        <v>83</v>
      </c>
      <c r="AY94" s="19" t="s">
        <v>134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83</v>
      </c>
      <c r="BK94" s="187">
        <f>ROUND(I94*H94,2)</f>
        <v>0</v>
      </c>
      <c r="BL94" s="19" t="s">
        <v>141</v>
      </c>
      <c r="BM94" s="186" t="s">
        <v>85</v>
      </c>
    </row>
    <row r="95" spans="1:65" s="2" customFormat="1" ht="11.25">
      <c r="A95" s="36"/>
      <c r="B95" s="37"/>
      <c r="C95" s="38"/>
      <c r="D95" s="188" t="s">
        <v>142</v>
      </c>
      <c r="E95" s="38"/>
      <c r="F95" s="189" t="s">
        <v>739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142</v>
      </c>
      <c r="AU95" s="19" t="s">
        <v>83</v>
      </c>
    </row>
    <row r="96" spans="1:65" s="12" customFormat="1" ht="25.9" customHeight="1">
      <c r="B96" s="159"/>
      <c r="C96" s="160"/>
      <c r="D96" s="161" t="s">
        <v>74</v>
      </c>
      <c r="E96" s="162" t="s">
        <v>221</v>
      </c>
      <c r="F96" s="162" t="s">
        <v>741</v>
      </c>
      <c r="G96" s="160"/>
      <c r="H96" s="160"/>
      <c r="I96" s="163"/>
      <c r="J96" s="164">
        <f>BK96</f>
        <v>0</v>
      </c>
      <c r="K96" s="160"/>
      <c r="L96" s="165"/>
      <c r="M96" s="166"/>
      <c r="N96" s="167"/>
      <c r="O96" s="167"/>
      <c r="P96" s="168">
        <f>SUM(P97:P114)</f>
        <v>0</v>
      </c>
      <c r="Q96" s="167"/>
      <c r="R96" s="168">
        <f>SUM(R97:R114)</f>
        <v>0</v>
      </c>
      <c r="S96" s="167"/>
      <c r="T96" s="169">
        <f>SUM(T97:T114)</f>
        <v>0</v>
      </c>
      <c r="AR96" s="170" t="s">
        <v>83</v>
      </c>
      <c r="AT96" s="171" t="s">
        <v>74</v>
      </c>
      <c r="AU96" s="171" t="s">
        <v>75</v>
      </c>
      <c r="AY96" s="170" t="s">
        <v>134</v>
      </c>
      <c r="BK96" s="172">
        <f>SUM(BK97:BK114)</f>
        <v>0</v>
      </c>
    </row>
    <row r="97" spans="1:65" s="2" customFormat="1" ht="16.5" customHeight="1">
      <c r="A97" s="36"/>
      <c r="B97" s="37"/>
      <c r="C97" s="175" t="s">
        <v>85</v>
      </c>
      <c r="D97" s="175" t="s">
        <v>136</v>
      </c>
      <c r="E97" s="176" t="s">
        <v>742</v>
      </c>
      <c r="F97" s="177" t="s">
        <v>743</v>
      </c>
      <c r="G97" s="178" t="s">
        <v>188</v>
      </c>
      <c r="H97" s="179">
        <v>30.1</v>
      </c>
      <c r="I97" s="180"/>
      <c r="J97" s="181">
        <f>ROUND(I97*H97,2)</f>
        <v>0</v>
      </c>
      <c r="K97" s="177" t="s">
        <v>740</v>
      </c>
      <c r="L97" s="41"/>
      <c r="M97" s="182" t="s">
        <v>19</v>
      </c>
      <c r="N97" s="183" t="s">
        <v>46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141</v>
      </c>
      <c r="AT97" s="186" t="s">
        <v>136</v>
      </c>
      <c r="AU97" s="186" t="s">
        <v>83</v>
      </c>
      <c r="AY97" s="19" t="s">
        <v>134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83</v>
      </c>
      <c r="BK97" s="187">
        <f>ROUND(I97*H97,2)</f>
        <v>0</v>
      </c>
      <c r="BL97" s="19" t="s">
        <v>141</v>
      </c>
      <c r="BM97" s="186" t="s">
        <v>141</v>
      </c>
    </row>
    <row r="98" spans="1:65" s="2" customFormat="1" ht="11.25">
      <c r="A98" s="36"/>
      <c r="B98" s="37"/>
      <c r="C98" s="38"/>
      <c r="D98" s="188" t="s">
        <v>142</v>
      </c>
      <c r="E98" s="38"/>
      <c r="F98" s="189" t="s">
        <v>743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142</v>
      </c>
      <c r="AU98" s="19" t="s">
        <v>83</v>
      </c>
    </row>
    <row r="99" spans="1:65" s="2" customFormat="1" ht="16.5" customHeight="1">
      <c r="A99" s="36"/>
      <c r="B99" s="37"/>
      <c r="C99" s="175" t="s">
        <v>152</v>
      </c>
      <c r="D99" s="175" t="s">
        <v>136</v>
      </c>
      <c r="E99" s="176" t="s">
        <v>744</v>
      </c>
      <c r="F99" s="177" t="s">
        <v>745</v>
      </c>
      <c r="G99" s="178" t="s">
        <v>188</v>
      </c>
      <c r="H99" s="179">
        <v>50.9</v>
      </c>
      <c r="I99" s="180"/>
      <c r="J99" s="181">
        <f>ROUND(I99*H99,2)</f>
        <v>0</v>
      </c>
      <c r="K99" s="177" t="s">
        <v>740</v>
      </c>
      <c r="L99" s="41"/>
      <c r="M99" s="182" t="s">
        <v>19</v>
      </c>
      <c r="N99" s="183" t="s">
        <v>46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141</v>
      </c>
      <c r="AT99" s="186" t="s">
        <v>136</v>
      </c>
      <c r="AU99" s="186" t="s">
        <v>83</v>
      </c>
      <c r="AY99" s="19" t="s">
        <v>134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83</v>
      </c>
      <c r="BK99" s="187">
        <f>ROUND(I99*H99,2)</f>
        <v>0</v>
      </c>
      <c r="BL99" s="19" t="s">
        <v>141</v>
      </c>
      <c r="BM99" s="186" t="s">
        <v>155</v>
      </c>
    </row>
    <row r="100" spans="1:65" s="2" customFormat="1" ht="11.25">
      <c r="A100" s="36"/>
      <c r="B100" s="37"/>
      <c r="C100" s="38"/>
      <c r="D100" s="188" t="s">
        <v>142</v>
      </c>
      <c r="E100" s="38"/>
      <c r="F100" s="189" t="s">
        <v>745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142</v>
      </c>
      <c r="AU100" s="19" t="s">
        <v>83</v>
      </c>
    </row>
    <row r="101" spans="1:65" s="2" customFormat="1" ht="16.5" customHeight="1">
      <c r="A101" s="36"/>
      <c r="B101" s="37"/>
      <c r="C101" s="175" t="s">
        <v>141</v>
      </c>
      <c r="D101" s="175" t="s">
        <v>136</v>
      </c>
      <c r="E101" s="176" t="s">
        <v>746</v>
      </c>
      <c r="F101" s="177" t="s">
        <v>747</v>
      </c>
      <c r="G101" s="178" t="s">
        <v>188</v>
      </c>
      <c r="H101" s="179">
        <v>25.5</v>
      </c>
      <c r="I101" s="180"/>
      <c r="J101" s="181">
        <f>ROUND(I101*H101,2)</f>
        <v>0</v>
      </c>
      <c r="K101" s="177" t="s">
        <v>740</v>
      </c>
      <c r="L101" s="41"/>
      <c r="M101" s="182" t="s">
        <v>19</v>
      </c>
      <c r="N101" s="183" t="s">
        <v>46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141</v>
      </c>
      <c r="AT101" s="186" t="s">
        <v>136</v>
      </c>
      <c r="AU101" s="186" t="s">
        <v>83</v>
      </c>
      <c r="AY101" s="19" t="s">
        <v>134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83</v>
      </c>
      <c r="BK101" s="187">
        <f>ROUND(I101*H101,2)</f>
        <v>0</v>
      </c>
      <c r="BL101" s="19" t="s">
        <v>141</v>
      </c>
      <c r="BM101" s="186" t="s">
        <v>160</v>
      </c>
    </row>
    <row r="102" spans="1:65" s="2" customFormat="1" ht="11.25">
      <c r="A102" s="36"/>
      <c r="B102" s="37"/>
      <c r="C102" s="38"/>
      <c r="D102" s="188" t="s">
        <v>142</v>
      </c>
      <c r="E102" s="38"/>
      <c r="F102" s="189" t="s">
        <v>747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142</v>
      </c>
      <c r="AU102" s="19" t="s">
        <v>83</v>
      </c>
    </row>
    <row r="103" spans="1:65" s="2" customFormat="1" ht="16.5" customHeight="1">
      <c r="A103" s="36"/>
      <c r="B103" s="37"/>
      <c r="C103" s="175" t="s">
        <v>163</v>
      </c>
      <c r="D103" s="175" t="s">
        <v>136</v>
      </c>
      <c r="E103" s="176" t="s">
        <v>748</v>
      </c>
      <c r="F103" s="177" t="s">
        <v>749</v>
      </c>
      <c r="G103" s="178" t="s">
        <v>188</v>
      </c>
      <c r="H103" s="179">
        <v>50.9</v>
      </c>
      <c r="I103" s="180"/>
      <c r="J103" s="181">
        <f>ROUND(I103*H103,2)</f>
        <v>0</v>
      </c>
      <c r="K103" s="177" t="s">
        <v>740</v>
      </c>
      <c r="L103" s="41"/>
      <c r="M103" s="182" t="s">
        <v>19</v>
      </c>
      <c r="N103" s="183" t="s">
        <v>46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141</v>
      </c>
      <c r="AT103" s="186" t="s">
        <v>136</v>
      </c>
      <c r="AU103" s="186" t="s">
        <v>83</v>
      </c>
      <c r="AY103" s="19" t="s">
        <v>134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83</v>
      </c>
      <c r="BK103" s="187">
        <f>ROUND(I103*H103,2)</f>
        <v>0</v>
      </c>
      <c r="BL103" s="19" t="s">
        <v>141</v>
      </c>
      <c r="BM103" s="186" t="s">
        <v>166</v>
      </c>
    </row>
    <row r="104" spans="1:65" s="2" customFormat="1" ht="11.25">
      <c r="A104" s="36"/>
      <c r="B104" s="37"/>
      <c r="C104" s="38"/>
      <c r="D104" s="188" t="s">
        <v>142</v>
      </c>
      <c r="E104" s="38"/>
      <c r="F104" s="189" t="s">
        <v>749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142</v>
      </c>
      <c r="AU104" s="19" t="s">
        <v>83</v>
      </c>
    </row>
    <row r="105" spans="1:65" s="2" customFormat="1" ht="16.5" customHeight="1">
      <c r="A105" s="36"/>
      <c r="B105" s="37"/>
      <c r="C105" s="175" t="s">
        <v>155</v>
      </c>
      <c r="D105" s="175" t="s">
        <v>136</v>
      </c>
      <c r="E105" s="176" t="s">
        <v>750</v>
      </c>
      <c r="F105" s="177" t="s">
        <v>751</v>
      </c>
      <c r="G105" s="178" t="s">
        <v>188</v>
      </c>
      <c r="H105" s="179">
        <v>25.5</v>
      </c>
      <c r="I105" s="180"/>
      <c r="J105" s="181">
        <f>ROUND(I105*H105,2)</f>
        <v>0</v>
      </c>
      <c r="K105" s="177" t="s">
        <v>740</v>
      </c>
      <c r="L105" s="41"/>
      <c r="M105" s="182" t="s">
        <v>19</v>
      </c>
      <c r="N105" s="183" t="s">
        <v>46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141</v>
      </c>
      <c r="AT105" s="186" t="s">
        <v>136</v>
      </c>
      <c r="AU105" s="186" t="s">
        <v>83</v>
      </c>
      <c r="AY105" s="19" t="s">
        <v>134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83</v>
      </c>
      <c r="BK105" s="187">
        <f>ROUND(I105*H105,2)</f>
        <v>0</v>
      </c>
      <c r="BL105" s="19" t="s">
        <v>141</v>
      </c>
      <c r="BM105" s="186" t="s">
        <v>8</v>
      </c>
    </row>
    <row r="106" spans="1:65" s="2" customFormat="1" ht="11.25">
      <c r="A106" s="36"/>
      <c r="B106" s="37"/>
      <c r="C106" s="38"/>
      <c r="D106" s="188" t="s">
        <v>142</v>
      </c>
      <c r="E106" s="38"/>
      <c r="F106" s="189" t="s">
        <v>751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142</v>
      </c>
      <c r="AU106" s="19" t="s">
        <v>83</v>
      </c>
    </row>
    <row r="107" spans="1:65" s="2" customFormat="1" ht="16.5" customHeight="1">
      <c r="A107" s="36"/>
      <c r="B107" s="37"/>
      <c r="C107" s="175" t="s">
        <v>172</v>
      </c>
      <c r="D107" s="175" t="s">
        <v>136</v>
      </c>
      <c r="E107" s="176" t="s">
        <v>752</v>
      </c>
      <c r="F107" s="177" t="s">
        <v>753</v>
      </c>
      <c r="G107" s="178" t="s">
        <v>188</v>
      </c>
      <c r="H107" s="179">
        <v>117.7</v>
      </c>
      <c r="I107" s="180"/>
      <c r="J107" s="181">
        <f>ROUND(I107*H107,2)</f>
        <v>0</v>
      </c>
      <c r="K107" s="177" t="s">
        <v>740</v>
      </c>
      <c r="L107" s="41"/>
      <c r="M107" s="182" t="s">
        <v>19</v>
      </c>
      <c r="N107" s="183" t="s">
        <v>46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141</v>
      </c>
      <c r="AT107" s="186" t="s">
        <v>136</v>
      </c>
      <c r="AU107" s="186" t="s">
        <v>83</v>
      </c>
      <c r="AY107" s="19" t="s">
        <v>134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83</v>
      </c>
      <c r="BK107" s="187">
        <f>ROUND(I107*H107,2)</f>
        <v>0</v>
      </c>
      <c r="BL107" s="19" t="s">
        <v>141</v>
      </c>
      <c r="BM107" s="186" t="s">
        <v>175</v>
      </c>
    </row>
    <row r="108" spans="1:65" s="2" customFormat="1" ht="11.25">
      <c r="A108" s="36"/>
      <c r="B108" s="37"/>
      <c r="C108" s="38"/>
      <c r="D108" s="188" t="s">
        <v>142</v>
      </c>
      <c r="E108" s="38"/>
      <c r="F108" s="189" t="s">
        <v>753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142</v>
      </c>
      <c r="AU108" s="19" t="s">
        <v>83</v>
      </c>
    </row>
    <row r="109" spans="1:65" s="2" customFormat="1" ht="16.5" customHeight="1">
      <c r="A109" s="36"/>
      <c r="B109" s="37"/>
      <c r="C109" s="175" t="s">
        <v>160</v>
      </c>
      <c r="D109" s="175" t="s">
        <v>136</v>
      </c>
      <c r="E109" s="176" t="s">
        <v>754</v>
      </c>
      <c r="F109" s="177" t="s">
        <v>755</v>
      </c>
      <c r="G109" s="178" t="s">
        <v>188</v>
      </c>
      <c r="H109" s="179">
        <v>58.9</v>
      </c>
      <c r="I109" s="180"/>
      <c r="J109" s="181">
        <f>ROUND(I109*H109,2)</f>
        <v>0</v>
      </c>
      <c r="K109" s="177" t="s">
        <v>740</v>
      </c>
      <c r="L109" s="41"/>
      <c r="M109" s="182" t="s">
        <v>19</v>
      </c>
      <c r="N109" s="183" t="s">
        <v>46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141</v>
      </c>
      <c r="AT109" s="186" t="s">
        <v>136</v>
      </c>
      <c r="AU109" s="186" t="s">
        <v>83</v>
      </c>
      <c r="AY109" s="19" t="s">
        <v>134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83</v>
      </c>
      <c r="BK109" s="187">
        <f>ROUND(I109*H109,2)</f>
        <v>0</v>
      </c>
      <c r="BL109" s="19" t="s">
        <v>141</v>
      </c>
      <c r="BM109" s="186" t="s">
        <v>180</v>
      </c>
    </row>
    <row r="110" spans="1:65" s="2" customFormat="1" ht="11.25">
      <c r="A110" s="36"/>
      <c r="B110" s="37"/>
      <c r="C110" s="38"/>
      <c r="D110" s="188" t="s">
        <v>142</v>
      </c>
      <c r="E110" s="38"/>
      <c r="F110" s="189" t="s">
        <v>755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142</v>
      </c>
      <c r="AU110" s="19" t="s">
        <v>83</v>
      </c>
    </row>
    <row r="111" spans="1:65" s="2" customFormat="1" ht="16.5" customHeight="1">
      <c r="A111" s="36"/>
      <c r="B111" s="37"/>
      <c r="C111" s="175" t="s">
        <v>185</v>
      </c>
      <c r="D111" s="175" t="s">
        <v>136</v>
      </c>
      <c r="E111" s="176" t="s">
        <v>756</v>
      </c>
      <c r="F111" s="177" t="s">
        <v>757</v>
      </c>
      <c r="G111" s="178" t="s">
        <v>188</v>
      </c>
      <c r="H111" s="179">
        <v>117.7</v>
      </c>
      <c r="I111" s="180"/>
      <c r="J111" s="181">
        <f>ROUND(I111*H111,2)</f>
        <v>0</v>
      </c>
      <c r="K111" s="177" t="s">
        <v>740</v>
      </c>
      <c r="L111" s="41"/>
      <c r="M111" s="182" t="s">
        <v>19</v>
      </c>
      <c r="N111" s="183" t="s">
        <v>46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141</v>
      </c>
      <c r="AT111" s="186" t="s">
        <v>136</v>
      </c>
      <c r="AU111" s="186" t="s">
        <v>83</v>
      </c>
      <c r="AY111" s="19" t="s">
        <v>134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83</v>
      </c>
      <c r="BK111" s="187">
        <f>ROUND(I111*H111,2)</f>
        <v>0</v>
      </c>
      <c r="BL111" s="19" t="s">
        <v>141</v>
      </c>
      <c r="BM111" s="186" t="s">
        <v>189</v>
      </c>
    </row>
    <row r="112" spans="1:65" s="2" customFormat="1" ht="11.25">
      <c r="A112" s="36"/>
      <c r="B112" s="37"/>
      <c r="C112" s="38"/>
      <c r="D112" s="188" t="s">
        <v>142</v>
      </c>
      <c r="E112" s="38"/>
      <c r="F112" s="189" t="s">
        <v>757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142</v>
      </c>
      <c r="AU112" s="19" t="s">
        <v>83</v>
      </c>
    </row>
    <row r="113" spans="1:65" s="2" customFormat="1" ht="16.5" customHeight="1">
      <c r="A113" s="36"/>
      <c r="B113" s="37"/>
      <c r="C113" s="175" t="s">
        <v>166</v>
      </c>
      <c r="D113" s="175" t="s">
        <v>136</v>
      </c>
      <c r="E113" s="176" t="s">
        <v>758</v>
      </c>
      <c r="F113" s="177" t="s">
        <v>759</v>
      </c>
      <c r="G113" s="178" t="s">
        <v>188</v>
      </c>
      <c r="H113" s="179">
        <v>58.9</v>
      </c>
      <c r="I113" s="180"/>
      <c r="J113" s="181">
        <f>ROUND(I113*H113,2)</f>
        <v>0</v>
      </c>
      <c r="K113" s="177" t="s">
        <v>740</v>
      </c>
      <c r="L113" s="41"/>
      <c r="M113" s="182" t="s">
        <v>19</v>
      </c>
      <c r="N113" s="183" t="s">
        <v>46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141</v>
      </c>
      <c r="AT113" s="186" t="s">
        <v>136</v>
      </c>
      <c r="AU113" s="186" t="s">
        <v>83</v>
      </c>
      <c r="AY113" s="19" t="s">
        <v>134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83</v>
      </c>
      <c r="BK113" s="187">
        <f>ROUND(I113*H113,2)</f>
        <v>0</v>
      </c>
      <c r="BL113" s="19" t="s">
        <v>141</v>
      </c>
      <c r="BM113" s="186" t="s">
        <v>194</v>
      </c>
    </row>
    <row r="114" spans="1:65" s="2" customFormat="1" ht="11.25">
      <c r="A114" s="36"/>
      <c r="B114" s="37"/>
      <c r="C114" s="38"/>
      <c r="D114" s="188" t="s">
        <v>142</v>
      </c>
      <c r="E114" s="38"/>
      <c r="F114" s="189" t="s">
        <v>759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142</v>
      </c>
      <c r="AU114" s="19" t="s">
        <v>83</v>
      </c>
    </row>
    <row r="115" spans="1:65" s="12" customFormat="1" ht="25.9" customHeight="1">
      <c r="B115" s="159"/>
      <c r="C115" s="160"/>
      <c r="D115" s="161" t="s">
        <v>74</v>
      </c>
      <c r="E115" s="162" t="s">
        <v>233</v>
      </c>
      <c r="F115" s="162" t="s">
        <v>760</v>
      </c>
      <c r="G115" s="160"/>
      <c r="H115" s="160"/>
      <c r="I115" s="163"/>
      <c r="J115" s="164">
        <f>BK115</f>
        <v>0</v>
      </c>
      <c r="K115" s="160"/>
      <c r="L115" s="165"/>
      <c r="M115" s="166"/>
      <c r="N115" s="167"/>
      <c r="O115" s="167"/>
      <c r="P115" s="168">
        <f>SUM(P116:P123)</f>
        <v>0</v>
      </c>
      <c r="Q115" s="167"/>
      <c r="R115" s="168">
        <f>SUM(R116:R123)</f>
        <v>0.123728</v>
      </c>
      <c r="S115" s="167"/>
      <c r="T115" s="169">
        <f>SUM(T116:T123)</f>
        <v>0</v>
      </c>
      <c r="AR115" s="170" t="s">
        <v>83</v>
      </c>
      <c r="AT115" s="171" t="s">
        <v>74</v>
      </c>
      <c r="AU115" s="171" t="s">
        <v>75</v>
      </c>
      <c r="AY115" s="170" t="s">
        <v>134</v>
      </c>
      <c r="BK115" s="172">
        <f>SUM(BK116:BK123)</f>
        <v>0</v>
      </c>
    </row>
    <row r="116" spans="1:65" s="2" customFormat="1" ht="16.5" customHeight="1">
      <c r="A116" s="36"/>
      <c r="B116" s="37"/>
      <c r="C116" s="175" t="s">
        <v>210</v>
      </c>
      <c r="D116" s="175" t="s">
        <v>136</v>
      </c>
      <c r="E116" s="176" t="s">
        <v>761</v>
      </c>
      <c r="F116" s="177" t="s">
        <v>762</v>
      </c>
      <c r="G116" s="178" t="s">
        <v>147</v>
      </c>
      <c r="H116" s="179">
        <v>111.6</v>
      </c>
      <c r="I116" s="180"/>
      <c r="J116" s="181">
        <f>ROUND(I116*H116,2)</f>
        <v>0</v>
      </c>
      <c r="K116" s="177" t="s">
        <v>740</v>
      </c>
      <c r="L116" s="41"/>
      <c r="M116" s="182" t="s">
        <v>19</v>
      </c>
      <c r="N116" s="183" t="s">
        <v>46</v>
      </c>
      <c r="O116" s="66"/>
      <c r="P116" s="184">
        <f>O116*H116</f>
        <v>0</v>
      </c>
      <c r="Q116" s="184">
        <v>9.8999999999999999E-4</v>
      </c>
      <c r="R116" s="184">
        <f>Q116*H116</f>
        <v>0.110484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141</v>
      </c>
      <c r="AT116" s="186" t="s">
        <v>136</v>
      </c>
      <c r="AU116" s="186" t="s">
        <v>83</v>
      </c>
      <c r="AY116" s="19" t="s">
        <v>134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83</v>
      </c>
      <c r="BK116" s="187">
        <f>ROUND(I116*H116,2)</f>
        <v>0</v>
      </c>
      <c r="BL116" s="19" t="s">
        <v>141</v>
      </c>
      <c r="BM116" s="186" t="s">
        <v>213</v>
      </c>
    </row>
    <row r="117" spans="1:65" s="2" customFormat="1" ht="11.25">
      <c r="A117" s="36"/>
      <c r="B117" s="37"/>
      <c r="C117" s="38"/>
      <c r="D117" s="188" t="s">
        <v>142</v>
      </c>
      <c r="E117" s="38"/>
      <c r="F117" s="189" t="s">
        <v>762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142</v>
      </c>
      <c r="AU117" s="19" t="s">
        <v>83</v>
      </c>
    </row>
    <row r="118" spans="1:65" s="2" customFormat="1" ht="16.5" customHeight="1">
      <c r="A118" s="36"/>
      <c r="B118" s="37"/>
      <c r="C118" s="175" t="s">
        <v>8</v>
      </c>
      <c r="D118" s="175" t="s">
        <v>136</v>
      </c>
      <c r="E118" s="176" t="s">
        <v>763</v>
      </c>
      <c r="F118" s="177" t="s">
        <v>764</v>
      </c>
      <c r="G118" s="178" t="s">
        <v>147</v>
      </c>
      <c r="H118" s="179">
        <v>15.4</v>
      </c>
      <c r="I118" s="180"/>
      <c r="J118" s="181">
        <f>ROUND(I118*H118,2)</f>
        <v>0</v>
      </c>
      <c r="K118" s="177" t="s">
        <v>740</v>
      </c>
      <c r="L118" s="41"/>
      <c r="M118" s="182" t="s">
        <v>19</v>
      </c>
      <c r="N118" s="183" t="s">
        <v>46</v>
      </c>
      <c r="O118" s="66"/>
      <c r="P118" s="184">
        <f>O118*H118</f>
        <v>0</v>
      </c>
      <c r="Q118" s="184">
        <v>8.5999999999999998E-4</v>
      </c>
      <c r="R118" s="184">
        <f>Q118*H118</f>
        <v>1.3244000000000001E-2</v>
      </c>
      <c r="S118" s="184">
        <v>0</v>
      </c>
      <c r="T118" s="185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6" t="s">
        <v>141</v>
      </c>
      <c r="AT118" s="186" t="s">
        <v>136</v>
      </c>
      <c r="AU118" s="186" t="s">
        <v>83</v>
      </c>
      <c r="AY118" s="19" t="s">
        <v>134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19" t="s">
        <v>83</v>
      </c>
      <c r="BK118" s="187">
        <f>ROUND(I118*H118,2)</f>
        <v>0</v>
      </c>
      <c r="BL118" s="19" t="s">
        <v>141</v>
      </c>
      <c r="BM118" s="186" t="s">
        <v>218</v>
      </c>
    </row>
    <row r="119" spans="1:65" s="2" customFormat="1" ht="11.25">
      <c r="A119" s="36"/>
      <c r="B119" s="37"/>
      <c r="C119" s="38"/>
      <c r="D119" s="188" t="s">
        <v>142</v>
      </c>
      <c r="E119" s="38"/>
      <c r="F119" s="189" t="s">
        <v>764</v>
      </c>
      <c r="G119" s="38"/>
      <c r="H119" s="38"/>
      <c r="I119" s="190"/>
      <c r="J119" s="38"/>
      <c r="K119" s="38"/>
      <c r="L119" s="41"/>
      <c r="M119" s="191"/>
      <c r="N119" s="192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142</v>
      </c>
      <c r="AU119" s="19" t="s">
        <v>83</v>
      </c>
    </row>
    <row r="120" spans="1:65" s="2" customFormat="1" ht="16.5" customHeight="1">
      <c r="A120" s="36"/>
      <c r="B120" s="37"/>
      <c r="C120" s="175" t="s">
        <v>221</v>
      </c>
      <c r="D120" s="175" t="s">
        <v>136</v>
      </c>
      <c r="E120" s="176" t="s">
        <v>765</v>
      </c>
      <c r="F120" s="177" t="s">
        <v>766</v>
      </c>
      <c r="G120" s="178" t="s">
        <v>147</v>
      </c>
      <c r="H120" s="179">
        <v>111.6</v>
      </c>
      <c r="I120" s="180"/>
      <c r="J120" s="181">
        <f>ROUND(I120*H120,2)</f>
        <v>0</v>
      </c>
      <c r="K120" s="177" t="s">
        <v>740</v>
      </c>
      <c r="L120" s="41"/>
      <c r="M120" s="182" t="s">
        <v>19</v>
      </c>
      <c r="N120" s="183" t="s">
        <v>46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141</v>
      </c>
      <c r="AT120" s="186" t="s">
        <v>136</v>
      </c>
      <c r="AU120" s="186" t="s">
        <v>83</v>
      </c>
      <c r="AY120" s="19" t="s">
        <v>134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83</v>
      </c>
      <c r="BK120" s="187">
        <f>ROUND(I120*H120,2)</f>
        <v>0</v>
      </c>
      <c r="BL120" s="19" t="s">
        <v>141</v>
      </c>
      <c r="BM120" s="186" t="s">
        <v>224</v>
      </c>
    </row>
    <row r="121" spans="1:65" s="2" customFormat="1" ht="11.25">
      <c r="A121" s="36"/>
      <c r="B121" s="37"/>
      <c r="C121" s="38"/>
      <c r="D121" s="188" t="s">
        <v>142</v>
      </c>
      <c r="E121" s="38"/>
      <c r="F121" s="189" t="s">
        <v>766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142</v>
      </c>
      <c r="AU121" s="19" t="s">
        <v>83</v>
      </c>
    </row>
    <row r="122" spans="1:65" s="2" customFormat="1" ht="16.5" customHeight="1">
      <c r="A122" s="36"/>
      <c r="B122" s="37"/>
      <c r="C122" s="175" t="s">
        <v>175</v>
      </c>
      <c r="D122" s="175" t="s">
        <v>136</v>
      </c>
      <c r="E122" s="176" t="s">
        <v>767</v>
      </c>
      <c r="F122" s="177" t="s">
        <v>768</v>
      </c>
      <c r="G122" s="178" t="s">
        <v>147</v>
      </c>
      <c r="H122" s="179">
        <v>15.4</v>
      </c>
      <c r="I122" s="180"/>
      <c r="J122" s="181">
        <f>ROUND(I122*H122,2)</f>
        <v>0</v>
      </c>
      <c r="K122" s="177" t="s">
        <v>740</v>
      </c>
      <c r="L122" s="41"/>
      <c r="M122" s="182" t="s">
        <v>19</v>
      </c>
      <c r="N122" s="183" t="s">
        <v>46</v>
      </c>
      <c r="O122" s="66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141</v>
      </c>
      <c r="AT122" s="186" t="s">
        <v>136</v>
      </c>
      <c r="AU122" s="186" t="s">
        <v>83</v>
      </c>
      <c r="AY122" s="19" t="s">
        <v>134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83</v>
      </c>
      <c r="BK122" s="187">
        <f>ROUND(I122*H122,2)</f>
        <v>0</v>
      </c>
      <c r="BL122" s="19" t="s">
        <v>141</v>
      </c>
      <c r="BM122" s="186" t="s">
        <v>230</v>
      </c>
    </row>
    <row r="123" spans="1:65" s="2" customFormat="1" ht="11.25">
      <c r="A123" s="36"/>
      <c r="B123" s="37"/>
      <c r="C123" s="38"/>
      <c r="D123" s="188" t="s">
        <v>142</v>
      </c>
      <c r="E123" s="38"/>
      <c r="F123" s="189" t="s">
        <v>768</v>
      </c>
      <c r="G123" s="38"/>
      <c r="H123" s="38"/>
      <c r="I123" s="190"/>
      <c r="J123" s="38"/>
      <c r="K123" s="38"/>
      <c r="L123" s="41"/>
      <c r="M123" s="191"/>
      <c r="N123" s="192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142</v>
      </c>
      <c r="AU123" s="19" t="s">
        <v>83</v>
      </c>
    </row>
    <row r="124" spans="1:65" s="12" customFormat="1" ht="25.9" customHeight="1">
      <c r="B124" s="159"/>
      <c r="C124" s="160"/>
      <c r="D124" s="161" t="s">
        <v>74</v>
      </c>
      <c r="E124" s="162" t="s">
        <v>180</v>
      </c>
      <c r="F124" s="162" t="s">
        <v>769</v>
      </c>
      <c r="G124" s="160"/>
      <c r="H124" s="160"/>
      <c r="I124" s="163"/>
      <c r="J124" s="164">
        <f>BK124</f>
        <v>0</v>
      </c>
      <c r="K124" s="160"/>
      <c r="L124" s="165"/>
      <c r="M124" s="166"/>
      <c r="N124" s="167"/>
      <c r="O124" s="167"/>
      <c r="P124" s="168">
        <f>SUM(P125:P128)</f>
        <v>0</v>
      </c>
      <c r="Q124" s="167"/>
      <c r="R124" s="168">
        <f>SUM(R125:R128)</f>
        <v>0</v>
      </c>
      <c r="S124" s="167"/>
      <c r="T124" s="169">
        <f>SUM(T125:T128)</f>
        <v>0</v>
      </c>
      <c r="AR124" s="170" t="s">
        <v>83</v>
      </c>
      <c r="AT124" s="171" t="s">
        <v>74</v>
      </c>
      <c r="AU124" s="171" t="s">
        <v>75</v>
      </c>
      <c r="AY124" s="170" t="s">
        <v>134</v>
      </c>
      <c r="BK124" s="172">
        <f>SUM(BK125:BK128)</f>
        <v>0</v>
      </c>
    </row>
    <row r="125" spans="1:65" s="2" customFormat="1" ht="16.5" customHeight="1">
      <c r="A125" s="36"/>
      <c r="B125" s="37"/>
      <c r="C125" s="175" t="s">
        <v>233</v>
      </c>
      <c r="D125" s="175" t="s">
        <v>136</v>
      </c>
      <c r="E125" s="176" t="s">
        <v>770</v>
      </c>
      <c r="F125" s="177" t="s">
        <v>771</v>
      </c>
      <c r="G125" s="178" t="s">
        <v>188</v>
      </c>
      <c r="H125" s="179">
        <v>337.2</v>
      </c>
      <c r="I125" s="180"/>
      <c r="J125" s="181">
        <f>ROUND(I125*H125,2)</f>
        <v>0</v>
      </c>
      <c r="K125" s="177" t="s">
        <v>740</v>
      </c>
      <c r="L125" s="41"/>
      <c r="M125" s="182" t="s">
        <v>19</v>
      </c>
      <c r="N125" s="183" t="s">
        <v>46</v>
      </c>
      <c r="O125" s="66"/>
      <c r="P125" s="184">
        <f>O125*H125</f>
        <v>0</v>
      </c>
      <c r="Q125" s="184">
        <v>0</v>
      </c>
      <c r="R125" s="184">
        <f>Q125*H125</f>
        <v>0</v>
      </c>
      <c r="S125" s="184">
        <v>0</v>
      </c>
      <c r="T125" s="185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6" t="s">
        <v>141</v>
      </c>
      <c r="AT125" s="186" t="s">
        <v>136</v>
      </c>
      <c r="AU125" s="186" t="s">
        <v>83</v>
      </c>
      <c r="AY125" s="19" t="s">
        <v>134</v>
      </c>
      <c r="BE125" s="187">
        <f>IF(N125="základní",J125,0)</f>
        <v>0</v>
      </c>
      <c r="BF125" s="187">
        <f>IF(N125="snížená",J125,0)</f>
        <v>0</v>
      </c>
      <c r="BG125" s="187">
        <f>IF(N125="zákl. přenesená",J125,0)</f>
        <v>0</v>
      </c>
      <c r="BH125" s="187">
        <f>IF(N125="sníž. přenesená",J125,0)</f>
        <v>0</v>
      </c>
      <c r="BI125" s="187">
        <f>IF(N125="nulová",J125,0)</f>
        <v>0</v>
      </c>
      <c r="BJ125" s="19" t="s">
        <v>83</v>
      </c>
      <c r="BK125" s="187">
        <f>ROUND(I125*H125,2)</f>
        <v>0</v>
      </c>
      <c r="BL125" s="19" t="s">
        <v>141</v>
      </c>
      <c r="BM125" s="186" t="s">
        <v>236</v>
      </c>
    </row>
    <row r="126" spans="1:65" s="2" customFormat="1" ht="11.25">
      <c r="A126" s="36"/>
      <c r="B126" s="37"/>
      <c r="C126" s="38"/>
      <c r="D126" s="188" t="s">
        <v>142</v>
      </c>
      <c r="E126" s="38"/>
      <c r="F126" s="189" t="s">
        <v>771</v>
      </c>
      <c r="G126" s="38"/>
      <c r="H126" s="38"/>
      <c r="I126" s="190"/>
      <c r="J126" s="38"/>
      <c r="K126" s="38"/>
      <c r="L126" s="41"/>
      <c r="M126" s="191"/>
      <c r="N126" s="192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142</v>
      </c>
      <c r="AU126" s="19" t="s">
        <v>83</v>
      </c>
    </row>
    <row r="127" spans="1:65" s="2" customFormat="1" ht="16.5" customHeight="1">
      <c r="A127" s="36"/>
      <c r="B127" s="37"/>
      <c r="C127" s="175" t="s">
        <v>180</v>
      </c>
      <c r="D127" s="175" t="s">
        <v>136</v>
      </c>
      <c r="E127" s="176" t="s">
        <v>772</v>
      </c>
      <c r="F127" s="177" t="s">
        <v>773</v>
      </c>
      <c r="G127" s="178" t="s">
        <v>188</v>
      </c>
      <c r="H127" s="179">
        <v>62.6</v>
      </c>
      <c r="I127" s="180"/>
      <c r="J127" s="181">
        <f>ROUND(I127*H127,2)</f>
        <v>0</v>
      </c>
      <c r="K127" s="177" t="s">
        <v>740</v>
      </c>
      <c r="L127" s="41"/>
      <c r="M127" s="182" t="s">
        <v>19</v>
      </c>
      <c r="N127" s="183" t="s">
        <v>46</v>
      </c>
      <c r="O127" s="66"/>
      <c r="P127" s="184">
        <f>O127*H127</f>
        <v>0</v>
      </c>
      <c r="Q127" s="184">
        <v>0</v>
      </c>
      <c r="R127" s="184">
        <f>Q127*H127</f>
        <v>0</v>
      </c>
      <c r="S127" s="184">
        <v>0</v>
      </c>
      <c r="T127" s="185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141</v>
      </c>
      <c r="AT127" s="186" t="s">
        <v>136</v>
      </c>
      <c r="AU127" s="186" t="s">
        <v>83</v>
      </c>
      <c r="AY127" s="19" t="s">
        <v>134</v>
      </c>
      <c r="BE127" s="187">
        <f>IF(N127="základní",J127,0)</f>
        <v>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19" t="s">
        <v>83</v>
      </c>
      <c r="BK127" s="187">
        <f>ROUND(I127*H127,2)</f>
        <v>0</v>
      </c>
      <c r="BL127" s="19" t="s">
        <v>141</v>
      </c>
      <c r="BM127" s="186" t="s">
        <v>240</v>
      </c>
    </row>
    <row r="128" spans="1:65" s="2" customFormat="1" ht="11.25">
      <c r="A128" s="36"/>
      <c r="B128" s="37"/>
      <c r="C128" s="38"/>
      <c r="D128" s="188" t="s">
        <v>142</v>
      </c>
      <c r="E128" s="38"/>
      <c r="F128" s="189" t="s">
        <v>773</v>
      </c>
      <c r="G128" s="38"/>
      <c r="H128" s="38"/>
      <c r="I128" s="190"/>
      <c r="J128" s="38"/>
      <c r="K128" s="38"/>
      <c r="L128" s="41"/>
      <c r="M128" s="191"/>
      <c r="N128" s="192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142</v>
      </c>
      <c r="AU128" s="19" t="s">
        <v>83</v>
      </c>
    </row>
    <row r="129" spans="1:65" s="12" customFormat="1" ht="25.9" customHeight="1">
      <c r="B129" s="159"/>
      <c r="C129" s="160"/>
      <c r="D129" s="161" t="s">
        <v>74</v>
      </c>
      <c r="E129" s="162" t="s">
        <v>243</v>
      </c>
      <c r="F129" s="162" t="s">
        <v>774</v>
      </c>
      <c r="G129" s="160"/>
      <c r="H129" s="160"/>
      <c r="I129" s="163"/>
      <c r="J129" s="164">
        <f>BK129</f>
        <v>0</v>
      </c>
      <c r="K129" s="160"/>
      <c r="L129" s="165"/>
      <c r="M129" s="166"/>
      <c r="N129" s="167"/>
      <c r="O129" s="167"/>
      <c r="P129" s="168">
        <f>SUM(P130:P137)</f>
        <v>0</v>
      </c>
      <c r="Q129" s="167"/>
      <c r="R129" s="168">
        <f>SUM(R130:R137)</f>
        <v>91.97</v>
      </c>
      <c r="S129" s="167"/>
      <c r="T129" s="169">
        <f>SUM(T130:T137)</f>
        <v>0</v>
      </c>
      <c r="AR129" s="170" t="s">
        <v>83</v>
      </c>
      <c r="AT129" s="171" t="s">
        <v>74</v>
      </c>
      <c r="AU129" s="171" t="s">
        <v>75</v>
      </c>
      <c r="AY129" s="170" t="s">
        <v>134</v>
      </c>
      <c r="BK129" s="172">
        <f>SUM(BK130:BK137)</f>
        <v>0</v>
      </c>
    </row>
    <row r="130" spans="1:65" s="2" customFormat="1" ht="16.5" customHeight="1">
      <c r="A130" s="36"/>
      <c r="B130" s="37"/>
      <c r="C130" s="175" t="s">
        <v>243</v>
      </c>
      <c r="D130" s="175" t="s">
        <v>136</v>
      </c>
      <c r="E130" s="176" t="s">
        <v>775</v>
      </c>
      <c r="F130" s="177" t="s">
        <v>776</v>
      </c>
      <c r="G130" s="178" t="s">
        <v>188</v>
      </c>
      <c r="H130" s="179">
        <v>62.6</v>
      </c>
      <c r="I130" s="180"/>
      <c r="J130" s="181">
        <f>ROUND(I130*H130,2)</f>
        <v>0</v>
      </c>
      <c r="K130" s="177" t="s">
        <v>740</v>
      </c>
      <c r="L130" s="41"/>
      <c r="M130" s="182" t="s">
        <v>19</v>
      </c>
      <c r="N130" s="183" t="s">
        <v>46</v>
      </c>
      <c r="O130" s="66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141</v>
      </c>
      <c r="AT130" s="186" t="s">
        <v>136</v>
      </c>
      <c r="AU130" s="186" t="s">
        <v>83</v>
      </c>
      <c r="AY130" s="19" t="s">
        <v>134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19" t="s">
        <v>83</v>
      </c>
      <c r="BK130" s="187">
        <f>ROUND(I130*H130,2)</f>
        <v>0</v>
      </c>
      <c r="BL130" s="19" t="s">
        <v>141</v>
      </c>
      <c r="BM130" s="186" t="s">
        <v>248</v>
      </c>
    </row>
    <row r="131" spans="1:65" s="2" customFormat="1" ht="11.25">
      <c r="A131" s="36"/>
      <c r="B131" s="37"/>
      <c r="C131" s="38"/>
      <c r="D131" s="188" t="s">
        <v>142</v>
      </c>
      <c r="E131" s="38"/>
      <c r="F131" s="189" t="s">
        <v>776</v>
      </c>
      <c r="G131" s="38"/>
      <c r="H131" s="38"/>
      <c r="I131" s="190"/>
      <c r="J131" s="38"/>
      <c r="K131" s="38"/>
      <c r="L131" s="41"/>
      <c r="M131" s="191"/>
      <c r="N131" s="192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142</v>
      </c>
      <c r="AU131" s="19" t="s">
        <v>83</v>
      </c>
    </row>
    <row r="132" spans="1:65" s="2" customFormat="1" ht="16.5" customHeight="1">
      <c r="A132" s="36"/>
      <c r="B132" s="37"/>
      <c r="C132" s="175" t="s">
        <v>189</v>
      </c>
      <c r="D132" s="175" t="s">
        <v>136</v>
      </c>
      <c r="E132" s="176" t="s">
        <v>777</v>
      </c>
      <c r="F132" s="177" t="s">
        <v>778</v>
      </c>
      <c r="G132" s="178" t="s">
        <v>188</v>
      </c>
      <c r="H132" s="179">
        <v>274.60000000000002</v>
      </c>
      <c r="I132" s="180"/>
      <c r="J132" s="181">
        <f>ROUND(I132*H132,2)</f>
        <v>0</v>
      </c>
      <c r="K132" s="177" t="s">
        <v>740</v>
      </c>
      <c r="L132" s="41"/>
      <c r="M132" s="182" t="s">
        <v>19</v>
      </c>
      <c r="N132" s="183" t="s">
        <v>46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141</v>
      </c>
      <c r="AT132" s="186" t="s">
        <v>136</v>
      </c>
      <c r="AU132" s="186" t="s">
        <v>83</v>
      </c>
      <c r="AY132" s="19" t="s">
        <v>134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83</v>
      </c>
      <c r="BK132" s="187">
        <f>ROUND(I132*H132,2)</f>
        <v>0</v>
      </c>
      <c r="BL132" s="19" t="s">
        <v>141</v>
      </c>
      <c r="BM132" s="186" t="s">
        <v>252</v>
      </c>
    </row>
    <row r="133" spans="1:65" s="2" customFormat="1" ht="11.25">
      <c r="A133" s="36"/>
      <c r="B133" s="37"/>
      <c r="C133" s="38"/>
      <c r="D133" s="188" t="s">
        <v>142</v>
      </c>
      <c r="E133" s="38"/>
      <c r="F133" s="189" t="s">
        <v>778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142</v>
      </c>
      <c r="AU133" s="19" t="s">
        <v>83</v>
      </c>
    </row>
    <row r="134" spans="1:65" s="2" customFormat="1" ht="16.5" customHeight="1">
      <c r="A134" s="36"/>
      <c r="B134" s="37"/>
      <c r="C134" s="175" t="s">
        <v>254</v>
      </c>
      <c r="D134" s="175" t="s">
        <v>136</v>
      </c>
      <c r="E134" s="176" t="s">
        <v>779</v>
      </c>
      <c r="F134" s="177" t="s">
        <v>780</v>
      </c>
      <c r="G134" s="178" t="s">
        <v>188</v>
      </c>
      <c r="H134" s="179">
        <v>54.1</v>
      </c>
      <c r="I134" s="180"/>
      <c r="J134" s="181">
        <f>ROUND(I134*H134,2)</f>
        <v>0</v>
      </c>
      <c r="K134" s="177" t="s">
        <v>740</v>
      </c>
      <c r="L134" s="41"/>
      <c r="M134" s="182" t="s">
        <v>19</v>
      </c>
      <c r="N134" s="183" t="s">
        <v>46</v>
      </c>
      <c r="O134" s="66"/>
      <c r="P134" s="184">
        <f>O134*H134</f>
        <v>0</v>
      </c>
      <c r="Q134" s="184">
        <v>1.7</v>
      </c>
      <c r="R134" s="184">
        <f>Q134*H134</f>
        <v>91.97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141</v>
      </c>
      <c r="AT134" s="186" t="s">
        <v>136</v>
      </c>
      <c r="AU134" s="186" t="s">
        <v>83</v>
      </c>
      <c r="AY134" s="19" t="s">
        <v>134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83</v>
      </c>
      <c r="BK134" s="187">
        <f>ROUND(I134*H134,2)</f>
        <v>0</v>
      </c>
      <c r="BL134" s="19" t="s">
        <v>141</v>
      </c>
      <c r="BM134" s="186" t="s">
        <v>257</v>
      </c>
    </row>
    <row r="135" spans="1:65" s="2" customFormat="1" ht="11.25">
      <c r="A135" s="36"/>
      <c r="B135" s="37"/>
      <c r="C135" s="38"/>
      <c r="D135" s="188" t="s">
        <v>142</v>
      </c>
      <c r="E135" s="38"/>
      <c r="F135" s="189" t="s">
        <v>780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142</v>
      </c>
      <c r="AU135" s="19" t="s">
        <v>83</v>
      </c>
    </row>
    <row r="136" spans="1:65" s="2" customFormat="1" ht="16.5" customHeight="1">
      <c r="A136" s="36"/>
      <c r="B136" s="37"/>
      <c r="C136" s="175" t="s">
        <v>194</v>
      </c>
      <c r="D136" s="175" t="s">
        <v>136</v>
      </c>
      <c r="E136" s="176" t="s">
        <v>781</v>
      </c>
      <c r="F136" s="177" t="s">
        <v>782</v>
      </c>
      <c r="G136" s="178" t="s">
        <v>188</v>
      </c>
      <c r="H136" s="179">
        <v>12.1</v>
      </c>
      <c r="I136" s="180"/>
      <c r="J136" s="181">
        <f>ROUND(I136*H136,2)</f>
        <v>0</v>
      </c>
      <c r="K136" s="177" t="s">
        <v>740</v>
      </c>
      <c r="L136" s="41"/>
      <c r="M136" s="182" t="s">
        <v>19</v>
      </c>
      <c r="N136" s="183" t="s">
        <v>46</v>
      </c>
      <c r="O136" s="66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141</v>
      </c>
      <c r="AT136" s="186" t="s">
        <v>136</v>
      </c>
      <c r="AU136" s="186" t="s">
        <v>83</v>
      </c>
      <c r="AY136" s="19" t="s">
        <v>134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19" t="s">
        <v>83</v>
      </c>
      <c r="BK136" s="187">
        <f>ROUND(I136*H136,2)</f>
        <v>0</v>
      </c>
      <c r="BL136" s="19" t="s">
        <v>141</v>
      </c>
      <c r="BM136" s="186" t="s">
        <v>271</v>
      </c>
    </row>
    <row r="137" spans="1:65" s="2" customFormat="1" ht="11.25">
      <c r="A137" s="36"/>
      <c r="B137" s="37"/>
      <c r="C137" s="38"/>
      <c r="D137" s="188" t="s">
        <v>142</v>
      </c>
      <c r="E137" s="38"/>
      <c r="F137" s="189" t="s">
        <v>782</v>
      </c>
      <c r="G137" s="38"/>
      <c r="H137" s="38"/>
      <c r="I137" s="190"/>
      <c r="J137" s="38"/>
      <c r="K137" s="38"/>
      <c r="L137" s="41"/>
      <c r="M137" s="191"/>
      <c r="N137" s="192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142</v>
      </c>
      <c r="AU137" s="19" t="s">
        <v>83</v>
      </c>
    </row>
    <row r="138" spans="1:65" s="12" customFormat="1" ht="25.9" customHeight="1">
      <c r="B138" s="159"/>
      <c r="C138" s="160"/>
      <c r="D138" s="161" t="s">
        <v>74</v>
      </c>
      <c r="E138" s="162" t="s">
        <v>783</v>
      </c>
      <c r="F138" s="162" t="s">
        <v>784</v>
      </c>
      <c r="G138" s="160"/>
      <c r="H138" s="160"/>
      <c r="I138" s="163"/>
      <c r="J138" s="164">
        <f>BK138</f>
        <v>0</v>
      </c>
      <c r="K138" s="160"/>
      <c r="L138" s="165"/>
      <c r="M138" s="166"/>
      <c r="N138" s="167"/>
      <c r="O138" s="167"/>
      <c r="P138" s="168">
        <f>SUM(P139:P140)</f>
        <v>0</v>
      </c>
      <c r="Q138" s="167"/>
      <c r="R138" s="168">
        <f>SUM(R139:R140)</f>
        <v>0</v>
      </c>
      <c r="S138" s="167"/>
      <c r="T138" s="169">
        <f>SUM(T139:T140)</f>
        <v>0</v>
      </c>
      <c r="AR138" s="170" t="s">
        <v>83</v>
      </c>
      <c r="AT138" s="171" t="s">
        <v>74</v>
      </c>
      <c r="AU138" s="171" t="s">
        <v>75</v>
      </c>
      <c r="AY138" s="170" t="s">
        <v>134</v>
      </c>
      <c r="BK138" s="172">
        <f>SUM(BK139:BK140)</f>
        <v>0</v>
      </c>
    </row>
    <row r="139" spans="1:65" s="2" customFormat="1" ht="24.2" customHeight="1">
      <c r="A139" s="36"/>
      <c r="B139" s="37"/>
      <c r="C139" s="175" t="s">
        <v>7</v>
      </c>
      <c r="D139" s="175" t="s">
        <v>136</v>
      </c>
      <c r="E139" s="176" t="s">
        <v>785</v>
      </c>
      <c r="F139" s="177" t="s">
        <v>786</v>
      </c>
      <c r="G139" s="178" t="s">
        <v>229</v>
      </c>
      <c r="H139" s="179">
        <v>106.4</v>
      </c>
      <c r="I139" s="180"/>
      <c r="J139" s="181">
        <f>ROUND(I139*H139,2)</f>
        <v>0</v>
      </c>
      <c r="K139" s="177" t="s">
        <v>19</v>
      </c>
      <c r="L139" s="41"/>
      <c r="M139" s="182" t="s">
        <v>19</v>
      </c>
      <c r="N139" s="183" t="s">
        <v>46</v>
      </c>
      <c r="O139" s="66"/>
      <c r="P139" s="184">
        <f>O139*H139</f>
        <v>0</v>
      </c>
      <c r="Q139" s="184">
        <v>0</v>
      </c>
      <c r="R139" s="184">
        <f>Q139*H139</f>
        <v>0</v>
      </c>
      <c r="S139" s="184">
        <v>0</v>
      </c>
      <c r="T139" s="185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6" t="s">
        <v>141</v>
      </c>
      <c r="AT139" s="186" t="s">
        <v>136</v>
      </c>
      <c r="AU139" s="186" t="s">
        <v>83</v>
      </c>
      <c r="AY139" s="19" t="s">
        <v>134</v>
      </c>
      <c r="BE139" s="187">
        <f>IF(N139="základní",J139,0)</f>
        <v>0</v>
      </c>
      <c r="BF139" s="187">
        <f>IF(N139="snížená",J139,0)</f>
        <v>0</v>
      </c>
      <c r="BG139" s="187">
        <f>IF(N139="zákl. přenesená",J139,0)</f>
        <v>0</v>
      </c>
      <c r="BH139" s="187">
        <f>IF(N139="sníž. přenesená",J139,0)</f>
        <v>0</v>
      </c>
      <c r="BI139" s="187">
        <f>IF(N139="nulová",J139,0)</f>
        <v>0</v>
      </c>
      <c r="BJ139" s="19" t="s">
        <v>83</v>
      </c>
      <c r="BK139" s="187">
        <f>ROUND(I139*H139,2)</f>
        <v>0</v>
      </c>
      <c r="BL139" s="19" t="s">
        <v>141</v>
      </c>
      <c r="BM139" s="186" t="s">
        <v>275</v>
      </c>
    </row>
    <row r="140" spans="1:65" s="2" customFormat="1" ht="11.25">
      <c r="A140" s="36"/>
      <c r="B140" s="37"/>
      <c r="C140" s="38"/>
      <c r="D140" s="188" t="s">
        <v>142</v>
      </c>
      <c r="E140" s="38"/>
      <c r="F140" s="189" t="s">
        <v>786</v>
      </c>
      <c r="G140" s="38"/>
      <c r="H140" s="38"/>
      <c r="I140" s="190"/>
      <c r="J140" s="38"/>
      <c r="K140" s="38"/>
      <c r="L140" s="41"/>
      <c r="M140" s="191"/>
      <c r="N140" s="192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142</v>
      </c>
      <c r="AU140" s="19" t="s">
        <v>83</v>
      </c>
    </row>
    <row r="141" spans="1:65" s="12" customFormat="1" ht="25.9" customHeight="1">
      <c r="B141" s="159"/>
      <c r="C141" s="160"/>
      <c r="D141" s="161" t="s">
        <v>74</v>
      </c>
      <c r="E141" s="162" t="s">
        <v>404</v>
      </c>
      <c r="F141" s="162" t="s">
        <v>787</v>
      </c>
      <c r="G141" s="160"/>
      <c r="H141" s="160"/>
      <c r="I141" s="163"/>
      <c r="J141" s="164">
        <f>BK141</f>
        <v>0</v>
      </c>
      <c r="K141" s="160"/>
      <c r="L141" s="165"/>
      <c r="M141" s="166"/>
      <c r="N141" s="167"/>
      <c r="O141" s="167"/>
      <c r="P141" s="168">
        <f>SUM(P142:P143)</f>
        <v>0</v>
      </c>
      <c r="Q141" s="167"/>
      <c r="R141" s="168">
        <f>SUM(R142:R143)</f>
        <v>12.43482</v>
      </c>
      <c r="S141" s="167"/>
      <c r="T141" s="169">
        <f>SUM(T142:T143)</f>
        <v>0</v>
      </c>
      <c r="AR141" s="170" t="s">
        <v>83</v>
      </c>
      <c r="AT141" s="171" t="s">
        <v>74</v>
      </c>
      <c r="AU141" s="171" t="s">
        <v>75</v>
      </c>
      <c r="AY141" s="170" t="s">
        <v>134</v>
      </c>
      <c r="BK141" s="172">
        <f>SUM(BK142:BK143)</f>
        <v>0</v>
      </c>
    </row>
    <row r="142" spans="1:65" s="2" customFormat="1" ht="16.5" customHeight="1">
      <c r="A142" s="36"/>
      <c r="B142" s="37"/>
      <c r="C142" s="175" t="s">
        <v>213</v>
      </c>
      <c r="D142" s="175" t="s">
        <v>136</v>
      </c>
      <c r="E142" s="176" t="s">
        <v>788</v>
      </c>
      <c r="F142" s="177" t="s">
        <v>789</v>
      </c>
      <c r="G142" s="178" t="s">
        <v>188</v>
      </c>
      <c r="H142" s="179">
        <v>7.3</v>
      </c>
      <c r="I142" s="180"/>
      <c r="J142" s="181">
        <f>ROUND(I142*H142,2)</f>
        <v>0</v>
      </c>
      <c r="K142" s="177" t="s">
        <v>740</v>
      </c>
      <c r="L142" s="41"/>
      <c r="M142" s="182" t="s">
        <v>19</v>
      </c>
      <c r="N142" s="183" t="s">
        <v>46</v>
      </c>
      <c r="O142" s="66"/>
      <c r="P142" s="184">
        <f>O142*H142</f>
        <v>0</v>
      </c>
      <c r="Q142" s="184">
        <v>1.7034</v>
      </c>
      <c r="R142" s="184">
        <f>Q142*H142</f>
        <v>12.43482</v>
      </c>
      <c r="S142" s="184">
        <v>0</v>
      </c>
      <c r="T142" s="185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141</v>
      </c>
      <c r="AT142" s="186" t="s">
        <v>136</v>
      </c>
      <c r="AU142" s="186" t="s">
        <v>83</v>
      </c>
      <c r="AY142" s="19" t="s">
        <v>134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19" t="s">
        <v>83</v>
      </c>
      <c r="BK142" s="187">
        <f>ROUND(I142*H142,2)</f>
        <v>0</v>
      </c>
      <c r="BL142" s="19" t="s">
        <v>141</v>
      </c>
      <c r="BM142" s="186" t="s">
        <v>280</v>
      </c>
    </row>
    <row r="143" spans="1:65" s="2" customFormat="1" ht="11.25">
      <c r="A143" s="36"/>
      <c r="B143" s="37"/>
      <c r="C143" s="38"/>
      <c r="D143" s="188" t="s">
        <v>142</v>
      </c>
      <c r="E143" s="38"/>
      <c r="F143" s="189" t="s">
        <v>789</v>
      </c>
      <c r="G143" s="38"/>
      <c r="H143" s="38"/>
      <c r="I143" s="190"/>
      <c r="J143" s="38"/>
      <c r="K143" s="38"/>
      <c r="L143" s="41"/>
      <c r="M143" s="191"/>
      <c r="N143" s="192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142</v>
      </c>
      <c r="AU143" s="19" t="s">
        <v>83</v>
      </c>
    </row>
    <row r="144" spans="1:65" s="12" customFormat="1" ht="25.9" customHeight="1">
      <c r="B144" s="159"/>
      <c r="C144" s="160"/>
      <c r="D144" s="161" t="s">
        <v>74</v>
      </c>
      <c r="E144" s="162" t="s">
        <v>790</v>
      </c>
      <c r="F144" s="162" t="s">
        <v>791</v>
      </c>
      <c r="G144" s="160"/>
      <c r="H144" s="160"/>
      <c r="I144" s="163"/>
      <c r="J144" s="164">
        <f>BK144</f>
        <v>0</v>
      </c>
      <c r="K144" s="160"/>
      <c r="L144" s="165"/>
      <c r="M144" s="166"/>
      <c r="N144" s="167"/>
      <c r="O144" s="167"/>
      <c r="P144" s="168">
        <f>SUM(P145:P146)</f>
        <v>0</v>
      </c>
      <c r="Q144" s="167"/>
      <c r="R144" s="168">
        <f>SUM(R145:R146)</f>
        <v>0.27629999999999999</v>
      </c>
      <c r="S144" s="167"/>
      <c r="T144" s="169">
        <f>SUM(T145:T146)</f>
        <v>0</v>
      </c>
      <c r="AR144" s="170" t="s">
        <v>85</v>
      </c>
      <c r="AT144" s="171" t="s">
        <v>74</v>
      </c>
      <c r="AU144" s="171" t="s">
        <v>75</v>
      </c>
      <c r="AY144" s="170" t="s">
        <v>134</v>
      </c>
      <c r="BK144" s="172">
        <f>SUM(BK145:BK146)</f>
        <v>0</v>
      </c>
    </row>
    <row r="145" spans="1:65" s="2" customFormat="1" ht="16.5" customHeight="1">
      <c r="A145" s="36"/>
      <c r="B145" s="37"/>
      <c r="C145" s="175" t="s">
        <v>283</v>
      </c>
      <c r="D145" s="175" t="s">
        <v>136</v>
      </c>
      <c r="E145" s="176" t="s">
        <v>792</v>
      </c>
      <c r="F145" s="177" t="s">
        <v>793</v>
      </c>
      <c r="G145" s="178" t="s">
        <v>139</v>
      </c>
      <c r="H145" s="179">
        <v>3</v>
      </c>
      <c r="I145" s="180"/>
      <c r="J145" s="181">
        <f>ROUND(I145*H145,2)</f>
        <v>0</v>
      </c>
      <c r="K145" s="177" t="s">
        <v>740</v>
      </c>
      <c r="L145" s="41"/>
      <c r="M145" s="182" t="s">
        <v>19</v>
      </c>
      <c r="N145" s="183" t="s">
        <v>46</v>
      </c>
      <c r="O145" s="66"/>
      <c r="P145" s="184">
        <f>O145*H145</f>
        <v>0</v>
      </c>
      <c r="Q145" s="184">
        <v>9.2100000000000001E-2</v>
      </c>
      <c r="R145" s="184">
        <f>Q145*H145</f>
        <v>0.27629999999999999</v>
      </c>
      <c r="S145" s="184">
        <v>0</v>
      </c>
      <c r="T145" s="185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6" t="s">
        <v>180</v>
      </c>
      <c r="AT145" s="186" t="s">
        <v>136</v>
      </c>
      <c r="AU145" s="186" t="s">
        <v>83</v>
      </c>
      <c r="AY145" s="19" t="s">
        <v>134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19" t="s">
        <v>83</v>
      </c>
      <c r="BK145" s="187">
        <f>ROUND(I145*H145,2)</f>
        <v>0</v>
      </c>
      <c r="BL145" s="19" t="s">
        <v>180</v>
      </c>
      <c r="BM145" s="186" t="s">
        <v>286</v>
      </c>
    </row>
    <row r="146" spans="1:65" s="2" customFormat="1" ht="11.25">
      <c r="A146" s="36"/>
      <c r="B146" s="37"/>
      <c r="C146" s="38"/>
      <c r="D146" s="188" t="s">
        <v>142</v>
      </c>
      <c r="E146" s="38"/>
      <c r="F146" s="189" t="s">
        <v>793</v>
      </c>
      <c r="G146" s="38"/>
      <c r="H146" s="38"/>
      <c r="I146" s="190"/>
      <c r="J146" s="38"/>
      <c r="K146" s="38"/>
      <c r="L146" s="41"/>
      <c r="M146" s="191"/>
      <c r="N146" s="192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142</v>
      </c>
      <c r="AU146" s="19" t="s">
        <v>83</v>
      </c>
    </row>
    <row r="147" spans="1:65" s="12" customFormat="1" ht="25.9" customHeight="1">
      <c r="B147" s="159"/>
      <c r="C147" s="160"/>
      <c r="D147" s="161" t="s">
        <v>74</v>
      </c>
      <c r="E147" s="162" t="s">
        <v>570</v>
      </c>
      <c r="F147" s="162" t="s">
        <v>794</v>
      </c>
      <c r="G147" s="160"/>
      <c r="H147" s="160"/>
      <c r="I147" s="163"/>
      <c r="J147" s="164">
        <f>BK147</f>
        <v>0</v>
      </c>
      <c r="K147" s="160"/>
      <c r="L147" s="165"/>
      <c r="M147" s="166"/>
      <c r="N147" s="167"/>
      <c r="O147" s="167"/>
      <c r="P147" s="168">
        <f>SUM(P148:P149)</f>
        <v>0</v>
      </c>
      <c r="Q147" s="167"/>
      <c r="R147" s="168">
        <f>SUM(R148:R149)</f>
        <v>0.22005</v>
      </c>
      <c r="S147" s="167"/>
      <c r="T147" s="169">
        <f>SUM(T148:T149)</f>
        <v>0</v>
      </c>
      <c r="AR147" s="170" t="s">
        <v>83</v>
      </c>
      <c r="AT147" s="171" t="s">
        <v>74</v>
      </c>
      <c r="AU147" s="171" t="s">
        <v>75</v>
      </c>
      <c r="AY147" s="170" t="s">
        <v>134</v>
      </c>
      <c r="BK147" s="172">
        <f>SUM(BK148:BK149)</f>
        <v>0</v>
      </c>
    </row>
    <row r="148" spans="1:65" s="2" customFormat="1" ht="16.5" customHeight="1">
      <c r="A148" s="36"/>
      <c r="B148" s="37"/>
      <c r="C148" s="175" t="s">
        <v>218</v>
      </c>
      <c r="D148" s="175" t="s">
        <v>136</v>
      </c>
      <c r="E148" s="176" t="s">
        <v>795</v>
      </c>
      <c r="F148" s="177" t="s">
        <v>796</v>
      </c>
      <c r="G148" s="178" t="s">
        <v>139</v>
      </c>
      <c r="H148" s="179">
        <v>3</v>
      </c>
      <c r="I148" s="180"/>
      <c r="J148" s="181">
        <f>ROUND(I148*H148,2)</f>
        <v>0</v>
      </c>
      <c r="K148" s="177" t="s">
        <v>740</v>
      </c>
      <c r="L148" s="41"/>
      <c r="M148" s="182" t="s">
        <v>19</v>
      </c>
      <c r="N148" s="183" t="s">
        <v>46</v>
      </c>
      <c r="O148" s="66"/>
      <c r="P148" s="184">
        <f>O148*H148</f>
        <v>0</v>
      </c>
      <c r="Q148" s="184">
        <v>7.3349999999999999E-2</v>
      </c>
      <c r="R148" s="184">
        <f>Q148*H148</f>
        <v>0.22005</v>
      </c>
      <c r="S148" s="184">
        <v>0</v>
      </c>
      <c r="T148" s="185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6" t="s">
        <v>141</v>
      </c>
      <c r="AT148" s="186" t="s">
        <v>136</v>
      </c>
      <c r="AU148" s="186" t="s">
        <v>83</v>
      </c>
      <c r="AY148" s="19" t="s">
        <v>134</v>
      </c>
      <c r="BE148" s="187">
        <f>IF(N148="základní",J148,0)</f>
        <v>0</v>
      </c>
      <c r="BF148" s="187">
        <f>IF(N148="snížená",J148,0)</f>
        <v>0</v>
      </c>
      <c r="BG148" s="187">
        <f>IF(N148="zákl. přenesená",J148,0)</f>
        <v>0</v>
      </c>
      <c r="BH148" s="187">
        <f>IF(N148="sníž. přenesená",J148,0)</f>
        <v>0</v>
      </c>
      <c r="BI148" s="187">
        <f>IF(N148="nulová",J148,0)</f>
        <v>0</v>
      </c>
      <c r="BJ148" s="19" t="s">
        <v>83</v>
      </c>
      <c r="BK148" s="187">
        <f>ROUND(I148*H148,2)</f>
        <v>0</v>
      </c>
      <c r="BL148" s="19" t="s">
        <v>141</v>
      </c>
      <c r="BM148" s="186" t="s">
        <v>290</v>
      </c>
    </row>
    <row r="149" spans="1:65" s="2" customFormat="1" ht="11.25">
      <c r="A149" s="36"/>
      <c r="B149" s="37"/>
      <c r="C149" s="38"/>
      <c r="D149" s="188" t="s">
        <v>142</v>
      </c>
      <c r="E149" s="38"/>
      <c r="F149" s="189" t="s">
        <v>796</v>
      </c>
      <c r="G149" s="38"/>
      <c r="H149" s="38"/>
      <c r="I149" s="190"/>
      <c r="J149" s="38"/>
      <c r="K149" s="38"/>
      <c r="L149" s="41"/>
      <c r="M149" s="191"/>
      <c r="N149" s="192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142</v>
      </c>
      <c r="AU149" s="19" t="s">
        <v>83</v>
      </c>
    </row>
    <row r="150" spans="1:65" s="12" customFormat="1" ht="25.9" customHeight="1">
      <c r="B150" s="159"/>
      <c r="C150" s="160"/>
      <c r="D150" s="161" t="s">
        <v>74</v>
      </c>
      <c r="E150" s="162" t="s">
        <v>589</v>
      </c>
      <c r="F150" s="162" t="s">
        <v>797</v>
      </c>
      <c r="G150" s="160"/>
      <c r="H150" s="160"/>
      <c r="I150" s="163"/>
      <c r="J150" s="164">
        <f>BK150</f>
        <v>0</v>
      </c>
      <c r="K150" s="160"/>
      <c r="L150" s="165"/>
      <c r="M150" s="166"/>
      <c r="N150" s="167"/>
      <c r="O150" s="167"/>
      <c r="P150" s="168">
        <f>SUM(P151:P158)</f>
        <v>0</v>
      </c>
      <c r="Q150" s="167"/>
      <c r="R150" s="168">
        <f>SUM(R151:R158)</f>
        <v>7.0000000000000007E-5</v>
      </c>
      <c r="S150" s="167"/>
      <c r="T150" s="169">
        <f>SUM(T151:T158)</f>
        <v>0</v>
      </c>
      <c r="AR150" s="170" t="s">
        <v>83</v>
      </c>
      <c r="AT150" s="171" t="s">
        <v>74</v>
      </c>
      <c r="AU150" s="171" t="s">
        <v>75</v>
      </c>
      <c r="AY150" s="170" t="s">
        <v>134</v>
      </c>
      <c r="BK150" s="172">
        <f>SUM(BK151:BK158)</f>
        <v>0</v>
      </c>
    </row>
    <row r="151" spans="1:65" s="2" customFormat="1" ht="16.5" customHeight="1">
      <c r="A151" s="36"/>
      <c r="B151" s="37"/>
      <c r="C151" s="175" t="s">
        <v>292</v>
      </c>
      <c r="D151" s="175" t="s">
        <v>136</v>
      </c>
      <c r="E151" s="176" t="s">
        <v>798</v>
      </c>
      <c r="F151" s="177" t="s">
        <v>799</v>
      </c>
      <c r="G151" s="178" t="s">
        <v>179</v>
      </c>
      <c r="H151" s="179">
        <v>15</v>
      </c>
      <c r="I151" s="180"/>
      <c r="J151" s="181">
        <f>ROUND(I151*H151,2)</f>
        <v>0</v>
      </c>
      <c r="K151" s="177" t="s">
        <v>740</v>
      </c>
      <c r="L151" s="41"/>
      <c r="M151" s="182" t="s">
        <v>19</v>
      </c>
      <c r="N151" s="183" t="s">
        <v>46</v>
      </c>
      <c r="O151" s="66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6" t="s">
        <v>141</v>
      </c>
      <c r="AT151" s="186" t="s">
        <v>136</v>
      </c>
      <c r="AU151" s="186" t="s">
        <v>83</v>
      </c>
      <c r="AY151" s="19" t="s">
        <v>134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19" t="s">
        <v>83</v>
      </c>
      <c r="BK151" s="187">
        <f>ROUND(I151*H151,2)</f>
        <v>0</v>
      </c>
      <c r="BL151" s="19" t="s">
        <v>141</v>
      </c>
      <c r="BM151" s="186" t="s">
        <v>295</v>
      </c>
    </row>
    <row r="152" spans="1:65" s="2" customFormat="1" ht="11.25">
      <c r="A152" s="36"/>
      <c r="B152" s="37"/>
      <c r="C152" s="38"/>
      <c r="D152" s="188" t="s">
        <v>142</v>
      </c>
      <c r="E152" s="38"/>
      <c r="F152" s="189" t="s">
        <v>799</v>
      </c>
      <c r="G152" s="38"/>
      <c r="H152" s="38"/>
      <c r="I152" s="190"/>
      <c r="J152" s="38"/>
      <c r="K152" s="38"/>
      <c r="L152" s="41"/>
      <c r="M152" s="191"/>
      <c r="N152" s="192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142</v>
      </c>
      <c r="AU152" s="19" t="s">
        <v>83</v>
      </c>
    </row>
    <row r="153" spans="1:65" s="2" customFormat="1" ht="16.5" customHeight="1">
      <c r="A153" s="36"/>
      <c r="B153" s="37"/>
      <c r="C153" s="175" t="s">
        <v>224</v>
      </c>
      <c r="D153" s="175" t="s">
        <v>136</v>
      </c>
      <c r="E153" s="176" t="s">
        <v>800</v>
      </c>
      <c r="F153" s="177" t="s">
        <v>801</v>
      </c>
      <c r="G153" s="178" t="s">
        <v>179</v>
      </c>
      <c r="H153" s="179">
        <v>41</v>
      </c>
      <c r="I153" s="180"/>
      <c r="J153" s="181">
        <f>ROUND(I153*H153,2)</f>
        <v>0</v>
      </c>
      <c r="K153" s="177" t="s">
        <v>740</v>
      </c>
      <c r="L153" s="41"/>
      <c r="M153" s="182" t="s">
        <v>19</v>
      </c>
      <c r="N153" s="183" t="s">
        <v>46</v>
      </c>
      <c r="O153" s="66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6" t="s">
        <v>141</v>
      </c>
      <c r="AT153" s="186" t="s">
        <v>136</v>
      </c>
      <c r="AU153" s="186" t="s">
        <v>83</v>
      </c>
      <c r="AY153" s="19" t="s">
        <v>134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19" t="s">
        <v>83</v>
      </c>
      <c r="BK153" s="187">
        <f>ROUND(I153*H153,2)</f>
        <v>0</v>
      </c>
      <c r="BL153" s="19" t="s">
        <v>141</v>
      </c>
      <c r="BM153" s="186" t="s">
        <v>299</v>
      </c>
    </row>
    <row r="154" spans="1:65" s="2" customFormat="1" ht="11.25">
      <c r="A154" s="36"/>
      <c r="B154" s="37"/>
      <c r="C154" s="38"/>
      <c r="D154" s="188" t="s">
        <v>142</v>
      </c>
      <c r="E154" s="38"/>
      <c r="F154" s="189" t="s">
        <v>801</v>
      </c>
      <c r="G154" s="38"/>
      <c r="H154" s="38"/>
      <c r="I154" s="190"/>
      <c r="J154" s="38"/>
      <c r="K154" s="38"/>
      <c r="L154" s="41"/>
      <c r="M154" s="191"/>
      <c r="N154" s="192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142</v>
      </c>
      <c r="AU154" s="19" t="s">
        <v>83</v>
      </c>
    </row>
    <row r="155" spans="1:65" s="2" customFormat="1" ht="16.5" customHeight="1">
      <c r="A155" s="36"/>
      <c r="B155" s="37"/>
      <c r="C155" s="175" t="s">
        <v>302</v>
      </c>
      <c r="D155" s="175" t="s">
        <v>136</v>
      </c>
      <c r="E155" s="176" t="s">
        <v>802</v>
      </c>
      <c r="F155" s="177" t="s">
        <v>803</v>
      </c>
      <c r="G155" s="178" t="s">
        <v>139</v>
      </c>
      <c r="H155" s="179">
        <v>5</v>
      </c>
      <c r="I155" s="180"/>
      <c r="J155" s="181">
        <f>ROUND(I155*H155,2)</f>
        <v>0</v>
      </c>
      <c r="K155" s="177" t="s">
        <v>740</v>
      </c>
      <c r="L155" s="41"/>
      <c r="M155" s="182" t="s">
        <v>19</v>
      </c>
      <c r="N155" s="183" t="s">
        <v>46</v>
      </c>
      <c r="O155" s="66"/>
      <c r="P155" s="184">
        <f>O155*H155</f>
        <v>0</v>
      </c>
      <c r="Q155" s="184">
        <v>1.0000000000000001E-5</v>
      </c>
      <c r="R155" s="184">
        <f>Q155*H155</f>
        <v>5.0000000000000002E-5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141</v>
      </c>
      <c r="AT155" s="186" t="s">
        <v>136</v>
      </c>
      <c r="AU155" s="186" t="s">
        <v>83</v>
      </c>
      <c r="AY155" s="19" t="s">
        <v>134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83</v>
      </c>
      <c r="BK155" s="187">
        <f>ROUND(I155*H155,2)</f>
        <v>0</v>
      </c>
      <c r="BL155" s="19" t="s">
        <v>141</v>
      </c>
      <c r="BM155" s="186" t="s">
        <v>305</v>
      </c>
    </row>
    <row r="156" spans="1:65" s="2" customFormat="1" ht="11.25">
      <c r="A156" s="36"/>
      <c r="B156" s="37"/>
      <c r="C156" s="38"/>
      <c r="D156" s="188" t="s">
        <v>142</v>
      </c>
      <c r="E156" s="38"/>
      <c r="F156" s="189" t="s">
        <v>803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142</v>
      </c>
      <c r="AU156" s="19" t="s">
        <v>83</v>
      </c>
    </row>
    <row r="157" spans="1:65" s="2" customFormat="1" ht="16.5" customHeight="1">
      <c r="A157" s="36"/>
      <c r="B157" s="37"/>
      <c r="C157" s="175" t="s">
        <v>230</v>
      </c>
      <c r="D157" s="175" t="s">
        <v>136</v>
      </c>
      <c r="E157" s="176" t="s">
        <v>804</v>
      </c>
      <c r="F157" s="177" t="s">
        <v>805</v>
      </c>
      <c r="G157" s="178" t="s">
        <v>139</v>
      </c>
      <c r="H157" s="179">
        <v>2</v>
      </c>
      <c r="I157" s="180"/>
      <c r="J157" s="181">
        <f>ROUND(I157*H157,2)</f>
        <v>0</v>
      </c>
      <c r="K157" s="177" t="s">
        <v>740</v>
      </c>
      <c r="L157" s="41"/>
      <c r="M157" s="182" t="s">
        <v>19</v>
      </c>
      <c r="N157" s="183" t="s">
        <v>46</v>
      </c>
      <c r="O157" s="66"/>
      <c r="P157" s="184">
        <f>O157*H157</f>
        <v>0</v>
      </c>
      <c r="Q157" s="184">
        <v>1.0000000000000001E-5</v>
      </c>
      <c r="R157" s="184">
        <f>Q157*H157</f>
        <v>2.0000000000000002E-5</v>
      </c>
      <c r="S157" s="184">
        <v>0</v>
      </c>
      <c r="T157" s="185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6" t="s">
        <v>141</v>
      </c>
      <c r="AT157" s="186" t="s">
        <v>136</v>
      </c>
      <c r="AU157" s="186" t="s">
        <v>83</v>
      </c>
      <c r="AY157" s="19" t="s">
        <v>134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19" t="s">
        <v>83</v>
      </c>
      <c r="BK157" s="187">
        <f>ROUND(I157*H157,2)</f>
        <v>0</v>
      </c>
      <c r="BL157" s="19" t="s">
        <v>141</v>
      </c>
      <c r="BM157" s="186" t="s">
        <v>310</v>
      </c>
    </row>
    <row r="158" spans="1:65" s="2" customFormat="1" ht="11.25">
      <c r="A158" s="36"/>
      <c r="B158" s="37"/>
      <c r="C158" s="38"/>
      <c r="D158" s="188" t="s">
        <v>142</v>
      </c>
      <c r="E158" s="38"/>
      <c r="F158" s="189" t="s">
        <v>805</v>
      </c>
      <c r="G158" s="38"/>
      <c r="H158" s="38"/>
      <c r="I158" s="190"/>
      <c r="J158" s="38"/>
      <c r="K158" s="38"/>
      <c r="L158" s="41"/>
      <c r="M158" s="191"/>
      <c r="N158" s="192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142</v>
      </c>
      <c r="AU158" s="19" t="s">
        <v>83</v>
      </c>
    </row>
    <row r="159" spans="1:65" s="12" customFormat="1" ht="25.9" customHeight="1">
      <c r="B159" s="159"/>
      <c r="C159" s="160"/>
      <c r="D159" s="161" t="s">
        <v>74</v>
      </c>
      <c r="E159" s="162" t="s">
        <v>598</v>
      </c>
      <c r="F159" s="162" t="s">
        <v>806</v>
      </c>
      <c r="G159" s="160"/>
      <c r="H159" s="160"/>
      <c r="I159" s="163"/>
      <c r="J159" s="164">
        <f>BK159</f>
        <v>0</v>
      </c>
      <c r="K159" s="160"/>
      <c r="L159" s="165"/>
      <c r="M159" s="166"/>
      <c r="N159" s="167"/>
      <c r="O159" s="167"/>
      <c r="P159" s="168">
        <f>SUM(P160:P175)</f>
        <v>0</v>
      </c>
      <c r="Q159" s="167"/>
      <c r="R159" s="168">
        <f>SUM(R160:R175)</f>
        <v>8.3527289999999983</v>
      </c>
      <c r="S159" s="167"/>
      <c r="T159" s="169">
        <f>SUM(T160:T175)</f>
        <v>0</v>
      </c>
      <c r="AR159" s="170" t="s">
        <v>83</v>
      </c>
      <c r="AT159" s="171" t="s">
        <v>74</v>
      </c>
      <c r="AU159" s="171" t="s">
        <v>75</v>
      </c>
      <c r="AY159" s="170" t="s">
        <v>134</v>
      </c>
      <c r="BK159" s="172">
        <f>SUM(BK160:BK175)</f>
        <v>0</v>
      </c>
    </row>
    <row r="160" spans="1:65" s="2" customFormat="1" ht="16.5" customHeight="1">
      <c r="A160" s="36"/>
      <c r="B160" s="37"/>
      <c r="C160" s="175" t="s">
        <v>313</v>
      </c>
      <c r="D160" s="175" t="s">
        <v>136</v>
      </c>
      <c r="E160" s="176" t="s">
        <v>807</v>
      </c>
      <c r="F160" s="177" t="s">
        <v>808</v>
      </c>
      <c r="G160" s="178" t="s">
        <v>179</v>
      </c>
      <c r="H160" s="179">
        <v>41</v>
      </c>
      <c r="I160" s="180"/>
      <c r="J160" s="181">
        <f>ROUND(I160*H160,2)</f>
        <v>0</v>
      </c>
      <c r="K160" s="177" t="s">
        <v>740</v>
      </c>
      <c r="L160" s="41"/>
      <c r="M160" s="182" t="s">
        <v>19</v>
      </c>
      <c r="N160" s="183" t="s">
        <v>46</v>
      </c>
      <c r="O160" s="66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141</v>
      </c>
      <c r="AT160" s="186" t="s">
        <v>136</v>
      </c>
      <c r="AU160" s="186" t="s">
        <v>83</v>
      </c>
      <c r="AY160" s="19" t="s">
        <v>134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83</v>
      </c>
      <c r="BK160" s="187">
        <f>ROUND(I160*H160,2)</f>
        <v>0</v>
      </c>
      <c r="BL160" s="19" t="s">
        <v>141</v>
      </c>
      <c r="BM160" s="186" t="s">
        <v>316</v>
      </c>
    </row>
    <row r="161" spans="1:65" s="2" customFormat="1" ht="11.25">
      <c r="A161" s="36"/>
      <c r="B161" s="37"/>
      <c r="C161" s="38"/>
      <c r="D161" s="188" t="s">
        <v>142</v>
      </c>
      <c r="E161" s="38"/>
      <c r="F161" s="189" t="s">
        <v>808</v>
      </c>
      <c r="G161" s="38"/>
      <c r="H161" s="38"/>
      <c r="I161" s="190"/>
      <c r="J161" s="38"/>
      <c r="K161" s="38"/>
      <c r="L161" s="41"/>
      <c r="M161" s="191"/>
      <c r="N161" s="192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142</v>
      </c>
      <c r="AU161" s="19" t="s">
        <v>83</v>
      </c>
    </row>
    <row r="162" spans="1:65" s="2" customFormat="1" ht="16.5" customHeight="1">
      <c r="A162" s="36"/>
      <c r="B162" s="37"/>
      <c r="C162" s="175" t="s">
        <v>236</v>
      </c>
      <c r="D162" s="175" t="s">
        <v>136</v>
      </c>
      <c r="E162" s="176" t="s">
        <v>809</v>
      </c>
      <c r="F162" s="177" t="s">
        <v>810</v>
      </c>
      <c r="G162" s="178" t="s">
        <v>811</v>
      </c>
      <c r="H162" s="179">
        <v>6</v>
      </c>
      <c r="I162" s="180"/>
      <c r="J162" s="181">
        <f>ROUND(I162*H162,2)</f>
        <v>0</v>
      </c>
      <c r="K162" s="177" t="s">
        <v>740</v>
      </c>
      <c r="L162" s="41"/>
      <c r="M162" s="182" t="s">
        <v>19</v>
      </c>
      <c r="N162" s="183" t="s">
        <v>46</v>
      </c>
      <c r="O162" s="66"/>
      <c r="P162" s="184">
        <f>O162*H162</f>
        <v>0</v>
      </c>
      <c r="Q162" s="184">
        <v>1.2999999999999999E-4</v>
      </c>
      <c r="R162" s="184">
        <f>Q162*H162</f>
        <v>7.7999999999999988E-4</v>
      </c>
      <c r="S162" s="184">
        <v>0</v>
      </c>
      <c r="T162" s="185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141</v>
      </c>
      <c r="AT162" s="186" t="s">
        <v>136</v>
      </c>
      <c r="AU162" s="186" t="s">
        <v>83</v>
      </c>
      <c r="AY162" s="19" t="s">
        <v>134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83</v>
      </c>
      <c r="BK162" s="187">
        <f>ROUND(I162*H162,2)</f>
        <v>0</v>
      </c>
      <c r="BL162" s="19" t="s">
        <v>141</v>
      </c>
      <c r="BM162" s="186" t="s">
        <v>321</v>
      </c>
    </row>
    <row r="163" spans="1:65" s="2" customFormat="1" ht="11.25">
      <c r="A163" s="36"/>
      <c r="B163" s="37"/>
      <c r="C163" s="38"/>
      <c r="D163" s="188" t="s">
        <v>142</v>
      </c>
      <c r="E163" s="38"/>
      <c r="F163" s="189" t="s">
        <v>810</v>
      </c>
      <c r="G163" s="38"/>
      <c r="H163" s="38"/>
      <c r="I163" s="190"/>
      <c r="J163" s="38"/>
      <c r="K163" s="38"/>
      <c r="L163" s="41"/>
      <c r="M163" s="191"/>
      <c r="N163" s="192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142</v>
      </c>
      <c r="AU163" s="19" t="s">
        <v>83</v>
      </c>
    </row>
    <row r="164" spans="1:65" s="2" customFormat="1" ht="16.5" customHeight="1">
      <c r="A164" s="36"/>
      <c r="B164" s="37"/>
      <c r="C164" s="175" t="s">
        <v>328</v>
      </c>
      <c r="D164" s="175" t="s">
        <v>136</v>
      </c>
      <c r="E164" s="176" t="s">
        <v>812</v>
      </c>
      <c r="F164" s="177" t="s">
        <v>813</v>
      </c>
      <c r="G164" s="178" t="s">
        <v>179</v>
      </c>
      <c r="H164" s="179">
        <v>41</v>
      </c>
      <c r="I164" s="180"/>
      <c r="J164" s="181">
        <f>ROUND(I164*H164,2)</f>
        <v>0</v>
      </c>
      <c r="K164" s="177" t="s">
        <v>740</v>
      </c>
      <c r="L164" s="41"/>
      <c r="M164" s="182" t="s">
        <v>19</v>
      </c>
      <c r="N164" s="183" t="s">
        <v>46</v>
      </c>
      <c r="O164" s="66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141</v>
      </c>
      <c r="AT164" s="186" t="s">
        <v>136</v>
      </c>
      <c r="AU164" s="186" t="s">
        <v>83</v>
      </c>
      <c r="AY164" s="19" t="s">
        <v>134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83</v>
      </c>
      <c r="BK164" s="187">
        <f>ROUND(I164*H164,2)</f>
        <v>0</v>
      </c>
      <c r="BL164" s="19" t="s">
        <v>141</v>
      </c>
      <c r="BM164" s="186" t="s">
        <v>331</v>
      </c>
    </row>
    <row r="165" spans="1:65" s="2" customFormat="1" ht="11.25">
      <c r="A165" s="36"/>
      <c r="B165" s="37"/>
      <c r="C165" s="38"/>
      <c r="D165" s="188" t="s">
        <v>142</v>
      </c>
      <c r="E165" s="38"/>
      <c r="F165" s="189" t="s">
        <v>813</v>
      </c>
      <c r="G165" s="38"/>
      <c r="H165" s="38"/>
      <c r="I165" s="190"/>
      <c r="J165" s="38"/>
      <c r="K165" s="38"/>
      <c r="L165" s="41"/>
      <c r="M165" s="191"/>
      <c r="N165" s="192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142</v>
      </c>
      <c r="AU165" s="19" t="s">
        <v>83</v>
      </c>
    </row>
    <row r="166" spans="1:65" s="2" customFormat="1" ht="16.5" customHeight="1">
      <c r="A166" s="36"/>
      <c r="B166" s="37"/>
      <c r="C166" s="175" t="s">
        <v>240</v>
      </c>
      <c r="D166" s="175" t="s">
        <v>136</v>
      </c>
      <c r="E166" s="176" t="s">
        <v>814</v>
      </c>
      <c r="F166" s="177" t="s">
        <v>815</v>
      </c>
      <c r="G166" s="178" t="s">
        <v>139</v>
      </c>
      <c r="H166" s="179">
        <v>2</v>
      </c>
      <c r="I166" s="180"/>
      <c r="J166" s="181">
        <f>ROUND(I166*H166,2)</f>
        <v>0</v>
      </c>
      <c r="K166" s="177" t="s">
        <v>740</v>
      </c>
      <c r="L166" s="41"/>
      <c r="M166" s="182" t="s">
        <v>19</v>
      </c>
      <c r="N166" s="183" t="s">
        <v>46</v>
      </c>
      <c r="O166" s="66"/>
      <c r="P166" s="184">
        <f>O166*H166</f>
        <v>0</v>
      </c>
      <c r="Q166" s="184">
        <v>2.2089799999999999</v>
      </c>
      <c r="R166" s="184">
        <f>Q166*H166</f>
        <v>4.4179599999999999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141</v>
      </c>
      <c r="AT166" s="186" t="s">
        <v>136</v>
      </c>
      <c r="AU166" s="186" t="s">
        <v>83</v>
      </c>
      <c r="AY166" s="19" t="s">
        <v>134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83</v>
      </c>
      <c r="BK166" s="187">
        <f>ROUND(I166*H166,2)</f>
        <v>0</v>
      </c>
      <c r="BL166" s="19" t="s">
        <v>141</v>
      </c>
      <c r="BM166" s="186" t="s">
        <v>339</v>
      </c>
    </row>
    <row r="167" spans="1:65" s="2" customFormat="1" ht="11.25">
      <c r="A167" s="36"/>
      <c r="B167" s="37"/>
      <c r="C167" s="38"/>
      <c r="D167" s="188" t="s">
        <v>142</v>
      </c>
      <c r="E167" s="38"/>
      <c r="F167" s="189" t="s">
        <v>815</v>
      </c>
      <c r="G167" s="38"/>
      <c r="H167" s="38"/>
      <c r="I167" s="190"/>
      <c r="J167" s="38"/>
      <c r="K167" s="38"/>
      <c r="L167" s="41"/>
      <c r="M167" s="191"/>
      <c r="N167" s="192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142</v>
      </c>
      <c r="AU167" s="19" t="s">
        <v>83</v>
      </c>
    </row>
    <row r="168" spans="1:65" s="2" customFormat="1" ht="16.5" customHeight="1">
      <c r="A168" s="36"/>
      <c r="B168" s="37"/>
      <c r="C168" s="175" t="s">
        <v>351</v>
      </c>
      <c r="D168" s="175" t="s">
        <v>136</v>
      </c>
      <c r="E168" s="176" t="s">
        <v>816</v>
      </c>
      <c r="F168" s="177" t="s">
        <v>817</v>
      </c>
      <c r="G168" s="178" t="s">
        <v>188</v>
      </c>
      <c r="H168" s="179">
        <v>0.42</v>
      </c>
      <c r="I168" s="180"/>
      <c r="J168" s="181">
        <f>ROUND(I168*H168,2)</f>
        <v>0</v>
      </c>
      <c r="K168" s="177" t="s">
        <v>740</v>
      </c>
      <c r="L168" s="41"/>
      <c r="M168" s="182" t="s">
        <v>19</v>
      </c>
      <c r="N168" s="183" t="s">
        <v>46</v>
      </c>
      <c r="O168" s="66"/>
      <c r="P168" s="184">
        <f>O168*H168</f>
        <v>0</v>
      </c>
      <c r="Q168" s="184">
        <v>2.5499999999999998</v>
      </c>
      <c r="R168" s="184">
        <f>Q168*H168</f>
        <v>1.071</v>
      </c>
      <c r="S168" s="184">
        <v>0</v>
      </c>
      <c r="T168" s="185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6" t="s">
        <v>141</v>
      </c>
      <c r="AT168" s="186" t="s">
        <v>136</v>
      </c>
      <c r="AU168" s="186" t="s">
        <v>83</v>
      </c>
      <c r="AY168" s="19" t="s">
        <v>134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19" t="s">
        <v>83</v>
      </c>
      <c r="BK168" s="187">
        <f>ROUND(I168*H168,2)</f>
        <v>0</v>
      </c>
      <c r="BL168" s="19" t="s">
        <v>141</v>
      </c>
      <c r="BM168" s="186" t="s">
        <v>354</v>
      </c>
    </row>
    <row r="169" spans="1:65" s="2" customFormat="1" ht="11.25">
      <c r="A169" s="36"/>
      <c r="B169" s="37"/>
      <c r="C169" s="38"/>
      <c r="D169" s="188" t="s">
        <v>142</v>
      </c>
      <c r="E169" s="38"/>
      <c r="F169" s="189" t="s">
        <v>817</v>
      </c>
      <c r="G169" s="38"/>
      <c r="H169" s="38"/>
      <c r="I169" s="190"/>
      <c r="J169" s="38"/>
      <c r="K169" s="38"/>
      <c r="L169" s="41"/>
      <c r="M169" s="191"/>
      <c r="N169" s="192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142</v>
      </c>
      <c r="AU169" s="19" t="s">
        <v>83</v>
      </c>
    </row>
    <row r="170" spans="1:65" s="2" customFormat="1" ht="16.5" customHeight="1">
      <c r="A170" s="36"/>
      <c r="B170" s="37"/>
      <c r="C170" s="175" t="s">
        <v>248</v>
      </c>
      <c r="D170" s="175" t="s">
        <v>136</v>
      </c>
      <c r="E170" s="176" t="s">
        <v>818</v>
      </c>
      <c r="F170" s="177" t="s">
        <v>819</v>
      </c>
      <c r="G170" s="178" t="s">
        <v>188</v>
      </c>
      <c r="H170" s="179">
        <v>0.59</v>
      </c>
      <c r="I170" s="180"/>
      <c r="J170" s="181">
        <f>ROUND(I170*H170,2)</f>
        <v>0</v>
      </c>
      <c r="K170" s="177" t="s">
        <v>740</v>
      </c>
      <c r="L170" s="41"/>
      <c r="M170" s="182" t="s">
        <v>19</v>
      </c>
      <c r="N170" s="183" t="s">
        <v>46</v>
      </c>
      <c r="O170" s="66"/>
      <c r="P170" s="184">
        <f>O170*H170</f>
        <v>0</v>
      </c>
      <c r="Q170" s="184">
        <v>2.5510999999999999</v>
      </c>
      <c r="R170" s="184">
        <f>Q170*H170</f>
        <v>1.5051489999999998</v>
      </c>
      <c r="S170" s="184">
        <v>0</v>
      </c>
      <c r="T170" s="185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6" t="s">
        <v>141</v>
      </c>
      <c r="AT170" s="186" t="s">
        <v>136</v>
      </c>
      <c r="AU170" s="186" t="s">
        <v>83</v>
      </c>
      <c r="AY170" s="19" t="s">
        <v>134</v>
      </c>
      <c r="BE170" s="187">
        <f>IF(N170="základní",J170,0)</f>
        <v>0</v>
      </c>
      <c r="BF170" s="187">
        <f>IF(N170="snížená",J170,0)</f>
        <v>0</v>
      </c>
      <c r="BG170" s="187">
        <f>IF(N170="zákl. přenesená",J170,0)</f>
        <v>0</v>
      </c>
      <c r="BH170" s="187">
        <f>IF(N170="sníž. přenesená",J170,0)</f>
        <v>0</v>
      </c>
      <c r="BI170" s="187">
        <f>IF(N170="nulová",J170,0)</f>
        <v>0</v>
      </c>
      <c r="BJ170" s="19" t="s">
        <v>83</v>
      </c>
      <c r="BK170" s="187">
        <f>ROUND(I170*H170,2)</f>
        <v>0</v>
      </c>
      <c r="BL170" s="19" t="s">
        <v>141</v>
      </c>
      <c r="BM170" s="186" t="s">
        <v>359</v>
      </c>
    </row>
    <row r="171" spans="1:65" s="2" customFormat="1" ht="11.25">
      <c r="A171" s="36"/>
      <c r="B171" s="37"/>
      <c r="C171" s="38"/>
      <c r="D171" s="188" t="s">
        <v>142</v>
      </c>
      <c r="E171" s="38"/>
      <c r="F171" s="189" t="s">
        <v>819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142</v>
      </c>
      <c r="AU171" s="19" t="s">
        <v>83</v>
      </c>
    </row>
    <row r="172" spans="1:65" s="2" customFormat="1" ht="16.5" customHeight="1">
      <c r="A172" s="36"/>
      <c r="B172" s="37"/>
      <c r="C172" s="175" t="s">
        <v>361</v>
      </c>
      <c r="D172" s="175" t="s">
        <v>136</v>
      </c>
      <c r="E172" s="176" t="s">
        <v>820</v>
      </c>
      <c r="F172" s="177" t="s">
        <v>821</v>
      </c>
      <c r="G172" s="178" t="s">
        <v>147</v>
      </c>
      <c r="H172" s="179">
        <v>4</v>
      </c>
      <c r="I172" s="180"/>
      <c r="J172" s="181">
        <f>ROUND(I172*H172,2)</f>
        <v>0</v>
      </c>
      <c r="K172" s="177" t="s">
        <v>740</v>
      </c>
      <c r="L172" s="41"/>
      <c r="M172" s="182" t="s">
        <v>19</v>
      </c>
      <c r="N172" s="183" t="s">
        <v>46</v>
      </c>
      <c r="O172" s="66"/>
      <c r="P172" s="184">
        <f>O172*H172</f>
        <v>0</v>
      </c>
      <c r="Q172" s="184">
        <v>9.4199999999999996E-3</v>
      </c>
      <c r="R172" s="184">
        <f>Q172*H172</f>
        <v>3.7679999999999998E-2</v>
      </c>
      <c r="S172" s="184">
        <v>0</v>
      </c>
      <c r="T172" s="185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6" t="s">
        <v>141</v>
      </c>
      <c r="AT172" s="186" t="s">
        <v>136</v>
      </c>
      <c r="AU172" s="186" t="s">
        <v>83</v>
      </c>
      <c r="AY172" s="19" t="s">
        <v>134</v>
      </c>
      <c r="BE172" s="187">
        <f>IF(N172="základní",J172,0)</f>
        <v>0</v>
      </c>
      <c r="BF172" s="187">
        <f>IF(N172="snížená",J172,0)</f>
        <v>0</v>
      </c>
      <c r="BG172" s="187">
        <f>IF(N172="zákl. přenesená",J172,0)</f>
        <v>0</v>
      </c>
      <c r="BH172" s="187">
        <f>IF(N172="sníž. přenesená",J172,0)</f>
        <v>0</v>
      </c>
      <c r="BI172" s="187">
        <f>IF(N172="nulová",J172,0)</f>
        <v>0</v>
      </c>
      <c r="BJ172" s="19" t="s">
        <v>83</v>
      </c>
      <c r="BK172" s="187">
        <f>ROUND(I172*H172,2)</f>
        <v>0</v>
      </c>
      <c r="BL172" s="19" t="s">
        <v>141</v>
      </c>
      <c r="BM172" s="186" t="s">
        <v>364</v>
      </c>
    </row>
    <row r="173" spans="1:65" s="2" customFormat="1" ht="11.25">
      <c r="A173" s="36"/>
      <c r="B173" s="37"/>
      <c r="C173" s="38"/>
      <c r="D173" s="188" t="s">
        <v>142</v>
      </c>
      <c r="E173" s="38"/>
      <c r="F173" s="189" t="s">
        <v>821</v>
      </c>
      <c r="G173" s="38"/>
      <c r="H173" s="38"/>
      <c r="I173" s="190"/>
      <c r="J173" s="38"/>
      <c r="K173" s="38"/>
      <c r="L173" s="41"/>
      <c r="M173" s="191"/>
      <c r="N173" s="192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142</v>
      </c>
      <c r="AU173" s="19" t="s">
        <v>83</v>
      </c>
    </row>
    <row r="174" spans="1:65" s="2" customFormat="1" ht="16.5" customHeight="1">
      <c r="A174" s="36"/>
      <c r="B174" s="37"/>
      <c r="C174" s="175" t="s">
        <v>252</v>
      </c>
      <c r="D174" s="175" t="s">
        <v>136</v>
      </c>
      <c r="E174" s="176" t="s">
        <v>822</v>
      </c>
      <c r="F174" s="177" t="s">
        <v>823</v>
      </c>
      <c r="G174" s="178" t="s">
        <v>139</v>
      </c>
      <c r="H174" s="179">
        <v>8</v>
      </c>
      <c r="I174" s="180"/>
      <c r="J174" s="181">
        <f>ROUND(I174*H174,2)</f>
        <v>0</v>
      </c>
      <c r="K174" s="177" t="s">
        <v>740</v>
      </c>
      <c r="L174" s="41"/>
      <c r="M174" s="182" t="s">
        <v>19</v>
      </c>
      <c r="N174" s="183" t="s">
        <v>46</v>
      </c>
      <c r="O174" s="66"/>
      <c r="P174" s="184">
        <f>O174*H174</f>
        <v>0</v>
      </c>
      <c r="Q174" s="184">
        <v>0.16502</v>
      </c>
      <c r="R174" s="184">
        <f>Q174*H174</f>
        <v>1.32016</v>
      </c>
      <c r="S174" s="184">
        <v>0</v>
      </c>
      <c r="T174" s="18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6" t="s">
        <v>141</v>
      </c>
      <c r="AT174" s="186" t="s">
        <v>136</v>
      </c>
      <c r="AU174" s="186" t="s">
        <v>83</v>
      </c>
      <c r="AY174" s="19" t="s">
        <v>134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19" t="s">
        <v>83</v>
      </c>
      <c r="BK174" s="187">
        <f>ROUND(I174*H174,2)</f>
        <v>0</v>
      </c>
      <c r="BL174" s="19" t="s">
        <v>141</v>
      </c>
      <c r="BM174" s="186" t="s">
        <v>368</v>
      </c>
    </row>
    <row r="175" spans="1:65" s="2" customFormat="1" ht="11.25">
      <c r="A175" s="36"/>
      <c r="B175" s="37"/>
      <c r="C175" s="38"/>
      <c r="D175" s="188" t="s">
        <v>142</v>
      </c>
      <c r="E175" s="38"/>
      <c r="F175" s="189" t="s">
        <v>823</v>
      </c>
      <c r="G175" s="38"/>
      <c r="H175" s="38"/>
      <c r="I175" s="190"/>
      <c r="J175" s="38"/>
      <c r="K175" s="38"/>
      <c r="L175" s="41"/>
      <c r="M175" s="191"/>
      <c r="N175" s="192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142</v>
      </c>
      <c r="AU175" s="19" t="s">
        <v>83</v>
      </c>
    </row>
    <row r="176" spans="1:65" s="12" customFormat="1" ht="25.9" customHeight="1">
      <c r="B176" s="159"/>
      <c r="C176" s="160"/>
      <c r="D176" s="161" t="s">
        <v>74</v>
      </c>
      <c r="E176" s="162" t="s">
        <v>824</v>
      </c>
      <c r="F176" s="162" t="s">
        <v>825</v>
      </c>
      <c r="G176" s="160"/>
      <c r="H176" s="160"/>
      <c r="I176" s="163"/>
      <c r="J176" s="164">
        <f>BK176</f>
        <v>0</v>
      </c>
      <c r="K176" s="160"/>
      <c r="L176" s="165"/>
      <c r="M176" s="166"/>
      <c r="N176" s="167"/>
      <c r="O176" s="167"/>
      <c r="P176" s="168">
        <f>SUM(P177:P180)</f>
        <v>0</v>
      </c>
      <c r="Q176" s="167"/>
      <c r="R176" s="168">
        <f>SUM(R177:R180)</f>
        <v>0</v>
      </c>
      <c r="S176" s="167"/>
      <c r="T176" s="169">
        <f>SUM(T177:T180)</f>
        <v>0</v>
      </c>
      <c r="AR176" s="170" t="s">
        <v>83</v>
      </c>
      <c r="AT176" s="171" t="s">
        <v>74</v>
      </c>
      <c r="AU176" s="171" t="s">
        <v>75</v>
      </c>
      <c r="AY176" s="170" t="s">
        <v>134</v>
      </c>
      <c r="BK176" s="172">
        <f>SUM(BK177:BK180)</f>
        <v>0</v>
      </c>
    </row>
    <row r="177" spans="1:65" s="2" customFormat="1" ht="16.5" customHeight="1">
      <c r="A177" s="36"/>
      <c r="B177" s="37"/>
      <c r="C177" s="175" t="s">
        <v>370</v>
      </c>
      <c r="D177" s="175" t="s">
        <v>136</v>
      </c>
      <c r="E177" s="176" t="s">
        <v>826</v>
      </c>
      <c r="F177" s="177" t="s">
        <v>827</v>
      </c>
      <c r="G177" s="178" t="s">
        <v>229</v>
      </c>
      <c r="H177" s="179">
        <v>139.28399999999999</v>
      </c>
      <c r="I177" s="180"/>
      <c r="J177" s="181">
        <f>ROUND(I177*H177,2)</f>
        <v>0</v>
      </c>
      <c r="K177" s="177" t="s">
        <v>740</v>
      </c>
      <c r="L177" s="41"/>
      <c r="M177" s="182" t="s">
        <v>19</v>
      </c>
      <c r="N177" s="183" t="s">
        <v>46</v>
      </c>
      <c r="O177" s="66"/>
      <c r="P177" s="184">
        <f>O177*H177</f>
        <v>0</v>
      </c>
      <c r="Q177" s="184">
        <v>0</v>
      </c>
      <c r="R177" s="184">
        <f>Q177*H177</f>
        <v>0</v>
      </c>
      <c r="S177" s="184">
        <v>0</v>
      </c>
      <c r="T177" s="185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6" t="s">
        <v>141</v>
      </c>
      <c r="AT177" s="186" t="s">
        <v>136</v>
      </c>
      <c r="AU177" s="186" t="s">
        <v>83</v>
      </c>
      <c r="AY177" s="19" t="s">
        <v>134</v>
      </c>
      <c r="BE177" s="187">
        <f>IF(N177="základní",J177,0)</f>
        <v>0</v>
      </c>
      <c r="BF177" s="187">
        <f>IF(N177="snížená",J177,0)</f>
        <v>0</v>
      </c>
      <c r="BG177" s="187">
        <f>IF(N177="zákl. přenesená",J177,0)</f>
        <v>0</v>
      </c>
      <c r="BH177" s="187">
        <f>IF(N177="sníž. přenesená",J177,0)</f>
        <v>0</v>
      </c>
      <c r="BI177" s="187">
        <f>IF(N177="nulová",J177,0)</f>
        <v>0</v>
      </c>
      <c r="BJ177" s="19" t="s">
        <v>83</v>
      </c>
      <c r="BK177" s="187">
        <f>ROUND(I177*H177,2)</f>
        <v>0</v>
      </c>
      <c r="BL177" s="19" t="s">
        <v>141</v>
      </c>
      <c r="BM177" s="186" t="s">
        <v>373</v>
      </c>
    </row>
    <row r="178" spans="1:65" s="2" customFormat="1" ht="11.25">
      <c r="A178" s="36"/>
      <c r="B178" s="37"/>
      <c r="C178" s="38"/>
      <c r="D178" s="188" t="s">
        <v>142</v>
      </c>
      <c r="E178" s="38"/>
      <c r="F178" s="189" t="s">
        <v>827</v>
      </c>
      <c r="G178" s="38"/>
      <c r="H178" s="38"/>
      <c r="I178" s="190"/>
      <c r="J178" s="38"/>
      <c r="K178" s="38"/>
      <c r="L178" s="41"/>
      <c r="M178" s="191"/>
      <c r="N178" s="192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142</v>
      </c>
      <c r="AU178" s="19" t="s">
        <v>83</v>
      </c>
    </row>
    <row r="179" spans="1:65" s="2" customFormat="1" ht="16.5" customHeight="1">
      <c r="A179" s="36"/>
      <c r="B179" s="37"/>
      <c r="C179" s="175" t="s">
        <v>257</v>
      </c>
      <c r="D179" s="175" t="s">
        <v>136</v>
      </c>
      <c r="E179" s="176" t="s">
        <v>828</v>
      </c>
      <c r="F179" s="177" t="s">
        <v>829</v>
      </c>
      <c r="G179" s="178" t="s">
        <v>229</v>
      </c>
      <c r="H179" s="179">
        <v>139.28399999999999</v>
      </c>
      <c r="I179" s="180"/>
      <c r="J179" s="181">
        <f>ROUND(I179*H179,2)</f>
        <v>0</v>
      </c>
      <c r="K179" s="177" t="s">
        <v>740</v>
      </c>
      <c r="L179" s="41"/>
      <c r="M179" s="182" t="s">
        <v>19</v>
      </c>
      <c r="N179" s="183" t="s">
        <v>46</v>
      </c>
      <c r="O179" s="66"/>
      <c r="P179" s="184">
        <f>O179*H179</f>
        <v>0</v>
      </c>
      <c r="Q179" s="184">
        <v>0</v>
      </c>
      <c r="R179" s="184">
        <f>Q179*H179</f>
        <v>0</v>
      </c>
      <c r="S179" s="184">
        <v>0</v>
      </c>
      <c r="T179" s="185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6" t="s">
        <v>141</v>
      </c>
      <c r="AT179" s="186" t="s">
        <v>136</v>
      </c>
      <c r="AU179" s="186" t="s">
        <v>83</v>
      </c>
      <c r="AY179" s="19" t="s">
        <v>134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19" t="s">
        <v>83</v>
      </c>
      <c r="BK179" s="187">
        <f>ROUND(I179*H179,2)</f>
        <v>0</v>
      </c>
      <c r="BL179" s="19" t="s">
        <v>141</v>
      </c>
      <c r="BM179" s="186" t="s">
        <v>377</v>
      </c>
    </row>
    <row r="180" spans="1:65" s="2" customFormat="1" ht="11.25">
      <c r="A180" s="36"/>
      <c r="B180" s="37"/>
      <c r="C180" s="38"/>
      <c r="D180" s="188" t="s">
        <v>142</v>
      </c>
      <c r="E180" s="38"/>
      <c r="F180" s="189" t="s">
        <v>829</v>
      </c>
      <c r="G180" s="38"/>
      <c r="H180" s="38"/>
      <c r="I180" s="190"/>
      <c r="J180" s="38"/>
      <c r="K180" s="38"/>
      <c r="L180" s="41"/>
      <c r="M180" s="191"/>
      <c r="N180" s="192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142</v>
      </c>
      <c r="AU180" s="19" t="s">
        <v>83</v>
      </c>
    </row>
    <row r="181" spans="1:65" s="12" customFormat="1" ht="25.9" customHeight="1">
      <c r="B181" s="159"/>
      <c r="C181" s="160"/>
      <c r="D181" s="161" t="s">
        <v>74</v>
      </c>
      <c r="E181" s="162" t="s">
        <v>830</v>
      </c>
      <c r="F181" s="162" t="s">
        <v>831</v>
      </c>
      <c r="G181" s="160"/>
      <c r="H181" s="160"/>
      <c r="I181" s="163"/>
      <c r="J181" s="164">
        <f>BK181</f>
        <v>0</v>
      </c>
      <c r="K181" s="160"/>
      <c r="L181" s="165"/>
      <c r="M181" s="166"/>
      <c r="N181" s="167"/>
      <c r="O181" s="167"/>
      <c r="P181" s="168">
        <f>SUM(P182:P233)</f>
        <v>0</v>
      </c>
      <c r="Q181" s="167"/>
      <c r="R181" s="168">
        <f>SUM(R182:R233)</f>
        <v>25.835580000000007</v>
      </c>
      <c r="S181" s="167"/>
      <c r="T181" s="169">
        <f>SUM(T182:T233)</f>
        <v>0</v>
      </c>
      <c r="AR181" s="170" t="s">
        <v>83</v>
      </c>
      <c r="AT181" s="171" t="s">
        <v>74</v>
      </c>
      <c r="AU181" s="171" t="s">
        <v>75</v>
      </c>
      <c r="AY181" s="170" t="s">
        <v>134</v>
      </c>
      <c r="BK181" s="172">
        <f>SUM(BK182:BK233)</f>
        <v>0</v>
      </c>
    </row>
    <row r="182" spans="1:65" s="2" customFormat="1" ht="16.5" customHeight="1">
      <c r="A182" s="36"/>
      <c r="B182" s="37"/>
      <c r="C182" s="217" t="s">
        <v>379</v>
      </c>
      <c r="D182" s="217" t="s">
        <v>244</v>
      </c>
      <c r="E182" s="218" t="s">
        <v>832</v>
      </c>
      <c r="F182" s="219" t="s">
        <v>833</v>
      </c>
      <c r="G182" s="220" t="s">
        <v>179</v>
      </c>
      <c r="H182" s="221">
        <v>56</v>
      </c>
      <c r="I182" s="222"/>
      <c r="J182" s="223">
        <f>ROUND(I182*H182,2)</f>
        <v>0</v>
      </c>
      <c r="K182" s="219" t="s">
        <v>740</v>
      </c>
      <c r="L182" s="224"/>
      <c r="M182" s="225" t="s">
        <v>19</v>
      </c>
      <c r="N182" s="226" t="s">
        <v>46</v>
      </c>
      <c r="O182" s="66"/>
      <c r="P182" s="184">
        <f>O182*H182</f>
        <v>0</v>
      </c>
      <c r="Q182" s="184">
        <v>0</v>
      </c>
      <c r="R182" s="184">
        <f>Q182*H182</f>
        <v>0</v>
      </c>
      <c r="S182" s="184">
        <v>0</v>
      </c>
      <c r="T182" s="185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6" t="s">
        <v>160</v>
      </c>
      <c r="AT182" s="186" t="s">
        <v>244</v>
      </c>
      <c r="AU182" s="186" t="s">
        <v>83</v>
      </c>
      <c r="AY182" s="19" t="s">
        <v>134</v>
      </c>
      <c r="BE182" s="187">
        <f>IF(N182="základní",J182,0)</f>
        <v>0</v>
      </c>
      <c r="BF182" s="187">
        <f>IF(N182="snížená",J182,0)</f>
        <v>0</v>
      </c>
      <c r="BG182" s="187">
        <f>IF(N182="zákl. přenesená",J182,0)</f>
        <v>0</v>
      </c>
      <c r="BH182" s="187">
        <f>IF(N182="sníž. přenesená",J182,0)</f>
        <v>0</v>
      </c>
      <c r="BI182" s="187">
        <f>IF(N182="nulová",J182,0)</f>
        <v>0</v>
      </c>
      <c r="BJ182" s="19" t="s">
        <v>83</v>
      </c>
      <c r="BK182" s="187">
        <f>ROUND(I182*H182,2)</f>
        <v>0</v>
      </c>
      <c r="BL182" s="19" t="s">
        <v>141</v>
      </c>
      <c r="BM182" s="186" t="s">
        <v>382</v>
      </c>
    </row>
    <row r="183" spans="1:65" s="2" customFormat="1" ht="11.25">
      <c r="A183" s="36"/>
      <c r="B183" s="37"/>
      <c r="C183" s="38"/>
      <c r="D183" s="188" t="s">
        <v>142</v>
      </c>
      <c r="E183" s="38"/>
      <c r="F183" s="189" t="s">
        <v>833</v>
      </c>
      <c r="G183" s="38"/>
      <c r="H183" s="38"/>
      <c r="I183" s="190"/>
      <c r="J183" s="38"/>
      <c r="K183" s="38"/>
      <c r="L183" s="41"/>
      <c r="M183" s="191"/>
      <c r="N183" s="192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142</v>
      </c>
      <c r="AU183" s="19" t="s">
        <v>83</v>
      </c>
    </row>
    <row r="184" spans="1:65" s="2" customFormat="1" ht="16.5" customHeight="1">
      <c r="A184" s="36"/>
      <c r="B184" s="37"/>
      <c r="C184" s="217" t="s">
        <v>271</v>
      </c>
      <c r="D184" s="217" t="s">
        <v>244</v>
      </c>
      <c r="E184" s="218" t="s">
        <v>834</v>
      </c>
      <c r="F184" s="219" t="s">
        <v>835</v>
      </c>
      <c r="G184" s="220" t="s">
        <v>229</v>
      </c>
      <c r="H184" s="221">
        <v>21.8</v>
      </c>
      <c r="I184" s="222"/>
      <c r="J184" s="223">
        <f>ROUND(I184*H184,2)</f>
        <v>0</v>
      </c>
      <c r="K184" s="219" t="s">
        <v>740</v>
      </c>
      <c r="L184" s="224"/>
      <c r="M184" s="225" t="s">
        <v>19</v>
      </c>
      <c r="N184" s="226" t="s">
        <v>46</v>
      </c>
      <c r="O184" s="66"/>
      <c r="P184" s="184">
        <f>O184*H184</f>
        <v>0</v>
      </c>
      <c r="Q184" s="184">
        <v>1</v>
      </c>
      <c r="R184" s="184">
        <f>Q184*H184</f>
        <v>21.8</v>
      </c>
      <c r="S184" s="184">
        <v>0</v>
      </c>
      <c r="T184" s="185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6" t="s">
        <v>160</v>
      </c>
      <c r="AT184" s="186" t="s">
        <v>244</v>
      </c>
      <c r="AU184" s="186" t="s">
        <v>83</v>
      </c>
      <c r="AY184" s="19" t="s">
        <v>134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9" t="s">
        <v>83</v>
      </c>
      <c r="BK184" s="187">
        <f>ROUND(I184*H184,2)</f>
        <v>0</v>
      </c>
      <c r="BL184" s="19" t="s">
        <v>141</v>
      </c>
      <c r="BM184" s="186" t="s">
        <v>388</v>
      </c>
    </row>
    <row r="185" spans="1:65" s="2" customFormat="1" ht="11.25">
      <c r="A185" s="36"/>
      <c r="B185" s="37"/>
      <c r="C185" s="38"/>
      <c r="D185" s="188" t="s">
        <v>142</v>
      </c>
      <c r="E185" s="38"/>
      <c r="F185" s="189" t="s">
        <v>835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142</v>
      </c>
      <c r="AU185" s="19" t="s">
        <v>83</v>
      </c>
    </row>
    <row r="186" spans="1:65" s="2" customFormat="1" ht="16.5" customHeight="1">
      <c r="A186" s="36"/>
      <c r="B186" s="37"/>
      <c r="C186" s="217" t="s">
        <v>389</v>
      </c>
      <c r="D186" s="217" t="s">
        <v>244</v>
      </c>
      <c r="E186" s="218" t="s">
        <v>836</v>
      </c>
      <c r="F186" s="219" t="s">
        <v>837</v>
      </c>
      <c r="G186" s="220" t="s">
        <v>139</v>
      </c>
      <c r="H186" s="221">
        <v>1</v>
      </c>
      <c r="I186" s="222"/>
      <c r="J186" s="223">
        <f>ROUND(I186*H186,2)</f>
        <v>0</v>
      </c>
      <c r="K186" s="219" t="s">
        <v>740</v>
      </c>
      <c r="L186" s="224"/>
      <c r="M186" s="225" t="s">
        <v>19</v>
      </c>
      <c r="N186" s="226" t="s">
        <v>46</v>
      </c>
      <c r="O186" s="66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160</v>
      </c>
      <c r="AT186" s="186" t="s">
        <v>244</v>
      </c>
      <c r="AU186" s="186" t="s">
        <v>83</v>
      </c>
      <c r="AY186" s="19" t="s">
        <v>134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83</v>
      </c>
      <c r="BK186" s="187">
        <f>ROUND(I186*H186,2)</f>
        <v>0</v>
      </c>
      <c r="BL186" s="19" t="s">
        <v>141</v>
      </c>
      <c r="BM186" s="186" t="s">
        <v>392</v>
      </c>
    </row>
    <row r="187" spans="1:65" s="2" customFormat="1" ht="11.25">
      <c r="A187" s="36"/>
      <c r="B187" s="37"/>
      <c r="C187" s="38"/>
      <c r="D187" s="188" t="s">
        <v>142</v>
      </c>
      <c r="E187" s="38"/>
      <c r="F187" s="189" t="s">
        <v>837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142</v>
      </c>
      <c r="AU187" s="19" t="s">
        <v>83</v>
      </c>
    </row>
    <row r="188" spans="1:65" s="2" customFormat="1" ht="16.5" customHeight="1">
      <c r="A188" s="36"/>
      <c r="B188" s="37"/>
      <c r="C188" s="217" t="s">
        <v>275</v>
      </c>
      <c r="D188" s="217" t="s">
        <v>244</v>
      </c>
      <c r="E188" s="218" t="s">
        <v>838</v>
      </c>
      <c r="F188" s="219" t="s">
        <v>839</v>
      </c>
      <c r="G188" s="220" t="s">
        <v>139</v>
      </c>
      <c r="H188" s="221">
        <v>1</v>
      </c>
      <c r="I188" s="222"/>
      <c r="J188" s="223">
        <f>ROUND(I188*H188,2)</f>
        <v>0</v>
      </c>
      <c r="K188" s="219" t="s">
        <v>740</v>
      </c>
      <c r="L188" s="224"/>
      <c r="M188" s="225" t="s">
        <v>19</v>
      </c>
      <c r="N188" s="226" t="s">
        <v>46</v>
      </c>
      <c r="O188" s="66"/>
      <c r="P188" s="184">
        <f>O188*H188</f>
        <v>0</v>
      </c>
      <c r="Q188" s="184">
        <v>1.0349999999999999</v>
      </c>
      <c r="R188" s="184">
        <f>Q188*H188</f>
        <v>1.0349999999999999</v>
      </c>
      <c r="S188" s="184">
        <v>0</v>
      </c>
      <c r="T188" s="18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6" t="s">
        <v>160</v>
      </c>
      <c r="AT188" s="186" t="s">
        <v>244</v>
      </c>
      <c r="AU188" s="186" t="s">
        <v>83</v>
      </c>
      <c r="AY188" s="19" t="s">
        <v>134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19" t="s">
        <v>83</v>
      </c>
      <c r="BK188" s="187">
        <f>ROUND(I188*H188,2)</f>
        <v>0</v>
      </c>
      <c r="BL188" s="19" t="s">
        <v>141</v>
      </c>
      <c r="BM188" s="186" t="s">
        <v>395</v>
      </c>
    </row>
    <row r="189" spans="1:65" s="2" customFormat="1" ht="11.25">
      <c r="A189" s="36"/>
      <c r="B189" s="37"/>
      <c r="C189" s="38"/>
      <c r="D189" s="188" t="s">
        <v>142</v>
      </c>
      <c r="E189" s="38"/>
      <c r="F189" s="189" t="s">
        <v>839</v>
      </c>
      <c r="G189" s="38"/>
      <c r="H189" s="38"/>
      <c r="I189" s="190"/>
      <c r="J189" s="38"/>
      <c r="K189" s="38"/>
      <c r="L189" s="41"/>
      <c r="M189" s="191"/>
      <c r="N189" s="192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142</v>
      </c>
      <c r="AU189" s="19" t="s">
        <v>83</v>
      </c>
    </row>
    <row r="190" spans="1:65" s="2" customFormat="1" ht="16.5" customHeight="1">
      <c r="A190" s="36"/>
      <c r="B190" s="37"/>
      <c r="C190" s="217" t="s">
        <v>397</v>
      </c>
      <c r="D190" s="217" t="s">
        <v>244</v>
      </c>
      <c r="E190" s="218" t="s">
        <v>840</v>
      </c>
      <c r="F190" s="219" t="s">
        <v>841</v>
      </c>
      <c r="G190" s="220" t="s">
        <v>139</v>
      </c>
      <c r="H190" s="221">
        <v>2</v>
      </c>
      <c r="I190" s="222"/>
      <c r="J190" s="223">
        <f>ROUND(I190*H190,2)</f>
        <v>0</v>
      </c>
      <c r="K190" s="219" t="s">
        <v>740</v>
      </c>
      <c r="L190" s="224"/>
      <c r="M190" s="225" t="s">
        <v>19</v>
      </c>
      <c r="N190" s="226" t="s">
        <v>46</v>
      </c>
      <c r="O190" s="66"/>
      <c r="P190" s="184">
        <f>O190*H190</f>
        <v>0</v>
      </c>
      <c r="Q190" s="184">
        <v>0</v>
      </c>
      <c r="R190" s="184">
        <f>Q190*H190</f>
        <v>0</v>
      </c>
      <c r="S190" s="184">
        <v>0</v>
      </c>
      <c r="T190" s="185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6" t="s">
        <v>160</v>
      </c>
      <c r="AT190" s="186" t="s">
        <v>244</v>
      </c>
      <c r="AU190" s="186" t="s">
        <v>83</v>
      </c>
      <c r="AY190" s="19" t="s">
        <v>134</v>
      </c>
      <c r="BE190" s="187">
        <f>IF(N190="základní",J190,0)</f>
        <v>0</v>
      </c>
      <c r="BF190" s="187">
        <f>IF(N190="snížená",J190,0)</f>
        <v>0</v>
      </c>
      <c r="BG190" s="187">
        <f>IF(N190="zákl. přenesená",J190,0)</f>
        <v>0</v>
      </c>
      <c r="BH190" s="187">
        <f>IF(N190="sníž. přenesená",J190,0)</f>
        <v>0</v>
      </c>
      <c r="BI190" s="187">
        <f>IF(N190="nulová",J190,0)</f>
        <v>0</v>
      </c>
      <c r="BJ190" s="19" t="s">
        <v>83</v>
      </c>
      <c r="BK190" s="187">
        <f>ROUND(I190*H190,2)</f>
        <v>0</v>
      </c>
      <c r="BL190" s="19" t="s">
        <v>141</v>
      </c>
      <c r="BM190" s="186" t="s">
        <v>400</v>
      </c>
    </row>
    <row r="191" spans="1:65" s="2" customFormat="1" ht="11.25">
      <c r="A191" s="36"/>
      <c r="B191" s="37"/>
      <c r="C191" s="38"/>
      <c r="D191" s="188" t="s">
        <v>142</v>
      </c>
      <c r="E191" s="38"/>
      <c r="F191" s="189" t="s">
        <v>841</v>
      </c>
      <c r="G191" s="38"/>
      <c r="H191" s="38"/>
      <c r="I191" s="190"/>
      <c r="J191" s="38"/>
      <c r="K191" s="38"/>
      <c r="L191" s="41"/>
      <c r="M191" s="191"/>
      <c r="N191" s="192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142</v>
      </c>
      <c r="AU191" s="19" t="s">
        <v>83</v>
      </c>
    </row>
    <row r="192" spans="1:65" s="2" customFormat="1" ht="16.5" customHeight="1">
      <c r="A192" s="36"/>
      <c r="B192" s="37"/>
      <c r="C192" s="217" t="s">
        <v>280</v>
      </c>
      <c r="D192" s="217" t="s">
        <v>244</v>
      </c>
      <c r="E192" s="218" t="s">
        <v>842</v>
      </c>
      <c r="F192" s="219" t="s">
        <v>843</v>
      </c>
      <c r="G192" s="220" t="s">
        <v>139</v>
      </c>
      <c r="H192" s="221">
        <v>1</v>
      </c>
      <c r="I192" s="222"/>
      <c r="J192" s="223">
        <f>ROUND(I192*H192,2)</f>
        <v>0</v>
      </c>
      <c r="K192" s="219" t="s">
        <v>740</v>
      </c>
      <c r="L192" s="224"/>
      <c r="M192" s="225" t="s">
        <v>19</v>
      </c>
      <c r="N192" s="226" t="s">
        <v>46</v>
      </c>
      <c r="O192" s="66"/>
      <c r="P192" s="184">
        <f>O192*H192</f>
        <v>0</v>
      </c>
      <c r="Q192" s="184">
        <v>5.0999999999999997E-2</v>
      </c>
      <c r="R192" s="184">
        <f>Q192*H192</f>
        <v>5.0999999999999997E-2</v>
      </c>
      <c r="S192" s="184">
        <v>0</v>
      </c>
      <c r="T192" s="185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6" t="s">
        <v>160</v>
      </c>
      <c r="AT192" s="186" t="s">
        <v>244</v>
      </c>
      <c r="AU192" s="186" t="s">
        <v>83</v>
      </c>
      <c r="AY192" s="19" t="s">
        <v>134</v>
      </c>
      <c r="BE192" s="187">
        <f>IF(N192="základní",J192,0)</f>
        <v>0</v>
      </c>
      <c r="BF192" s="187">
        <f>IF(N192="snížená",J192,0)</f>
        <v>0</v>
      </c>
      <c r="BG192" s="187">
        <f>IF(N192="zákl. přenesená",J192,0)</f>
        <v>0</v>
      </c>
      <c r="BH192" s="187">
        <f>IF(N192="sníž. přenesená",J192,0)</f>
        <v>0</v>
      </c>
      <c r="BI192" s="187">
        <f>IF(N192="nulová",J192,0)</f>
        <v>0</v>
      </c>
      <c r="BJ192" s="19" t="s">
        <v>83</v>
      </c>
      <c r="BK192" s="187">
        <f>ROUND(I192*H192,2)</f>
        <v>0</v>
      </c>
      <c r="BL192" s="19" t="s">
        <v>141</v>
      </c>
      <c r="BM192" s="186" t="s">
        <v>403</v>
      </c>
    </row>
    <row r="193" spans="1:65" s="2" customFormat="1" ht="11.25">
      <c r="A193" s="36"/>
      <c r="B193" s="37"/>
      <c r="C193" s="38"/>
      <c r="D193" s="188" t="s">
        <v>142</v>
      </c>
      <c r="E193" s="38"/>
      <c r="F193" s="189" t="s">
        <v>843</v>
      </c>
      <c r="G193" s="38"/>
      <c r="H193" s="38"/>
      <c r="I193" s="190"/>
      <c r="J193" s="38"/>
      <c r="K193" s="38"/>
      <c r="L193" s="41"/>
      <c r="M193" s="191"/>
      <c r="N193" s="192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142</v>
      </c>
      <c r="AU193" s="19" t="s">
        <v>83</v>
      </c>
    </row>
    <row r="194" spans="1:65" s="2" customFormat="1" ht="16.5" customHeight="1">
      <c r="A194" s="36"/>
      <c r="B194" s="37"/>
      <c r="C194" s="217" t="s">
        <v>404</v>
      </c>
      <c r="D194" s="217" t="s">
        <v>244</v>
      </c>
      <c r="E194" s="218" t="s">
        <v>844</v>
      </c>
      <c r="F194" s="219" t="s">
        <v>845</v>
      </c>
      <c r="G194" s="220" t="s">
        <v>139</v>
      </c>
      <c r="H194" s="221">
        <v>2</v>
      </c>
      <c r="I194" s="222"/>
      <c r="J194" s="223">
        <f>ROUND(I194*H194,2)</f>
        <v>0</v>
      </c>
      <c r="K194" s="219" t="s">
        <v>740</v>
      </c>
      <c r="L194" s="224"/>
      <c r="M194" s="225" t="s">
        <v>19</v>
      </c>
      <c r="N194" s="226" t="s">
        <v>46</v>
      </c>
      <c r="O194" s="66"/>
      <c r="P194" s="184">
        <f>O194*H194</f>
        <v>0</v>
      </c>
      <c r="Q194" s="184">
        <v>6.8000000000000005E-2</v>
      </c>
      <c r="R194" s="184">
        <f>Q194*H194</f>
        <v>0.13600000000000001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160</v>
      </c>
      <c r="AT194" s="186" t="s">
        <v>244</v>
      </c>
      <c r="AU194" s="186" t="s">
        <v>83</v>
      </c>
      <c r="AY194" s="19" t="s">
        <v>134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83</v>
      </c>
      <c r="BK194" s="187">
        <f>ROUND(I194*H194,2)</f>
        <v>0</v>
      </c>
      <c r="BL194" s="19" t="s">
        <v>141</v>
      </c>
      <c r="BM194" s="186" t="s">
        <v>407</v>
      </c>
    </row>
    <row r="195" spans="1:65" s="2" customFormat="1" ht="11.25">
      <c r="A195" s="36"/>
      <c r="B195" s="37"/>
      <c r="C195" s="38"/>
      <c r="D195" s="188" t="s">
        <v>142</v>
      </c>
      <c r="E195" s="38"/>
      <c r="F195" s="189" t="s">
        <v>845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142</v>
      </c>
      <c r="AU195" s="19" t="s">
        <v>83</v>
      </c>
    </row>
    <row r="196" spans="1:65" s="2" customFormat="1" ht="24.2" customHeight="1">
      <c r="A196" s="36"/>
      <c r="B196" s="37"/>
      <c r="C196" s="217" t="s">
        <v>286</v>
      </c>
      <c r="D196" s="217" t="s">
        <v>244</v>
      </c>
      <c r="E196" s="218" t="s">
        <v>846</v>
      </c>
      <c r="F196" s="219" t="s">
        <v>847</v>
      </c>
      <c r="G196" s="220" t="s">
        <v>848</v>
      </c>
      <c r="H196" s="221">
        <v>16</v>
      </c>
      <c r="I196" s="222"/>
      <c r="J196" s="223">
        <f>ROUND(I196*H196,2)</f>
        <v>0</v>
      </c>
      <c r="K196" s="219" t="s">
        <v>19</v>
      </c>
      <c r="L196" s="224"/>
      <c r="M196" s="225" t="s">
        <v>19</v>
      </c>
      <c r="N196" s="226" t="s">
        <v>46</v>
      </c>
      <c r="O196" s="66"/>
      <c r="P196" s="184">
        <f>O196*H196</f>
        <v>0</v>
      </c>
      <c r="Q196" s="184">
        <v>4.0000000000000001E-3</v>
      </c>
      <c r="R196" s="184">
        <f>Q196*H196</f>
        <v>6.4000000000000001E-2</v>
      </c>
      <c r="S196" s="184">
        <v>0</v>
      </c>
      <c r="T196" s="185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6" t="s">
        <v>160</v>
      </c>
      <c r="AT196" s="186" t="s">
        <v>244</v>
      </c>
      <c r="AU196" s="186" t="s">
        <v>83</v>
      </c>
      <c r="AY196" s="19" t="s">
        <v>134</v>
      </c>
      <c r="BE196" s="187">
        <f>IF(N196="základní",J196,0)</f>
        <v>0</v>
      </c>
      <c r="BF196" s="187">
        <f>IF(N196="snížená",J196,0)</f>
        <v>0</v>
      </c>
      <c r="BG196" s="187">
        <f>IF(N196="zákl. přenesená",J196,0)</f>
        <v>0</v>
      </c>
      <c r="BH196" s="187">
        <f>IF(N196="sníž. přenesená",J196,0)</f>
        <v>0</v>
      </c>
      <c r="BI196" s="187">
        <f>IF(N196="nulová",J196,0)</f>
        <v>0</v>
      </c>
      <c r="BJ196" s="19" t="s">
        <v>83</v>
      </c>
      <c r="BK196" s="187">
        <f>ROUND(I196*H196,2)</f>
        <v>0</v>
      </c>
      <c r="BL196" s="19" t="s">
        <v>141</v>
      </c>
      <c r="BM196" s="186" t="s">
        <v>411</v>
      </c>
    </row>
    <row r="197" spans="1:65" s="2" customFormat="1" ht="11.25">
      <c r="A197" s="36"/>
      <c r="B197" s="37"/>
      <c r="C197" s="38"/>
      <c r="D197" s="188" t="s">
        <v>142</v>
      </c>
      <c r="E197" s="38"/>
      <c r="F197" s="189" t="s">
        <v>847</v>
      </c>
      <c r="G197" s="38"/>
      <c r="H197" s="38"/>
      <c r="I197" s="190"/>
      <c r="J197" s="38"/>
      <c r="K197" s="38"/>
      <c r="L197" s="41"/>
      <c r="M197" s="191"/>
      <c r="N197" s="192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142</v>
      </c>
      <c r="AU197" s="19" t="s">
        <v>83</v>
      </c>
    </row>
    <row r="198" spans="1:65" s="2" customFormat="1" ht="24.2" customHeight="1">
      <c r="A198" s="36"/>
      <c r="B198" s="37"/>
      <c r="C198" s="217" t="s">
        <v>413</v>
      </c>
      <c r="D198" s="217" t="s">
        <v>244</v>
      </c>
      <c r="E198" s="218" t="s">
        <v>849</v>
      </c>
      <c r="F198" s="219" t="s">
        <v>850</v>
      </c>
      <c r="G198" s="220" t="s">
        <v>848</v>
      </c>
      <c r="H198" s="221">
        <v>22</v>
      </c>
      <c r="I198" s="222"/>
      <c r="J198" s="223">
        <f>ROUND(I198*H198,2)</f>
        <v>0</v>
      </c>
      <c r="K198" s="219" t="s">
        <v>19</v>
      </c>
      <c r="L198" s="224"/>
      <c r="M198" s="225" t="s">
        <v>19</v>
      </c>
      <c r="N198" s="226" t="s">
        <v>46</v>
      </c>
      <c r="O198" s="66"/>
      <c r="P198" s="184">
        <f>O198*H198</f>
        <v>0</v>
      </c>
      <c r="Q198" s="184">
        <v>4.0000000000000001E-3</v>
      </c>
      <c r="R198" s="184">
        <f>Q198*H198</f>
        <v>8.7999999999999995E-2</v>
      </c>
      <c r="S198" s="184">
        <v>0</v>
      </c>
      <c r="T198" s="185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6" t="s">
        <v>160</v>
      </c>
      <c r="AT198" s="186" t="s">
        <v>244</v>
      </c>
      <c r="AU198" s="186" t="s">
        <v>83</v>
      </c>
      <c r="AY198" s="19" t="s">
        <v>134</v>
      </c>
      <c r="BE198" s="187">
        <f>IF(N198="základní",J198,0)</f>
        <v>0</v>
      </c>
      <c r="BF198" s="187">
        <f>IF(N198="snížená",J198,0)</f>
        <v>0</v>
      </c>
      <c r="BG198" s="187">
        <f>IF(N198="zákl. přenesená",J198,0)</f>
        <v>0</v>
      </c>
      <c r="BH198" s="187">
        <f>IF(N198="sníž. přenesená",J198,0)</f>
        <v>0</v>
      </c>
      <c r="BI198" s="187">
        <f>IF(N198="nulová",J198,0)</f>
        <v>0</v>
      </c>
      <c r="BJ198" s="19" t="s">
        <v>83</v>
      </c>
      <c r="BK198" s="187">
        <f>ROUND(I198*H198,2)</f>
        <v>0</v>
      </c>
      <c r="BL198" s="19" t="s">
        <v>141</v>
      </c>
      <c r="BM198" s="186" t="s">
        <v>416</v>
      </c>
    </row>
    <row r="199" spans="1:65" s="2" customFormat="1" ht="11.25">
      <c r="A199" s="36"/>
      <c r="B199" s="37"/>
      <c r="C199" s="38"/>
      <c r="D199" s="188" t="s">
        <v>142</v>
      </c>
      <c r="E199" s="38"/>
      <c r="F199" s="189" t="s">
        <v>850</v>
      </c>
      <c r="G199" s="38"/>
      <c r="H199" s="38"/>
      <c r="I199" s="190"/>
      <c r="J199" s="38"/>
      <c r="K199" s="38"/>
      <c r="L199" s="41"/>
      <c r="M199" s="191"/>
      <c r="N199" s="192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142</v>
      </c>
      <c r="AU199" s="19" t="s">
        <v>83</v>
      </c>
    </row>
    <row r="200" spans="1:65" s="2" customFormat="1" ht="16.5" customHeight="1">
      <c r="A200" s="36"/>
      <c r="B200" s="37"/>
      <c r="C200" s="217" t="s">
        <v>290</v>
      </c>
      <c r="D200" s="217" t="s">
        <v>244</v>
      </c>
      <c r="E200" s="218" t="s">
        <v>851</v>
      </c>
      <c r="F200" s="219" t="s">
        <v>852</v>
      </c>
      <c r="G200" s="220" t="s">
        <v>848</v>
      </c>
      <c r="H200" s="221">
        <v>44</v>
      </c>
      <c r="I200" s="222"/>
      <c r="J200" s="223">
        <f>ROUND(I200*H200,2)</f>
        <v>0</v>
      </c>
      <c r="K200" s="219" t="s">
        <v>19</v>
      </c>
      <c r="L200" s="224"/>
      <c r="M200" s="225" t="s">
        <v>19</v>
      </c>
      <c r="N200" s="226" t="s">
        <v>46</v>
      </c>
      <c r="O200" s="66"/>
      <c r="P200" s="184">
        <f>O200*H200</f>
        <v>0</v>
      </c>
      <c r="Q200" s="184">
        <v>8.0000000000000002E-3</v>
      </c>
      <c r="R200" s="184">
        <f>Q200*H200</f>
        <v>0.35199999999999998</v>
      </c>
      <c r="S200" s="184">
        <v>0</v>
      </c>
      <c r="T200" s="185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6" t="s">
        <v>160</v>
      </c>
      <c r="AT200" s="186" t="s">
        <v>244</v>
      </c>
      <c r="AU200" s="186" t="s">
        <v>83</v>
      </c>
      <c r="AY200" s="19" t="s">
        <v>134</v>
      </c>
      <c r="BE200" s="187">
        <f>IF(N200="základní",J200,0)</f>
        <v>0</v>
      </c>
      <c r="BF200" s="187">
        <f>IF(N200="snížená",J200,0)</f>
        <v>0</v>
      </c>
      <c r="BG200" s="187">
        <f>IF(N200="zákl. přenesená",J200,0)</f>
        <v>0</v>
      </c>
      <c r="BH200" s="187">
        <f>IF(N200="sníž. přenesená",J200,0)</f>
        <v>0</v>
      </c>
      <c r="BI200" s="187">
        <f>IF(N200="nulová",J200,0)</f>
        <v>0</v>
      </c>
      <c r="BJ200" s="19" t="s">
        <v>83</v>
      </c>
      <c r="BK200" s="187">
        <f>ROUND(I200*H200,2)</f>
        <v>0</v>
      </c>
      <c r="BL200" s="19" t="s">
        <v>141</v>
      </c>
      <c r="BM200" s="186" t="s">
        <v>421</v>
      </c>
    </row>
    <row r="201" spans="1:65" s="2" customFormat="1" ht="11.25">
      <c r="A201" s="36"/>
      <c r="B201" s="37"/>
      <c r="C201" s="38"/>
      <c r="D201" s="188" t="s">
        <v>142</v>
      </c>
      <c r="E201" s="38"/>
      <c r="F201" s="189" t="s">
        <v>852</v>
      </c>
      <c r="G201" s="38"/>
      <c r="H201" s="38"/>
      <c r="I201" s="190"/>
      <c r="J201" s="38"/>
      <c r="K201" s="38"/>
      <c r="L201" s="41"/>
      <c r="M201" s="191"/>
      <c r="N201" s="192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142</v>
      </c>
      <c r="AU201" s="19" t="s">
        <v>83</v>
      </c>
    </row>
    <row r="202" spans="1:65" s="2" customFormat="1" ht="24.2" customHeight="1">
      <c r="A202" s="36"/>
      <c r="B202" s="37"/>
      <c r="C202" s="217" t="s">
        <v>423</v>
      </c>
      <c r="D202" s="217" t="s">
        <v>244</v>
      </c>
      <c r="E202" s="218" t="s">
        <v>853</v>
      </c>
      <c r="F202" s="219" t="s">
        <v>854</v>
      </c>
      <c r="G202" s="220" t="s">
        <v>147</v>
      </c>
      <c r="H202" s="221">
        <v>122</v>
      </c>
      <c r="I202" s="222"/>
      <c r="J202" s="223">
        <f>ROUND(I202*H202,2)</f>
        <v>0</v>
      </c>
      <c r="K202" s="219" t="s">
        <v>19</v>
      </c>
      <c r="L202" s="224"/>
      <c r="M202" s="225" t="s">
        <v>19</v>
      </c>
      <c r="N202" s="226" t="s">
        <v>46</v>
      </c>
      <c r="O202" s="66"/>
      <c r="P202" s="184">
        <f>O202*H202</f>
        <v>0</v>
      </c>
      <c r="Q202" s="184">
        <v>2.0000000000000001E-4</v>
      </c>
      <c r="R202" s="184">
        <f>Q202*H202</f>
        <v>2.4400000000000002E-2</v>
      </c>
      <c r="S202" s="184">
        <v>0</v>
      </c>
      <c r="T202" s="185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6" t="s">
        <v>160</v>
      </c>
      <c r="AT202" s="186" t="s">
        <v>244</v>
      </c>
      <c r="AU202" s="186" t="s">
        <v>83</v>
      </c>
      <c r="AY202" s="19" t="s">
        <v>134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19" t="s">
        <v>83</v>
      </c>
      <c r="BK202" s="187">
        <f>ROUND(I202*H202,2)</f>
        <v>0</v>
      </c>
      <c r="BL202" s="19" t="s">
        <v>141</v>
      </c>
      <c r="BM202" s="186" t="s">
        <v>426</v>
      </c>
    </row>
    <row r="203" spans="1:65" s="2" customFormat="1" ht="11.25">
      <c r="A203" s="36"/>
      <c r="B203" s="37"/>
      <c r="C203" s="38"/>
      <c r="D203" s="188" t="s">
        <v>142</v>
      </c>
      <c r="E203" s="38"/>
      <c r="F203" s="189" t="s">
        <v>854</v>
      </c>
      <c r="G203" s="38"/>
      <c r="H203" s="38"/>
      <c r="I203" s="190"/>
      <c r="J203" s="38"/>
      <c r="K203" s="38"/>
      <c r="L203" s="41"/>
      <c r="M203" s="191"/>
      <c r="N203" s="192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142</v>
      </c>
      <c r="AU203" s="19" t="s">
        <v>83</v>
      </c>
    </row>
    <row r="204" spans="1:65" s="2" customFormat="1" ht="24.2" customHeight="1">
      <c r="A204" s="36"/>
      <c r="B204" s="37"/>
      <c r="C204" s="217" t="s">
        <v>295</v>
      </c>
      <c r="D204" s="217" t="s">
        <v>244</v>
      </c>
      <c r="E204" s="218" t="s">
        <v>855</v>
      </c>
      <c r="F204" s="219" t="s">
        <v>856</v>
      </c>
      <c r="G204" s="220" t="s">
        <v>848</v>
      </c>
      <c r="H204" s="221">
        <v>3</v>
      </c>
      <c r="I204" s="222"/>
      <c r="J204" s="223">
        <f>ROUND(I204*H204,2)</f>
        <v>0</v>
      </c>
      <c r="K204" s="219" t="s">
        <v>19</v>
      </c>
      <c r="L204" s="224"/>
      <c r="M204" s="225" t="s">
        <v>19</v>
      </c>
      <c r="N204" s="226" t="s">
        <v>46</v>
      </c>
      <c r="O204" s="66"/>
      <c r="P204" s="184">
        <f>O204*H204</f>
        <v>0</v>
      </c>
      <c r="Q204" s="184">
        <v>1E-3</v>
      </c>
      <c r="R204" s="184">
        <f>Q204*H204</f>
        <v>3.0000000000000001E-3</v>
      </c>
      <c r="S204" s="184">
        <v>0</v>
      </c>
      <c r="T204" s="185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6" t="s">
        <v>160</v>
      </c>
      <c r="AT204" s="186" t="s">
        <v>244</v>
      </c>
      <c r="AU204" s="186" t="s">
        <v>83</v>
      </c>
      <c r="AY204" s="19" t="s">
        <v>134</v>
      </c>
      <c r="BE204" s="187">
        <f>IF(N204="základní",J204,0)</f>
        <v>0</v>
      </c>
      <c r="BF204" s="187">
        <f>IF(N204="snížená",J204,0)</f>
        <v>0</v>
      </c>
      <c r="BG204" s="187">
        <f>IF(N204="zákl. přenesená",J204,0)</f>
        <v>0</v>
      </c>
      <c r="BH204" s="187">
        <f>IF(N204="sníž. přenesená",J204,0)</f>
        <v>0</v>
      </c>
      <c r="BI204" s="187">
        <f>IF(N204="nulová",J204,0)</f>
        <v>0</v>
      </c>
      <c r="BJ204" s="19" t="s">
        <v>83</v>
      </c>
      <c r="BK204" s="187">
        <f>ROUND(I204*H204,2)</f>
        <v>0</v>
      </c>
      <c r="BL204" s="19" t="s">
        <v>141</v>
      </c>
      <c r="BM204" s="186" t="s">
        <v>429</v>
      </c>
    </row>
    <row r="205" spans="1:65" s="2" customFormat="1" ht="11.25">
      <c r="A205" s="36"/>
      <c r="B205" s="37"/>
      <c r="C205" s="38"/>
      <c r="D205" s="188" t="s">
        <v>142</v>
      </c>
      <c r="E205" s="38"/>
      <c r="F205" s="189" t="s">
        <v>856</v>
      </c>
      <c r="G205" s="38"/>
      <c r="H205" s="38"/>
      <c r="I205" s="190"/>
      <c r="J205" s="38"/>
      <c r="K205" s="38"/>
      <c r="L205" s="41"/>
      <c r="M205" s="191"/>
      <c r="N205" s="192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142</v>
      </c>
      <c r="AU205" s="19" t="s">
        <v>83</v>
      </c>
    </row>
    <row r="206" spans="1:65" s="2" customFormat="1" ht="16.5" customHeight="1">
      <c r="A206" s="36"/>
      <c r="B206" s="37"/>
      <c r="C206" s="217" t="s">
        <v>431</v>
      </c>
      <c r="D206" s="217" t="s">
        <v>244</v>
      </c>
      <c r="E206" s="218" t="s">
        <v>857</v>
      </c>
      <c r="F206" s="219" t="s">
        <v>858</v>
      </c>
      <c r="G206" s="220" t="s">
        <v>147</v>
      </c>
      <c r="H206" s="221">
        <v>61</v>
      </c>
      <c r="I206" s="222"/>
      <c r="J206" s="223">
        <f>ROUND(I206*H206,2)</f>
        <v>0</v>
      </c>
      <c r="K206" s="219" t="s">
        <v>19</v>
      </c>
      <c r="L206" s="224"/>
      <c r="M206" s="225" t="s">
        <v>19</v>
      </c>
      <c r="N206" s="226" t="s">
        <v>46</v>
      </c>
      <c r="O206" s="66"/>
      <c r="P206" s="184">
        <f>O206*H206</f>
        <v>0</v>
      </c>
      <c r="Q206" s="184">
        <v>2.2499999999999998E-3</v>
      </c>
      <c r="R206" s="184">
        <f>Q206*H206</f>
        <v>0.13724999999999998</v>
      </c>
      <c r="S206" s="184">
        <v>0</v>
      </c>
      <c r="T206" s="185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6" t="s">
        <v>160</v>
      </c>
      <c r="AT206" s="186" t="s">
        <v>244</v>
      </c>
      <c r="AU206" s="186" t="s">
        <v>83</v>
      </c>
      <c r="AY206" s="19" t="s">
        <v>134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19" t="s">
        <v>83</v>
      </c>
      <c r="BK206" s="187">
        <f>ROUND(I206*H206,2)</f>
        <v>0</v>
      </c>
      <c r="BL206" s="19" t="s">
        <v>141</v>
      </c>
      <c r="BM206" s="186" t="s">
        <v>434</v>
      </c>
    </row>
    <row r="207" spans="1:65" s="2" customFormat="1" ht="11.25">
      <c r="A207" s="36"/>
      <c r="B207" s="37"/>
      <c r="C207" s="38"/>
      <c r="D207" s="188" t="s">
        <v>142</v>
      </c>
      <c r="E207" s="38"/>
      <c r="F207" s="189" t="s">
        <v>858</v>
      </c>
      <c r="G207" s="38"/>
      <c r="H207" s="38"/>
      <c r="I207" s="190"/>
      <c r="J207" s="38"/>
      <c r="K207" s="38"/>
      <c r="L207" s="41"/>
      <c r="M207" s="191"/>
      <c r="N207" s="192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142</v>
      </c>
      <c r="AU207" s="19" t="s">
        <v>83</v>
      </c>
    </row>
    <row r="208" spans="1:65" s="2" customFormat="1" ht="16.5" customHeight="1">
      <c r="A208" s="36"/>
      <c r="B208" s="37"/>
      <c r="C208" s="217" t="s">
        <v>299</v>
      </c>
      <c r="D208" s="217" t="s">
        <v>244</v>
      </c>
      <c r="E208" s="218" t="s">
        <v>859</v>
      </c>
      <c r="F208" s="219" t="s">
        <v>860</v>
      </c>
      <c r="G208" s="220" t="s">
        <v>139</v>
      </c>
      <c r="H208" s="221">
        <v>5</v>
      </c>
      <c r="I208" s="222"/>
      <c r="J208" s="223">
        <f>ROUND(I208*H208,2)</f>
        <v>0</v>
      </c>
      <c r="K208" s="219" t="s">
        <v>740</v>
      </c>
      <c r="L208" s="224"/>
      <c r="M208" s="225" t="s">
        <v>19</v>
      </c>
      <c r="N208" s="226" t="s">
        <v>46</v>
      </c>
      <c r="O208" s="66"/>
      <c r="P208" s="184">
        <f>O208*H208</f>
        <v>0</v>
      </c>
      <c r="Q208" s="184">
        <v>4.4999999999999997E-3</v>
      </c>
      <c r="R208" s="184">
        <f>Q208*H208</f>
        <v>2.2499999999999999E-2</v>
      </c>
      <c r="S208" s="184">
        <v>0</v>
      </c>
      <c r="T208" s="185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6" t="s">
        <v>160</v>
      </c>
      <c r="AT208" s="186" t="s">
        <v>244</v>
      </c>
      <c r="AU208" s="186" t="s">
        <v>83</v>
      </c>
      <c r="AY208" s="19" t="s">
        <v>134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19" t="s">
        <v>83</v>
      </c>
      <c r="BK208" s="187">
        <f>ROUND(I208*H208,2)</f>
        <v>0</v>
      </c>
      <c r="BL208" s="19" t="s">
        <v>141</v>
      </c>
      <c r="BM208" s="186" t="s">
        <v>437</v>
      </c>
    </row>
    <row r="209" spans="1:65" s="2" customFormat="1" ht="11.25">
      <c r="A209" s="36"/>
      <c r="B209" s="37"/>
      <c r="C209" s="38"/>
      <c r="D209" s="188" t="s">
        <v>142</v>
      </c>
      <c r="E209" s="38"/>
      <c r="F209" s="189" t="s">
        <v>860</v>
      </c>
      <c r="G209" s="38"/>
      <c r="H209" s="38"/>
      <c r="I209" s="190"/>
      <c r="J209" s="38"/>
      <c r="K209" s="38"/>
      <c r="L209" s="41"/>
      <c r="M209" s="191"/>
      <c r="N209" s="192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142</v>
      </c>
      <c r="AU209" s="19" t="s">
        <v>83</v>
      </c>
    </row>
    <row r="210" spans="1:65" s="2" customFormat="1" ht="16.5" customHeight="1">
      <c r="A210" s="36"/>
      <c r="B210" s="37"/>
      <c r="C210" s="217" t="s">
        <v>438</v>
      </c>
      <c r="D210" s="217" t="s">
        <v>244</v>
      </c>
      <c r="E210" s="218" t="s">
        <v>861</v>
      </c>
      <c r="F210" s="219" t="s">
        <v>862</v>
      </c>
      <c r="G210" s="220" t="s">
        <v>139</v>
      </c>
      <c r="H210" s="221">
        <v>14</v>
      </c>
      <c r="I210" s="222"/>
      <c r="J210" s="223">
        <f>ROUND(I210*H210,2)</f>
        <v>0</v>
      </c>
      <c r="K210" s="219" t="s">
        <v>740</v>
      </c>
      <c r="L210" s="224"/>
      <c r="M210" s="225" t="s">
        <v>19</v>
      </c>
      <c r="N210" s="226" t="s">
        <v>46</v>
      </c>
      <c r="O210" s="66"/>
      <c r="P210" s="184">
        <f>O210*H210</f>
        <v>0</v>
      </c>
      <c r="Q210" s="184">
        <v>0.126</v>
      </c>
      <c r="R210" s="184">
        <f>Q210*H210</f>
        <v>1.764</v>
      </c>
      <c r="S210" s="184">
        <v>0</v>
      </c>
      <c r="T210" s="185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6" t="s">
        <v>160</v>
      </c>
      <c r="AT210" s="186" t="s">
        <v>244</v>
      </c>
      <c r="AU210" s="186" t="s">
        <v>83</v>
      </c>
      <c r="AY210" s="19" t="s">
        <v>134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19" t="s">
        <v>83</v>
      </c>
      <c r="BK210" s="187">
        <f>ROUND(I210*H210,2)</f>
        <v>0</v>
      </c>
      <c r="BL210" s="19" t="s">
        <v>141</v>
      </c>
      <c r="BM210" s="186" t="s">
        <v>441</v>
      </c>
    </row>
    <row r="211" spans="1:65" s="2" customFormat="1" ht="11.25">
      <c r="A211" s="36"/>
      <c r="B211" s="37"/>
      <c r="C211" s="38"/>
      <c r="D211" s="188" t="s">
        <v>142</v>
      </c>
      <c r="E211" s="38"/>
      <c r="F211" s="189" t="s">
        <v>862</v>
      </c>
      <c r="G211" s="38"/>
      <c r="H211" s="38"/>
      <c r="I211" s="190"/>
      <c r="J211" s="38"/>
      <c r="K211" s="38"/>
      <c r="L211" s="41"/>
      <c r="M211" s="191"/>
      <c r="N211" s="192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142</v>
      </c>
      <c r="AU211" s="19" t="s">
        <v>83</v>
      </c>
    </row>
    <row r="212" spans="1:65" s="2" customFormat="1" ht="16.5" customHeight="1">
      <c r="A212" s="36"/>
      <c r="B212" s="37"/>
      <c r="C212" s="217" t="s">
        <v>305</v>
      </c>
      <c r="D212" s="217" t="s">
        <v>244</v>
      </c>
      <c r="E212" s="218" t="s">
        <v>863</v>
      </c>
      <c r="F212" s="219" t="s">
        <v>864</v>
      </c>
      <c r="G212" s="220" t="s">
        <v>139</v>
      </c>
      <c r="H212" s="221">
        <v>3</v>
      </c>
      <c r="I212" s="222"/>
      <c r="J212" s="223">
        <f>ROUND(I212*H212,2)</f>
        <v>0</v>
      </c>
      <c r="K212" s="219" t="s">
        <v>740</v>
      </c>
      <c r="L212" s="224"/>
      <c r="M212" s="225" t="s">
        <v>19</v>
      </c>
      <c r="N212" s="226" t="s">
        <v>46</v>
      </c>
      <c r="O212" s="66"/>
      <c r="P212" s="184">
        <f>O212*H212</f>
        <v>0</v>
      </c>
      <c r="Q212" s="184">
        <v>6.2E-4</v>
      </c>
      <c r="R212" s="184">
        <f>Q212*H212</f>
        <v>1.8600000000000001E-3</v>
      </c>
      <c r="S212" s="184">
        <v>0</v>
      </c>
      <c r="T212" s="185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6" t="s">
        <v>160</v>
      </c>
      <c r="AT212" s="186" t="s">
        <v>244</v>
      </c>
      <c r="AU212" s="186" t="s">
        <v>83</v>
      </c>
      <c r="AY212" s="19" t="s">
        <v>134</v>
      </c>
      <c r="BE212" s="187">
        <f>IF(N212="základní",J212,0)</f>
        <v>0</v>
      </c>
      <c r="BF212" s="187">
        <f>IF(N212="snížená",J212,0)</f>
        <v>0</v>
      </c>
      <c r="BG212" s="187">
        <f>IF(N212="zákl. přenesená",J212,0)</f>
        <v>0</v>
      </c>
      <c r="BH212" s="187">
        <f>IF(N212="sníž. přenesená",J212,0)</f>
        <v>0</v>
      </c>
      <c r="BI212" s="187">
        <f>IF(N212="nulová",J212,0)</f>
        <v>0</v>
      </c>
      <c r="BJ212" s="19" t="s">
        <v>83</v>
      </c>
      <c r="BK212" s="187">
        <f>ROUND(I212*H212,2)</f>
        <v>0</v>
      </c>
      <c r="BL212" s="19" t="s">
        <v>141</v>
      </c>
      <c r="BM212" s="186" t="s">
        <v>445</v>
      </c>
    </row>
    <row r="213" spans="1:65" s="2" customFormat="1" ht="11.25">
      <c r="A213" s="36"/>
      <c r="B213" s="37"/>
      <c r="C213" s="38"/>
      <c r="D213" s="188" t="s">
        <v>142</v>
      </c>
      <c r="E213" s="38"/>
      <c r="F213" s="189" t="s">
        <v>864</v>
      </c>
      <c r="G213" s="38"/>
      <c r="H213" s="38"/>
      <c r="I213" s="190"/>
      <c r="J213" s="38"/>
      <c r="K213" s="38"/>
      <c r="L213" s="41"/>
      <c r="M213" s="191"/>
      <c r="N213" s="192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142</v>
      </c>
      <c r="AU213" s="19" t="s">
        <v>83</v>
      </c>
    </row>
    <row r="214" spans="1:65" s="2" customFormat="1" ht="16.5" customHeight="1">
      <c r="A214" s="36"/>
      <c r="B214" s="37"/>
      <c r="C214" s="217" t="s">
        <v>446</v>
      </c>
      <c r="D214" s="217" t="s">
        <v>244</v>
      </c>
      <c r="E214" s="218" t="s">
        <v>865</v>
      </c>
      <c r="F214" s="219" t="s">
        <v>866</v>
      </c>
      <c r="G214" s="220" t="s">
        <v>139</v>
      </c>
      <c r="H214" s="221">
        <v>2</v>
      </c>
      <c r="I214" s="222"/>
      <c r="J214" s="223">
        <f>ROUND(I214*H214,2)</f>
        <v>0</v>
      </c>
      <c r="K214" s="219" t="s">
        <v>740</v>
      </c>
      <c r="L214" s="224"/>
      <c r="M214" s="225" t="s">
        <v>19</v>
      </c>
      <c r="N214" s="226" t="s">
        <v>46</v>
      </c>
      <c r="O214" s="66"/>
      <c r="P214" s="184">
        <f>O214*H214</f>
        <v>0</v>
      </c>
      <c r="Q214" s="184">
        <v>5.6999999999999998E-4</v>
      </c>
      <c r="R214" s="184">
        <f>Q214*H214</f>
        <v>1.14E-3</v>
      </c>
      <c r="S214" s="184">
        <v>0</v>
      </c>
      <c r="T214" s="185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6" t="s">
        <v>160</v>
      </c>
      <c r="AT214" s="186" t="s">
        <v>244</v>
      </c>
      <c r="AU214" s="186" t="s">
        <v>83</v>
      </c>
      <c r="AY214" s="19" t="s">
        <v>134</v>
      </c>
      <c r="BE214" s="187">
        <f>IF(N214="základní",J214,0)</f>
        <v>0</v>
      </c>
      <c r="BF214" s="187">
        <f>IF(N214="snížená",J214,0)</f>
        <v>0</v>
      </c>
      <c r="BG214" s="187">
        <f>IF(N214="zákl. přenesená",J214,0)</f>
        <v>0</v>
      </c>
      <c r="BH214" s="187">
        <f>IF(N214="sníž. přenesená",J214,0)</f>
        <v>0</v>
      </c>
      <c r="BI214" s="187">
        <f>IF(N214="nulová",J214,0)</f>
        <v>0</v>
      </c>
      <c r="BJ214" s="19" t="s">
        <v>83</v>
      </c>
      <c r="BK214" s="187">
        <f>ROUND(I214*H214,2)</f>
        <v>0</v>
      </c>
      <c r="BL214" s="19" t="s">
        <v>141</v>
      </c>
      <c r="BM214" s="186" t="s">
        <v>449</v>
      </c>
    </row>
    <row r="215" spans="1:65" s="2" customFormat="1" ht="11.25">
      <c r="A215" s="36"/>
      <c r="B215" s="37"/>
      <c r="C215" s="38"/>
      <c r="D215" s="188" t="s">
        <v>142</v>
      </c>
      <c r="E215" s="38"/>
      <c r="F215" s="189" t="s">
        <v>866</v>
      </c>
      <c r="G215" s="38"/>
      <c r="H215" s="38"/>
      <c r="I215" s="190"/>
      <c r="J215" s="38"/>
      <c r="K215" s="38"/>
      <c r="L215" s="41"/>
      <c r="M215" s="191"/>
      <c r="N215" s="192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142</v>
      </c>
      <c r="AU215" s="19" t="s">
        <v>83</v>
      </c>
    </row>
    <row r="216" spans="1:65" s="2" customFormat="1" ht="16.5" customHeight="1">
      <c r="A216" s="36"/>
      <c r="B216" s="37"/>
      <c r="C216" s="217" t="s">
        <v>310</v>
      </c>
      <c r="D216" s="217" t="s">
        <v>244</v>
      </c>
      <c r="E216" s="218" t="s">
        <v>867</v>
      </c>
      <c r="F216" s="219" t="s">
        <v>868</v>
      </c>
      <c r="G216" s="220" t="s">
        <v>139</v>
      </c>
      <c r="H216" s="221">
        <v>2</v>
      </c>
      <c r="I216" s="222"/>
      <c r="J216" s="223">
        <f>ROUND(I216*H216,2)</f>
        <v>0</v>
      </c>
      <c r="K216" s="219" t="s">
        <v>740</v>
      </c>
      <c r="L216" s="224"/>
      <c r="M216" s="225" t="s">
        <v>19</v>
      </c>
      <c r="N216" s="226" t="s">
        <v>46</v>
      </c>
      <c r="O216" s="66"/>
      <c r="P216" s="184">
        <f>O216*H216</f>
        <v>0</v>
      </c>
      <c r="Q216" s="184">
        <v>2.5999999999999998E-4</v>
      </c>
      <c r="R216" s="184">
        <f>Q216*H216</f>
        <v>5.1999999999999995E-4</v>
      </c>
      <c r="S216" s="184">
        <v>0</v>
      </c>
      <c r="T216" s="185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160</v>
      </c>
      <c r="AT216" s="186" t="s">
        <v>244</v>
      </c>
      <c r="AU216" s="186" t="s">
        <v>83</v>
      </c>
      <c r="AY216" s="19" t="s">
        <v>134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83</v>
      </c>
      <c r="BK216" s="187">
        <f>ROUND(I216*H216,2)</f>
        <v>0</v>
      </c>
      <c r="BL216" s="19" t="s">
        <v>141</v>
      </c>
      <c r="BM216" s="186" t="s">
        <v>453</v>
      </c>
    </row>
    <row r="217" spans="1:65" s="2" customFormat="1" ht="11.25">
      <c r="A217" s="36"/>
      <c r="B217" s="37"/>
      <c r="C217" s="38"/>
      <c r="D217" s="188" t="s">
        <v>142</v>
      </c>
      <c r="E217" s="38"/>
      <c r="F217" s="189" t="s">
        <v>868</v>
      </c>
      <c r="G217" s="38"/>
      <c r="H217" s="38"/>
      <c r="I217" s="190"/>
      <c r="J217" s="38"/>
      <c r="K217" s="38"/>
      <c r="L217" s="41"/>
      <c r="M217" s="191"/>
      <c r="N217" s="192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142</v>
      </c>
      <c r="AU217" s="19" t="s">
        <v>83</v>
      </c>
    </row>
    <row r="218" spans="1:65" s="2" customFormat="1" ht="16.5" customHeight="1">
      <c r="A218" s="36"/>
      <c r="B218" s="37"/>
      <c r="C218" s="217" t="s">
        <v>454</v>
      </c>
      <c r="D218" s="217" t="s">
        <v>244</v>
      </c>
      <c r="E218" s="218" t="s">
        <v>869</v>
      </c>
      <c r="F218" s="219" t="s">
        <v>870</v>
      </c>
      <c r="G218" s="220" t="s">
        <v>139</v>
      </c>
      <c r="H218" s="221">
        <v>3</v>
      </c>
      <c r="I218" s="222"/>
      <c r="J218" s="223">
        <f>ROUND(I218*H218,2)</f>
        <v>0</v>
      </c>
      <c r="K218" s="219" t="s">
        <v>740</v>
      </c>
      <c r="L218" s="224"/>
      <c r="M218" s="225" t="s">
        <v>19</v>
      </c>
      <c r="N218" s="226" t="s">
        <v>46</v>
      </c>
      <c r="O218" s="66"/>
      <c r="P218" s="184">
        <f>O218*H218</f>
        <v>0</v>
      </c>
      <c r="Q218" s="184">
        <v>3.6999999999999999E-4</v>
      </c>
      <c r="R218" s="184">
        <f>Q218*H218</f>
        <v>1.1099999999999999E-3</v>
      </c>
      <c r="S218" s="184">
        <v>0</v>
      </c>
      <c r="T218" s="185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6" t="s">
        <v>160</v>
      </c>
      <c r="AT218" s="186" t="s">
        <v>244</v>
      </c>
      <c r="AU218" s="186" t="s">
        <v>83</v>
      </c>
      <c r="AY218" s="19" t="s">
        <v>134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19" t="s">
        <v>83</v>
      </c>
      <c r="BK218" s="187">
        <f>ROUND(I218*H218,2)</f>
        <v>0</v>
      </c>
      <c r="BL218" s="19" t="s">
        <v>141</v>
      </c>
      <c r="BM218" s="186" t="s">
        <v>457</v>
      </c>
    </row>
    <row r="219" spans="1:65" s="2" customFormat="1" ht="11.25">
      <c r="A219" s="36"/>
      <c r="B219" s="37"/>
      <c r="C219" s="38"/>
      <c r="D219" s="188" t="s">
        <v>142</v>
      </c>
      <c r="E219" s="38"/>
      <c r="F219" s="189" t="s">
        <v>870</v>
      </c>
      <c r="G219" s="38"/>
      <c r="H219" s="38"/>
      <c r="I219" s="190"/>
      <c r="J219" s="38"/>
      <c r="K219" s="38"/>
      <c r="L219" s="41"/>
      <c r="M219" s="191"/>
      <c r="N219" s="192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142</v>
      </c>
      <c r="AU219" s="19" t="s">
        <v>83</v>
      </c>
    </row>
    <row r="220" spans="1:65" s="2" customFormat="1" ht="16.5" customHeight="1">
      <c r="A220" s="36"/>
      <c r="B220" s="37"/>
      <c r="C220" s="217" t="s">
        <v>316</v>
      </c>
      <c r="D220" s="217" t="s">
        <v>244</v>
      </c>
      <c r="E220" s="218" t="s">
        <v>871</v>
      </c>
      <c r="F220" s="219" t="s">
        <v>872</v>
      </c>
      <c r="G220" s="220" t="s">
        <v>848</v>
      </c>
      <c r="H220" s="221">
        <v>6</v>
      </c>
      <c r="I220" s="222"/>
      <c r="J220" s="223">
        <f>ROUND(I220*H220,2)</f>
        <v>0</v>
      </c>
      <c r="K220" s="219" t="s">
        <v>19</v>
      </c>
      <c r="L220" s="224"/>
      <c r="M220" s="225" t="s">
        <v>19</v>
      </c>
      <c r="N220" s="226" t="s">
        <v>46</v>
      </c>
      <c r="O220" s="66"/>
      <c r="P220" s="184">
        <f>O220*H220</f>
        <v>0</v>
      </c>
      <c r="Q220" s="184">
        <v>2.4E-2</v>
      </c>
      <c r="R220" s="184">
        <f>Q220*H220</f>
        <v>0.14400000000000002</v>
      </c>
      <c r="S220" s="184">
        <v>0</v>
      </c>
      <c r="T220" s="185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6" t="s">
        <v>160</v>
      </c>
      <c r="AT220" s="186" t="s">
        <v>244</v>
      </c>
      <c r="AU220" s="186" t="s">
        <v>83</v>
      </c>
      <c r="AY220" s="19" t="s">
        <v>134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19" t="s">
        <v>83</v>
      </c>
      <c r="BK220" s="187">
        <f>ROUND(I220*H220,2)</f>
        <v>0</v>
      </c>
      <c r="BL220" s="19" t="s">
        <v>141</v>
      </c>
      <c r="BM220" s="186" t="s">
        <v>461</v>
      </c>
    </row>
    <row r="221" spans="1:65" s="2" customFormat="1" ht="11.25">
      <c r="A221" s="36"/>
      <c r="B221" s="37"/>
      <c r="C221" s="38"/>
      <c r="D221" s="188" t="s">
        <v>142</v>
      </c>
      <c r="E221" s="38"/>
      <c r="F221" s="189" t="s">
        <v>872</v>
      </c>
      <c r="G221" s="38"/>
      <c r="H221" s="38"/>
      <c r="I221" s="190"/>
      <c r="J221" s="38"/>
      <c r="K221" s="38"/>
      <c r="L221" s="41"/>
      <c r="M221" s="191"/>
      <c r="N221" s="192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142</v>
      </c>
      <c r="AU221" s="19" t="s">
        <v>83</v>
      </c>
    </row>
    <row r="222" spans="1:65" s="2" customFormat="1" ht="24.2" customHeight="1">
      <c r="A222" s="36"/>
      <c r="B222" s="37"/>
      <c r="C222" s="217" t="s">
        <v>462</v>
      </c>
      <c r="D222" s="217" t="s">
        <v>244</v>
      </c>
      <c r="E222" s="218" t="s">
        <v>873</v>
      </c>
      <c r="F222" s="219" t="s">
        <v>874</v>
      </c>
      <c r="G222" s="220" t="s">
        <v>848</v>
      </c>
      <c r="H222" s="221">
        <v>3</v>
      </c>
      <c r="I222" s="222"/>
      <c r="J222" s="223">
        <f>ROUND(I222*H222,2)</f>
        <v>0</v>
      </c>
      <c r="K222" s="219" t="s">
        <v>19</v>
      </c>
      <c r="L222" s="224"/>
      <c r="M222" s="225" t="s">
        <v>19</v>
      </c>
      <c r="N222" s="226" t="s">
        <v>46</v>
      </c>
      <c r="O222" s="66"/>
      <c r="P222" s="184">
        <f>O222*H222</f>
        <v>0</v>
      </c>
      <c r="Q222" s="184">
        <v>0.01</v>
      </c>
      <c r="R222" s="184">
        <f>Q222*H222</f>
        <v>0.03</v>
      </c>
      <c r="S222" s="184">
        <v>0</v>
      </c>
      <c r="T222" s="185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6" t="s">
        <v>160</v>
      </c>
      <c r="AT222" s="186" t="s">
        <v>244</v>
      </c>
      <c r="AU222" s="186" t="s">
        <v>83</v>
      </c>
      <c r="AY222" s="19" t="s">
        <v>134</v>
      </c>
      <c r="BE222" s="187">
        <f>IF(N222="základní",J222,0)</f>
        <v>0</v>
      </c>
      <c r="BF222" s="187">
        <f>IF(N222="snížená",J222,0)</f>
        <v>0</v>
      </c>
      <c r="BG222" s="187">
        <f>IF(N222="zákl. přenesená",J222,0)</f>
        <v>0</v>
      </c>
      <c r="BH222" s="187">
        <f>IF(N222="sníž. přenesená",J222,0)</f>
        <v>0</v>
      </c>
      <c r="BI222" s="187">
        <f>IF(N222="nulová",J222,0)</f>
        <v>0</v>
      </c>
      <c r="BJ222" s="19" t="s">
        <v>83</v>
      </c>
      <c r="BK222" s="187">
        <f>ROUND(I222*H222,2)</f>
        <v>0</v>
      </c>
      <c r="BL222" s="19" t="s">
        <v>141</v>
      </c>
      <c r="BM222" s="186" t="s">
        <v>465</v>
      </c>
    </row>
    <row r="223" spans="1:65" s="2" customFormat="1" ht="11.25">
      <c r="A223" s="36"/>
      <c r="B223" s="37"/>
      <c r="C223" s="38"/>
      <c r="D223" s="188" t="s">
        <v>142</v>
      </c>
      <c r="E223" s="38"/>
      <c r="F223" s="189" t="s">
        <v>874</v>
      </c>
      <c r="G223" s="38"/>
      <c r="H223" s="38"/>
      <c r="I223" s="190"/>
      <c r="J223" s="38"/>
      <c r="K223" s="38"/>
      <c r="L223" s="41"/>
      <c r="M223" s="191"/>
      <c r="N223" s="192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142</v>
      </c>
      <c r="AU223" s="19" t="s">
        <v>83</v>
      </c>
    </row>
    <row r="224" spans="1:65" s="2" customFormat="1" ht="24.2" customHeight="1">
      <c r="A224" s="36"/>
      <c r="B224" s="37"/>
      <c r="C224" s="217" t="s">
        <v>321</v>
      </c>
      <c r="D224" s="217" t="s">
        <v>244</v>
      </c>
      <c r="E224" s="218" t="s">
        <v>875</v>
      </c>
      <c r="F224" s="219" t="s">
        <v>876</v>
      </c>
      <c r="G224" s="220" t="s">
        <v>848</v>
      </c>
      <c r="H224" s="221">
        <v>3</v>
      </c>
      <c r="I224" s="222"/>
      <c r="J224" s="223">
        <f>ROUND(I224*H224,2)</f>
        <v>0</v>
      </c>
      <c r="K224" s="219" t="s">
        <v>19</v>
      </c>
      <c r="L224" s="224"/>
      <c r="M224" s="225" t="s">
        <v>19</v>
      </c>
      <c r="N224" s="226" t="s">
        <v>46</v>
      </c>
      <c r="O224" s="66"/>
      <c r="P224" s="184">
        <f>O224*H224</f>
        <v>0</v>
      </c>
      <c r="Q224" s="184">
        <v>0.01</v>
      </c>
      <c r="R224" s="184">
        <f>Q224*H224</f>
        <v>0.03</v>
      </c>
      <c r="S224" s="184">
        <v>0</v>
      </c>
      <c r="T224" s="185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6" t="s">
        <v>160</v>
      </c>
      <c r="AT224" s="186" t="s">
        <v>244</v>
      </c>
      <c r="AU224" s="186" t="s">
        <v>83</v>
      </c>
      <c r="AY224" s="19" t="s">
        <v>134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19" t="s">
        <v>83</v>
      </c>
      <c r="BK224" s="187">
        <f>ROUND(I224*H224,2)</f>
        <v>0</v>
      </c>
      <c r="BL224" s="19" t="s">
        <v>141</v>
      </c>
      <c r="BM224" s="186" t="s">
        <v>468</v>
      </c>
    </row>
    <row r="225" spans="1:65" s="2" customFormat="1" ht="11.25">
      <c r="A225" s="36"/>
      <c r="B225" s="37"/>
      <c r="C225" s="38"/>
      <c r="D225" s="188" t="s">
        <v>142</v>
      </c>
      <c r="E225" s="38"/>
      <c r="F225" s="189" t="s">
        <v>876</v>
      </c>
      <c r="G225" s="38"/>
      <c r="H225" s="38"/>
      <c r="I225" s="190"/>
      <c r="J225" s="38"/>
      <c r="K225" s="38"/>
      <c r="L225" s="41"/>
      <c r="M225" s="191"/>
      <c r="N225" s="192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142</v>
      </c>
      <c r="AU225" s="19" t="s">
        <v>83</v>
      </c>
    </row>
    <row r="226" spans="1:65" s="2" customFormat="1" ht="24.2" customHeight="1">
      <c r="A226" s="36"/>
      <c r="B226" s="37"/>
      <c r="C226" s="217" t="s">
        <v>471</v>
      </c>
      <c r="D226" s="217" t="s">
        <v>244</v>
      </c>
      <c r="E226" s="218" t="s">
        <v>877</v>
      </c>
      <c r="F226" s="219" t="s">
        <v>878</v>
      </c>
      <c r="G226" s="220" t="s">
        <v>848</v>
      </c>
      <c r="H226" s="221">
        <v>3</v>
      </c>
      <c r="I226" s="222"/>
      <c r="J226" s="223">
        <f>ROUND(I226*H226,2)</f>
        <v>0</v>
      </c>
      <c r="K226" s="219" t="s">
        <v>19</v>
      </c>
      <c r="L226" s="224"/>
      <c r="M226" s="225" t="s">
        <v>19</v>
      </c>
      <c r="N226" s="226" t="s">
        <v>46</v>
      </c>
      <c r="O226" s="66"/>
      <c r="P226" s="184">
        <f>O226*H226</f>
        <v>0</v>
      </c>
      <c r="Q226" s="184">
        <v>5.0000000000000001E-3</v>
      </c>
      <c r="R226" s="184">
        <f>Q226*H226</f>
        <v>1.4999999999999999E-2</v>
      </c>
      <c r="S226" s="184">
        <v>0</v>
      </c>
      <c r="T226" s="185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6" t="s">
        <v>160</v>
      </c>
      <c r="AT226" s="186" t="s">
        <v>244</v>
      </c>
      <c r="AU226" s="186" t="s">
        <v>83</v>
      </c>
      <c r="AY226" s="19" t="s">
        <v>134</v>
      </c>
      <c r="BE226" s="187">
        <f>IF(N226="základní",J226,0)</f>
        <v>0</v>
      </c>
      <c r="BF226" s="187">
        <f>IF(N226="snížená",J226,0)</f>
        <v>0</v>
      </c>
      <c r="BG226" s="187">
        <f>IF(N226="zákl. přenesená",J226,0)</f>
        <v>0</v>
      </c>
      <c r="BH226" s="187">
        <f>IF(N226="sníž. přenesená",J226,0)</f>
        <v>0</v>
      </c>
      <c r="BI226" s="187">
        <f>IF(N226="nulová",J226,0)</f>
        <v>0</v>
      </c>
      <c r="BJ226" s="19" t="s">
        <v>83</v>
      </c>
      <c r="BK226" s="187">
        <f>ROUND(I226*H226,2)</f>
        <v>0</v>
      </c>
      <c r="BL226" s="19" t="s">
        <v>141</v>
      </c>
      <c r="BM226" s="186" t="s">
        <v>474</v>
      </c>
    </row>
    <row r="227" spans="1:65" s="2" customFormat="1" ht="11.25">
      <c r="A227" s="36"/>
      <c r="B227" s="37"/>
      <c r="C227" s="38"/>
      <c r="D227" s="188" t="s">
        <v>142</v>
      </c>
      <c r="E227" s="38"/>
      <c r="F227" s="189" t="s">
        <v>878</v>
      </c>
      <c r="G227" s="38"/>
      <c r="H227" s="38"/>
      <c r="I227" s="190"/>
      <c r="J227" s="38"/>
      <c r="K227" s="38"/>
      <c r="L227" s="41"/>
      <c r="M227" s="191"/>
      <c r="N227" s="192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142</v>
      </c>
      <c r="AU227" s="19" t="s">
        <v>83</v>
      </c>
    </row>
    <row r="228" spans="1:65" s="2" customFormat="1" ht="24.2" customHeight="1">
      <c r="A228" s="36"/>
      <c r="B228" s="37"/>
      <c r="C228" s="217" t="s">
        <v>331</v>
      </c>
      <c r="D228" s="217" t="s">
        <v>244</v>
      </c>
      <c r="E228" s="218" t="s">
        <v>879</v>
      </c>
      <c r="F228" s="219" t="s">
        <v>880</v>
      </c>
      <c r="G228" s="220" t="s">
        <v>848</v>
      </c>
      <c r="H228" s="221">
        <v>3</v>
      </c>
      <c r="I228" s="222"/>
      <c r="J228" s="223">
        <f>ROUND(I228*H228,2)</f>
        <v>0</v>
      </c>
      <c r="K228" s="219" t="s">
        <v>19</v>
      </c>
      <c r="L228" s="224"/>
      <c r="M228" s="225" t="s">
        <v>19</v>
      </c>
      <c r="N228" s="226" t="s">
        <v>46</v>
      </c>
      <c r="O228" s="66"/>
      <c r="P228" s="184">
        <f>O228*H228</f>
        <v>0</v>
      </c>
      <c r="Q228" s="184">
        <v>0.01</v>
      </c>
      <c r="R228" s="184">
        <f>Q228*H228</f>
        <v>0.03</v>
      </c>
      <c r="S228" s="184">
        <v>0</v>
      </c>
      <c r="T228" s="185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6" t="s">
        <v>160</v>
      </c>
      <c r="AT228" s="186" t="s">
        <v>244</v>
      </c>
      <c r="AU228" s="186" t="s">
        <v>83</v>
      </c>
      <c r="AY228" s="19" t="s">
        <v>134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19" t="s">
        <v>83</v>
      </c>
      <c r="BK228" s="187">
        <f>ROUND(I228*H228,2)</f>
        <v>0</v>
      </c>
      <c r="BL228" s="19" t="s">
        <v>141</v>
      </c>
      <c r="BM228" s="186" t="s">
        <v>480</v>
      </c>
    </row>
    <row r="229" spans="1:65" s="2" customFormat="1" ht="11.25">
      <c r="A229" s="36"/>
      <c r="B229" s="37"/>
      <c r="C229" s="38"/>
      <c r="D229" s="188" t="s">
        <v>142</v>
      </c>
      <c r="E229" s="38"/>
      <c r="F229" s="189" t="s">
        <v>880</v>
      </c>
      <c r="G229" s="38"/>
      <c r="H229" s="38"/>
      <c r="I229" s="190"/>
      <c r="J229" s="38"/>
      <c r="K229" s="38"/>
      <c r="L229" s="41"/>
      <c r="M229" s="191"/>
      <c r="N229" s="192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142</v>
      </c>
      <c r="AU229" s="19" t="s">
        <v>83</v>
      </c>
    </row>
    <row r="230" spans="1:65" s="2" customFormat="1" ht="16.5" customHeight="1">
      <c r="A230" s="36"/>
      <c r="B230" s="37"/>
      <c r="C230" s="217" t="s">
        <v>481</v>
      </c>
      <c r="D230" s="217" t="s">
        <v>244</v>
      </c>
      <c r="E230" s="218" t="s">
        <v>881</v>
      </c>
      <c r="F230" s="219" t="s">
        <v>882</v>
      </c>
      <c r="G230" s="220" t="s">
        <v>139</v>
      </c>
      <c r="H230" s="221">
        <v>1</v>
      </c>
      <c r="I230" s="222"/>
      <c r="J230" s="223">
        <f>ROUND(I230*H230,2)</f>
        <v>0</v>
      </c>
      <c r="K230" s="219" t="s">
        <v>740</v>
      </c>
      <c r="L230" s="224"/>
      <c r="M230" s="225" t="s">
        <v>19</v>
      </c>
      <c r="N230" s="226" t="s">
        <v>46</v>
      </c>
      <c r="O230" s="66"/>
      <c r="P230" s="184">
        <f>O230*H230</f>
        <v>0</v>
      </c>
      <c r="Q230" s="184">
        <v>2.6200000000000001E-2</v>
      </c>
      <c r="R230" s="184">
        <f>Q230*H230</f>
        <v>2.6200000000000001E-2</v>
      </c>
      <c r="S230" s="184">
        <v>0</v>
      </c>
      <c r="T230" s="185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6" t="s">
        <v>160</v>
      </c>
      <c r="AT230" s="186" t="s">
        <v>244</v>
      </c>
      <c r="AU230" s="186" t="s">
        <v>83</v>
      </c>
      <c r="AY230" s="19" t="s">
        <v>134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19" t="s">
        <v>83</v>
      </c>
      <c r="BK230" s="187">
        <f>ROUND(I230*H230,2)</f>
        <v>0</v>
      </c>
      <c r="BL230" s="19" t="s">
        <v>141</v>
      </c>
      <c r="BM230" s="186" t="s">
        <v>484</v>
      </c>
    </row>
    <row r="231" spans="1:65" s="2" customFormat="1" ht="11.25">
      <c r="A231" s="36"/>
      <c r="B231" s="37"/>
      <c r="C231" s="38"/>
      <c r="D231" s="188" t="s">
        <v>142</v>
      </c>
      <c r="E231" s="38"/>
      <c r="F231" s="189" t="s">
        <v>882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142</v>
      </c>
      <c r="AU231" s="19" t="s">
        <v>83</v>
      </c>
    </row>
    <row r="232" spans="1:65" s="2" customFormat="1" ht="16.5" customHeight="1">
      <c r="A232" s="36"/>
      <c r="B232" s="37"/>
      <c r="C232" s="217" t="s">
        <v>339</v>
      </c>
      <c r="D232" s="217" t="s">
        <v>244</v>
      </c>
      <c r="E232" s="218" t="s">
        <v>883</v>
      </c>
      <c r="F232" s="219" t="s">
        <v>884</v>
      </c>
      <c r="G232" s="220" t="s">
        <v>139</v>
      </c>
      <c r="H232" s="221">
        <v>1</v>
      </c>
      <c r="I232" s="222"/>
      <c r="J232" s="223">
        <f>ROUND(I232*H232,2)</f>
        <v>0</v>
      </c>
      <c r="K232" s="219" t="s">
        <v>740</v>
      </c>
      <c r="L232" s="224"/>
      <c r="M232" s="225" t="s">
        <v>19</v>
      </c>
      <c r="N232" s="226" t="s">
        <v>46</v>
      </c>
      <c r="O232" s="66"/>
      <c r="P232" s="184">
        <f>O232*H232</f>
        <v>0</v>
      </c>
      <c r="Q232" s="184">
        <v>7.8600000000000003E-2</v>
      </c>
      <c r="R232" s="184">
        <f>Q232*H232</f>
        <v>7.8600000000000003E-2</v>
      </c>
      <c r="S232" s="184">
        <v>0</v>
      </c>
      <c r="T232" s="185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6" t="s">
        <v>160</v>
      </c>
      <c r="AT232" s="186" t="s">
        <v>244</v>
      </c>
      <c r="AU232" s="186" t="s">
        <v>83</v>
      </c>
      <c r="AY232" s="19" t="s">
        <v>134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19" t="s">
        <v>83</v>
      </c>
      <c r="BK232" s="187">
        <f>ROUND(I232*H232,2)</f>
        <v>0</v>
      </c>
      <c r="BL232" s="19" t="s">
        <v>141</v>
      </c>
      <c r="BM232" s="186" t="s">
        <v>488</v>
      </c>
    </row>
    <row r="233" spans="1:65" s="2" customFormat="1" ht="11.25">
      <c r="A233" s="36"/>
      <c r="B233" s="37"/>
      <c r="C233" s="38"/>
      <c r="D233" s="188" t="s">
        <v>142</v>
      </c>
      <c r="E233" s="38"/>
      <c r="F233" s="189" t="s">
        <v>884</v>
      </c>
      <c r="G233" s="38"/>
      <c r="H233" s="38"/>
      <c r="I233" s="190"/>
      <c r="J233" s="38"/>
      <c r="K233" s="38"/>
      <c r="L233" s="41"/>
      <c r="M233" s="228"/>
      <c r="N233" s="229"/>
      <c r="O233" s="230"/>
      <c r="P233" s="230"/>
      <c r="Q233" s="230"/>
      <c r="R233" s="230"/>
      <c r="S233" s="230"/>
      <c r="T233" s="231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142</v>
      </c>
      <c r="AU233" s="19" t="s">
        <v>83</v>
      </c>
    </row>
    <row r="234" spans="1:65" s="2" customFormat="1" ht="6.95" customHeight="1">
      <c r="A234" s="36"/>
      <c r="B234" s="49"/>
      <c r="C234" s="50"/>
      <c r="D234" s="50"/>
      <c r="E234" s="50"/>
      <c r="F234" s="50"/>
      <c r="G234" s="50"/>
      <c r="H234" s="50"/>
      <c r="I234" s="50"/>
      <c r="J234" s="50"/>
      <c r="K234" s="50"/>
      <c r="L234" s="41"/>
      <c r="M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</row>
  </sheetData>
  <sheetProtection algorithmName="SHA-512" hashValue="TWqQzpoQw9hn/GiLQgR1HQkRvhDfOCAuxH70v3FliS4aW7xRfhjDcOVIqgTvmDuhNDLaLVYf7Ag0KHDaBRFqNw==" saltValue="xjC2EWvv4Q+OXmrdLNSHipS5VnoednsPHM384MZIHQdb6oRQ9RJJKYIeZN+ogKC4LPuLmvD0/Hifu8DzXlojXQ==" spinCount="100000" sheet="1" objects="1" scenarios="1" formatColumns="0" formatRows="0" autoFilter="0"/>
  <autoFilter ref="C91:K233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91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69" t="str">
        <f>'Rekapitulace stavby'!K6</f>
        <v>Parkoviště před zámkem Chodová Planá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96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1" t="s">
        <v>885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6. 11. 2024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>00259861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>Městys Chodová Planá</v>
      </c>
      <c r="F15" s="36"/>
      <c r="G15" s="36"/>
      <c r="H15" s="36"/>
      <c r="I15" s="107" t="s">
        <v>29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30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32</v>
      </c>
      <c r="E20" s="36"/>
      <c r="F20" s="36"/>
      <c r="G20" s="36"/>
      <c r="H20" s="36"/>
      <c r="I20" s="107" t="s">
        <v>26</v>
      </c>
      <c r="J20" s="109" t="s">
        <v>19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886</v>
      </c>
      <c r="F21" s="36"/>
      <c r="G21" s="36"/>
      <c r="H21" s="36"/>
      <c r="I21" s="107" t="s">
        <v>29</v>
      </c>
      <c r="J21" s="109" t="s">
        <v>19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37</v>
      </c>
      <c r="E23" s="36"/>
      <c r="F23" s="36"/>
      <c r="G23" s="36"/>
      <c r="H23" s="36"/>
      <c r="I23" s="107" t="s">
        <v>26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886</v>
      </c>
      <c r="F24" s="36"/>
      <c r="G24" s="36"/>
      <c r="H24" s="36"/>
      <c r="I24" s="107" t="s">
        <v>29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ROUND((SUM(BE83:BE153)),  2)</f>
        <v>0</v>
      </c>
      <c r="G33" s="36"/>
      <c r="H33" s="36"/>
      <c r="I33" s="120">
        <v>0.21</v>
      </c>
      <c r="J33" s="119">
        <f>ROUND(((SUM(BE83:BE153))*I33),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ROUND((SUM(BF83:BF153)),  2)</f>
        <v>0</v>
      </c>
      <c r="G34" s="36"/>
      <c r="H34" s="36"/>
      <c r="I34" s="120">
        <v>0.12</v>
      </c>
      <c r="J34" s="119">
        <f>ROUND(((SUM(BF83:BF153))*I34),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ROUND((SUM(BG83:BG153)),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ROUND((SUM(BH83:BH153)),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ROUND((SUM(BI83:BI153)),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6" t="str">
        <f>E7</f>
        <v>Parkoviště před zámkem Chodová Planá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29" t="str">
        <f>E9</f>
        <v>SO 401 - veřejné osvětlení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Chodová Planá</v>
      </c>
      <c r="G52" s="38"/>
      <c r="H52" s="38"/>
      <c r="I52" s="31" t="s">
        <v>23</v>
      </c>
      <c r="J52" s="61" t="str">
        <f>IF(J12="","",J12)</f>
        <v>6. 11. 2024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Městys Chodová Planá</v>
      </c>
      <c r="G54" s="38"/>
      <c r="H54" s="38"/>
      <c r="I54" s="31" t="s">
        <v>32</v>
      </c>
      <c r="J54" s="34" t="str">
        <f>E21</f>
        <v>ing. Miroslav Křístek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>ing. Miroslav Křístek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101</v>
      </c>
      <c r="D57" s="133"/>
      <c r="E57" s="133"/>
      <c r="F57" s="133"/>
      <c r="G57" s="133"/>
      <c r="H57" s="133"/>
      <c r="I57" s="133"/>
      <c r="J57" s="134" t="s">
        <v>102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103</v>
      </c>
    </row>
    <row r="60" spans="1:47" s="9" customFormat="1" ht="24.95" customHeight="1">
      <c r="B60" s="136"/>
      <c r="C60" s="137"/>
      <c r="D60" s="138" t="s">
        <v>887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9" customFormat="1" ht="24.95" customHeight="1">
      <c r="B61" s="136"/>
      <c r="C61" s="137"/>
      <c r="D61" s="138" t="s">
        <v>888</v>
      </c>
      <c r="E61" s="139"/>
      <c r="F61" s="139"/>
      <c r="G61" s="139"/>
      <c r="H61" s="139"/>
      <c r="I61" s="139"/>
      <c r="J61" s="140">
        <f>J117</f>
        <v>0</v>
      </c>
      <c r="K61" s="137"/>
      <c r="L61" s="141"/>
    </row>
    <row r="62" spans="1:47" s="9" customFormat="1" ht="24.95" customHeight="1">
      <c r="B62" s="136"/>
      <c r="C62" s="137"/>
      <c r="D62" s="138" t="s">
        <v>889</v>
      </c>
      <c r="E62" s="139"/>
      <c r="F62" s="139"/>
      <c r="G62" s="139"/>
      <c r="H62" s="139"/>
      <c r="I62" s="139"/>
      <c r="J62" s="140">
        <f>J144</f>
        <v>0</v>
      </c>
      <c r="K62" s="137"/>
      <c r="L62" s="141"/>
    </row>
    <row r="63" spans="1:47" s="9" customFormat="1" ht="24.95" customHeight="1">
      <c r="B63" s="136"/>
      <c r="C63" s="137"/>
      <c r="D63" s="138" t="s">
        <v>890</v>
      </c>
      <c r="E63" s="139"/>
      <c r="F63" s="139"/>
      <c r="G63" s="139"/>
      <c r="H63" s="139"/>
      <c r="I63" s="139"/>
      <c r="J63" s="140">
        <f>J151</f>
        <v>0</v>
      </c>
      <c r="K63" s="137"/>
      <c r="L63" s="141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119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76" t="str">
        <f>E7</f>
        <v>Parkoviště před zámkem Chodová Planá</v>
      </c>
      <c r="F73" s="377"/>
      <c r="G73" s="377"/>
      <c r="H73" s="377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96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29" t="str">
        <f>E9</f>
        <v>SO 401 - veřejné osvětlení</v>
      </c>
      <c r="F75" s="378"/>
      <c r="G75" s="378"/>
      <c r="H75" s="37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>Chodová Planá</v>
      </c>
      <c r="G77" s="38"/>
      <c r="H77" s="38"/>
      <c r="I77" s="31" t="s">
        <v>23</v>
      </c>
      <c r="J77" s="61" t="str">
        <f>IF(J12="","",J12)</f>
        <v>6. 11. 2024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25</v>
      </c>
      <c r="D79" s="38"/>
      <c r="E79" s="38"/>
      <c r="F79" s="29" t="str">
        <f>E15</f>
        <v>Městys Chodová Planá</v>
      </c>
      <c r="G79" s="38"/>
      <c r="H79" s="38"/>
      <c r="I79" s="31" t="s">
        <v>32</v>
      </c>
      <c r="J79" s="34" t="str">
        <f>E21</f>
        <v>ing. Miroslav Křístek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30</v>
      </c>
      <c r="D80" s="38"/>
      <c r="E80" s="38"/>
      <c r="F80" s="29" t="str">
        <f>IF(E18="","",E18)</f>
        <v>Vyplň údaj</v>
      </c>
      <c r="G80" s="38"/>
      <c r="H80" s="38"/>
      <c r="I80" s="31" t="s">
        <v>37</v>
      </c>
      <c r="J80" s="34" t="str">
        <f>E24</f>
        <v>ing. Miroslav Křístek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120</v>
      </c>
      <c r="D82" s="151" t="s">
        <v>60</v>
      </c>
      <c r="E82" s="151" t="s">
        <v>56</v>
      </c>
      <c r="F82" s="151" t="s">
        <v>57</v>
      </c>
      <c r="G82" s="151" t="s">
        <v>121</v>
      </c>
      <c r="H82" s="151" t="s">
        <v>122</v>
      </c>
      <c r="I82" s="151" t="s">
        <v>123</v>
      </c>
      <c r="J82" s="151" t="s">
        <v>102</v>
      </c>
      <c r="K82" s="152" t="s">
        <v>124</v>
      </c>
      <c r="L82" s="153"/>
      <c r="M82" s="70" t="s">
        <v>19</v>
      </c>
      <c r="N82" s="71" t="s">
        <v>45</v>
      </c>
      <c r="O82" s="71" t="s">
        <v>125</v>
      </c>
      <c r="P82" s="71" t="s">
        <v>126</v>
      </c>
      <c r="Q82" s="71" t="s">
        <v>127</v>
      </c>
      <c r="R82" s="71" t="s">
        <v>128</v>
      </c>
      <c r="S82" s="71" t="s">
        <v>129</v>
      </c>
      <c r="T82" s="72" t="s">
        <v>130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9" customHeight="1">
      <c r="A83" s="36"/>
      <c r="B83" s="37"/>
      <c r="C83" s="77" t="s">
        <v>131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P84+P117+P144+P151</f>
        <v>0</v>
      </c>
      <c r="Q83" s="74"/>
      <c r="R83" s="156">
        <f>R84+R117+R144+R151</f>
        <v>0</v>
      </c>
      <c r="S83" s="74"/>
      <c r="T83" s="157">
        <f>T84+T117+T144+T151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74</v>
      </c>
      <c r="AU83" s="19" t="s">
        <v>103</v>
      </c>
      <c r="BK83" s="158">
        <f>BK84+BK117+BK144+BK151</f>
        <v>0</v>
      </c>
    </row>
    <row r="84" spans="1:65" s="12" customFormat="1" ht="25.9" customHeight="1">
      <c r="B84" s="159"/>
      <c r="C84" s="160"/>
      <c r="D84" s="161" t="s">
        <v>74</v>
      </c>
      <c r="E84" s="162" t="s">
        <v>830</v>
      </c>
      <c r="F84" s="162" t="s">
        <v>891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SUM(P85:P116)</f>
        <v>0</v>
      </c>
      <c r="Q84" s="167"/>
      <c r="R84" s="168">
        <f>SUM(R85:R116)</f>
        <v>0</v>
      </c>
      <c r="S84" s="167"/>
      <c r="T84" s="169">
        <f>SUM(T85:T116)</f>
        <v>0</v>
      </c>
      <c r="AR84" s="170" t="s">
        <v>83</v>
      </c>
      <c r="AT84" s="171" t="s">
        <v>74</v>
      </c>
      <c r="AU84" s="171" t="s">
        <v>75</v>
      </c>
      <c r="AY84" s="170" t="s">
        <v>134</v>
      </c>
      <c r="BK84" s="172">
        <f>SUM(BK85:BK116)</f>
        <v>0</v>
      </c>
    </row>
    <row r="85" spans="1:65" s="2" customFormat="1" ht="16.5" customHeight="1">
      <c r="A85" s="36"/>
      <c r="B85" s="37"/>
      <c r="C85" s="175" t="s">
        <v>83</v>
      </c>
      <c r="D85" s="175" t="s">
        <v>136</v>
      </c>
      <c r="E85" s="176" t="s">
        <v>892</v>
      </c>
      <c r="F85" s="177" t="s">
        <v>893</v>
      </c>
      <c r="G85" s="178" t="s">
        <v>179</v>
      </c>
      <c r="H85" s="179">
        <v>350</v>
      </c>
      <c r="I85" s="180"/>
      <c r="J85" s="181">
        <f>ROUND(I85*H85,2)</f>
        <v>0</v>
      </c>
      <c r="K85" s="177" t="s">
        <v>19</v>
      </c>
      <c r="L85" s="41"/>
      <c r="M85" s="182" t="s">
        <v>19</v>
      </c>
      <c r="N85" s="183" t="s">
        <v>46</v>
      </c>
      <c r="O85" s="66"/>
      <c r="P85" s="184">
        <f>O85*H85</f>
        <v>0</v>
      </c>
      <c r="Q85" s="184">
        <v>0</v>
      </c>
      <c r="R85" s="184">
        <f>Q85*H85</f>
        <v>0</v>
      </c>
      <c r="S85" s="184">
        <v>0</v>
      </c>
      <c r="T85" s="185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6" t="s">
        <v>141</v>
      </c>
      <c r="AT85" s="186" t="s">
        <v>136</v>
      </c>
      <c r="AU85" s="186" t="s">
        <v>83</v>
      </c>
      <c r="AY85" s="19" t="s">
        <v>134</v>
      </c>
      <c r="BE85" s="187">
        <f>IF(N85="základní",J85,0)</f>
        <v>0</v>
      </c>
      <c r="BF85" s="187">
        <f>IF(N85="snížená",J85,0)</f>
        <v>0</v>
      </c>
      <c r="BG85" s="187">
        <f>IF(N85="zákl. přenesená",J85,0)</f>
        <v>0</v>
      </c>
      <c r="BH85" s="187">
        <f>IF(N85="sníž. přenesená",J85,0)</f>
        <v>0</v>
      </c>
      <c r="BI85" s="187">
        <f>IF(N85="nulová",J85,0)</f>
        <v>0</v>
      </c>
      <c r="BJ85" s="19" t="s">
        <v>83</v>
      </c>
      <c r="BK85" s="187">
        <f>ROUND(I85*H85,2)</f>
        <v>0</v>
      </c>
      <c r="BL85" s="19" t="s">
        <v>141</v>
      </c>
      <c r="BM85" s="186" t="s">
        <v>85</v>
      </c>
    </row>
    <row r="86" spans="1:65" s="2" customFormat="1" ht="11.25">
      <c r="A86" s="36"/>
      <c r="B86" s="37"/>
      <c r="C86" s="38"/>
      <c r="D86" s="188" t="s">
        <v>142</v>
      </c>
      <c r="E86" s="38"/>
      <c r="F86" s="189" t="s">
        <v>893</v>
      </c>
      <c r="G86" s="38"/>
      <c r="H86" s="38"/>
      <c r="I86" s="190"/>
      <c r="J86" s="38"/>
      <c r="K86" s="38"/>
      <c r="L86" s="41"/>
      <c r="M86" s="191"/>
      <c r="N86" s="192"/>
      <c r="O86" s="66"/>
      <c r="P86" s="66"/>
      <c r="Q86" s="66"/>
      <c r="R86" s="66"/>
      <c r="S86" s="66"/>
      <c r="T86" s="67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142</v>
      </c>
      <c r="AU86" s="19" t="s">
        <v>83</v>
      </c>
    </row>
    <row r="87" spans="1:65" s="2" customFormat="1" ht="16.5" customHeight="1">
      <c r="A87" s="36"/>
      <c r="B87" s="37"/>
      <c r="C87" s="175" t="s">
        <v>85</v>
      </c>
      <c r="D87" s="175" t="s">
        <v>136</v>
      </c>
      <c r="E87" s="176" t="s">
        <v>894</v>
      </c>
      <c r="F87" s="177" t="s">
        <v>895</v>
      </c>
      <c r="G87" s="178" t="s">
        <v>848</v>
      </c>
      <c r="H87" s="179">
        <v>14</v>
      </c>
      <c r="I87" s="180"/>
      <c r="J87" s="181">
        <f>ROUND(I87*H87,2)</f>
        <v>0</v>
      </c>
      <c r="K87" s="177" t="s">
        <v>19</v>
      </c>
      <c r="L87" s="41"/>
      <c r="M87" s="182" t="s">
        <v>19</v>
      </c>
      <c r="N87" s="183" t="s">
        <v>46</v>
      </c>
      <c r="O87" s="66"/>
      <c r="P87" s="184">
        <f>O87*H87</f>
        <v>0</v>
      </c>
      <c r="Q87" s="184">
        <v>0</v>
      </c>
      <c r="R87" s="184">
        <f>Q87*H87</f>
        <v>0</v>
      </c>
      <c r="S87" s="184">
        <v>0</v>
      </c>
      <c r="T87" s="185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6" t="s">
        <v>141</v>
      </c>
      <c r="AT87" s="186" t="s">
        <v>136</v>
      </c>
      <c r="AU87" s="186" t="s">
        <v>83</v>
      </c>
      <c r="AY87" s="19" t="s">
        <v>134</v>
      </c>
      <c r="BE87" s="187">
        <f>IF(N87="základní",J87,0)</f>
        <v>0</v>
      </c>
      <c r="BF87" s="187">
        <f>IF(N87="snížená",J87,0)</f>
        <v>0</v>
      </c>
      <c r="BG87" s="187">
        <f>IF(N87="zákl. přenesená",J87,0)</f>
        <v>0</v>
      </c>
      <c r="BH87" s="187">
        <f>IF(N87="sníž. přenesená",J87,0)</f>
        <v>0</v>
      </c>
      <c r="BI87" s="187">
        <f>IF(N87="nulová",J87,0)</f>
        <v>0</v>
      </c>
      <c r="BJ87" s="19" t="s">
        <v>83</v>
      </c>
      <c r="BK87" s="187">
        <f>ROUND(I87*H87,2)</f>
        <v>0</v>
      </c>
      <c r="BL87" s="19" t="s">
        <v>141</v>
      </c>
      <c r="BM87" s="186" t="s">
        <v>141</v>
      </c>
    </row>
    <row r="88" spans="1:65" s="2" customFormat="1" ht="11.25">
      <c r="A88" s="36"/>
      <c r="B88" s="37"/>
      <c r="C88" s="38"/>
      <c r="D88" s="188" t="s">
        <v>142</v>
      </c>
      <c r="E88" s="38"/>
      <c r="F88" s="189" t="s">
        <v>895</v>
      </c>
      <c r="G88" s="38"/>
      <c r="H88" s="38"/>
      <c r="I88" s="190"/>
      <c r="J88" s="38"/>
      <c r="K88" s="38"/>
      <c r="L88" s="41"/>
      <c r="M88" s="191"/>
      <c r="N88" s="192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142</v>
      </c>
      <c r="AU88" s="19" t="s">
        <v>83</v>
      </c>
    </row>
    <row r="89" spans="1:65" s="2" customFormat="1" ht="16.5" customHeight="1">
      <c r="A89" s="36"/>
      <c r="B89" s="37"/>
      <c r="C89" s="175" t="s">
        <v>152</v>
      </c>
      <c r="D89" s="175" t="s">
        <v>136</v>
      </c>
      <c r="E89" s="176" t="s">
        <v>896</v>
      </c>
      <c r="F89" s="177" t="s">
        <v>897</v>
      </c>
      <c r="G89" s="178" t="s">
        <v>179</v>
      </c>
      <c r="H89" s="179">
        <v>8</v>
      </c>
      <c r="I89" s="180"/>
      <c r="J89" s="181">
        <f>ROUND(I89*H89,2)</f>
        <v>0</v>
      </c>
      <c r="K89" s="177" t="s">
        <v>19</v>
      </c>
      <c r="L89" s="41"/>
      <c r="M89" s="182" t="s">
        <v>19</v>
      </c>
      <c r="N89" s="183" t="s">
        <v>46</v>
      </c>
      <c r="O89" s="66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141</v>
      </c>
      <c r="AT89" s="186" t="s">
        <v>136</v>
      </c>
      <c r="AU89" s="186" t="s">
        <v>83</v>
      </c>
      <c r="AY89" s="19" t="s">
        <v>134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83</v>
      </c>
      <c r="BK89" s="187">
        <f>ROUND(I89*H89,2)</f>
        <v>0</v>
      </c>
      <c r="BL89" s="19" t="s">
        <v>141</v>
      </c>
      <c r="BM89" s="186" t="s">
        <v>155</v>
      </c>
    </row>
    <row r="90" spans="1:65" s="2" customFormat="1" ht="11.25">
      <c r="A90" s="36"/>
      <c r="B90" s="37"/>
      <c r="C90" s="38"/>
      <c r="D90" s="188" t="s">
        <v>142</v>
      </c>
      <c r="E90" s="38"/>
      <c r="F90" s="189" t="s">
        <v>897</v>
      </c>
      <c r="G90" s="38"/>
      <c r="H90" s="38"/>
      <c r="I90" s="190"/>
      <c r="J90" s="38"/>
      <c r="K90" s="38"/>
      <c r="L90" s="41"/>
      <c r="M90" s="191"/>
      <c r="N90" s="192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142</v>
      </c>
      <c r="AU90" s="19" t="s">
        <v>83</v>
      </c>
    </row>
    <row r="91" spans="1:65" s="2" customFormat="1" ht="16.5" customHeight="1">
      <c r="A91" s="36"/>
      <c r="B91" s="37"/>
      <c r="C91" s="175" t="s">
        <v>141</v>
      </c>
      <c r="D91" s="175" t="s">
        <v>136</v>
      </c>
      <c r="E91" s="176" t="s">
        <v>898</v>
      </c>
      <c r="F91" s="177" t="s">
        <v>899</v>
      </c>
      <c r="G91" s="178" t="s">
        <v>848</v>
      </c>
      <c r="H91" s="179">
        <v>12</v>
      </c>
      <c r="I91" s="180"/>
      <c r="J91" s="181">
        <f>ROUND(I91*H91,2)</f>
        <v>0</v>
      </c>
      <c r="K91" s="177" t="s">
        <v>19</v>
      </c>
      <c r="L91" s="41"/>
      <c r="M91" s="182" t="s">
        <v>19</v>
      </c>
      <c r="N91" s="183" t="s">
        <v>46</v>
      </c>
      <c r="O91" s="66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141</v>
      </c>
      <c r="AT91" s="186" t="s">
        <v>136</v>
      </c>
      <c r="AU91" s="186" t="s">
        <v>83</v>
      </c>
      <c r="AY91" s="19" t="s">
        <v>134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19" t="s">
        <v>83</v>
      </c>
      <c r="BK91" s="187">
        <f>ROUND(I91*H91,2)</f>
        <v>0</v>
      </c>
      <c r="BL91" s="19" t="s">
        <v>141</v>
      </c>
      <c r="BM91" s="186" t="s">
        <v>160</v>
      </c>
    </row>
    <row r="92" spans="1:65" s="2" customFormat="1" ht="11.25">
      <c r="A92" s="36"/>
      <c r="B92" s="37"/>
      <c r="C92" s="38"/>
      <c r="D92" s="188" t="s">
        <v>142</v>
      </c>
      <c r="E92" s="38"/>
      <c r="F92" s="189" t="s">
        <v>899</v>
      </c>
      <c r="G92" s="38"/>
      <c r="H92" s="38"/>
      <c r="I92" s="190"/>
      <c r="J92" s="38"/>
      <c r="K92" s="38"/>
      <c r="L92" s="41"/>
      <c r="M92" s="191"/>
      <c r="N92" s="192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142</v>
      </c>
      <c r="AU92" s="19" t="s">
        <v>83</v>
      </c>
    </row>
    <row r="93" spans="1:65" s="2" customFormat="1" ht="16.5" customHeight="1">
      <c r="A93" s="36"/>
      <c r="B93" s="37"/>
      <c r="C93" s="175" t="s">
        <v>163</v>
      </c>
      <c r="D93" s="175" t="s">
        <v>136</v>
      </c>
      <c r="E93" s="176" t="s">
        <v>900</v>
      </c>
      <c r="F93" s="177" t="s">
        <v>901</v>
      </c>
      <c r="G93" s="178" t="s">
        <v>848</v>
      </c>
      <c r="H93" s="179">
        <v>14</v>
      </c>
      <c r="I93" s="180"/>
      <c r="J93" s="181">
        <f>ROUND(I93*H93,2)</f>
        <v>0</v>
      </c>
      <c r="K93" s="177" t="s">
        <v>19</v>
      </c>
      <c r="L93" s="41"/>
      <c r="M93" s="182" t="s">
        <v>19</v>
      </c>
      <c r="N93" s="183" t="s">
        <v>46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141</v>
      </c>
      <c r="AT93" s="186" t="s">
        <v>136</v>
      </c>
      <c r="AU93" s="186" t="s">
        <v>83</v>
      </c>
      <c r="AY93" s="19" t="s">
        <v>134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83</v>
      </c>
      <c r="BK93" s="187">
        <f>ROUND(I93*H93,2)</f>
        <v>0</v>
      </c>
      <c r="BL93" s="19" t="s">
        <v>141</v>
      </c>
      <c r="BM93" s="186" t="s">
        <v>166</v>
      </c>
    </row>
    <row r="94" spans="1:65" s="2" customFormat="1" ht="11.25">
      <c r="A94" s="36"/>
      <c r="B94" s="37"/>
      <c r="C94" s="38"/>
      <c r="D94" s="188" t="s">
        <v>142</v>
      </c>
      <c r="E94" s="38"/>
      <c r="F94" s="189" t="s">
        <v>901</v>
      </c>
      <c r="G94" s="38"/>
      <c r="H94" s="38"/>
      <c r="I94" s="190"/>
      <c r="J94" s="38"/>
      <c r="K94" s="38"/>
      <c r="L94" s="41"/>
      <c r="M94" s="191"/>
      <c r="N94" s="192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142</v>
      </c>
      <c r="AU94" s="19" t="s">
        <v>83</v>
      </c>
    </row>
    <row r="95" spans="1:65" s="2" customFormat="1" ht="16.5" customHeight="1">
      <c r="A95" s="36"/>
      <c r="B95" s="37"/>
      <c r="C95" s="175" t="s">
        <v>155</v>
      </c>
      <c r="D95" s="175" t="s">
        <v>136</v>
      </c>
      <c r="E95" s="176" t="s">
        <v>902</v>
      </c>
      <c r="F95" s="177" t="s">
        <v>903</v>
      </c>
      <c r="G95" s="178" t="s">
        <v>179</v>
      </c>
      <c r="H95" s="179">
        <v>350</v>
      </c>
      <c r="I95" s="180"/>
      <c r="J95" s="181">
        <f>ROUND(I95*H95,2)</f>
        <v>0</v>
      </c>
      <c r="K95" s="177" t="s">
        <v>19</v>
      </c>
      <c r="L95" s="41"/>
      <c r="M95" s="182" t="s">
        <v>19</v>
      </c>
      <c r="N95" s="183" t="s">
        <v>46</v>
      </c>
      <c r="O95" s="66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141</v>
      </c>
      <c r="AT95" s="186" t="s">
        <v>136</v>
      </c>
      <c r="AU95" s="186" t="s">
        <v>83</v>
      </c>
      <c r="AY95" s="19" t="s">
        <v>134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83</v>
      </c>
      <c r="BK95" s="187">
        <f>ROUND(I95*H95,2)</f>
        <v>0</v>
      </c>
      <c r="BL95" s="19" t="s">
        <v>141</v>
      </c>
      <c r="BM95" s="186" t="s">
        <v>8</v>
      </c>
    </row>
    <row r="96" spans="1:65" s="2" customFormat="1" ht="11.25">
      <c r="A96" s="36"/>
      <c r="B96" s="37"/>
      <c r="C96" s="38"/>
      <c r="D96" s="188" t="s">
        <v>142</v>
      </c>
      <c r="E96" s="38"/>
      <c r="F96" s="189" t="s">
        <v>903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142</v>
      </c>
      <c r="AU96" s="19" t="s">
        <v>83</v>
      </c>
    </row>
    <row r="97" spans="1:65" s="2" customFormat="1" ht="16.5" customHeight="1">
      <c r="A97" s="36"/>
      <c r="B97" s="37"/>
      <c r="C97" s="175" t="s">
        <v>172</v>
      </c>
      <c r="D97" s="175" t="s">
        <v>136</v>
      </c>
      <c r="E97" s="176" t="s">
        <v>904</v>
      </c>
      <c r="F97" s="177" t="s">
        <v>905</v>
      </c>
      <c r="G97" s="178" t="s">
        <v>179</v>
      </c>
      <c r="H97" s="179">
        <v>28</v>
      </c>
      <c r="I97" s="180"/>
      <c r="J97" s="181">
        <f>ROUND(I97*H97,2)</f>
        <v>0</v>
      </c>
      <c r="K97" s="177" t="s">
        <v>19</v>
      </c>
      <c r="L97" s="41"/>
      <c r="M97" s="182" t="s">
        <v>19</v>
      </c>
      <c r="N97" s="183" t="s">
        <v>46</v>
      </c>
      <c r="O97" s="66"/>
      <c r="P97" s="184">
        <f>O97*H97</f>
        <v>0</v>
      </c>
      <c r="Q97" s="184">
        <v>0</v>
      </c>
      <c r="R97" s="184">
        <f>Q97*H97</f>
        <v>0</v>
      </c>
      <c r="S97" s="184">
        <v>0</v>
      </c>
      <c r="T97" s="185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141</v>
      </c>
      <c r="AT97" s="186" t="s">
        <v>136</v>
      </c>
      <c r="AU97" s="186" t="s">
        <v>83</v>
      </c>
      <c r="AY97" s="19" t="s">
        <v>134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83</v>
      </c>
      <c r="BK97" s="187">
        <f>ROUND(I97*H97,2)</f>
        <v>0</v>
      </c>
      <c r="BL97" s="19" t="s">
        <v>141</v>
      </c>
      <c r="BM97" s="186" t="s">
        <v>175</v>
      </c>
    </row>
    <row r="98" spans="1:65" s="2" customFormat="1" ht="11.25">
      <c r="A98" s="36"/>
      <c r="B98" s="37"/>
      <c r="C98" s="38"/>
      <c r="D98" s="188" t="s">
        <v>142</v>
      </c>
      <c r="E98" s="38"/>
      <c r="F98" s="189" t="s">
        <v>905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142</v>
      </c>
      <c r="AU98" s="19" t="s">
        <v>83</v>
      </c>
    </row>
    <row r="99" spans="1:65" s="2" customFormat="1" ht="16.5" customHeight="1">
      <c r="A99" s="36"/>
      <c r="B99" s="37"/>
      <c r="C99" s="175" t="s">
        <v>160</v>
      </c>
      <c r="D99" s="175" t="s">
        <v>136</v>
      </c>
      <c r="E99" s="176" t="s">
        <v>906</v>
      </c>
      <c r="F99" s="177" t="s">
        <v>907</v>
      </c>
      <c r="G99" s="178" t="s">
        <v>179</v>
      </c>
      <c r="H99" s="179">
        <v>72</v>
      </c>
      <c r="I99" s="180"/>
      <c r="J99" s="181">
        <f>ROUND(I99*H99,2)</f>
        <v>0</v>
      </c>
      <c r="K99" s="177" t="s">
        <v>19</v>
      </c>
      <c r="L99" s="41"/>
      <c r="M99" s="182" t="s">
        <v>19</v>
      </c>
      <c r="N99" s="183" t="s">
        <v>46</v>
      </c>
      <c r="O99" s="66"/>
      <c r="P99" s="184">
        <f>O99*H99</f>
        <v>0</v>
      </c>
      <c r="Q99" s="184">
        <v>0</v>
      </c>
      <c r="R99" s="184">
        <f>Q99*H99</f>
        <v>0</v>
      </c>
      <c r="S99" s="184">
        <v>0</v>
      </c>
      <c r="T99" s="185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6" t="s">
        <v>141</v>
      </c>
      <c r="AT99" s="186" t="s">
        <v>136</v>
      </c>
      <c r="AU99" s="186" t="s">
        <v>83</v>
      </c>
      <c r="AY99" s="19" t="s">
        <v>134</v>
      </c>
      <c r="BE99" s="187">
        <f>IF(N99="základní",J99,0)</f>
        <v>0</v>
      </c>
      <c r="BF99" s="187">
        <f>IF(N99="snížená",J99,0)</f>
        <v>0</v>
      </c>
      <c r="BG99" s="187">
        <f>IF(N99="zákl. přenesená",J99,0)</f>
        <v>0</v>
      </c>
      <c r="BH99" s="187">
        <f>IF(N99="sníž. přenesená",J99,0)</f>
        <v>0</v>
      </c>
      <c r="BI99" s="187">
        <f>IF(N99="nulová",J99,0)</f>
        <v>0</v>
      </c>
      <c r="BJ99" s="19" t="s">
        <v>83</v>
      </c>
      <c r="BK99" s="187">
        <f>ROUND(I99*H99,2)</f>
        <v>0</v>
      </c>
      <c r="BL99" s="19" t="s">
        <v>141</v>
      </c>
      <c r="BM99" s="186" t="s">
        <v>180</v>
      </c>
    </row>
    <row r="100" spans="1:65" s="2" customFormat="1" ht="11.25">
      <c r="A100" s="36"/>
      <c r="B100" s="37"/>
      <c r="C100" s="38"/>
      <c r="D100" s="188" t="s">
        <v>142</v>
      </c>
      <c r="E100" s="38"/>
      <c r="F100" s="189" t="s">
        <v>907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142</v>
      </c>
      <c r="AU100" s="19" t="s">
        <v>83</v>
      </c>
    </row>
    <row r="101" spans="1:65" s="2" customFormat="1" ht="16.5" customHeight="1">
      <c r="A101" s="36"/>
      <c r="B101" s="37"/>
      <c r="C101" s="175" t="s">
        <v>185</v>
      </c>
      <c r="D101" s="175" t="s">
        <v>136</v>
      </c>
      <c r="E101" s="176" t="s">
        <v>908</v>
      </c>
      <c r="F101" s="177" t="s">
        <v>909</v>
      </c>
      <c r="G101" s="178" t="s">
        <v>179</v>
      </c>
      <c r="H101" s="179">
        <v>350</v>
      </c>
      <c r="I101" s="180"/>
      <c r="J101" s="181">
        <f>ROUND(I101*H101,2)</f>
        <v>0</v>
      </c>
      <c r="K101" s="177" t="s">
        <v>19</v>
      </c>
      <c r="L101" s="41"/>
      <c r="M101" s="182" t="s">
        <v>19</v>
      </c>
      <c r="N101" s="183" t="s">
        <v>46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141</v>
      </c>
      <c r="AT101" s="186" t="s">
        <v>136</v>
      </c>
      <c r="AU101" s="186" t="s">
        <v>83</v>
      </c>
      <c r="AY101" s="19" t="s">
        <v>134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83</v>
      </c>
      <c r="BK101" s="187">
        <f>ROUND(I101*H101,2)</f>
        <v>0</v>
      </c>
      <c r="BL101" s="19" t="s">
        <v>141</v>
      </c>
      <c r="BM101" s="186" t="s">
        <v>189</v>
      </c>
    </row>
    <row r="102" spans="1:65" s="2" customFormat="1" ht="11.25">
      <c r="A102" s="36"/>
      <c r="B102" s="37"/>
      <c r="C102" s="38"/>
      <c r="D102" s="188" t="s">
        <v>142</v>
      </c>
      <c r="E102" s="38"/>
      <c r="F102" s="189" t="s">
        <v>909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142</v>
      </c>
      <c r="AU102" s="19" t="s">
        <v>83</v>
      </c>
    </row>
    <row r="103" spans="1:65" s="2" customFormat="1" ht="16.5" customHeight="1">
      <c r="A103" s="36"/>
      <c r="B103" s="37"/>
      <c r="C103" s="175" t="s">
        <v>166</v>
      </c>
      <c r="D103" s="175" t="s">
        <v>136</v>
      </c>
      <c r="E103" s="176" t="s">
        <v>910</v>
      </c>
      <c r="F103" s="177" t="s">
        <v>911</v>
      </c>
      <c r="G103" s="178" t="s">
        <v>848</v>
      </c>
      <c r="H103" s="179">
        <v>28</v>
      </c>
      <c r="I103" s="180"/>
      <c r="J103" s="181">
        <f>ROUND(I103*H103,2)</f>
        <v>0</v>
      </c>
      <c r="K103" s="177" t="s">
        <v>19</v>
      </c>
      <c r="L103" s="41"/>
      <c r="M103" s="182" t="s">
        <v>19</v>
      </c>
      <c r="N103" s="183" t="s">
        <v>46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141</v>
      </c>
      <c r="AT103" s="186" t="s">
        <v>136</v>
      </c>
      <c r="AU103" s="186" t="s">
        <v>83</v>
      </c>
      <c r="AY103" s="19" t="s">
        <v>134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83</v>
      </c>
      <c r="BK103" s="187">
        <f>ROUND(I103*H103,2)</f>
        <v>0</v>
      </c>
      <c r="BL103" s="19" t="s">
        <v>141</v>
      </c>
      <c r="BM103" s="186" t="s">
        <v>194</v>
      </c>
    </row>
    <row r="104" spans="1:65" s="2" customFormat="1" ht="11.25">
      <c r="A104" s="36"/>
      <c r="B104" s="37"/>
      <c r="C104" s="38"/>
      <c r="D104" s="188" t="s">
        <v>142</v>
      </c>
      <c r="E104" s="38"/>
      <c r="F104" s="189" t="s">
        <v>911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142</v>
      </c>
      <c r="AU104" s="19" t="s">
        <v>83</v>
      </c>
    </row>
    <row r="105" spans="1:65" s="2" customFormat="1" ht="16.5" customHeight="1">
      <c r="A105" s="36"/>
      <c r="B105" s="37"/>
      <c r="C105" s="175" t="s">
        <v>210</v>
      </c>
      <c r="D105" s="175" t="s">
        <v>136</v>
      </c>
      <c r="E105" s="176" t="s">
        <v>912</v>
      </c>
      <c r="F105" s="177" t="s">
        <v>913</v>
      </c>
      <c r="G105" s="178" t="s">
        <v>914</v>
      </c>
      <c r="H105" s="179">
        <v>0.5</v>
      </c>
      <c r="I105" s="180"/>
      <c r="J105" s="181">
        <f>ROUND(I105*H105,2)</f>
        <v>0</v>
      </c>
      <c r="K105" s="177" t="s">
        <v>19</v>
      </c>
      <c r="L105" s="41"/>
      <c r="M105" s="182" t="s">
        <v>19</v>
      </c>
      <c r="N105" s="183" t="s">
        <v>46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141</v>
      </c>
      <c r="AT105" s="186" t="s">
        <v>136</v>
      </c>
      <c r="AU105" s="186" t="s">
        <v>83</v>
      </c>
      <c r="AY105" s="19" t="s">
        <v>134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83</v>
      </c>
      <c r="BK105" s="187">
        <f>ROUND(I105*H105,2)</f>
        <v>0</v>
      </c>
      <c r="BL105" s="19" t="s">
        <v>141</v>
      </c>
      <c r="BM105" s="186" t="s">
        <v>213</v>
      </c>
    </row>
    <row r="106" spans="1:65" s="2" customFormat="1" ht="11.25">
      <c r="A106" s="36"/>
      <c r="B106" s="37"/>
      <c r="C106" s="38"/>
      <c r="D106" s="188" t="s">
        <v>142</v>
      </c>
      <c r="E106" s="38"/>
      <c r="F106" s="189" t="s">
        <v>913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142</v>
      </c>
      <c r="AU106" s="19" t="s">
        <v>83</v>
      </c>
    </row>
    <row r="107" spans="1:65" s="2" customFormat="1" ht="16.5" customHeight="1">
      <c r="A107" s="36"/>
      <c r="B107" s="37"/>
      <c r="C107" s="175" t="s">
        <v>8</v>
      </c>
      <c r="D107" s="175" t="s">
        <v>136</v>
      </c>
      <c r="E107" s="176" t="s">
        <v>915</v>
      </c>
      <c r="F107" s="177" t="s">
        <v>916</v>
      </c>
      <c r="G107" s="178" t="s">
        <v>179</v>
      </c>
      <c r="H107" s="179">
        <v>340</v>
      </c>
      <c r="I107" s="180"/>
      <c r="J107" s="181">
        <f>ROUND(I107*H107,2)</f>
        <v>0</v>
      </c>
      <c r="K107" s="177" t="s">
        <v>19</v>
      </c>
      <c r="L107" s="41"/>
      <c r="M107" s="182" t="s">
        <v>19</v>
      </c>
      <c r="N107" s="183" t="s">
        <v>46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141</v>
      </c>
      <c r="AT107" s="186" t="s">
        <v>136</v>
      </c>
      <c r="AU107" s="186" t="s">
        <v>83</v>
      </c>
      <c r="AY107" s="19" t="s">
        <v>134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83</v>
      </c>
      <c r="BK107" s="187">
        <f>ROUND(I107*H107,2)</f>
        <v>0</v>
      </c>
      <c r="BL107" s="19" t="s">
        <v>141</v>
      </c>
      <c r="BM107" s="186" t="s">
        <v>218</v>
      </c>
    </row>
    <row r="108" spans="1:65" s="2" customFormat="1" ht="11.25">
      <c r="A108" s="36"/>
      <c r="B108" s="37"/>
      <c r="C108" s="38"/>
      <c r="D108" s="188" t="s">
        <v>142</v>
      </c>
      <c r="E108" s="38"/>
      <c r="F108" s="189" t="s">
        <v>916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142</v>
      </c>
      <c r="AU108" s="19" t="s">
        <v>83</v>
      </c>
    </row>
    <row r="109" spans="1:65" s="2" customFormat="1" ht="16.5" customHeight="1">
      <c r="A109" s="36"/>
      <c r="B109" s="37"/>
      <c r="C109" s="175" t="s">
        <v>221</v>
      </c>
      <c r="D109" s="175" t="s">
        <v>136</v>
      </c>
      <c r="E109" s="176" t="s">
        <v>917</v>
      </c>
      <c r="F109" s="177" t="s">
        <v>918</v>
      </c>
      <c r="G109" s="178" t="s">
        <v>179</v>
      </c>
      <c r="H109" s="179">
        <v>340</v>
      </c>
      <c r="I109" s="180"/>
      <c r="J109" s="181">
        <f>ROUND(I109*H109,2)</f>
        <v>0</v>
      </c>
      <c r="K109" s="177" t="s">
        <v>19</v>
      </c>
      <c r="L109" s="41"/>
      <c r="M109" s="182" t="s">
        <v>19</v>
      </c>
      <c r="N109" s="183" t="s">
        <v>46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141</v>
      </c>
      <c r="AT109" s="186" t="s">
        <v>136</v>
      </c>
      <c r="AU109" s="186" t="s">
        <v>83</v>
      </c>
      <c r="AY109" s="19" t="s">
        <v>134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83</v>
      </c>
      <c r="BK109" s="187">
        <f>ROUND(I109*H109,2)</f>
        <v>0</v>
      </c>
      <c r="BL109" s="19" t="s">
        <v>141</v>
      </c>
      <c r="BM109" s="186" t="s">
        <v>224</v>
      </c>
    </row>
    <row r="110" spans="1:65" s="2" customFormat="1" ht="11.25">
      <c r="A110" s="36"/>
      <c r="B110" s="37"/>
      <c r="C110" s="38"/>
      <c r="D110" s="188" t="s">
        <v>142</v>
      </c>
      <c r="E110" s="38"/>
      <c r="F110" s="189" t="s">
        <v>918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142</v>
      </c>
      <c r="AU110" s="19" t="s">
        <v>83</v>
      </c>
    </row>
    <row r="111" spans="1:65" s="2" customFormat="1" ht="16.5" customHeight="1">
      <c r="A111" s="36"/>
      <c r="B111" s="37"/>
      <c r="C111" s="175" t="s">
        <v>175</v>
      </c>
      <c r="D111" s="175" t="s">
        <v>136</v>
      </c>
      <c r="E111" s="176" t="s">
        <v>919</v>
      </c>
      <c r="F111" s="177" t="s">
        <v>920</v>
      </c>
      <c r="G111" s="178" t="s">
        <v>179</v>
      </c>
      <c r="H111" s="179">
        <v>340</v>
      </c>
      <c r="I111" s="180"/>
      <c r="J111" s="181">
        <f>ROUND(I111*H111,2)</f>
        <v>0</v>
      </c>
      <c r="K111" s="177" t="s">
        <v>19</v>
      </c>
      <c r="L111" s="41"/>
      <c r="M111" s="182" t="s">
        <v>19</v>
      </c>
      <c r="N111" s="183" t="s">
        <v>46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141</v>
      </c>
      <c r="AT111" s="186" t="s">
        <v>136</v>
      </c>
      <c r="AU111" s="186" t="s">
        <v>83</v>
      </c>
      <c r="AY111" s="19" t="s">
        <v>134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83</v>
      </c>
      <c r="BK111" s="187">
        <f>ROUND(I111*H111,2)</f>
        <v>0</v>
      </c>
      <c r="BL111" s="19" t="s">
        <v>141</v>
      </c>
      <c r="BM111" s="186" t="s">
        <v>230</v>
      </c>
    </row>
    <row r="112" spans="1:65" s="2" customFormat="1" ht="11.25">
      <c r="A112" s="36"/>
      <c r="B112" s="37"/>
      <c r="C112" s="38"/>
      <c r="D112" s="188" t="s">
        <v>142</v>
      </c>
      <c r="E112" s="38"/>
      <c r="F112" s="189" t="s">
        <v>920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142</v>
      </c>
      <c r="AU112" s="19" t="s">
        <v>83</v>
      </c>
    </row>
    <row r="113" spans="1:65" s="2" customFormat="1" ht="16.5" customHeight="1">
      <c r="A113" s="36"/>
      <c r="B113" s="37"/>
      <c r="C113" s="175" t="s">
        <v>233</v>
      </c>
      <c r="D113" s="175" t="s">
        <v>136</v>
      </c>
      <c r="E113" s="176" t="s">
        <v>921</v>
      </c>
      <c r="F113" s="177" t="s">
        <v>922</v>
      </c>
      <c r="G113" s="178" t="s">
        <v>179</v>
      </c>
      <c r="H113" s="179">
        <v>340</v>
      </c>
      <c r="I113" s="180"/>
      <c r="J113" s="181">
        <f>ROUND(I113*H113,2)</f>
        <v>0</v>
      </c>
      <c r="K113" s="177" t="s">
        <v>19</v>
      </c>
      <c r="L113" s="41"/>
      <c r="M113" s="182" t="s">
        <v>19</v>
      </c>
      <c r="N113" s="183" t="s">
        <v>46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141</v>
      </c>
      <c r="AT113" s="186" t="s">
        <v>136</v>
      </c>
      <c r="AU113" s="186" t="s">
        <v>83</v>
      </c>
      <c r="AY113" s="19" t="s">
        <v>134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83</v>
      </c>
      <c r="BK113" s="187">
        <f>ROUND(I113*H113,2)</f>
        <v>0</v>
      </c>
      <c r="BL113" s="19" t="s">
        <v>141</v>
      </c>
      <c r="BM113" s="186" t="s">
        <v>236</v>
      </c>
    </row>
    <row r="114" spans="1:65" s="2" customFormat="1" ht="11.25">
      <c r="A114" s="36"/>
      <c r="B114" s="37"/>
      <c r="C114" s="38"/>
      <c r="D114" s="188" t="s">
        <v>142</v>
      </c>
      <c r="E114" s="38"/>
      <c r="F114" s="189" t="s">
        <v>922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142</v>
      </c>
      <c r="AU114" s="19" t="s">
        <v>83</v>
      </c>
    </row>
    <row r="115" spans="1:65" s="2" customFormat="1" ht="16.5" customHeight="1">
      <c r="A115" s="36"/>
      <c r="B115" s="37"/>
      <c r="C115" s="175" t="s">
        <v>180</v>
      </c>
      <c r="D115" s="175" t="s">
        <v>136</v>
      </c>
      <c r="E115" s="176" t="s">
        <v>923</v>
      </c>
      <c r="F115" s="177" t="s">
        <v>924</v>
      </c>
      <c r="G115" s="178" t="s">
        <v>848</v>
      </c>
      <c r="H115" s="179">
        <v>14</v>
      </c>
      <c r="I115" s="180"/>
      <c r="J115" s="181">
        <f>ROUND(I115*H115,2)</f>
        <v>0</v>
      </c>
      <c r="K115" s="177" t="s">
        <v>19</v>
      </c>
      <c r="L115" s="41"/>
      <c r="M115" s="182" t="s">
        <v>19</v>
      </c>
      <c r="N115" s="183" t="s">
        <v>46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141</v>
      </c>
      <c r="AT115" s="186" t="s">
        <v>136</v>
      </c>
      <c r="AU115" s="186" t="s">
        <v>83</v>
      </c>
      <c r="AY115" s="19" t="s">
        <v>134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83</v>
      </c>
      <c r="BK115" s="187">
        <f>ROUND(I115*H115,2)</f>
        <v>0</v>
      </c>
      <c r="BL115" s="19" t="s">
        <v>141</v>
      </c>
      <c r="BM115" s="186" t="s">
        <v>240</v>
      </c>
    </row>
    <row r="116" spans="1:65" s="2" customFormat="1" ht="11.25">
      <c r="A116" s="36"/>
      <c r="B116" s="37"/>
      <c r="C116" s="38"/>
      <c r="D116" s="188" t="s">
        <v>142</v>
      </c>
      <c r="E116" s="38"/>
      <c r="F116" s="189" t="s">
        <v>924</v>
      </c>
      <c r="G116" s="38"/>
      <c r="H116" s="38"/>
      <c r="I116" s="190"/>
      <c r="J116" s="38"/>
      <c r="K116" s="38"/>
      <c r="L116" s="41"/>
      <c r="M116" s="191"/>
      <c r="N116" s="192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142</v>
      </c>
      <c r="AU116" s="19" t="s">
        <v>83</v>
      </c>
    </row>
    <row r="117" spans="1:65" s="12" customFormat="1" ht="25.9" customHeight="1">
      <c r="B117" s="159"/>
      <c r="C117" s="160"/>
      <c r="D117" s="161" t="s">
        <v>74</v>
      </c>
      <c r="E117" s="162" t="s">
        <v>925</v>
      </c>
      <c r="F117" s="162" t="s">
        <v>926</v>
      </c>
      <c r="G117" s="160"/>
      <c r="H117" s="160"/>
      <c r="I117" s="163"/>
      <c r="J117" s="164">
        <f>BK117</f>
        <v>0</v>
      </c>
      <c r="K117" s="160"/>
      <c r="L117" s="165"/>
      <c r="M117" s="166"/>
      <c r="N117" s="167"/>
      <c r="O117" s="167"/>
      <c r="P117" s="168">
        <f>SUM(P118:P143)</f>
        <v>0</v>
      </c>
      <c r="Q117" s="167"/>
      <c r="R117" s="168">
        <f>SUM(R118:R143)</f>
        <v>0</v>
      </c>
      <c r="S117" s="167"/>
      <c r="T117" s="169">
        <f>SUM(T118:T143)</f>
        <v>0</v>
      </c>
      <c r="AR117" s="170" t="s">
        <v>83</v>
      </c>
      <c r="AT117" s="171" t="s">
        <v>74</v>
      </c>
      <c r="AU117" s="171" t="s">
        <v>75</v>
      </c>
      <c r="AY117" s="170" t="s">
        <v>134</v>
      </c>
      <c r="BK117" s="172">
        <f>SUM(BK118:BK143)</f>
        <v>0</v>
      </c>
    </row>
    <row r="118" spans="1:65" s="2" customFormat="1" ht="16.5" customHeight="1">
      <c r="A118" s="36"/>
      <c r="B118" s="37"/>
      <c r="C118" s="175" t="s">
        <v>243</v>
      </c>
      <c r="D118" s="175" t="s">
        <v>136</v>
      </c>
      <c r="E118" s="176" t="s">
        <v>927</v>
      </c>
      <c r="F118" s="177" t="s">
        <v>893</v>
      </c>
      <c r="G118" s="178" t="s">
        <v>179</v>
      </c>
      <c r="H118" s="179">
        <v>350</v>
      </c>
      <c r="I118" s="180"/>
      <c r="J118" s="181">
        <f>ROUND(I118*H118,2)</f>
        <v>0</v>
      </c>
      <c r="K118" s="177" t="s">
        <v>19</v>
      </c>
      <c r="L118" s="41"/>
      <c r="M118" s="182" t="s">
        <v>19</v>
      </c>
      <c r="N118" s="183" t="s">
        <v>46</v>
      </c>
      <c r="O118" s="66"/>
      <c r="P118" s="184">
        <f>O118*H118</f>
        <v>0</v>
      </c>
      <c r="Q118" s="184">
        <v>0</v>
      </c>
      <c r="R118" s="184">
        <f>Q118*H118</f>
        <v>0</v>
      </c>
      <c r="S118" s="184">
        <v>0</v>
      </c>
      <c r="T118" s="185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6" t="s">
        <v>141</v>
      </c>
      <c r="AT118" s="186" t="s">
        <v>136</v>
      </c>
      <c r="AU118" s="186" t="s">
        <v>83</v>
      </c>
      <c r="AY118" s="19" t="s">
        <v>134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19" t="s">
        <v>83</v>
      </c>
      <c r="BK118" s="187">
        <f>ROUND(I118*H118,2)</f>
        <v>0</v>
      </c>
      <c r="BL118" s="19" t="s">
        <v>141</v>
      </c>
      <c r="BM118" s="186" t="s">
        <v>248</v>
      </c>
    </row>
    <row r="119" spans="1:65" s="2" customFormat="1" ht="11.25">
      <c r="A119" s="36"/>
      <c r="B119" s="37"/>
      <c r="C119" s="38"/>
      <c r="D119" s="188" t="s">
        <v>142</v>
      </c>
      <c r="E119" s="38"/>
      <c r="F119" s="189" t="s">
        <v>893</v>
      </c>
      <c r="G119" s="38"/>
      <c r="H119" s="38"/>
      <c r="I119" s="190"/>
      <c r="J119" s="38"/>
      <c r="K119" s="38"/>
      <c r="L119" s="41"/>
      <c r="M119" s="191"/>
      <c r="N119" s="192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142</v>
      </c>
      <c r="AU119" s="19" t="s">
        <v>83</v>
      </c>
    </row>
    <row r="120" spans="1:65" s="2" customFormat="1" ht="16.5" customHeight="1">
      <c r="A120" s="36"/>
      <c r="B120" s="37"/>
      <c r="C120" s="175" t="s">
        <v>189</v>
      </c>
      <c r="D120" s="175" t="s">
        <v>136</v>
      </c>
      <c r="E120" s="176" t="s">
        <v>928</v>
      </c>
      <c r="F120" s="177" t="s">
        <v>929</v>
      </c>
      <c r="G120" s="178" t="s">
        <v>848</v>
      </c>
      <c r="H120" s="179">
        <v>12</v>
      </c>
      <c r="I120" s="180"/>
      <c r="J120" s="181">
        <f>ROUND(I120*H120,2)</f>
        <v>0</v>
      </c>
      <c r="K120" s="177" t="s">
        <v>19</v>
      </c>
      <c r="L120" s="41"/>
      <c r="M120" s="182" t="s">
        <v>19</v>
      </c>
      <c r="N120" s="183" t="s">
        <v>46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141</v>
      </c>
      <c r="AT120" s="186" t="s">
        <v>136</v>
      </c>
      <c r="AU120" s="186" t="s">
        <v>83</v>
      </c>
      <c r="AY120" s="19" t="s">
        <v>134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83</v>
      </c>
      <c r="BK120" s="187">
        <f>ROUND(I120*H120,2)</f>
        <v>0</v>
      </c>
      <c r="BL120" s="19" t="s">
        <v>141</v>
      </c>
      <c r="BM120" s="186" t="s">
        <v>252</v>
      </c>
    </row>
    <row r="121" spans="1:65" s="2" customFormat="1" ht="11.25">
      <c r="A121" s="36"/>
      <c r="B121" s="37"/>
      <c r="C121" s="38"/>
      <c r="D121" s="188" t="s">
        <v>142</v>
      </c>
      <c r="E121" s="38"/>
      <c r="F121" s="189" t="s">
        <v>929</v>
      </c>
      <c r="G121" s="38"/>
      <c r="H121" s="38"/>
      <c r="I121" s="190"/>
      <c r="J121" s="38"/>
      <c r="K121" s="38"/>
      <c r="L121" s="41"/>
      <c r="M121" s="191"/>
      <c r="N121" s="192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142</v>
      </c>
      <c r="AU121" s="19" t="s">
        <v>83</v>
      </c>
    </row>
    <row r="122" spans="1:65" s="2" customFormat="1" ht="16.5" customHeight="1">
      <c r="A122" s="36"/>
      <c r="B122" s="37"/>
      <c r="C122" s="175" t="s">
        <v>254</v>
      </c>
      <c r="D122" s="175" t="s">
        <v>136</v>
      </c>
      <c r="E122" s="176" t="s">
        <v>930</v>
      </c>
      <c r="F122" s="177" t="s">
        <v>899</v>
      </c>
      <c r="G122" s="178" t="s">
        <v>848</v>
      </c>
      <c r="H122" s="179">
        <v>12</v>
      </c>
      <c r="I122" s="180"/>
      <c r="J122" s="181">
        <f>ROUND(I122*H122,2)</f>
        <v>0</v>
      </c>
      <c r="K122" s="177" t="s">
        <v>19</v>
      </c>
      <c r="L122" s="41"/>
      <c r="M122" s="182" t="s">
        <v>19</v>
      </c>
      <c r="N122" s="183" t="s">
        <v>46</v>
      </c>
      <c r="O122" s="66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141</v>
      </c>
      <c r="AT122" s="186" t="s">
        <v>136</v>
      </c>
      <c r="AU122" s="186" t="s">
        <v>83</v>
      </c>
      <c r="AY122" s="19" t="s">
        <v>134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83</v>
      </c>
      <c r="BK122" s="187">
        <f>ROUND(I122*H122,2)</f>
        <v>0</v>
      </c>
      <c r="BL122" s="19" t="s">
        <v>141</v>
      </c>
      <c r="BM122" s="186" t="s">
        <v>257</v>
      </c>
    </row>
    <row r="123" spans="1:65" s="2" customFormat="1" ht="11.25">
      <c r="A123" s="36"/>
      <c r="B123" s="37"/>
      <c r="C123" s="38"/>
      <c r="D123" s="188" t="s">
        <v>142</v>
      </c>
      <c r="E123" s="38"/>
      <c r="F123" s="189" t="s">
        <v>899</v>
      </c>
      <c r="G123" s="38"/>
      <c r="H123" s="38"/>
      <c r="I123" s="190"/>
      <c r="J123" s="38"/>
      <c r="K123" s="38"/>
      <c r="L123" s="41"/>
      <c r="M123" s="191"/>
      <c r="N123" s="192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142</v>
      </c>
      <c r="AU123" s="19" t="s">
        <v>83</v>
      </c>
    </row>
    <row r="124" spans="1:65" s="2" customFormat="1" ht="16.5" customHeight="1">
      <c r="A124" s="36"/>
      <c r="B124" s="37"/>
      <c r="C124" s="175" t="s">
        <v>194</v>
      </c>
      <c r="D124" s="175" t="s">
        <v>136</v>
      </c>
      <c r="E124" s="176" t="s">
        <v>931</v>
      </c>
      <c r="F124" s="177" t="s">
        <v>901</v>
      </c>
      <c r="G124" s="178" t="s">
        <v>848</v>
      </c>
      <c r="H124" s="179">
        <v>12</v>
      </c>
      <c r="I124" s="180"/>
      <c r="J124" s="181">
        <f>ROUND(I124*H124,2)</f>
        <v>0</v>
      </c>
      <c r="K124" s="177" t="s">
        <v>19</v>
      </c>
      <c r="L124" s="41"/>
      <c r="M124" s="182" t="s">
        <v>19</v>
      </c>
      <c r="N124" s="183" t="s">
        <v>46</v>
      </c>
      <c r="O124" s="66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141</v>
      </c>
      <c r="AT124" s="186" t="s">
        <v>136</v>
      </c>
      <c r="AU124" s="186" t="s">
        <v>83</v>
      </c>
      <c r="AY124" s="19" t="s">
        <v>134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83</v>
      </c>
      <c r="BK124" s="187">
        <f>ROUND(I124*H124,2)</f>
        <v>0</v>
      </c>
      <c r="BL124" s="19" t="s">
        <v>141</v>
      </c>
      <c r="BM124" s="186" t="s">
        <v>271</v>
      </c>
    </row>
    <row r="125" spans="1:65" s="2" customFormat="1" ht="11.25">
      <c r="A125" s="36"/>
      <c r="B125" s="37"/>
      <c r="C125" s="38"/>
      <c r="D125" s="188" t="s">
        <v>142</v>
      </c>
      <c r="E125" s="38"/>
      <c r="F125" s="189" t="s">
        <v>901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142</v>
      </c>
      <c r="AU125" s="19" t="s">
        <v>83</v>
      </c>
    </row>
    <row r="126" spans="1:65" s="2" customFormat="1" ht="16.5" customHeight="1">
      <c r="A126" s="36"/>
      <c r="B126" s="37"/>
      <c r="C126" s="175" t="s">
        <v>7</v>
      </c>
      <c r="D126" s="175" t="s">
        <v>136</v>
      </c>
      <c r="E126" s="176" t="s">
        <v>932</v>
      </c>
      <c r="F126" s="177" t="s">
        <v>933</v>
      </c>
      <c r="G126" s="178" t="s">
        <v>179</v>
      </c>
      <c r="H126" s="179">
        <v>350</v>
      </c>
      <c r="I126" s="180"/>
      <c r="J126" s="181">
        <f>ROUND(I126*H126,2)</f>
        <v>0</v>
      </c>
      <c r="K126" s="177" t="s">
        <v>19</v>
      </c>
      <c r="L126" s="41"/>
      <c r="M126" s="182" t="s">
        <v>19</v>
      </c>
      <c r="N126" s="183" t="s">
        <v>46</v>
      </c>
      <c r="O126" s="66"/>
      <c r="P126" s="184">
        <f>O126*H126</f>
        <v>0</v>
      </c>
      <c r="Q126" s="184">
        <v>0</v>
      </c>
      <c r="R126" s="184">
        <f>Q126*H126</f>
        <v>0</v>
      </c>
      <c r="S126" s="184">
        <v>0</v>
      </c>
      <c r="T126" s="185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6" t="s">
        <v>141</v>
      </c>
      <c r="AT126" s="186" t="s">
        <v>136</v>
      </c>
      <c r="AU126" s="186" t="s">
        <v>83</v>
      </c>
      <c r="AY126" s="19" t="s">
        <v>134</v>
      </c>
      <c r="BE126" s="187">
        <f>IF(N126="základní",J126,0)</f>
        <v>0</v>
      </c>
      <c r="BF126" s="187">
        <f>IF(N126="snížená",J126,0)</f>
        <v>0</v>
      </c>
      <c r="BG126" s="187">
        <f>IF(N126="zákl. přenesená",J126,0)</f>
        <v>0</v>
      </c>
      <c r="BH126" s="187">
        <f>IF(N126="sníž. přenesená",J126,0)</f>
        <v>0</v>
      </c>
      <c r="BI126" s="187">
        <f>IF(N126="nulová",J126,0)</f>
        <v>0</v>
      </c>
      <c r="BJ126" s="19" t="s">
        <v>83</v>
      </c>
      <c r="BK126" s="187">
        <f>ROUND(I126*H126,2)</f>
        <v>0</v>
      </c>
      <c r="BL126" s="19" t="s">
        <v>141</v>
      </c>
      <c r="BM126" s="186" t="s">
        <v>275</v>
      </c>
    </row>
    <row r="127" spans="1:65" s="2" customFormat="1" ht="11.25">
      <c r="A127" s="36"/>
      <c r="B127" s="37"/>
      <c r="C127" s="38"/>
      <c r="D127" s="188" t="s">
        <v>142</v>
      </c>
      <c r="E127" s="38"/>
      <c r="F127" s="189" t="s">
        <v>933</v>
      </c>
      <c r="G127" s="38"/>
      <c r="H127" s="38"/>
      <c r="I127" s="190"/>
      <c r="J127" s="38"/>
      <c r="K127" s="38"/>
      <c r="L127" s="41"/>
      <c r="M127" s="191"/>
      <c r="N127" s="192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142</v>
      </c>
      <c r="AU127" s="19" t="s">
        <v>83</v>
      </c>
    </row>
    <row r="128" spans="1:65" s="2" customFormat="1" ht="16.5" customHeight="1">
      <c r="A128" s="36"/>
      <c r="B128" s="37"/>
      <c r="C128" s="175" t="s">
        <v>213</v>
      </c>
      <c r="D128" s="175" t="s">
        <v>136</v>
      </c>
      <c r="E128" s="176" t="s">
        <v>934</v>
      </c>
      <c r="F128" s="177" t="s">
        <v>905</v>
      </c>
      <c r="G128" s="178" t="s">
        <v>179</v>
      </c>
      <c r="H128" s="179">
        <v>28</v>
      </c>
      <c r="I128" s="180"/>
      <c r="J128" s="181">
        <f>ROUND(I128*H128,2)</f>
        <v>0</v>
      </c>
      <c r="K128" s="177" t="s">
        <v>19</v>
      </c>
      <c r="L128" s="41"/>
      <c r="M128" s="182" t="s">
        <v>19</v>
      </c>
      <c r="N128" s="183" t="s">
        <v>46</v>
      </c>
      <c r="O128" s="66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141</v>
      </c>
      <c r="AT128" s="186" t="s">
        <v>136</v>
      </c>
      <c r="AU128" s="186" t="s">
        <v>83</v>
      </c>
      <c r="AY128" s="19" t="s">
        <v>134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83</v>
      </c>
      <c r="BK128" s="187">
        <f>ROUND(I128*H128,2)</f>
        <v>0</v>
      </c>
      <c r="BL128" s="19" t="s">
        <v>141</v>
      </c>
      <c r="BM128" s="186" t="s">
        <v>280</v>
      </c>
    </row>
    <row r="129" spans="1:65" s="2" customFormat="1" ht="11.25">
      <c r="A129" s="36"/>
      <c r="B129" s="37"/>
      <c r="C129" s="38"/>
      <c r="D129" s="188" t="s">
        <v>142</v>
      </c>
      <c r="E129" s="38"/>
      <c r="F129" s="189" t="s">
        <v>905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142</v>
      </c>
      <c r="AU129" s="19" t="s">
        <v>83</v>
      </c>
    </row>
    <row r="130" spans="1:65" s="2" customFormat="1" ht="16.5" customHeight="1">
      <c r="A130" s="36"/>
      <c r="B130" s="37"/>
      <c r="C130" s="175" t="s">
        <v>283</v>
      </c>
      <c r="D130" s="175" t="s">
        <v>136</v>
      </c>
      <c r="E130" s="176" t="s">
        <v>935</v>
      </c>
      <c r="F130" s="177" t="s">
        <v>936</v>
      </c>
      <c r="G130" s="178" t="s">
        <v>848</v>
      </c>
      <c r="H130" s="179">
        <v>24</v>
      </c>
      <c r="I130" s="180"/>
      <c r="J130" s="181">
        <f>ROUND(I130*H130,2)</f>
        <v>0</v>
      </c>
      <c r="K130" s="177" t="s">
        <v>19</v>
      </c>
      <c r="L130" s="41"/>
      <c r="M130" s="182" t="s">
        <v>19</v>
      </c>
      <c r="N130" s="183" t="s">
        <v>46</v>
      </c>
      <c r="O130" s="66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6" t="s">
        <v>141</v>
      </c>
      <c r="AT130" s="186" t="s">
        <v>136</v>
      </c>
      <c r="AU130" s="186" t="s">
        <v>83</v>
      </c>
      <c r="AY130" s="19" t="s">
        <v>134</v>
      </c>
      <c r="BE130" s="187">
        <f>IF(N130="základní",J130,0)</f>
        <v>0</v>
      </c>
      <c r="BF130" s="187">
        <f>IF(N130="snížená",J130,0)</f>
        <v>0</v>
      </c>
      <c r="BG130" s="187">
        <f>IF(N130="zákl. přenesená",J130,0)</f>
        <v>0</v>
      </c>
      <c r="BH130" s="187">
        <f>IF(N130="sníž. přenesená",J130,0)</f>
        <v>0</v>
      </c>
      <c r="BI130" s="187">
        <f>IF(N130="nulová",J130,0)</f>
        <v>0</v>
      </c>
      <c r="BJ130" s="19" t="s">
        <v>83</v>
      </c>
      <c r="BK130" s="187">
        <f>ROUND(I130*H130,2)</f>
        <v>0</v>
      </c>
      <c r="BL130" s="19" t="s">
        <v>141</v>
      </c>
      <c r="BM130" s="186" t="s">
        <v>286</v>
      </c>
    </row>
    <row r="131" spans="1:65" s="2" customFormat="1" ht="11.25">
      <c r="A131" s="36"/>
      <c r="B131" s="37"/>
      <c r="C131" s="38"/>
      <c r="D131" s="188" t="s">
        <v>142</v>
      </c>
      <c r="E131" s="38"/>
      <c r="F131" s="189" t="s">
        <v>936</v>
      </c>
      <c r="G131" s="38"/>
      <c r="H131" s="38"/>
      <c r="I131" s="190"/>
      <c r="J131" s="38"/>
      <c r="K131" s="38"/>
      <c r="L131" s="41"/>
      <c r="M131" s="191"/>
      <c r="N131" s="192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142</v>
      </c>
      <c r="AU131" s="19" t="s">
        <v>83</v>
      </c>
    </row>
    <row r="132" spans="1:65" s="2" customFormat="1" ht="16.5" customHeight="1">
      <c r="A132" s="36"/>
      <c r="B132" s="37"/>
      <c r="C132" s="175" t="s">
        <v>218</v>
      </c>
      <c r="D132" s="175" t="s">
        <v>136</v>
      </c>
      <c r="E132" s="176" t="s">
        <v>937</v>
      </c>
      <c r="F132" s="177" t="s">
        <v>907</v>
      </c>
      <c r="G132" s="178" t="s">
        <v>179</v>
      </c>
      <c r="H132" s="179">
        <v>72</v>
      </c>
      <c r="I132" s="180"/>
      <c r="J132" s="181">
        <f>ROUND(I132*H132,2)</f>
        <v>0</v>
      </c>
      <c r="K132" s="177" t="s">
        <v>19</v>
      </c>
      <c r="L132" s="41"/>
      <c r="M132" s="182" t="s">
        <v>19</v>
      </c>
      <c r="N132" s="183" t="s">
        <v>46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141</v>
      </c>
      <c r="AT132" s="186" t="s">
        <v>136</v>
      </c>
      <c r="AU132" s="186" t="s">
        <v>83</v>
      </c>
      <c r="AY132" s="19" t="s">
        <v>134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83</v>
      </c>
      <c r="BK132" s="187">
        <f>ROUND(I132*H132,2)</f>
        <v>0</v>
      </c>
      <c r="BL132" s="19" t="s">
        <v>141</v>
      </c>
      <c r="BM132" s="186" t="s">
        <v>290</v>
      </c>
    </row>
    <row r="133" spans="1:65" s="2" customFormat="1" ht="11.25">
      <c r="A133" s="36"/>
      <c r="B133" s="37"/>
      <c r="C133" s="38"/>
      <c r="D133" s="188" t="s">
        <v>142</v>
      </c>
      <c r="E133" s="38"/>
      <c r="F133" s="189" t="s">
        <v>907</v>
      </c>
      <c r="G133" s="38"/>
      <c r="H133" s="38"/>
      <c r="I133" s="190"/>
      <c r="J133" s="38"/>
      <c r="K133" s="38"/>
      <c r="L133" s="41"/>
      <c r="M133" s="191"/>
      <c r="N133" s="192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142</v>
      </c>
      <c r="AU133" s="19" t="s">
        <v>83</v>
      </c>
    </row>
    <row r="134" spans="1:65" s="2" customFormat="1" ht="16.5" customHeight="1">
      <c r="A134" s="36"/>
      <c r="B134" s="37"/>
      <c r="C134" s="175" t="s">
        <v>292</v>
      </c>
      <c r="D134" s="175" t="s">
        <v>136</v>
      </c>
      <c r="E134" s="176" t="s">
        <v>938</v>
      </c>
      <c r="F134" s="177" t="s">
        <v>909</v>
      </c>
      <c r="G134" s="178" t="s">
        <v>179</v>
      </c>
      <c r="H134" s="179">
        <v>350</v>
      </c>
      <c r="I134" s="180"/>
      <c r="J134" s="181">
        <f>ROUND(I134*H134,2)</f>
        <v>0</v>
      </c>
      <c r="K134" s="177" t="s">
        <v>19</v>
      </c>
      <c r="L134" s="41"/>
      <c r="M134" s="182" t="s">
        <v>19</v>
      </c>
      <c r="N134" s="183" t="s">
        <v>46</v>
      </c>
      <c r="O134" s="66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141</v>
      </c>
      <c r="AT134" s="186" t="s">
        <v>136</v>
      </c>
      <c r="AU134" s="186" t="s">
        <v>83</v>
      </c>
      <c r="AY134" s="19" t="s">
        <v>134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83</v>
      </c>
      <c r="BK134" s="187">
        <f>ROUND(I134*H134,2)</f>
        <v>0</v>
      </c>
      <c r="BL134" s="19" t="s">
        <v>141</v>
      </c>
      <c r="BM134" s="186" t="s">
        <v>295</v>
      </c>
    </row>
    <row r="135" spans="1:65" s="2" customFormat="1" ht="11.25">
      <c r="A135" s="36"/>
      <c r="B135" s="37"/>
      <c r="C135" s="38"/>
      <c r="D135" s="188" t="s">
        <v>142</v>
      </c>
      <c r="E135" s="38"/>
      <c r="F135" s="189" t="s">
        <v>909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142</v>
      </c>
      <c r="AU135" s="19" t="s">
        <v>83</v>
      </c>
    </row>
    <row r="136" spans="1:65" s="2" customFormat="1" ht="16.5" customHeight="1">
      <c r="A136" s="36"/>
      <c r="B136" s="37"/>
      <c r="C136" s="175" t="s">
        <v>224</v>
      </c>
      <c r="D136" s="175" t="s">
        <v>136</v>
      </c>
      <c r="E136" s="176" t="s">
        <v>939</v>
      </c>
      <c r="F136" s="177" t="s">
        <v>940</v>
      </c>
      <c r="G136" s="178" t="s">
        <v>188</v>
      </c>
      <c r="H136" s="179">
        <v>8</v>
      </c>
      <c r="I136" s="180"/>
      <c r="J136" s="181">
        <f>ROUND(I136*H136,2)</f>
        <v>0</v>
      </c>
      <c r="K136" s="177" t="s">
        <v>19</v>
      </c>
      <c r="L136" s="41"/>
      <c r="M136" s="182" t="s">
        <v>19</v>
      </c>
      <c r="N136" s="183" t="s">
        <v>46</v>
      </c>
      <c r="O136" s="66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6" t="s">
        <v>141</v>
      </c>
      <c r="AT136" s="186" t="s">
        <v>136</v>
      </c>
      <c r="AU136" s="186" t="s">
        <v>83</v>
      </c>
      <c r="AY136" s="19" t="s">
        <v>134</v>
      </c>
      <c r="BE136" s="187">
        <f>IF(N136="základní",J136,0)</f>
        <v>0</v>
      </c>
      <c r="BF136" s="187">
        <f>IF(N136="snížená",J136,0)</f>
        <v>0</v>
      </c>
      <c r="BG136" s="187">
        <f>IF(N136="zákl. přenesená",J136,0)</f>
        <v>0</v>
      </c>
      <c r="BH136" s="187">
        <f>IF(N136="sníž. přenesená",J136,0)</f>
        <v>0</v>
      </c>
      <c r="BI136" s="187">
        <f>IF(N136="nulová",J136,0)</f>
        <v>0</v>
      </c>
      <c r="BJ136" s="19" t="s">
        <v>83</v>
      </c>
      <c r="BK136" s="187">
        <f>ROUND(I136*H136,2)</f>
        <v>0</v>
      </c>
      <c r="BL136" s="19" t="s">
        <v>141</v>
      </c>
      <c r="BM136" s="186" t="s">
        <v>299</v>
      </c>
    </row>
    <row r="137" spans="1:65" s="2" customFormat="1" ht="11.25">
      <c r="A137" s="36"/>
      <c r="B137" s="37"/>
      <c r="C137" s="38"/>
      <c r="D137" s="188" t="s">
        <v>142</v>
      </c>
      <c r="E137" s="38"/>
      <c r="F137" s="189" t="s">
        <v>940</v>
      </c>
      <c r="G137" s="38"/>
      <c r="H137" s="38"/>
      <c r="I137" s="190"/>
      <c r="J137" s="38"/>
      <c r="K137" s="38"/>
      <c r="L137" s="41"/>
      <c r="M137" s="191"/>
      <c r="N137" s="192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142</v>
      </c>
      <c r="AU137" s="19" t="s">
        <v>83</v>
      </c>
    </row>
    <row r="138" spans="1:65" s="2" customFormat="1" ht="16.5" customHeight="1">
      <c r="A138" s="36"/>
      <c r="B138" s="37"/>
      <c r="C138" s="175" t="s">
        <v>302</v>
      </c>
      <c r="D138" s="175" t="s">
        <v>136</v>
      </c>
      <c r="E138" s="176" t="s">
        <v>941</v>
      </c>
      <c r="F138" s="177" t="s">
        <v>942</v>
      </c>
      <c r="G138" s="178" t="s">
        <v>848</v>
      </c>
      <c r="H138" s="179">
        <v>14</v>
      </c>
      <c r="I138" s="180"/>
      <c r="J138" s="181">
        <f>ROUND(I138*H138,2)</f>
        <v>0</v>
      </c>
      <c r="K138" s="177" t="s">
        <v>19</v>
      </c>
      <c r="L138" s="41"/>
      <c r="M138" s="182" t="s">
        <v>19</v>
      </c>
      <c r="N138" s="183" t="s">
        <v>46</v>
      </c>
      <c r="O138" s="66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6" t="s">
        <v>141</v>
      </c>
      <c r="AT138" s="186" t="s">
        <v>136</v>
      </c>
      <c r="AU138" s="186" t="s">
        <v>83</v>
      </c>
      <c r="AY138" s="19" t="s">
        <v>134</v>
      </c>
      <c r="BE138" s="187">
        <f>IF(N138="základní",J138,0)</f>
        <v>0</v>
      </c>
      <c r="BF138" s="187">
        <f>IF(N138="snížená",J138,0)</f>
        <v>0</v>
      </c>
      <c r="BG138" s="187">
        <f>IF(N138="zákl. přenesená",J138,0)</f>
        <v>0</v>
      </c>
      <c r="BH138" s="187">
        <f>IF(N138="sníž. přenesená",J138,0)</f>
        <v>0</v>
      </c>
      <c r="BI138" s="187">
        <f>IF(N138="nulová",J138,0)</f>
        <v>0</v>
      </c>
      <c r="BJ138" s="19" t="s">
        <v>83</v>
      </c>
      <c r="BK138" s="187">
        <f>ROUND(I138*H138,2)</f>
        <v>0</v>
      </c>
      <c r="BL138" s="19" t="s">
        <v>141</v>
      </c>
      <c r="BM138" s="186" t="s">
        <v>305</v>
      </c>
    </row>
    <row r="139" spans="1:65" s="2" customFormat="1" ht="11.25">
      <c r="A139" s="36"/>
      <c r="B139" s="37"/>
      <c r="C139" s="38"/>
      <c r="D139" s="188" t="s">
        <v>142</v>
      </c>
      <c r="E139" s="38"/>
      <c r="F139" s="189" t="s">
        <v>942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142</v>
      </c>
      <c r="AU139" s="19" t="s">
        <v>83</v>
      </c>
    </row>
    <row r="140" spans="1:65" s="2" customFormat="1" ht="16.5" customHeight="1">
      <c r="A140" s="36"/>
      <c r="B140" s="37"/>
      <c r="C140" s="175" t="s">
        <v>230</v>
      </c>
      <c r="D140" s="175" t="s">
        <v>136</v>
      </c>
      <c r="E140" s="176" t="s">
        <v>943</v>
      </c>
      <c r="F140" s="177" t="s">
        <v>944</v>
      </c>
      <c r="G140" s="178" t="s">
        <v>179</v>
      </c>
      <c r="H140" s="179">
        <v>350</v>
      </c>
      <c r="I140" s="180"/>
      <c r="J140" s="181">
        <f>ROUND(I140*H140,2)</f>
        <v>0</v>
      </c>
      <c r="K140" s="177" t="s">
        <v>19</v>
      </c>
      <c r="L140" s="41"/>
      <c r="M140" s="182" t="s">
        <v>19</v>
      </c>
      <c r="N140" s="183" t="s">
        <v>46</v>
      </c>
      <c r="O140" s="66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141</v>
      </c>
      <c r="AT140" s="186" t="s">
        <v>136</v>
      </c>
      <c r="AU140" s="186" t="s">
        <v>83</v>
      </c>
      <c r="AY140" s="19" t="s">
        <v>134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83</v>
      </c>
      <c r="BK140" s="187">
        <f>ROUND(I140*H140,2)</f>
        <v>0</v>
      </c>
      <c r="BL140" s="19" t="s">
        <v>141</v>
      </c>
      <c r="BM140" s="186" t="s">
        <v>310</v>
      </c>
    </row>
    <row r="141" spans="1:65" s="2" customFormat="1" ht="11.25">
      <c r="A141" s="36"/>
      <c r="B141" s="37"/>
      <c r="C141" s="38"/>
      <c r="D141" s="188" t="s">
        <v>142</v>
      </c>
      <c r="E141" s="38"/>
      <c r="F141" s="189" t="s">
        <v>944</v>
      </c>
      <c r="G141" s="38"/>
      <c r="H141" s="38"/>
      <c r="I141" s="190"/>
      <c r="J141" s="38"/>
      <c r="K141" s="38"/>
      <c r="L141" s="41"/>
      <c r="M141" s="191"/>
      <c r="N141" s="192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142</v>
      </c>
      <c r="AU141" s="19" t="s">
        <v>83</v>
      </c>
    </row>
    <row r="142" spans="1:65" s="2" customFormat="1" ht="16.5" customHeight="1">
      <c r="A142" s="36"/>
      <c r="B142" s="37"/>
      <c r="C142" s="175" t="s">
        <v>313</v>
      </c>
      <c r="D142" s="175" t="s">
        <v>136</v>
      </c>
      <c r="E142" s="176" t="s">
        <v>945</v>
      </c>
      <c r="F142" s="177" t="s">
        <v>946</v>
      </c>
      <c r="G142" s="178" t="s">
        <v>188</v>
      </c>
      <c r="H142" s="179">
        <v>20</v>
      </c>
      <c r="I142" s="180"/>
      <c r="J142" s="181">
        <f>ROUND(I142*H142,2)</f>
        <v>0</v>
      </c>
      <c r="K142" s="177" t="s">
        <v>19</v>
      </c>
      <c r="L142" s="41"/>
      <c r="M142" s="182" t="s">
        <v>19</v>
      </c>
      <c r="N142" s="183" t="s">
        <v>46</v>
      </c>
      <c r="O142" s="66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141</v>
      </c>
      <c r="AT142" s="186" t="s">
        <v>136</v>
      </c>
      <c r="AU142" s="186" t="s">
        <v>83</v>
      </c>
      <c r="AY142" s="19" t="s">
        <v>134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19" t="s">
        <v>83</v>
      </c>
      <c r="BK142" s="187">
        <f>ROUND(I142*H142,2)</f>
        <v>0</v>
      </c>
      <c r="BL142" s="19" t="s">
        <v>141</v>
      </c>
      <c r="BM142" s="186" t="s">
        <v>316</v>
      </c>
    </row>
    <row r="143" spans="1:65" s="2" customFormat="1" ht="11.25">
      <c r="A143" s="36"/>
      <c r="B143" s="37"/>
      <c r="C143" s="38"/>
      <c r="D143" s="188" t="s">
        <v>142</v>
      </c>
      <c r="E143" s="38"/>
      <c r="F143" s="189" t="s">
        <v>946</v>
      </c>
      <c r="G143" s="38"/>
      <c r="H143" s="38"/>
      <c r="I143" s="190"/>
      <c r="J143" s="38"/>
      <c r="K143" s="38"/>
      <c r="L143" s="41"/>
      <c r="M143" s="191"/>
      <c r="N143" s="192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142</v>
      </c>
      <c r="AU143" s="19" t="s">
        <v>83</v>
      </c>
    </row>
    <row r="144" spans="1:65" s="12" customFormat="1" ht="25.9" customHeight="1">
      <c r="B144" s="159"/>
      <c r="C144" s="160"/>
      <c r="D144" s="161" t="s">
        <v>74</v>
      </c>
      <c r="E144" s="162" t="s">
        <v>947</v>
      </c>
      <c r="F144" s="162" t="s">
        <v>948</v>
      </c>
      <c r="G144" s="160"/>
      <c r="H144" s="160"/>
      <c r="I144" s="163"/>
      <c r="J144" s="164">
        <f>BK144</f>
        <v>0</v>
      </c>
      <c r="K144" s="160"/>
      <c r="L144" s="165"/>
      <c r="M144" s="166"/>
      <c r="N144" s="167"/>
      <c r="O144" s="167"/>
      <c r="P144" s="168">
        <f>SUM(P145:P150)</f>
        <v>0</v>
      </c>
      <c r="Q144" s="167"/>
      <c r="R144" s="168">
        <f>SUM(R145:R150)</f>
        <v>0</v>
      </c>
      <c r="S144" s="167"/>
      <c r="T144" s="169">
        <f>SUM(T145:T150)</f>
        <v>0</v>
      </c>
      <c r="AR144" s="170" t="s">
        <v>83</v>
      </c>
      <c r="AT144" s="171" t="s">
        <v>74</v>
      </c>
      <c r="AU144" s="171" t="s">
        <v>75</v>
      </c>
      <c r="AY144" s="170" t="s">
        <v>134</v>
      </c>
      <c r="BK144" s="172">
        <f>SUM(BK145:BK150)</f>
        <v>0</v>
      </c>
    </row>
    <row r="145" spans="1:65" s="2" customFormat="1" ht="16.5" customHeight="1">
      <c r="A145" s="36"/>
      <c r="B145" s="37"/>
      <c r="C145" s="175" t="s">
        <v>236</v>
      </c>
      <c r="D145" s="175" t="s">
        <v>136</v>
      </c>
      <c r="E145" s="176" t="s">
        <v>949</v>
      </c>
      <c r="F145" s="177" t="s">
        <v>950</v>
      </c>
      <c r="G145" s="178" t="s">
        <v>951</v>
      </c>
      <c r="H145" s="179">
        <v>20</v>
      </c>
      <c r="I145" s="180"/>
      <c r="J145" s="181">
        <f>ROUND(I145*H145,2)</f>
        <v>0</v>
      </c>
      <c r="K145" s="177" t="s">
        <v>19</v>
      </c>
      <c r="L145" s="41"/>
      <c r="M145" s="182" t="s">
        <v>19</v>
      </c>
      <c r="N145" s="183" t="s">
        <v>46</v>
      </c>
      <c r="O145" s="66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6" t="s">
        <v>141</v>
      </c>
      <c r="AT145" s="186" t="s">
        <v>136</v>
      </c>
      <c r="AU145" s="186" t="s">
        <v>83</v>
      </c>
      <c r="AY145" s="19" t="s">
        <v>134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19" t="s">
        <v>83</v>
      </c>
      <c r="BK145" s="187">
        <f>ROUND(I145*H145,2)</f>
        <v>0</v>
      </c>
      <c r="BL145" s="19" t="s">
        <v>141</v>
      </c>
      <c r="BM145" s="186" t="s">
        <v>321</v>
      </c>
    </row>
    <row r="146" spans="1:65" s="2" customFormat="1" ht="11.25">
      <c r="A146" s="36"/>
      <c r="B146" s="37"/>
      <c r="C146" s="38"/>
      <c r="D146" s="188" t="s">
        <v>142</v>
      </c>
      <c r="E146" s="38"/>
      <c r="F146" s="189" t="s">
        <v>950</v>
      </c>
      <c r="G146" s="38"/>
      <c r="H146" s="38"/>
      <c r="I146" s="190"/>
      <c r="J146" s="38"/>
      <c r="K146" s="38"/>
      <c r="L146" s="41"/>
      <c r="M146" s="191"/>
      <c r="N146" s="192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142</v>
      </c>
      <c r="AU146" s="19" t="s">
        <v>83</v>
      </c>
    </row>
    <row r="147" spans="1:65" s="2" customFormat="1" ht="16.5" customHeight="1">
      <c r="A147" s="36"/>
      <c r="B147" s="37"/>
      <c r="C147" s="175" t="s">
        <v>328</v>
      </c>
      <c r="D147" s="175" t="s">
        <v>136</v>
      </c>
      <c r="E147" s="176" t="s">
        <v>952</v>
      </c>
      <c r="F147" s="177" t="s">
        <v>953</v>
      </c>
      <c r="G147" s="178" t="s">
        <v>951</v>
      </c>
      <c r="H147" s="179">
        <v>12</v>
      </c>
      <c r="I147" s="180"/>
      <c r="J147" s="181">
        <f>ROUND(I147*H147,2)</f>
        <v>0</v>
      </c>
      <c r="K147" s="177" t="s">
        <v>19</v>
      </c>
      <c r="L147" s="41"/>
      <c r="M147" s="182" t="s">
        <v>19</v>
      </c>
      <c r="N147" s="183" t="s">
        <v>46</v>
      </c>
      <c r="O147" s="66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6" t="s">
        <v>141</v>
      </c>
      <c r="AT147" s="186" t="s">
        <v>136</v>
      </c>
      <c r="AU147" s="186" t="s">
        <v>83</v>
      </c>
      <c r="AY147" s="19" t="s">
        <v>134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19" t="s">
        <v>83</v>
      </c>
      <c r="BK147" s="187">
        <f>ROUND(I147*H147,2)</f>
        <v>0</v>
      </c>
      <c r="BL147" s="19" t="s">
        <v>141</v>
      </c>
      <c r="BM147" s="186" t="s">
        <v>331</v>
      </c>
    </row>
    <row r="148" spans="1:65" s="2" customFormat="1" ht="11.25">
      <c r="A148" s="36"/>
      <c r="B148" s="37"/>
      <c r="C148" s="38"/>
      <c r="D148" s="188" t="s">
        <v>142</v>
      </c>
      <c r="E148" s="38"/>
      <c r="F148" s="189" t="s">
        <v>953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142</v>
      </c>
      <c r="AU148" s="19" t="s">
        <v>83</v>
      </c>
    </row>
    <row r="149" spans="1:65" s="2" customFormat="1" ht="16.5" customHeight="1">
      <c r="A149" s="36"/>
      <c r="B149" s="37"/>
      <c r="C149" s="175" t="s">
        <v>240</v>
      </c>
      <c r="D149" s="175" t="s">
        <v>136</v>
      </c>
      <c r="E149" s="176" t="s">
        <v>954</v>
      </c>
      <c r="F149" s="177" t="s">
        <v>955</v>
      </c>
      <c r="G149" s="178" t="s">
        <v>951</v>
      </c>
      <c r="H149" s="179">
        <v>12</v>
      </c>
      <c r="I149" s="180"/>
      <c r="J149" s="181">
        <f>ROUND(I149*H149,2)</f>
        <v>0</v>
      </c>
      <c r="K149" s="177" t="s">
        <v>19</v>
      </c>
      <c r="L149" s="41"/>
      <c r="M149" s="182" t="s">
        <v>19</v>
      </c>
      <c r="N149" s="183" t="s">
        <v>46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141</v>
      </c>
      <c r="AT149" s="186" t="s">
        <v>136</v>
      </c>
      <c r="AU149" s="186" t="s">
        <v>83</v>
      </c>
      <c r="AY149" s="19" t="s">
        <v>134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83</v>
      </c>
      <c r="BK149" s="187">
        <f>ROUND(I149*H149,2)</f>
        <v>0</v>
      </c>
      <c r="BL149" s="19" t="s">
        <v>141</v>
      </c>
      <c r="BM149" s="186" t="s">
        <v>339</v>
      </c>
    </row>
    <row r="150" spans="1:65" s="2" customFormat="1" ht="11.25">
      <c r="A150" s="36"/>
      <c r="B150" s="37"/>
      <c r="C150" s="38"/>
      <c r="D150" s="188" t="s">
        <v>142</v>
      </c>
      <c r="E150" s="38"/>
      <c r="F150" s="189" t="s">
        <v>955</v>
      </c>
      <c r="G150" s="38"/>
      <c r="H150" s="38"/>
      <c r="I150" s="190"/>
      <c r="J150" s="38"/>
      <c r="K150" s="38"/>
      <c r="L150" s="41"/>
      <c r="M150" s="191"/>
      <c r="N150" s="192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142</v>
      </c>
      <c r="AU150" s="19" t="s">
        <v>83</v>
      </c>
    </row>
    <row r="151" spans="1:65" s="12" customFormat="1" ht="25.9" customHeight="1">
      <c r="B151" s="159"/>
      <c r="C151" s="160"/>
      <c r="D151" s="161" t="s">
        <v>74</v>
      </c>
      <c r="E151" s="162" t="s">
        <v>956</v>
      </c>
      <c r="F151" s="162" t="s">
        <v>957</v>
      </c>
      <c r="G151" s="160"/>
      <c r="H151" s="160"/>
      <c r="I151" s="163"/>
      <c r="J151" s="164">
        <f>BK151</f>
        <v>0</v>
      </c>
      <c r="K151" s="160"/>
      <c r="L151" s="165"/>
      <c r="M151" s="166"/>
      <c r="N151" s="167"/>
      <c r="O151" s="167"/>
      <c r="P151" s="168">
        <f>SUM(P152:P153)</f>
        <v>0</v>
      </c>
      <c r="Q151" s="167"/>
      <c r="R151" s="168">
        <f>SUM(R152:R153)</f>
        <v>0</v>
      </c>
      <c r="S151" s="167"/>
      <c r="T151" s="169">
        <f>SUM(T152:T153)</f>
        <v>0</v>
      </c>
      <c r="AR151" s="170" t="s">
        <v>83</v>
      </c>
      <c r="AT151" s="171" t="s">
        <v>74</v>
      </c>
      <c r="AU151" s="171" t="s">
        <v>75</v>
      </c>
      <c r="AY151" s="170" t="s">
        <v>134</v>
      </c>
      <c r="BK151" s="172">
        <f>SUM(BK152:BK153)</f>
        <v>0</v>
      </c>
    </row>
    <row r="152" spans="1:65" s="2" customFormat="1" ht="16.5" customHeight="1">
      <c r="A152" s="36"/>
      <c r="B152" s="37"/>
      <c r="C152" s="175" t="s">
        <v>351</v>
      </c>
      <c r="D152" s="175" t="s">
        <v>136</v>
      </c>
      <c r="E152" s="176" t="s">
        <v>958</v>
      </c>
      <c r="F152" s="177" t="s">
        <v>959</v>
      </c>
      <c r="G152" s="178" t="s">
        <v>960</v>
      </c>
      <c r="H152" s="179">
        <v>1</v>
      </c>
      <c r="I152" s="180"/>
      <c r="J152" s="181">
        <f>ROUND(I152*H152,2)</f>
        <v>0</v>
      </c>
      <c r="K152" s="177" t="s">
        <v>19</v>
      </c>
      <c r="L152" s="41"/>
      <c r="M152" s="182" t="s">
        <v>19</v>
      </c>
      <c r="N152" s="183" t="s">
        <v>46</v>
      </c>
      <c r="O152" s="66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141</v>
      </c>
      <c r="AT152" s="186" t="s">
        <v>136</v>
      </c>
      <c r="AU152" s="186" t="s">
        <v>83</v>
      </c>
      <c r="AY152" s="19" t="s">
        <v>134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83</v>
      </c>
      <c r="BK152" s="187">
        <f>ROUND(I152*H152,2)</f>
        <v>0</v>
      </c>
      <c r="BL152" s="19" t="s">
        <v>141</v>
      </c>
      <c r="BM152" s="186" t="s">
        <v>354</v>
      </c>
    </row>
    <row r="153" spans="1:65" s="2" customFormat="1" ht="11.25">
      <c r="A153" s="36"/>
      <c r="B153" s="37"/>
      <c r="C153" s="38"/>
      <c r="D153" s="188" t="s">
        <v>142</v>
      </c>
      <c r="E153" s="38"/>
      <c r="F153" s="189" t="s">
        <v>959</v>
      </c>
      <c r="G153" s="38"/>
      <c r="H153" s="38"/>
      <c r="I153" s="190"/>
      <c r="J153" s="38"/>
      <c r="K153" s="38"/>
      <c r="L153" s="41"/>
      <c r="M153" s="228"/>
      <c r="N153" s="229"/>
      <c r="O153" s="230"/>
      <c r="P153" s="230"/>
      <c r="Q153" s="230"/>
      <c r="R153" s="230"/>
      <c r="S153" s="230"/>
      <c r="T153" s="231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142</v>
      </c>
      <c r="AU153" s="19" t="s">
        <v>83</v>
      </c>
    </row>
    <row r="154" spans="1:65" s="2" customFormat="1" ht="6.95" customHeight="1">
      <c r="A154" s="36"/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41"/>
      <c r="M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</sheetData>
  <sheetProtection algorithmName="SHA-512" hashValue="J7DW1VFajGMiHPmD5M3WR6fmfNjoeJ3uZYdv9JvID7PfnJ/7Xqyrg1YPa8V9fl+j5Oq7hqZdCjoKoTL4hBL4/w==" saltValue="0ja/iZpO3zw1/jamcHnjRFD2JNG+HtHqbkC1C5jVXdFwopUJmUg3/o7Dh+Yc05pTJWn+HVrm5wg7+Dnmlxmcvw==" spinCount="100000" sheet="1" objects="1" scenarios="1" formatColumns="0" formatRows="0" autoFilter="0"/>
  <autoFilter ref="C82:K153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AT2" s="19" t="s">
        <v>94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85</v>
      </c>
    </row>
    <row r="4" spans="1:46" s="1" customFormat="1" ht="24.95" customHeight="1">
      <c r="B4" s="22"/>
      <c r="D4" s="105" t="s">
        <v>95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69" t="str">
        <f>'Rekapitulace stavby'!K6</f>
        <v>Parkoviště před zámkem Chodová Planá</v>
      </c>
      <c r="F7" s="370"/>
      <c r="G7" s="370"/>
      <c r="H7" s="370"/>
      <c r="L7" s="22"/>
    </row>
    <row r="8" spans="1:46" s="2" customFormat="1" ht="12" customHeight="1">
      <c r="A8" s="36"/>
      <c r="B8" s="41"/>
      <c r="C8" s="36"/>
      <c r="D8" s="107" t="s">
        <v>96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1" t="s">
        <v>961</v>
      </c>
      <c r="F9" s="372"/>
      <c r="G9" s="372"/>
      <c r="H9" s="372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6. 11. 2024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>00259861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>Městys Chodová Planá</v>
      </c>
      <c r="F15" s="36"/>
      <c r="G15" s="36"/>
      <c r="H15" s="36"/>
      <c r="I15" s="107" t="s">
        <v>29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30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3" t="str">
        <f>'Rekapitulace stavby'!E14</f>
        <v>Vyplň údaj</v>
      </c>
      <c r="F18" s="374"/>
      <c r="G18" s="374"/>
      <c r="H18" s="374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32</v>
      </c>
      <c r="E20" s="36"/>
      <c r="F20" s="36"/>
      <c r="G20" s="36"/>
      <c r="H20" s="36"/>
      <c r="I20" s="107" t="s">
        <v>26</v>
      </c>
      <c r="J20" s="109" t="s">
        <v>33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">
        <v>34</v>
      </c>
      <c r="F21" s="36"/>
      <c r="G21" s="36"/>
      <c r="H21" s="36"/>
      <c r="I21" s="107" t="s">
        <v>29</v>
      </c>
      <c r="J21" s="109" t="s">
        <v>35</v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37</v>
      </c>
      <c r="E23" s="36"/>
      <c r="F23" s="36"/>
      <c r="G23" s="36"/>
      <c r="H23" s="36"/>
      <c r="I23" s="107" t="s">
        <v>26</v>
      </c>
      <c r="J23" s="109" t="s">
        <v>19</v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">
        <v>962</v>
      </c>
      <c r="F24" s="36"/>
      <c r="G24" s="36"/>
      <c r="H24" s="36"/>
      <c r="I24" s="107" t="s">
        <v>29</v>
      </c>
      <c r="J24" s="109" t="s">
        <v>19</v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39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5" t="s">
        <v>19</v>
      </c>
      <c r="F27" s="375"/>
      <c r="G27" s="375"/>
      <c r="H27" s="375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41</v>
      </c>
      <c r="E30" s="36"/>
      <c r="F30" s="36"/>
      <c r="G30" s="36"/>
      <c r="H30" s="36"/>
      <c r="I30" s="36"/>
      <c r="J30" s="116">
        <f>ROUND(J93,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43</v>
      </c>
      <c r="G32" s="36"/>
      <c r="H32" s="36"/>
      <c r="I32" s="117" t="s">
        <v>42</v>
      </c>
      <c r="J32" s="117" t="s">
        <v>44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45</v>
      </c>
      <c r="E33" s="107" t="s">
        <v>46</v>
      </c>
      <c r="F33" s="119">
        <f>ROUND((SUM(BE93:BE332)),  2)</f>
        <v>0</v>
      </c>
      <c r="G33" s="36"/>
      <c r="H33" s="36"/>
      <c r="I33" s="120">
        <v>0.21</v>
      </c>
      <c r="J33" s="119">
        <f>ROUND(((SUM(BE93:BE332))*I33),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47</v>
      </c>
      <c r="F34" s="119">
        <f>ROUND((SUM(BF93:BF332)),  2)</f>
        <v>0</v>
      </c>
      <c r="G34" s="36"/>
      <c r="H34" s="36"/>
      <c r="I34" s="120">
        <v>0.12</v>
      </c>
      <c r="J34" s="119">
        <f>ROUND(((SUM(BF93:BF332))*I34),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48</v>
      </c>
      <c r="F35" s="119">
        <f>ROUND((SUM(BG93:BG332)),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49</v>
      </c>
      <c r="F36" s="119">
        <f>ROUND((SUM(BH93:BH332)),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50</v>
      </c>
      <c r="F37" s="119">
        <f>ROUND((SUM(BI93:BI332)),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51</v>
      </c>
      <c r="E39" s="123"/>
      <c r="F39" s="123"/>
      <c r="G39" s="124" t="s">
        <v>52</v>
      </c>
      <c r="H39" s="125" t="s">
        <v>53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100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6" t="str">
        <f>E7</f>
        <v>Parkoviště před zámkem Chodová Planá</v>
      </c>
      <c r="F48" s="377"/>
      <c r="G48" s="377"/>
      <c r="H48" s="377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96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29" t="str">
        <f>E9</f>
        <v>SO 701 - přístřešek na kontejnery</v>
      </c>
      <c r="F50" s="378"/>
      <c r="G50" s="378"/>
      <c r="H50" s="378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Chodová Planá</v>
      </c>
      <c r="G52" s="38"/>
      <c r="H52" s="38"/>
      <c r="I52" s="31" t="s">
        <v>23</v>
      </c>
      <c r="J52" s="61" t="str">
        <f>IF(J12="","",J12)</f>
        <v>6. 11. 2024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25.7" customHeight="1">
      <c r="A54" s="36"/>
      <c r="B54" s="37"/>
      <c r="C54" s="31" t="s">
        <v>25</v>
      </c>
      <c r="D54" s="38"/>
      <c r="E54" s="38"/>
      <c r="F54" s="29" t="str">
        <f>E15</f>
        <v>Městys Chodová Planá</v>
      </c>
      <c r="G54" s="38"/>
      <c r="H54" s="38"/>
      <c r="I54" s="31" t="s">
        <v>32</v>
      </c>
      <c r="J54" s="34" t="str">
        <f>E21</f>
        <v>S P I R A L spol. s r. o.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>Ladislav Sadílek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101</v>
      </c>
      <c r="D57" s="133"/>
      <c r="E57" s="133"/>
      <c r="F57" s="133"/>
      <c r="G57" s="133"/>
      <c r="H57" s="133"/>
      <c r="I57" s="133"/>
      <c r="J57" s="134" t="s">
        <v>102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73</v>
      </c>
      <c r="D59" s="38"/>
      <c r="E59" s="38"/>
      <c r="F59" s="38"/>
      <c r="G59" s="38"/>
      <c r="H59" s="38"/>
      <c r="I59" s="38"/>
      <c r="J59" s="79">
        <f>J93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103</v>
      </c>
    </row>
    <row r="60" spans="1:47" s="9" customFormat="1" ht="24.95" customHeight="1">
      <c r="B60" s="136"/>
      <c r="C60" s="137"/>
      <c r="D60" s="138" t="s">
        <v>104</v>
      </c>
      <c r="E60" s="139"/>
      <c r="F60" s="139"/>
      <c r="G60" s="139"/>
      <c r="H60" s="139"/>
      <c r="I60" s="139"/>
      <c r="J60" s="140">
        <f>J94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105</v>
      </c>
      <c r="E61" s="145"/>
      <c r="F61" s="145"/>
      <c r="G61" s="145"/>
      <c r="H61" s="145"/>
      <c r="I61" s="145"/>
      <c r="J61" s="146">
        <f>J95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106</v>
      </c>
      <c r="E62" s="145"/>
      <c r="F62" s="145"/>
      <c r="G62" s="145"/>
      <c r="H62" s="145"/>
      <c r="I62" s="145"/>
      <c r="J62" s="146">
        <f>J146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963</v>
      </c>
      <c r="E63" s="145"/>
      <c r="F63" s="145"/>
      <c r="G63" s="145"/>
      <c r="H63" s="145"/>
      <c r="I63" s="145"/>
      <c r="J63" s="146">
        <f>J153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107</v>
      </c>
      <c r="E64" s="145"/>
      <c r="F64" s="145"/>
      <c r="G64" s="145"/>
      <c r="H64" s="145"/>
      <c r="I64" s="145"/>
      <c r="J64" s="146">
        <f>J163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109</v>
      </c>
      <c r="E65" s="145"/>
      <c r="F65" s="145"/>
      <c r="G65" s="145"/>
      <c r="H65" s="145"/>
      <c r="I65" s="145"/>
      <c r="J65" s="146">
        <f>J178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111</v>
      </c>
      <c r="E66" s="145"/>
      <c r="F66" s="145"/>
      <c r="G66" s="145"/>
      <c r="H66" s="145"/>
      <c r="I66" s="145"/>
      <c r="J66" s="146">
        <f>J202</f>
        <v>0</v>
      </c>
      <c r="K66" s="143"/>
      <c r="L66" s="147"/>
    </row>
    <row r="67" spans="1:31" s="9" customFormat="1" ht="24.95" customHeight="1">
      <c r="B67" s="136"/>
      <c r="C67" s="137"/>
      <c r="D67" s="138" t="s">
        <v>112</v>
      </c>
      <c r="E67" s="139"/>
      <c r="F67" s="139"/>
      <c r="G67" s="139"/>
      <c r="H67" s="139"/>
      <c r="I67" s="139"/>
      <c r="J67" s="140">
        <f>J206</f>
        <v>0</v>
      </c>
      <c r="K67" s="137"/>
      <c r="L67" s="141"/>
    </row>
    <row r="68" spans="1:31" s="10" customFormat="1" ht="19.899999999999999" customHeight="1">
      <c r="B68" s="142"/>
      <c r="C68" s="143"/>
      <c r="D68" s="144" t="s">
        <v>964</v>
      </c>
      <c r="E68" s="145"/>
      <c r="F68" s="145"/>
      <c r="G68" s="145"/>
      <c r="H68" s="145"/>
      <c r="I68" s="145"/>
      <c r="J68" s="146">
        <f>J207</f>
        <v>0</v>
      </c>
      <c r="K68" s="143"/>
      <c r="L68" s="147"/>
    </row>
    <row r="69" spans="1:31" s="10" customFormat="1" ht="19.899999999999999" customHeight="1">
      <c r="B69" s="142"/>
      <c r="C69" s="143"/>
      <c r="D69" s="144" t="s">
        <v>965</v>
      </c>
      <c r="E69" s="145"/>
      <c r="F69" s="145"/>
      <c r="G69" s="145"/>
      <c r="H69" s="145"/>
      <c r="I69" s="145"/>
      <c r="J69" s="146">
        <f>J265</f>
        <v>0</v>
      </c>
      <c r="K69" s="143"/>
      <c r="L69" s="147"/>
    </row>
    <row r="70" spans="1:31" s="10" customFormat="1" ht="19.899999999999999" customHeight="1">
      <c r="B70" s="142"/>
      <c r="C70" s="143"/>
      <c r="D70" s="144" t="s">
        <v>966</v>
      </c>
      <c r="E70" s="145"/>
      <c r="F70" s="145"/>
      <c r="G70" s="145"/>
      <c r="H70" s="145"/>
      <c r="I70" s="145"/>
      <c r="J70" s="146">
        <f>J282</f>
        <v>0</v>
      </c>
      <c r="K70" s="143"/>
      <c r="L70" s="147"/>
    </row>
    <row r="71" spans="1:31" s="10" customFormat="1" ht="19.899999999999999" customHeight="1">
      <c r="B71" s="142"/>
      <c r="C71" s="143"/>
      <c r="D71" s="144" t="s">
        <v>967</v>
      </c>
      <c r="E71" s="145"/>
      <c r="F71" s="145"/>
      <c r="G71" s="145"/>
      <c r="H71" s="145"/>
      <c r="I71" s="145"/>
      <c r="J71" s="146">
        <f>J299</f>
        <v>0</v>
      </c>
      <c r="K71" s="143"/>
      <c r="L71" s="147"/>
    </row>
    <row r="72" spans="1:31" s="9" customFormat="1" ht="24.95" customHeight="1">
      <c r="B72" s="136"/>
      <c r="C72" s="137"/>
      <c r="D72" s="138" t="s">
        <v>118</v>
      </c>
      <c r="E72" s="139"/>
      <c r="F72" s="139"/>
      <c r="G72" s="139"/>
      <c r="H72" s="139"/>
      <c r="I72" s="139"/>
      <c r="J72" s="140">
        <f>J328</f>
        <v>0</v>
      </c>
      <c r="K72" s="137"/>
      <c r="L72" s="141"/>
    </row>
    <row r="73" spans="1:31" s="10" customFormat="1" ht="19.899999999999999" customHeight="1">
      <c r="B73" s="142"/>
      <c r="C73" s="143"/>
      <c r="D73" s="144" t="s">
        <v>968</v>
      </c>
      <c r="E73" s="145"/>
      <c r="F73" s="145"/>
      <c r="G73" s="145"/>
      <c r="H73" s="145"/>
      <c r="I73" s="145"/>
      <c r="J73" s="146">
        <f>J329</f>
        <v>0</v>
      </c>
      <c r="K73" s="143"/>
      <c r="L73" s="147"/>
    </row>
    <row r="74" spans="1:31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31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4.95" customHeight="1">
      <c r="A80" s="36"/>
      <c r="B80" s="37"/>
      <c r="C80" s="25" t="s">
        <v>119</v>
      </c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6.5" customHeight="1">
      <c r="A83" s="36"/>
      <c r="B83" s="37"/>
      <c r="C83" s="38"/>
      <c r="D83" s="38"/>
      <c r="E83" s="376" t="str">
        <f>E7</f>
        <v>Parkoviště před zámkem Chodová Planá</v>
      </c>
      <c r="F83" s="377"/>
      <c r="G83" s="377"/>
      <c r="H83" s="377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96</v>
      </c>
      <c r="D84" s="38"/>
      <c r="E84" s="38"/>
      <c r="F84" s="38"/>
      <c r="G84" s="38"/>
      <c r="H84" s="38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29" t="str">
        <f>E9</f>
        <v>SO 701 - přístřešek na kontejnery</v>
      </c>
      <c r="F85" s="378"/>
      <c r="G85" s="378"/>
      <c r="H85" s="37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21</v>
      </c>
      <c r="D87" s="38"/>
      <c r="E87" s="38"/>
      <c r="F87" s="29" t="str">
        <f>F12</f>
        <v>Chodová Planá</v>
      </c>
      <c r="G87" s="38"/>
      <c r="H87" s="38"/>
      <c r="I87" s="31" t="s">
        <v>23</v>
      </c>
      <c r="J87" s="61" t="str">
        <f>IF(J12="","",J12)</f>
        <v>6. 11. 2024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25.7" customHeight="1">
      <c r="A89" s="36"/>
      <c r="B89" s="37"/>
      <c r="C89" s="31" t="s">
        <v>25</v>
      </c>
      <c r="D89" s="38"/>
      <c r="E89" s="38"/>
      <c r="F89" s="29" t="str">
        <f>E15</f>
        <v>Městys Chodová Planá</v>
      </c>
      <c r="G89" s="38"/>
      <c r="H89" s="38"/>
      <c r="I89" s="31" t="s">
        <v>32</v>
      </c>
      <c r="J89" s="34" t="str">
        <f>E21</f>
        <v>S P I R A L spol. s r. o.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5.2" customHeight="1">
      <c r="A90" s="36"/>
      <c r="B90" s="37"/>
      <c r="C90" s="31" t="s">
        <v>30</v>
      </c>
      <c r="D90" s="38"/>
      <c r="E90" s="38"/>
      <c r="F90" s="29" t="str">
        <f>IF(E18="","",E18)</f>
        <v>Vyplň údaj</v>
      </c>
      <c r="G90" s="38"/>
      <c r="H90" s="38"/>
      <c r="I90" s="31" t="s">
        <v>37</v>
      </c>
      <c r="J90" s="34" t="str">
        <f>E24</f>
        <v>Ladislav Sadílek</v>
      </c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48"/>
      <c r="B92" s="149"/>
      <c r="C92" s="150" t="s">
        <v>120</v>
      </c>
      <c r="D92" s="151" t="s">
        <v>60</v>
      </c>
      <c r="E92" s="151" t="s">
        <v>56</v>
      </c>
      <c r="F92" s="151" t="s">
        <v>57</v>
      </c>
      <c r="G92" s="151" t="s">
        <v>121</v>
      </c>
      <c r="H92" s="151" t="s">
        <v>122</v>
      </c>
      <c r="I92" s="151" t="s">
        <v>123</v>
      </c>
      <c r="J92" s="151" t="s">
        <v>102</v>
      </c>
      <c r="K92" s="152" t="s">
        <v>124</v>
      </c>
      <c r="L92" s="153"/>
      <c r="M92" s="70" t="s">
        <v>19</v>
      </c>
      <c r="N92" s="71" t="s">
        <v>45</v>
      </c>
      <c r="O92" s="71" t="s">
        <v>125</v>
      </c>
      <c r="P92" s="71" t="s">
        <v>126</v>
      </c>
      <c r="Q92" s="71" t="s">
        <v>127</v>
      </c>
      <c r="R92" s="71" t="s">
        <v>128</v>
      </c>
      <c r="S92" s="71" t="s">
        <v>129</v>
      </c>
      <c r="T92" s="72" t="s">
        <v>130</v>
      </c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</row>
    <row r="93" spans="1:65" s="2" customFormat="1" ht="22.9" customHeight="1">
      <c r="A93" s="36"/>
      <c r="B93" s="37"/>
      <c r="C93" s="77" t="s">
        <v>131</v>
      </c>
      <c r="D93" s="38"/>
      <c r="E93" s="38"/>
      <c r="F93" s="38"/>
      <c r="G93" s="38"/>
      <c r="H93" s="38"/>
      <c r="I93" s="38"/>
      <c r="J93" s="154">
        <f>BK93</f>
        <v>0</v>
      </c>
      <c r="K93" s="38"/>
      <c r="L93" s="41"/>
      <c r="M93" s="73"/>
      <c r="N93" s="155"/>
      <c r="O93" s="74"/>
      <c r="P93" s="156">
        <f>P94+P206+P328</f>
        <v>0</v>
      </c>
      <c r="Q93" s="74"/>
      <c r="R93" s="156">
        <f>R94+R206+R328</f>
        <v>0</v>
      </c>
      <c r="S93" s="74"/>
      <c r="T93" s="157">
        <f>T94+T206+T328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74</v>
      </c>
      <c r="AU93" s="19" t="s">
        <v>103</v>
      </c>
      <c r="BK93" s="158">
        <f>BK94+BK206+BK328</f>
        <v>0</v>
      </c>
    </row>
    <row r="94" spans="1:65" s="12" customFormat="1" ht="25.9" customHeight="1">
      <c r="B94" s="159"/>
      <c r="C94" s="160"/>
      <c r="D94" s="161" t="s">
        <v>74</v>
      </c>
      <c r="E94" s="162" t="s">
        <v>132</v>
      </c>
      <c r="F94" s="162" t="s">
        <v>133</v>
      </c>
      <c r="G94" s="160"/>
      <c r="H94" s="160"/>
      <c r="I94" s="163"/>
      <c r="J94" s="164">
        <f>BK94</f>
        <v>0</v>
      </c>
      <c r="K94" s="160"/>
      <c r="L94" s="165"/>
      <c r="M94" s="166"/>
      <c r="N94" s="167"/>
      <c r="O94" s="167"/>
      <c r="P94" s="168">
        <f>P95+P146+P153+P163+P178+P202</f>
        <v>0</v>
      </c>
      <c r="Q94" s="167"/>
      <c r="R94" s="168">
        <f>R95+R146+R153+R163+R178+R202</f>
        <v>0</v>
      </c>
      <c r="S94" s="167"/>
      <c r="T94" s="169">
        <f>T95+T146+T153+T163+T178+T202</f>
        <v>0</v>
      </c>
      <c r="AR94" s="170" t="s">
        <v>83</v>
      </c>
      <c r="AT94" s="171" t="s">
        <v>74</v>
      </c>
      <c r="AU94" s="171" t="s">
        <v>75</v>
      </c>
      <c r="AY94" s="170" t="s">
        <v>134</v>
      </c>
      <c r="BK94" s="172">
        <f>BK95+BK146+BK153+BK163+BK178+BK202</f>
        <v>0</v>
      </c>
    </row>
    <row r="95" spans="1:65" s="12" customFormat="1" ht="22.9" customHeight="1">
      <c r="B95" s="159"/>
      <c r="C95" s="160"/>
      <c r="D95" s="161" t="s">
        <v>74</v>
      </c>
      <c r="E95" s="173" t="s">
        <v>83</v>
      </c>
      <c r="F95" s="173" t="s">
        <v>135</v>
      </c>
      <c r="G95" s="160"/>
      <c r="H95" s="160"/>
      <c r="I95" s="163"/>
      <c r="J95" s="174">
        <f>BK95</f>
        <v>0</v>
      </c>
      <c r="K95" s="160"/>
      <c r="L95" s="165"/>
      <c r="M95" s="166"/>
      <c r="N95" s="167"/>
      <c r="O95" s="167"/>
      <c r="P95" s="168">
        <f>SUM(P96:P145)</f>
        <v>0</v>
      </c>
      <c r="Q95" s="167"/>
      <c r="R95" s="168">
        <f>SUM(R96:R145)</f>
        <v>0</v>
      </c>
      <c r="S95" s="167"/>
      <c r="T95" s="169">
        <f>SUM(T96:T145)</f>
        <v>0</v>
      </c>
      <c r="AR95" s="170" t="s">
        <v>83</v>
      </c>
      <c r="AT95" s="171" t="s">
        <v>74</v>
      </c>
      <c r="AU95" s="171" t="s">
        <v>83</v>
      </c>
      <c r="AY95" s="170" t="s">
        <v>134</v>
      </c>
      <c r="BK95" s="172">
        <f>SUM(BK96:BK145)</f>
        <v>0</v>
      </c>
    </row>
    <row r="96" spans="1:65" s="2" customFormat="1" ht="16.5" customHeight="1">
      <c r="A96" s="36"/>
      <c r="B96" s="37"/>
      <c r="C96" s="175" t="s">
        <v>83</v>
      </c>
      <c r="D96" s="175" t="s">
        <v>136</v>
      </c>
      <c r="E96" s="176" t="s">
        <v>969</v>
      </c>
      <c r="F96" s="177" t="s">
        <v>970</v>
      </c>
      <c r="G96" s="178" t="s">
        <v>147</v>
      </c>
      <c r="H96" s="179">
        <v>26.64</v>
      </c>
      <c r="I96" s="180"/>
      <c r="J96" s="181">
        <f>ROUND(I96*H96,2)</f>
        <v>0</v>
      </c>
      <c r="K96" s="177" t="s">
        <v>140</v>
      </c>
      <c r="L96" s="41"/>
      <c r="M96" s="182" t="s">
        <v>19</v>
      </c>
      <c r="N96" s="183" t="s">
        <v>46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141</v>
      </c>
      <c r="AT96" s="186" t="s">
        <v>136</v>
      </c>
      <c r="AU96" s="186" t="s">
        <v>85</v>
      </c>
      <c r="AY96" s="19" t="s">
        <v>134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83</v>
      </c>
      <c r="BK96" s="187">
        <f>ROUND(I96*H96,2)</f>
        <v>0</v>
      </c>
      <c r="BL96" s="19" t="s">
        <v>141</v>
      </c>
      <c r="BM96" s="186" t="s">
        <v>85</v>
      </c>
    </row>
    <row r="97" spans="1:65" s="2" customFormat="1" ht="11.25">
      <c r="A97" s="36"/>
      <c r="B97" s="37"/>
      <c r="C97" s="38"/>
      <c r="D97" s="188" t="s">
        <v>142</v>
      </c>
      <c r="E97" s="38"/>
      <c r="F97" s="189" t="s">
        <v>970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142</v>
      </c>
      <c r="AU97" s="19" t="s">
        <v>85</v>
      </c>
    </row>
    <row r="98" spans="1:65" s="2" customFormat="1" ht="11.25">
      <c r="A98" s="36"/>
      <c r="B98" s="37"/>
      <c r="C98" s="38"/>
      <c r="D98" s="193" t="s">
        <v>143</v>
      </c>
      <c r="E98" s="38"/>
      <c r="F98" s="194" t="s">
        <v>971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143</v>
      </c>
      <c r="AU98" s="19" t="s">
        <v>85</v>
      </c>
    </row>
    <row r="99" spans="1:65" s="13" customFormat="1" ht="11.25">
      <c r="B99" s="195"/>
      <c r="C99" s="196"/>
      <c r="D99" s="188" t="s">
        <v>149</v>
      </c>
      <c r="E99" s="197" t="s">
        <v>19</v>
      </c>
      <c r="F99" s="198" t="s">
        <v>972</v>
      </c>
      <c r="G99" s="196"/>
      <c r="H99" s="199">
        <v>26.64</v>
      </c>
      <c r="I99" s="200"/>
      <c r="J99" s="196"/>
      <c r="K99" s="196"/>
      <c r="L99" s="201"/>
      <c r="M99" s="202"/>
      <c r="N99" s="203"/>
      <c r="O99" s="203"/>
      <c r="P99" s="203"/>
      <c r="Q99" s="203"/>
      <c r="R99" s="203"/>
      <c r="S99" s="203"/>
      <c r="T99" s="204"/>
      <c r="AT99" s="205" t="s">
        <v>149</v>
      </c>
      <c r="AU99" s="205" t="s">
        <v>85</v>
      </c>
      <c r="AV99" s="13" t="s">
        <v>85</v>
      </c>
      <c r="AW99" s="13" t="s">
        <v>36</v>
      </c>
      <c r="AX99" s="13" t="s">
        <v>75</v>
      </c>
      <c r="AY99" s="205" t="s">
        <v>134</v>
      </c>
    </row>
    <row r="100" spans="1:65" s="14" customFormat="1" ht="11.25">
      <c r="B100" s="206"/>
      <c r="C100" s="207"/>
      <c r="D100" s="188" t="s">
        <v>149</v>
      </c>
      <c r="E100" s="208" t="s">
        <v>19</v>
      </c>
      <c r="F100" s="209" t="s">
        <v>151</v>
      </c>
      <c r="G100" s="207"/>
      <c r="H100" s="210">
        <v>26.64</v>
      </c>
      <c r="I100" s="211"/>
      <c r="J100" s="207"/>
      <c r="K100" s="207"/>
      <c r="L100" s="212"/>
      <c r="M100" s="213"/>
      <c r="N100" s="214"/>
      <c r="O100" s="214"/>
      <c r="P100" s="214"/>
      <c r="Q100" s="214"/>
      <c r="R100" s="214"/>
      <c r="S100" s="214"/>
      <c r="T100" s="215"/>
      <c r="AT100" s="216" t="s">
        <v>149</v>
      </c>
      <c r="AU100" s="216" t="s">
        <v>85</v>
      </c>
      <c r="AV100" s="14" t="s">
        <v>141</v>
      </c>
      <c r="AW100" s="14" t="s">
        <v>36</v>
      </c>
      <c r="AX100" s="14" t="s">
        <v>83</v>
      </c>
      <c r="AY100" s="216" t="s">
        <v>134</v>
      </c>
    </row>
    <row r="101" spans="1:65" s="2" customFormat="1" ht="16.5" customHeight="1">
      <c r="A101" s="36"/>
      <c r="B101" s="37"/>
      <c r="C101" s="175" t="s">
        <v>85</v>
      </c>
      <c r="D101" s="175" t="s">
        <v>136</v>
      </c>
      <c r="E101" s="176" t="s">
        <v>973</v>
      </c>
      <c r="F101" s="177" t="s">
        <v>974</v>
      </c>
      <c r="G101" s="178" t="s">
        <v>188</v>
      </c>
      <c r="H101" s="179">
        <v>1.35</v>
      </c>
      <c r="I101" s="180"/>
      <c r="J101" s="181">
        <f>ROUND(I101*H101,2)</f>
        <v>0</v>
      </c>
      <c r="K101" s="177" t="s">
        <v>140</v>
      </c>
      <c r="L101" s="41"/>
      <c r="M101" s="182" t="s">
        <v>19</v>
      </c>
      <c r="N101" s="183" t="s">
        <v>46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141</v>
      </c>
      <c r="AT101" s="186" t="s">
        <v>136</v>
      </c>
      <c r="AU101" s="186" t="s">
        <v>85</v>
      </c>
      <c r="AY101" s="19" t="s">
        <v>134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83</v>
      </c>
      <c r="BK101" s="187">
        <f>ROUND(I101*H101,2)</f>
        <v>0</v>
      </c>
      <c r="BL101" s="19" t="s">
        <v>141</v>
      </c>
      <c r="BM101" s="186" t="s">
        <v>141</v>
      </c>
    </row>
    <row r="102" spans="1:65" s="2" customFormat="1" ht="11.25">
      <c r="A102" s="36"/>
      <c r="B102" s="37"/>
      <c r="C102" s="38"/>
      <c r="D102" s="188" t="s">
        <v>142</v>
      </c>
      <c r="E102" s="38"/>
      <c r="F102" s="189" t="s">
        <v>974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142</v>
      </c>
      <c r="AU102" s="19" t="s">
        <v>85</v>
      </c>
    </row>
    <row r="103" spans="1:65" s="2" customFormat="1" ht="11.25">
      <c r="A103" s="36"/>
      <c r="B103" s="37"/>
      <c r="C103" s="38"/>
      <c r="D103" s="193" t="s">
        <v>143</v>
      </c>
      <c r="E103" s="38"/>
      <c r="F103" s="194" t="s">
        <v>975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143</v>
      </c>
      <c r="AU103" s="19" t="s">
        <v>85</v>
      </c>
    </row>
    <row r="104" spans="1:65" s="15" customFormat="1" ht="11.25">
      <c r="B104" s="232"/>
      <c r="C104" s="233"/>
      <c r="D104" s="188" t="s">
        <v>149</v>
      </c>
      <c r="E104" s="234" t="s">
        <v>19</v>
      </c>
      <c r="F104" s="235" t="s">
        <v>976</v>
      </c>
      <c r="G104" s="233"/>
      <c r="H104" s="234" t="s">
        <v>19</v>
      </c>
      <c r="I104" s="236"/>
      <c r="J104" s="233"/>
      <c r="K104" s="233"/>
      <c r="L104" s="237"/>
      <c r="M104" s="238"/>
      <c r="N104" s="239"/>
      <c r="O104" s="239"/>
      <c r="P104" s="239"/>
      <c r="Q104" s="239"/>
      <c r="R104" s="239"/>
      <c r="S104" s="239"/>
      <c r="T104" s="240"/>
      <c r="AT104" s="241" t="s">
        <v>149</v>
      </c>
      <c r="AU104" s="241" t="s">
        <v>85</v>
      </c>
      <c r="AV104" s="15" t="s">
        <v>83</v>
      </c>
      <c r="AW104" s="15" t="s">
        <v>36</v>
      </c>
      <c r="AX104" s="15" t="s">
        <v>75</v>
      </c>
      <c r="AY104" s="241" t="s">
        <v>134</v>
      </c>
    </row>
    <row r="105" spans="1:65" s="13" customFormat="1" ht="11.25">
      <c r="B105" s="195"/>
      <c r="C105" s="196"/>
      <c r="D105" s="188" t="s">
        <v>149</v>
      </c>
      <c r="E105" s="197" t="s">
        <v>19</v>
      </c>
      <c r="F105" s="198" t="s">
        <v>977</v>
      </c>
      <c r="G105" s="196"/>
      <c r="H105" s="199">
        <v>1.35</v>
      </c>
      <c r="I105" s="200"/>
      <c r="J105" s="196"/>
      <c r="K105" s="196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149</v>
      </c>
      <c r="AU105" s="205" t="s">
        <v>85</v>
      </c>
      <c r="AV105" s="13" t="s">
        <v>85</v>
      </c>
      <c r="AW105" s="13" t="s">
        <v>36</v>
      </c>
      <c r="AX105" s="13" t="s">
        <v>75</v>
      </c>
      <c r="AY105" s="205" t="s">
        <v>134</v>
      </c>
    </row>
    <row r="106" spans="1:65" s="14" customFormat="1" ht="11.25">
      <c r="B106" s="206"/>
      <c r="C106" s="207"/>
      <c r="D106" s="188" t="s">
        <v>149</v>
      </c>
      <c r="E106" s="208" t="s">
        <v>19</v>
      </c>
      <c r="F106" s="209" t="s">
        <v>151</v>
      </c>
      <c r="G106" s="207"/>
      <c r="H106" s="210">
        <v>1.35</v>
      </c>
      <c r="I106" s="211"/>
      <c r="J106" s="207"/>
      <c r="K106" s="207"/>
      <c r="L106" s="212"/>
      <c r="M106" s="213"/>
      <c r="N106" s="214"/>
      <c r="O106" s="214"/>
      <c r="P106" s="214"/>
      <c r="Q106" s="214"/>
      <c r="R106" s="214"/>
      <c r="S106" s="214"/>
      <c r="T106" s="215"/>
      <c r="AT106" s="216" t="s">
        <v>149</v>
      </c>
      <c r="AU106" s="216" t="s">
        <v>85</v>
      </c>
      <c r="AV106" s="14" t="s">
        <v>141</v>
      </c>
      <c r="AW106" s="14" t="s">
        <v>36</v>
      </c>
      <c r="AX106" s="14" t="s">
        <v>83</v>
      </c>
      <c r="AY106" s="216" t="s">
        <v>134</v>
      </c>
    </row>
    <row r="107" spans="1:65" s="2" customFormat="1" ht="21.75" customHeight="1">
      <c r="A107" s="36"/>
      <c r="B107" s="37"/>
      <c r="C107" s="175" t="s">
        <v>152</v>
      </c>
      <c r="D107" s="175" t="s">
        <v>136</v>
      </c>
      <c r="E107" s="176" t="s">
        <v>222</v>
      </c>
      <c r="F107" s="177" t="s">
        <v>223</v>
      </c>
      <c r="G107" s="178" t="s">
        <v>188</v>
      </c>
      <c r="H107" s="179">
        <v>1.35</v>
      </c>
      <c r="I107" s="180"/>
      <c r="J107" s="181">
        <f>ROUND(I107*H107,2)</f>
        <v>0</v>
      </c>
      <c r="K107" s="177" t="s">
        <v>140</v>
      </c>
      <c r="L107" s="41"/>
      <c r="M107" s="182" t="s">
        <v>19</v>
      </c>
      <c r="N107" s="183" t="s">
        <v>46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141</v>
      </c>
      <c r="AT107" s="186" t="s">
        <v>136</v>
      </c>
      <c r="AU107" s="186" t="s">
        <v>85</v>
      </c>
      <c r="AY107" s="19" t="s">
        <v>134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83</v>
      </c>
      <c r="BK107" s="187">
        <f>ROUND(I107*H107,2)</f>
        <v>0</v>
      </c>
      <c r="BL107" s="19" t="s">
        <v>141</v>
      </c>
      <c r="BM107" s="186" t="s">
        <v>155</v>
      </c>
    </row>
    <row r="108" spans="1:65" s="2" customFormat="1" ht="11.25">
      <c r="A108" s="36"/>
      <c r="B108" s="37"/>
      <c r="C108" s="38"/>
      <c r="D108" s="188" t="s">
        <v>142</v>
      </c>
      <c r="E108" s="38"/>
      <c r="F108" s="189" t="s">
        <v>223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142</v>
      </c>
      <c r="AU108" s="19" t="s">
        <v>85</v>
      </c>
    </row>
    <row r="109" spans="1:65" s="2" customFormat="1" ht="11.25">
      <c r="A109" s="36"/>
      <c r="B109" s="37"/>
      <c r="C109" s="38"/>
      <c r="D109" s="193" t="s">
        <v>143</v>
      </c>
      <c r="E109" s="38"/>
      <c r="F109" s="194" t="s">
        <v>225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143</v>
      </c>
      <c r="AU109" s="19" t="s">
        <v>85</v>
      </c>
    </row>
    <row r="110" spans="1:65" s="15" customFormat="1" ht="11.25">
      <c r="B110" s="232"/>
      <c r="C110" s="233"/>
      <c r="D110" s="188" t="s">
        <v>149</v>
      </c>
      <c r="E110" s="234" t="s">
        <v>19</v>
      </c>
      <c r="F110" s="235" t="s">
        <v>978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149</v>
      </c>
      <c r="AU110" s="241" t="s">
        <v>85</v>
      </c>
      <c r="AV110" s="15" t="s">
        <v>83</v>
      </c>
      <c r="AW110" s="15" t="s">
        <v>36</v>
      </c>
      <c r="AX110" s="15" t="s">
        <v>75</v>
      </c>
      <c r="AY110" s="241" t="s">
        <v>134</v>
      </c>
    </row>
    <row r="111" spans="1:65" s="13" customFormat="1" ht="11.25">
      <c r="B111" s="195"/>
      <c r="C111" s="196"/>
      <c r="D111" s="188" t="s">
        <v>149</v>
      </c>
      <c r="E111" s="197" t="s">
        <v>19</v>
      </c>
      <c r="F111" s="198" t="s">
        <v>977</v>
      </c>
      <c r="G111" s="196"/>
      <c r="H111" s="199">
        <v>1.35</v>
      </c>
      <c r="I111" s="200"/>
      <c r="J111" s="196"/>
      <c r="K111" s="196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149</v>
      </c>
      <c r="AU111" s="205" t="s">
        <v>85</v>
      </c>
      <c r="AV111" s="13" t="s">
        <v>85</v>
      </c>
      <c r="AW111" s="13" t="s">
        <v>36</v>
      </c>
      <c r="AX111" s="13" t="s">
        <v>75</v>
      </c>
      <c r="AY111" s="205" t="s">
        <v>134</v>
      </c>
    </row>
    <row r="112" spans="1:65" s="14" customFormat="1" ht="11.25">
      <c r="B112" s="206"/>
      <c r="C112" s="207"/>
      <c r="D112" s="188" t="s">
        <v>149</v>
      </c>
      <c r="E112" s="208" t="s">
        <v>19</v>
      </c>
      <c r="F112" s="209" t="s">
        <v>151</v>
      </c>
      <c r="G112" s="207"/>
      <c r="H112" s="210">
        <v>1.35</v>
      </c>
      <c r="I112" s="211"/>
      <c r="J112" s="207"/>
      <c r="K112" s="207"/>
      <c r="L112" s="212"/>
      <c r="M112" s="213"/>
      <c r="N112" s="214"/>
      <c r="O112" s="214"/>
      <c r="P112" s="214"/>
      <c r="Q112" s="214"/>
      <c r="R112" s="214"/>
      <c r="S112" s="214"/>
      <c r="T112" s="215"/>
      <c r="AT112" s="216" t="s">
        <v>149</v>
      </c>
      <c r="AU112" s="216" t="s">
        <v>85</v>
      </c>
      <c r="AV112" s="14" t="s">
        <v>141</v>
      </c>
      <c r="AW112" s="14" t="s">
        <v>36</v>
      </c>
      <c r="AX112" s="14" t="s">
        <v>83</v>
      </c>
      <c r="AY112" s="216" t="s">
        <v>134</v>
      </c>
    </row>
    <row r="113" spans="1:65" s="2" customFormat="1" ht="24.2" customHeight="1">
      <c r="A113" s="36"/>
      <c r="B113" s="37"/>
      <c r="C113" s="175" t="s">
        <v>141</v>
      </c>
      <c r="D113" s="175" t="s">
        <v>136</v>
      </c>
      <c r="E113" s="176" t="s">
        <v>979</v>
      </c>
      <c r="F113" s="177" t="s">
        <v>980</v>
      </c>
      <c r="G113" s="178" t="s">
        <v>188</v>
      </c>
      <c r="H113" s="179">
        <v>6.75</v>
      </c>
      <c r="I113" s="180"/>
      <c r="J113" s="181">
        <f>ROUND(I113*H113,2)</f>
        <v>0</v>
      </c>
      <c r="K113" s="177" t="s">
        <v>140</v>
      </c>
      <c r="L113" s="41"/>
      <c r="M113" s="182" t="s">
        <v>19</v>
      </c>
      <c r="N113" s="183" t="s">
        <v>46</v>
      </c>
      <c r="O113" s="66"/>
      <c r="P113" s="184">
        <f>O113*H113</f>
        <v>0</v>
      </c>
      <c r="Q113" s="184">
        <v>0</v>
      </c>
      <c r="R113" s="184">
        <f>Q113*H113</f>
        <v>0</v>
      </c>
      <c r="S113" s="184">
        <v>0</v>
      </c>
      <c r="T113" s="185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6" t="s">
        <v>141</v>
      </c>
      <c r="AT113" s="186" t="s">
        <v>136</v>
      </c>
      <c r="AU113" s="186" t="s">
        <v>85</v>
      </c>
      <c r="AY113" s="19" t="s">
        <v>134</v>
      </c>
      <c r="BE113" s="187">
        <f>IF(N113="základní",J113,0)</f>
        <v>0</v>
      </c>
      <c r="BF113" s="187">
        <f>IF(N113="snížená",J113,0)</f>
        <v>0</v>
      </c>
      <c r="BG113" s="187">
        <f>IF(N113="zákl. přenesená",J113,0)</f>
        <v>0</v>
      </c>
      <c r="BH113" s="187">
        <f>IF(N113="sníž. přenesená",J113,0)</f>
        <v>0</v>
      </c>
      <c r="BI113" s="187">
        <f>IF(N113="nulová",J113,0)</f>
        <v>0</v>
      </c>
      <c r="BJ113" s="19" t="s">
        <v>83</v>
      </c>
      <c r="BK113" s="187">
        <f>ROUND(I113*H113,2)</f>
        <v>0</v>
      </c>
      <c r="BL113" s="19" t="s">
        <v>141</v>
      </c>
      <c r="BM113" s="186" t="s">
        <v>160</v>
      </c>
    </row>
    <row r="114" spans="1:65" s="2" customFormat="1" ht="11.25">
      <c r="A114" s="36"/>
      <c r="B114" s="37"/>
      <c r="C114" s="38"/>
      <c r="D114" s="188" t="s">
        <v>142</v>
      </c>
      <c r="E114" s="38"/>
      <c r="F114" s="189" t="s">
        <v>980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142</v>
      </c>
      <c r="AU114" s="19" t="s">
        <v>85</v>
      </c>
    </row>
    <row r="115" spans="1:65" s="2" customFormat="1" ht="11.25">
      <c r="A115" s="36"/>
      <c r="B115" s="37"/>
      <c r="C115" s="38"/>
      <c r="D115" s="193" t="s">
        <v>143</v>
      </c>
      <c r="E115" s="38"/>
      <c r="F115" s="194" t="s">
        <v>981</v>
      </c>
      <c r="G115" s="38"/>
      <c r="H115" s="38"/>
      <c r="I115" s="190"/>
      <c r="J115" s="38"/>
      <c r="K115" s="38"/>
      <c r="L115" s="41"/>
      <c r="M115" s="191"/>
      <c r="N115" s="192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143</v>
      </c>
      <c r="AU115" s="19" t="s">
        <v>85</v>
      </c>
    </row>
    <row r="116" spans="1:65" s="13" customFormat="1" ht="11.25">
      <c r="B116" s="195"/>
      <c r="C116" s="196"/>
      <c r="D116" s="188" t="s">
        <v>149</v>
      </c>
      <c r="E116" s="197" t="s">
        <v>19</v>
      </c>
      <c r="F116" s="198" t="s">
        <v>982</v>
      </c>
      <c r="G116" s="196"/>
      <c r="H116" s="199">
        <v>6.75</v>
      </c>
      <c r="I116" s="200"/>
      <c r="J116" s="196"/>
      <c r="K116" s="196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149</v>
      </c>
      <c r="AU116" s="205" t="s">
        <v>85</v>
      </c>
      <c r="AV116" s="13" t="s">
        <v>85</v>
      </c>
      <c r="AW116" s="13" t="s">
        <v>36</v>
      </c>
      <c r="AX116" s="13" t="s">
        <v>75</v>
      </c>
      <c r="AY116" s="205" t="s">
        <v>134</v>
      </c>
    </row>
    <row r="117" spans="1:65" s="14" customFormat="1" ht="11.25">
      <c r="B117" s="206"/>
      <c r="C117" s="207"/>
      <c r="D117" s="188" t="s">
        <v>149</v>
      </c>
      <c r="E117" s="208" t="s">
        <v>19</v>
      </c>
      <c r="F117" s="209" t="s">
        <v>151</v>
      </c>
      <c r="G117" s="207"/>
      <c r="H117" s="210">
        <v>6.75</v>
      </c>
      <c r="I117" s="211"/>
      <c r="J117" s="207"/>
      <c r="K117" s="207"/>
      <c r="L117" s="212"/>
      <c r="M117" s="213"/>
      <c r="N117" s="214"/>
      <c r="O117" s="214"/>
      <c r="P117" s="214"/>
      <c r="Q117" s="214"/>
      <c r="R117" s="214"/>
      <c r="S117" s="214"/>
      <c r="T117" s="215"/>
      <c r="AT117" s="216" t="s">
        <v>149</v>
      </c>
      <c r="AU117" s="216" t="s">
        <v>85</v>
      </c>
      <c r="AV117" s="14" t="s">
        <v>141</v>
      </c>
      <c r="AW117" s="14" t="s">
        <v>36</v>
      </c>
      <c r="AX117" s="14" t="s">
        <v>83</v>
      </c>
      <c r="AY117" s="216" t="s">
        <v>134</v>
      </c>
    </row>
    <row r="118" spans="1:65" s="2" customFormat="1" ht="16.5" customHeight="1">
      <c r="A118" s="36"/>
      <c r="B118" s="37"/>
      <c r="C118" s="175" t="s">
        <v>163</v>
      </c>
      <c r="D118" s="175" t="s">
        <v>136</v>
      </c>
      <c r="E118" s="176" t="s">
        <v>983</v>
      </c>
      <c r="F118" s="177" t="s">
        <v>984</v>
      </c>
      <c r="G118" s="178" t="s">
        <v>188</v>
      </c>
      <c r="H118" s="179">
        <v>1.35</v>
      </c>
      <c r="I118" s="180"/>
      <c r="J118" s="181">
        <f>ROUND(I118*H118,2)</f>
        <v>0</v>
      </c>
      <c r="K118" s="177" t="s">
        <v>140</v>
      </c>
      <c r="L118" s="41"/>
      <c r="M118" s="182" t="s">
        <v>19</v>
      </c>
      <c r="N118" s="183" t="s">
        <v>46</v>
      </c>
      <c r="O118" s="66"/>
      <c r="P118" s="184">
        <f>O118*H118</f>
        <v>0</v>
      </c>
      <c r="Q118" s="184">
        <v>0</v>
      </c>
      <c r="R118" s="184">
        <f>Q118*H118</f>
        <v>0</v>
      </c>
      <c r="S118" s="184">
        <v>0</v>
      </c>
      <c r="T118" s="185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6" t="s">
        <v>141</v>
      </c>
      <c r="AT118" s="186" t="s">
        <v>136</v>
      </c>
      <c r="AU118" s="186" t="s">
        <v>85</v>
      </c>
      <c r="AY118" s="19" t="s">
        <v>134</v>
      </c>
      <c r="BE118" s="187">
        <f>IF(N118="základní",J118,0)</f>
        <v>0</v>
      </c>
      <c r="BF118" s="187">
        <f>IF(N118="snížená",J118,0)</f>
        <v>0</v>
      </c>
      <c r="BG118" s="187">
        <f>IF(N118="zákl. přenesená",J118,0)</f>
        <v>0</v>
      </c>
      <c r="BH118" s="187">
        <f>IF(N118="sníž. přenesená",J118,0)</f>
        <v>0</v>
      </c>
      <c r="BI118" s="187">
        <f>IF(N118="nulová",J118,0)</f>
        <v>0</v>
      </c>
      <c r="BJ118" s="19" t="s">
        <v>83</v>
      </c>
      <c r="BK118" s="187">
        <f>ROUND(I118*H118,2)</f>
        <v>0</v>
      </c>
      <c r="BL118" s="19" t="s">
        <v>141</v>
      </c>
      <c r="BM118" s="186" t="s">
        <v>166</v>
      </c>
    </row>
    <row r="119" spans="1:65" s="2" customFormat="1" ht="11.25">
      <c r="A119" s="36"/>
      <c r="B119" s="37"/>
      <c r="C119" s="38"/>
      <c r="D119" s="188" t="s">
        <v>142</v>
      </c>
      <c r="E119" s="38"/>
      <c r="F119" s="189" t="s">
        <v>984</v>
      </c>
      <c r="G119" s="38"/>
      <c r="H119" s="38"/>
      <c r="I119" s="190"/>
      <c r="J119" s="38"/>
      <c r="K119" s="38"/>
      <c r="L119" s="41"/>
      <c r="M119" s="191"/>
      <c r="N119" s="192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142</v>
      </c>
      <c r="AU119" s="19" t="s">
        <v>85</v>
      </c>
    </row>
    <row r="120" spans="1:65" s="2" customFormat="1" ht="11.25">
      <c r="A120" s="36"/>
      <c r="B120" s="37"/>
      <c r="C120" s="38"/>
      <c r="D120" s="193" t="s">
        <v>143</v>
      </c>
      <c r="E120" s="38"/>
      <c r="F120" s="194" t="s">
        <v>985</v>
      </c>
      <c r="G120" s="38"/>
      <c r="H120" s="38"/>
      <c r="I120" s="190"/>
      <c r="J120" s="38"/>
      <c r="K120" s="38"/>
      <c r="L120" s="41"/>
      <c r="M120" s="191"/>
      <c r="N120" s="192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143</v>
      </c>
      <c r="AU120" s="19" t="s">
        <v>85</v>
      </c>
    </row>
    <row r="121" spans="1:65" s="15" customFormat="1" ht="11.25">
      <c r="B121" s="232"/>
      <c r="C121" s="233"/>
      <c r="D121" s="188" t="s">
        <v>149</v>
      </c>
      <c r="E121" s="234" t="s">
        <v>19</v>
      </c>
      <c r="F121" s="235" t="s">
        <v>978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149</v>
      </c>
      <c r="AU121" s="241" t="s">
        <v>85</v>
      </c>
      <c r="AV121" s="15" t="s">
        <v>83</v>
      </c>
      <c r="AW121" s="15" t="s">
        <v>36</v>
      </c>
      <c r="AX121" s="15" t="s">
        <v>75</v>
      </c>
      <c r="AY121" s="241" t="s">
        <v>134</v>
      </c>
    </row>
    <row r="122" spans="1:65" s="13" customFormat="1" ht="11.25">
      <c r="B122" s="195"/>
      <c r="C122" s="196"/>
      <c r="D122" s="188" t="s">
        <v>149</v>
      </c>
      <c r="E122" s="197" t="s">
        <v>19</v>
      </c>
      <c r="F122" s="198" t="s">
        <v>977</v>
      </c>
      <c r="G122" s="196"/>
      <c r="H122" s="199">
        <v>1.35</v>
      </c>
      <c r="I122" s="200"/>
      <c r="J122" s="196"/>
      <c r="K122" s="196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149</v>
      </c>
      <c r="AU122" s="205" t="s">
        <v>85</v>
      </c>
      <c r="AV122" s="13" t="s">
        <v>85</v>
      </c>
      <c r="AW122" s="13" t="s">
        <v>36</v>
      </c>
      <c r="AX122" s="13" t="s">
        <v>75</v>
      </c>
      <c r="AY122" s="205" t="s">
        <v>134</v>
      </c>
    </row>
    <row r="123" spans="1:65" s="14" customFormat="1" ht="11.25">
      <c r="B123" s="206"/>
      <c r="C123" s="207"/>
      <c r="D123" s="188" t="s">
        <v>149</v>
      </c>
      <c r="E123" s="208" t="s">
        <v>19</v>
      </c>
      <c r="F123" s="209" t="s">
        <v>151</v>
      </c>
      <c r="G123" s="207"/>
      <c r="H123" s="210">
        <v>1.35</v>
      </c>
      <c r="I123" s="211"/>
      <c r="J123" s="207"/>
      <c r="K123" s="207"/>
      <c r="L123" s="212"/>
      <c r="M123" s="213"/>
      <c r="N123" s="214"/>
      <c r="O123" s="214"/>
      <c r="P123" s="214"/>
      <c r="Q123" s="214"/>
      <c r="R123" s="214"/>
      <c r="S123" s="214"/>
      <c r="T123" s="215"/>
      <c r="AT123" s="216" t="s">
        <v>149</v>
      </c>
      <c r="AU123" s="216" t="s">
        <v>85</v>
      </c>
      <c r="AV123" s="14" t="s">
        <v>141</v>
      </c>
      <c r="AW123" s="14" t="s">
        <v>36</v>
      </c>
      <c r="AX123" s="14" t="s">
        <v>83</v>
      </c>
      <c r="AY123" s="216" t="s">
        <v>134</v>
      </c>
    </row>
    <row r="124" spans="1:65" s="2" customFormat="1" ht="16.5" customHeight="1">
      <c r="A124" s="36"/>
      <c r="B124" s="37"/>
      <c r="C124" s="175" t="s">
        <v>155</v>
      </c>
      <c r="D124" s="175" t="s">
        <v>136</v>
      </c>
      <c r="E124" s="176" t="s">
        <v>227</v>
      </c>
      <c r="F124" s="177" t="s">
        <v>228</v>
      </c>
      <c r="G124" s="178" t="s">
        <v>229</v>
      </c>
      <c r="H124" s="179">
        <v>2.7</v>
      </c>
      <c r="I124" s="180"/>
      <c r="J124" s="181">
        <f>ROUND(I124*H124,2)</f>
        <v>0</v>
      </c>
      <c r="K124" s="177" t="s">
        <v>140</v>
      </c>
      <c r="L124" s="41"/>
      <c r="M124" s="182" t="s">
        <v>19</v>
      </c>
      <c r="N124" s="183" t="s">
        <v>46</v>
      </c>
      <c r="O124" s="66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141</v>
      </c>
      <c r="AT124" s="186" t="s">
        <v>136</v>
      </c>
      <c r="AU124" s="186" t="s">
        <v>85</v>
      </c>
      <c r="AY124" s="19" t="s">
        <v>134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83</v>
      </c>
      <c r="BK124" s="187">
        <f>ROUND(I124*H124,2)</f>
        <v>0</v>
      </c>
      <c r="BL124" s="19" t="s">
        <v>141</v>
      </c>
      <c r="BM124" s="186" t="s">
        <v>8</v>
      </c>
    </row>
    <row r="125" spans="1:65" s="2" customFormat="1" ht="11.25">
      <c r="A125" s="36"/>
      <c r="B125" s="37"/>
      <c r="C125" s="38"/>
      <c r="D125" s="188" t="s">
        <v>142</v>
      </c>
      <c r="E125" s="38"/>
      <c r="F125" s="189" t="s">
        <v>228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142</v>
      </c>
      <c r="AU125" s="19" t="s">
        <v>85</v>
      </c>
    </row>
    <row r="126" spans="1:65" s="2" customFormat="1" ht="11.25">
      <c r="A126" s="36"/>
      <c r="B126" s="37"/>
      <c r="C126" s="38"/>
      <c r="D126" s="193" t="s">
        <v>143</v>
      </c>
      <c r="E126" s="38"/>
      <c r="F126" s="194" t="s">
        <v>231</v>
      </c>
      <c r="G126" s="38"/>
      <c r="H126" s="38"/>
      <c r="I126" s="190"/>
      <c r="J126" s="38"/>
      <c r="K126" s="38"/>
      <c r="L126" s="41"/>
      <c r="M126" s="191"/>
      <c r="N126" s="192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143</v>
      </c>
      <c r="AU126" s="19" t="s">
        <v>85</v>
      </c>
    </row>
    <row r="127" spans="1:65" s="13" customFormat="1" ht="11.25">
      <c r="B127" s="195"/>
      <c r="C127" s="196"/>
      <c r="D127" s="188" t="s">
        <v>149</v>
      </c>
      <c r="E127" s="197" t="s">
        <v>19</v>
      </c>
      <c r="F127" s="198" t="s">
        <v>986</v>
      </c>
      <c r="G127" s="196"/>
      <c r="H127" s="199">
        <v>2.7</v>
      </c>
      <c r="I127" s="200"/>
      <c r="J127" s="196"/>
      <c r="K127" s="196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149</v>
      </c>
      <c r="AU127" s="205" t="s">
        <v>85</v>
      </c>
      <c r="AV127" s="13" t="s">
        <v>85</v>
      </c>
      <c r="AW127" s="13" t="s">
        <v>36</v>
      </c>
      <c r="AX127" s="13" t="s">
        <v>75</v>
      </c>
      <c r="AY127" s="205" t="s">
        <v>134</v>
      </c>
    </row>
    <row r="128" spans="1:65" s="14" customFormat="1" ht="11.25">
      <c r="B128" s="206"/>
      <c r="C128" s="207"/>
      <c r="D128" s="188" t="s">
        <v>149</v>
      </c>
      <c r="E128" s="208" t="s">
        <v>19</v>
      </c>
      <c r="F128" s="209" t="s">
        <v>151</v>
      </c>
      <c r="G128" s="207"/>
      <c r="H128" s="210">
        <v>2.7</v>
      </c>
      <c r="I128" s="211"/>
      <c r="J128" s="207"/>
      <c r="K128" s="207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149</v>
      </c>
      <c r="AU128" s="216" t="s">
        <v>85</v>
      </c>
      <c r="AV128" s="14" t="s">
        <v>141</v>
      </c>
      <c r="AW128" s="14" t="s">
        <v>36</v>
      </c>
      <c r="AX128" s="14" t="s">
        <v>83</v>
      </c>
      <c r="AY128" s="216" t="s">
        <v>134</v>
      </c>
    </row>
    <row r="129" spans="1:65" s="2" customFormat="1" ht="16.5" customHeight="1">
      <c r="A129" s="36"/>
      <c r="B129" s="37"/>
      <c r="C129" s="175" t="s">
        <v>172</v>
      </c>
      <c r="D129" s="175" t="s">
        <v>136</v>
      </c>
      <c r="E129" s="176" t="s">
        <v>987</v>
      </c>
      <c r="F129" s="177" t="s">
        <v>988</v>
      </c>
      <c r="G129" s="178" t="s">
        <v>147</v>
      </c>
      <c r="H129" s="179">
        <v>26.64</v>
      </c>
      <c r="I129" s="180"/>
      <c r="J129" s="181">
        <f>ROUND(I129*H129,2)</f>
        <v>0</v>
      </c>
      <c r="K129" s="177" t="s">
        <v>140</v>
      </c>
      <c r="L129" s="41"/>
      <c r="M129" s="182" t="s">
        <v>19</v>
      </c>
      <c r="N129" s="183" t="s">
        <v>46</v>
      </c>
      <c r="O129" s="66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141</v>
      </c>
      <c r="AT129" s="186" t="s">
        <v>136</v>
      </c>
      <c r="AU129" s="186" t="s">
        <v>85</v>
      </c>
      <c r="AY129" s="19" t="s">
        <v>134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19" t="s">
        <v>83</v>
      </c>
      <c r="BK129" s="187">
        <f>ROUND(I129*H129,2)</f>
        <v>0</v>
      </c>
      <c r="BL129" s="19" t="s">
        <v>141</v>
      </c>
      <c r="BM129" s="186" t="s">
        <v>175</v>
      </c>
    </row>
    <row r="130" spans="1:65" s="2" customFormat="1" ht="11.25">
      <c r="A130" s="36"/>
      <c r="B130" s="37"/>
      <c r="C130" s="38"/>
      <c r="D130" s="188" t="s">
        <v>142</v>
      </c>
      <c r="E130" s="38"/>
      <c r="F130" s="189" t="s">
        <v>988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142</v>
      </c>
      <c r="AU130" s="19" t="s">
        <v>85</v>
      </c>
    </row>
    <row r="131" spans="1:65" s="2" customFormat="1" ht="11.25">
      <c r="A131" s="36"/>
      <c r="B131" s="37"/>
      <c r="C131" s="38"/>
      <c r="D131" s="193" t="s">
        <v>143</v>
      </c>
      <c r="E131" s="38"/>
      <c r="F131" s="194" t="s">
        <v>989</v>
      </c>
      <c r="G131" s="38"/>
      <c r="H131" s="38"/>
      <c r="I131" s="190"/>
      <c r="J131" s="38"/>
      <c r="K131" s="38"/>
      <c r="L131" s="41"/>
      <c r="M131" s="191"/>
      <c r="N131" s="192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143</v>
      </c>
      <c r="AU131" s="19" t="s">
        <v>85</v>
      </c>
    </row>
    <row r="132" spans="1:65" s="13" customFormat="1" ht="11.25">
      <c r="B132" s="195"/>
      <c r="C132" s="196"/>
      <c r="D132" s="188" t="s">
        <v>149</v>
      </c>
      <c r="E132" s="197" t="s">
        <v>19</v>
      </c>
      <c r="F132" s="198" t="s">
        <v>972</v>
      </c>
      <c r="G132" s="196"/>
      <c r="H132" s="199">
        <v>26.64</v>
      </c>
      <c r="I132" s="200"/>
      <c r="J132" s="196"/>
      <c r="K132" s="196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149</v>
      </c>
      <c r="AU132" s="205" t="s">
        <v>85</v>
      </c>
      <c r="AV132" s="13" t="s">
        <v>85</v>
      </c>
      <c r="AW132" s="13" t="s">
        <v>36</v>
      </c>
      <c r="AX132" s="13" t="s">
        <v>75</v>
      </c>
      <c r="AY132" s="205" t="s">
        <v>134</v>
      </c>
    </row>
    <row r="133" spans="1:65" s="14" customFormat="1" ht="11.25">
      <c r="B133" s="206"/>
      <c r="C133" s="207"/>
      <c r="D133" s="188" t="s">
        <v>149</v>
      </c>
      <c r="E133" s="208" t="s">
        <v>19</v>
      </c>
      <c r="F133" s="209" t="s">
        <v>151</v>
      </c>
      <c r="G133" s="207"/>
      <c r="H133" s="210">
        <v>26.64</v>
      </c>
      <c r="I133" s="211"/>
      <c r="J133" s="207"/>
      <c r="K133" s="207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149</v>
      </c>
      <c r="AU133" s="216" t="s">
        <v>85</v>
      </c>
      <c r="AV133" s="14" t="s">
        <v>141</v>
      </c>
      <c r="AW133" s="14" t="s">
        <v>36</v>
      </c>
      <c r="AX133" s="14" t="s">
        <v>83</v>
      </c>
      <c r="AY133" s="216" t="s">
        <v>134</v>
      </c>
    </row>
    <row r="134" spans="1:65" s="2" customFormat="1" ht="16.5" customHeight="1">
      <c r="A134" s="36"/>
      <c r="B134" s="37"/>
      <c r="C134" s="175" t="s">
        <v>160</v>
      </c>
      <c r="D134" s="175" t="s">
        <v>136</v>
      </c>
      <c r="E134" s="176" t="s">
        <v>238</v>
      </c>
      <c r="F134" s="177" t="s">
        <v>239</v>
      </c>
      <c r="G134" s="178" t="s">
        <v>147</v>
      </c>
      <c r="H134" s="179">
        <v>26.64</v>
      </c>
      <c r="I134" s="180"/>
      <c r="J134" s="181">
        <f>ROUND(I134*H134,2)</f>
        <v>0</v>
      </c>
      <c r="K134" s="177" t="s">
        <v>140</v>
      </c>
      <c r="L134" s="41"/>
      <c r="M134" s="182" t="s">
        <v>19</v>
      </c>
      <c r="N134" s="183" t="s">
        <v>46</v>
      </c>
      <c r="O134" s="66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141</v>
      </c>
      <c r="AT134" s="186" t="s">
        <v>136</v>
      </c>
      <c r="AU134" s="186" t="s">
        <v>85</v>
      </c>
      <c r="AY134" s="19" t="s">
        <v>134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83</v>
      </c>
      <c r="BK134" s="187">
        <f>ROUND(I134*H134,2)</f>
        <v>0</v>
      </c>
      <c r="BL134" s="19" t="s">
        <v>141</v>
      </c>
      <c r="BM134" s="186" t="s">
        <v>180</v>
      </c>
    </row>
    <row r="135" spans="1:65" s="2" customFormat="1" ht="11.25">
      <c r="A135" s="36"/>
      <c r="B135" s="37"/>
      <c r="C135" s="38"/>
      <c r="D135" s="188" t="s">
        <v>142</v>
      </c>
      <c r="E135" s="38"/>
      <c r="F135" s="189" t="s">
        <v>239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142</v>
      </c>
      <c r="AU135" s="19" t="s">
        <v>85</v>
      </c>
    </row>
    <row r="136" spans="1:65" s="2" customFormat="1" ht="11.25">
      <c r="A136" s="36"/>
      <c r="B136" s="37"/>
      <c r="C136" s="38"/>
      <c r="D136" s="193" t="s">
        <v>143</v>
      </c>
      <c r="E136" s="38"/>
      <c r="F136" s="194" t="s">
        <v>241</v>
      </c>
      <c r="G136" s="38"/>
      <c r="H136" s="38"/>
      <c r="I136" s="190"/>
      <c r="J136" s="38"/>
      <c r="K136" s="38"/>
      <c r="L136" s="41"/>
      <c r="M136" s="191"/>
      <c r="N136" s="192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143</v>
      </c>
      <c r="AU136" s="19" t="s">
        <v>85</v>
      </c>
    </row>
    <row r="137" spans="1:65" s="2" customFormat="1" ht="16.5" customHeight="1">
      <c r="A137" s="36"/>
      <c r="B137" s="37"/>
      <c r="C137" s="217" t="s">
        <v>185</v>
      </c>
      <c r="D137" s="217" t="s">
        <v>244</v>
      </c>
      <c r="E137" s="218" t="s">
        <v>245</v>
      </c>
      <c r="F137" s="219" t="s">
        <v>246</v>
      </c>
      <c r="G137" s="220" t="s">
        <v>247</v>
      </c>
      <c r="H137" s="221">
        <v>0.53300000000000003</v>
      </c>
      <c r="I137" s="222"/>
      <c r="J137" s="223">
        <f>ROUND(I137*H137,2)</f>
        <v>0</v>
      </c>
      <c r="K137" s="219" t="s">
        <v>140</v>
      </c>
      <c r="L137" s="224"/>
      <c r="M137" s="225" t="s">
        <v>19</v>
      </c>
      <c r="N137" s="226" t="s">
        <v>46</v>
      </c>
      <c r="O137" s="66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160</v>
      </c>
      <c r="AT137" s="186" t="s">
        <v>244</v>
      </c>
      <c r="AU137" s="186" t="s">
        <v>85</v>
      </c>
      <c r="AY137" s="19" t="s">
        <v>134</v>
      </c>
      <c r="BE137" s="187">
        <f>IF(N137="základní",J137,0)</f>
        <v>0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19" t="s">
        <v>83</v>
      </c>
      <c r="BK137" s="187">
        <f>ROUND(I137*H137,2)</f>
        <v>0</v>
      </c>
      <c r="BL137" s="19" t="s">
        <v>141</v>
      </c>
      <c r="BM137" s="186" t="s">
        <v>189</v>
      </c>
    </row>
    <row r="138" spans="1:65" s="2" customFormat="1" ht="11.25">
      <c r="A138" s="36"/>
      <c r="B138" s="37"/>
      <c r="C138" s="38"/>
      <c r="D138" s="188" t="s">
        <v>142</v>
      </c>
      <c r="E138" s="38"/>
      <c r="F138" s="189" t="s">
        <v>246</v>
      </c>
      <c r="G138" s="38"/>
      <c r="H138" s="38"/>
      <c r="I138" s="190"/>
      <c r="J138" s="38"/>
      <c r="K138" s="38"/>
      <c r="L138" s="41"/>
      <c r="M138" s="191"/>
      <c r="N138" s="192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142</v>
      </c>
      <c r="AU138" s="19" t="s">
        <v>85</v>
      </c>
    </row>
    <row r="139" spans="1:65" s="13" customFormat="1" ht="11.25">
      <c r="B139" s="195"/>
      <c r="C139" s="196"/>
      <c r="D139" s="188" t="s">
        <v>149</v>
      </c>
      <c r="E139" s="197" t="s">
        <v>19</v>
      </c>
      <c r="F139" s="198" t="s">
        <v>990</v>
      </c>
      <c r="G139" s="196"/>
      <c r="H139" s="199">
        <v>0.53300000000000003</v>
      </c>
      <c r="I139" s="200"/>
      <c r="J139" s="196"/>
      <c r="K139" s="196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149</v>
      </c>
      <c r="AU139" s="205" t="s">
        <v>85</v>
      </c>
      <c r="AV139" s="13" t="s">
        <v>85</v>
      </c>
      <c r="AW139" s="13" t="s">
        <v>36</v>
      </c>
      <c r="AX139" s="13" t="s">
        <v>75</v>
      </c>
      <c r="AY139" s="205" t="s">
        <v>134</v>
      </c>
    </row>
    <row r="140" spans="1:65" s="14" customFormat="1" ht="11.25">
      <c r="B140" s="206"/>
      <c r="C140" s="207"/>
      <c r="D140" s="188" t="s">
        <v>149</v>
      </c>
      <c r="E140" s="208" t="s">
        <v>19</v>
      </c>
      <c r="F140" s="209" t="s">
        <v>151</v>
      </c>
      <c r="G140" s="207"/>
      <c r="H140" s="210">
        <v>0.53300000000000003</v>
      </c>
      <c r="I140" s="211"/>
      <c r="J140" s="207"/>
      <c r="K140" s="207"/>
      <c r="L140" s="212"/>
      <c r="M140" s="213"/>
      <c r="N140" s="214"/>
      <c r="O140" s="214"/>
      <c r="P140" s="214"/>
      <c r="Q140" s="214"/>
      <c r="R140" s="214"/>
      <c r="S140" s="214"/>
      <c r="T140" s="215"/>
      <c r="AT140" s="216" t="s">
        <v>149</v>
      </c>
      <c r="AU140" s="216" t="s">
        <v>85</v>
      </c>
      <c r="AV140" s="14" t="s">
        <v>141</v>
      </c>
      <c r="AW140" s="14" t="s">
        <v>36</v>
      </c>
      <c r="AX140" s="14" t="s">
        <v>83</v>
      </c>
      <c r="AY140" s="216" t="s">
        <v>134</v>
      </c>
    </row>
    <row r="141" spans="1:65" s="2" customFormat="1" ht="16.5" customHeight="1">
      <c r="A141" s="36"/>
      <c r="B141" s="37"/>
      <c r="C141" s="175" t="s">
        <v>166</v>
      </c>
      <c r="D141" s="175" t="s">
        <v>136</v>
      </c>
      <c r="E141" s="176" t="s">
        <v>991</v>
      </c>
      <c r="F141" s="177" t="s">
        <v>992</v>
      </c>
      <c r="G141" s="178" t="s">
        <v>147</v>
      </c>
      <c r="H141" s="179">
        <v>26.64</v>
      </c>
      <c r="I141" s="180"/>
      <c r="J141" s="181">
        <f>ROUND(I141*H141,2)</f>
        <v>0</v>
      </c>
      <c r="K141" s="177" t="s">
        <v>140</v>
      </c>
      <c r="L141" s="41"/>
      <c r="M141" s="182" t="s">
        <v>19</v>
      </c>
      <c r="N141" s="183" t="s">
        <v>46</v>
      </c>
      <c r="O141" s="66"/>
      <c r="P141" s="184">
        <f>O141*H141</f>
        <v>0</v>
      </c>
      <c r="Q141" s="184">
        <v>0</v>
      </c>
      <c r="R141" s="184">
        <f>Q141*H141</f>
        <v>0</v>
      </c>
      <c r="S141" s="184">
        <v>0</v>
      </c>
      <c r="T141" s="185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6" t="s">
        <v>141</v>
      </c>
      <c r="AT141" s="186" t="s">
        <v>136</v>
      </c>
      <c r="AU141" s="186" t="s">
        <v>85</v>
      </c>
      <c r="AY141" s="19" t="s">
        <v>134</v>
      </c>
      <c r="BE141" s="187">
        <f>IF(N141="základní",J141,0)</f>
        <v>0</v>
      </c>
      <c r="BF141" s="187">
        <f>IF(N141="snížená",J141,0)</f>
        <v>0</v>
      </c>
      <c r="BG141" s="187">
        <f>IF(N141="zákl. přenesená",J141,0)</f>
        <v>0</v>
      </c>
      <c r="BH141" s="187">
        <f>IF(N141="sníž. přenesená",J141,0)</f>
        <v>0</v>
      </c>
      <c r="BI141" s="187">
        <f>IF(N141="nulová",J141,0)</f>
        <v>0</v>
      </c>
      <c r="BJ141" s="19" t="s">
        <v>83</v>
      </c>
      <c r="BK141" s="187">
        <f>ROUND(I141*H141,2)</f>
        <v>0</v>
      </c>
      <c r="BL141" s="19" t="s">
        <v>141</v>
      </c>
      <c r="BM141" s="186" t="s">
        <v>194</v>
      </c>
    </row>
    <row r="142" spans="1:65" s="2" customFormat="1" ht="11.25">
      <c r="A142" s="36"/>
      <c r="B142" s="37"/>
      <c r="C142" s="38"/>
      <c r="D142" s="188" t="s">
        <v>142</v>
      </c>
      <c r="E142" s="38"/>
      <c r="F142" s="189" t="s">
        <v>992</v>
      </c>
      <c r="G142" s="38"/>
      <c r="H142" s="38"/>
      <c r="I142" s="190"/>
      <c r="J142" s="38"/>
      <c r="K142" s="38"/>
      <c r="L142" s="41"/>
      <c r="M142" s="191"/>
      <c r="N142" s="192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142</v>
      </c>
      <c r="AU142" s="19" t="s">
        <v>85</v>
      </c>
    </row>
    <row r="143" spans="1:65" s="2" customFormat="1" ht="11.25">
      <c r="A143" s="36"/>
      <c r="B143" s="37"/>
      <c r="C143" s="38"/>
      <c r="D143" s="193" t="s">
        <v>143</v>
      </c>
      <c r="E143" s="38"/>
      <c r="F143" s="194" t="s">
        <v>993</v>
      </c>
      <c r="G143" s="38"/>
      <c r="H143" s="38"/>
      <c r="I143" s="190"/>
      <c r="J143" s="38"/>
      <c r="K143" s="38"/>
      <c r="L143" s="41"/>
      <c r="M143" s="191"/>
      <c r="N143" s="192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143</v>
      </c>
      <c r="AU143" s="19" t="s">
        <v>85</v>
      </c>
    </row>
    <row r="144" spans="1:65" s="13" customFormat="1" ht="11.25">
      <c r="B144" s="195"/>
      <c r="C144" s="196"/>
      <c r="D144" s="188" t="s">
        <v>149</v>
      </c>
      <c r="E144" s="197" t="s">
        <v>19</v>
      </c>
      <c r="F144" s="198" t="s">
        <v>972</v>
      </c>
      <c r="G144" s="196"/>
      <c r="H144" s="199">
        <v>26.64</v>
      </c>
      <c r="I144" s="200"/>
      <c r="J144" s="196"/>
      <c r="K144" s="196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149</v>
      </c>
      <c r="AU144" s="205" t="s">
        <v>85</v>
      </c>
      <c r="AV144" s="13" t="s">
        <v>85</v>
      </c>
      <c r="AW144" s="13" t="s">
        <v>36</v>
      </c>
      <c r="AX144" s="13" t="s">
        <v>75</v>
      </c>
      <c r="AY144" s="205" t="s">
        <v>134</v>
      </c>
    </row>
    <row r="145" spans="1:65" s="14" customFormat="1" ht="11.25">
      <c r="B145" s="206"/>
      <c r="C145" s="207"/>
      <c r="D145" s="188" t="s">
        <v>149</v>
      </c>
      <c r="E145" s="208" t="s">
        <v>19</v>
      </c>
      <c r="F145" s="209" t="s">
        <v>151</v>
      </c>
      <c r="G145" s="207"/>
      <c r="H145" s="210">
        <v>26.64</v>
      </c>
      <c r="I145" s="211"/>
      <c r="J145" s="207"/>
      <c r="K145" s="207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149</v>
      </c>
      <c r="AU145" s="216" t="s">
        <v>85</v>
      </c>
      <c r="AV145" s="14" t="s">
        <v>141</v>
      </c>
      <c r="AW145" s="14" t="s">
        <v>36</v>
      </c>
      <c r="AX145" s="14" t="s">
        <v>83</v>
      </c>
      <c r="AY145" s="216" t="s">
        <v>134</v>
      </c>
    </row>
    <row r="146" spans="1:65" s="12" customFormat="1" ht="22.9" customHeight="1">
      <c r="B146" s="159"/>
      <c r="C146" s="160"/>
      <c r="D146" s="161" t="s">
        <v>74</v>
      </c>
      <c r="E146" s="173" t="s">
        <v>85</v>
      </c>
      <c r="F146" s="173" t="s">
        <v>277</v>
      </c>
      <c r="G146" s="160"/>
      <c r="H146" s="160"/>
      <c r="I146" s="163"/>
      <c r="J146" s="174">
        <f>BK146</f>
        <v>0</v>
      </c>
      <c r="K146" s="160"/>
      <c r="L146" s="165"/>
      <c r="M146" s="166"/>
      <c r="N146" s="167"/>
      <c r="O146" s="167"/>
      <c r="P146" s="168">
        <f>SUM(P147:P152)</f>
        <v>0</v>
      </c>
      <c r="Q146" s="167"/>
      <c r="R146" s="168">
        <f>SUM(R147:R152)</f>
        <v>0</v>
      </c>
      <c r="S146" s="167"/>
      <c r="T146" s="169">
        <f>SUM(T147:T152)</f>
        <v>0</v>
      </c>
      <c r="AR146" s="170" t="s">
        <v>83</v>
      </c>
      <c r="AT146" s="171" t="s">
        <v>74</v>
      </c>
      <c r="AU146" s="171" t="s">
        <v>83</v>
      </c>
      <c r="AY146" s="170" t="s">
        <v>134</v>
      </c>
      <c r="BK146" s="172">
        <f>SUM(BK147:BK152)</f>
        <v>0</v>
      </c>
    </row>
    <row r="147" spans="1:65" s="2" customFormat="1" ht="16.5" customHeight="1">
      <c r="A147" s="36"/>
      <c r="B147" s="37"/>
      <c r="C147" s="175" t="s">
        <v>210</v>
      </c>
      <c r="D147" s="175" t="s">
        <v>136</v>
      </c>
      <c r="E147" s="176" t="s">
        <v>994</v>
      </c>
      <c r="F147" s="177" t="s">
        <v>995</v>
      </c>
      <c r="G147" s="178" t="s">
        <v>188</v>
      </c>
      <c r="H147" s="179">
        <v>1.35</v>
      </c>
      <c r="I147" s="180"/>
      <c r="J147" s="181">
        <f>ROUND(I147*H147,2)</f>
        <v>0</v>
      </c>
      <c r="K147" s="177" t="s">
        <v>140</v>
      </c>
      <c r="L147" s="41"/>
      <c r="M147" s="182" t="s">
        <v>19</v>
      </c>
      <c r="N147" s="183" t="s">
        <v>46</v>
      </c>
      <c r="O147" s="66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6" t="s">
        <v>141</v>
      </c>
      <c r="AT147" s="186" t="s">
        <v>136</v>
      </c>
      <c r="AU147" s="186" t="s">
        <v>85</v>
      </c>
      <c r="AY147" s="19" t="s">
        <v>134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19" t="s">
        <v>83</v>
      </c>
      <c r="BK147" s="187">
        <f>ROUND(I147*H147,2)</f>
        <v>0</v>
      </c>
      <c r="BL147" s="19" t="s">
        <v>141</v>
      </c>
      <c r="BM147" s="186" t="s">
        <v>213</v>
      </c>
    </row>
    <row r="148" spans="1:65" s="2" customFormat="1" ht="11.25">
      <c r="A148" s="36"/>
      <c r="B148" s="37"/>
      <c r="C148" s="38"/>
      <c r="D148" s="188" t="s">
        <v>142</v>
      </c>
      <c r="E148" s="38"/>
      <c r="F148" s="189" t="s">
        <v>995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142</v>
      </c>
      <c r="AU148" s="19" t="s">
        <v>85</v>
      </c>
    </row>
    <row r="149" spans="1:65" s="2" customFormat="1" ht="11.25">
      <c r="A149" s="36"/>
      <c r="B149" s="37"/>
      <c r="C149" s="38"/>
      <c r="D149" s="193" t="s">
        <v>143</v>
      </c>
      <c r="E149" s="38"/>
      <c r="F149" s="194" t="s">
        <v>996</v>
      </c>
      <c r="G149" s="38"/>
      <c r="H149" s="38"/>
      <c r="I149" s="190"/>
      <c r="J149" s="38"/>
      <c r="K149" s="38"/>
      <c r="L149" s="41"/>
      <c r="M149" s="191"/>
      <c r="N149" s="192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143</v>
      </c>
      <c r="AU149" s="19" t="s">
        <v>85</v>
      </c>
    </row>
    <row r="150" spans="1:65" s="15" customFormat="1" ht="11.25">
      <c r="B150" s="232"/>
      <c r="C150" s="233"/>
      <c r="D150" s="188" t="s">
        <v>149</v>
      </c>
      <c r="E150" s="234" t="s">
        <v>19</v>
      </c>
      <c r="F150" s="235" t="s">
        <v>997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149</v>
      </c>
      <c r="AU150" s="241" t="s">
        <v>85</v>
      </c>
      <c r="AV150" s="15" t="s">
        <v>83</v>
      </c>
      <c r="AW150" s="15" t="s">
        <v>36</v>
      </c>
      <c r="AX150" s="15" t="s">
        <v>75</v>
      </c>
      <c r="AY150" s="241" t="s">
        <v>134</v>
      </c>
    </row>
    <row r="151" spans="1:65" s="13" customFormat="1" ht="11.25">
      <c r="B151" s="195"/>
      <c r="C151" s="196"/>
      <c r="D151" s="188" t="s">
        <v>149</v>
      </c>
      <c r="E151" s="197" t="s">
        <v>19</v>
      </c>
      <c r="F151" s="198" t="s">
        <v>977</v>
      </c>
      <c r="G151" s="196"/>
      <c r="H151" s="199">
        <v>1.35</v>
      </c>
      <c r="I151" s="200"/>
      <c r="J151" s="196"/>
      <c r="K151" s="196"/>
      <c r="L151" s="201"/>
      <c r="M151" s="202"/>
      <c r="N151" s="203"/>
      <c r="O151" s="203"/>
      <c r="P151" s="203"/>
      <c r="Q151" s="203"/>
      <c r="R151" s="203"/>
      <c r="S151" s="203"/>
      <c r="T151" s="204"/>
      <c r="AT151" s="205" t="s">
        <v>149</v>
      </c>
      <c r="AU151" s="205" t="s">
        <v>85</v>
      </c>
      <c r="AV151" s="13" t="s">
        <v>85</v>
      </c>
      <c r="AW151" s="13" t="s">
        <v>36</v>
      </c>
      <c r="AX151" s="13" t="s">
        <v>75</v>
      </c>
      <c r="AY151" s="205" t="s">
        <v>134</v>
      </c>
    </row>
    <row r="152" spans="1:65" s="14" customFormat="1" ht="11.25">
      <c r="B152" s="206"/>
      <c r="C152" s="207"/>
      <c r="D152" s="188" t="s">
        <v>149</v>
      </c>
      <c r="E152" s="208" t="s">
        <v>19</v>
      </c>
      <c r="F152" s="209" t="s">
        <v>151</v>
      </c>
      <c r="G152" s="207"/>
      <c r="H152" s="210">
        <v>1.35</v>
      </c>
      <c r="I152" s="211"/>
      <c r="J152" s="207"/>
      <c r="K152" s="207"/>
      <c r="L152" s="212"/>
      <c r="M152" s="213"/>
      <c r="N152" s="214"/>
      <c r="O152" s="214"/>
      <c r="P152" s="214"/>
      <c r="Q152" s="214"/>
      <c r="R152" s="214"/>
      <c r="S152" s="214"/>
      <c r="T152" s="215"/>
      <c r="AT152" s="216" t="s">
        <v>149</v>
      </c>
      <c r="AU152" s="216" t="s">
        <v>85</v>
      </c>
      <c r="AV152" s="14" t="s">
        <v>141</v>
      </c>
      <c r="AW152" s="14" t="s">
        <v>36</v>
      </c>
      <c r="AX152" s="14" t="s">
        <v>83</v>
      </c>
      <c r="AY152" s="216" t="s">
        <v>134</v>
      </c>
    </row>
    <row r="153" spans="1:65" s="12" customFormat="1" ht="22.9" customHeight="1">
      <c r="B153" s="159"/>
      <c r="C153" s="160"/>
      <c r="D153" s="161" t="s">
        <v>74</v>
      </c>
      <c r="E153" s="173" t="s">
        <v>152</v>
      </c>
      <c r="F153" s="173" t="s">
        <v>998</v>
      </c>
      <c r="G153" s="160"/>
      <c r="H153" s="160"/>
      <c r="I153" s="163"/>
      <c r="J153" s="174">
        <f>BK153</f>
        <v>0</v>
      </c>
      <c r="K153" s="160"/>
      <c r="L153" s="165"/>
      <c r="M153" s="166"/>
      <c r="N153" s="167"/>
      <c r="O153" s="167"/>
      <c r="P153" s="168">
        <f>SUM(P154:P162)</f>
        <v>0</v>
      </c>
      <c r="Q153" s="167"/>
      <c r="R153" s="168">
        <f>SUM(R154:R162)</f>
        <v>0</v>
      </c>
      <c r="S153" s="167"/>
      <c r="T153" s="169">
        <f>SUM(T154:T162)</f>
        <v>0</v>
      </c>
      <c r="AR153" s="170" t="s">
        <v>83</v>
      </c>
      <c r="AT153" s="171" t="s">
        <v>74</v>
      </c>
      <c r="AU153" s="171" t="s">
        <v>83</v>
      </c>
      <c r="AY153" s="170" t="s">
        <v>134</v>
      </c>
      <c r="BK153" s="172">
        <f>SUM(BK154:BK162)</f>
        <v>0</v>
      </c>
    </row>
    <row r="154" spans="1:65" s="2" customFormat="1" ht="16.5" customHeight="1">
      <c r="A154" s="36"/>
      <c r="B154" s="37"/>
      <c r="C154" s="175" t="s">
        <v>8</v>
      </c>
      <c r="D154" s="175" t="s">
        <v>136</v>
      </c>
      <c r="E154" s="176" t="s">
        <v>999</v>
      </c>
      <c r="F154" s="177" t="s">
        <v>1000</v>
      </c>
      <c r="G154" s="178" t="s">
        <v>179</v>
      </c>
      <c r="H154" s="179">
        <v>2.1</v>
      </c>
      <c r="I154" s="180"/>
      <c r="J154" s="181">
        <f>ROUND(I154*H154,2)</f>
        <v>0</v>
      </c>
      <c r="K154" s="177" t="s">
        <v>140</v>
      </c>
      <c r="L154" s="41"/>
      <c r="M154" s="182" t="s">
        <v>19</v>
      </c>
      <c r="N154" s="183" t="s">
        <v>46</v>
      </c>
      <c r="O154" s="66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141</v>
      </c>
      <c r="AT154" s="186" t="s">
        <v>136</v>
      </c>
      <c r="AU154" s="186" t="s">
        <v>85</v>
      </c>
      <c r="AY154" s="19" t="s">
        <v>134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83</v>
      </c>
      <c r="BK154" s="187">
        <f>ROUND(I154*H154,2)</f>
        <v>0</v>
      </c>
      <c r="BL154" s="19" t="s">
        <v>141</v>
      </c>
      <c r="BM154" s="186" t="s">
        <v>218</v>
      </c>
    </row>
    <row r="155" spans="1:65" s="2" customFormat="1" ht="11.25">
      <c r="A155" s="36"/>
      <c r="B155" s="37"/>
      <c r="C155" s="38"/>
      <c r="D155" s="188" t="s">
        <v>142</v>
      </c>
      <c r="E155" s="38"/>
      <c r="F155" s="189" t="s">
        <v>1000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142</v>
      </c>
      <c r="AU155" s="19" t="s">
        <v>85</v>
      </c>
    </row>
    <row r="156" spans="1:65" s="2" customFormat="1" ht="11.25">
      <c r="A156" s="36"/>
      <c r="B156" s="37"/>
      <c r="C156" s="38"/>
      <c r="D156" s="193" t="s">
        <v>143</v>
      </c>
      <c r="E156" s="38"/>
      <c r="F156" s="194" t="s">
        <v>1001</v>
      </c>
      <c r="G156" s="38"/>
      <c r="H156" s="38"/>
      <c r="I156" s="190"/>
      <c r="J156" s="38"/>
      <c r="K156" s="38"/>
      <c r="L156" s="41"/>
      <c r="M156" s="191"/>
      <c r="N156" s="192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143</v>
      </c>
      <c r="AU156" s="19" t="s">
        <v>85</v>
      </c>
    </row>
    <row r="157" spans="1:65" s="13" customFormat="1" ht="11.25">
      <c r="B157" s="195"/>
      <c r="C157" s="196"/>
      <c r="D157" s="188" t="s">
        <v>149</v>
      </c>
      <c r="E157" s="197" t="s">
        <v>19</v>
      </c>
      <c r="F157" s="198" t="s">
        <v>1002</v>
      </c>
      <c r="G157" s="196"/>
      <c r="H157" s="199">
        <v>2.1</v>
      </c>
      <c r="I157" s="200"/>
      <c r="J157" s="196"/>
      <c r="K157" s="196"/>
      <c r="L157" s="201"/>
      <c r="M157" s="202"/>
      <c r="N157" s="203"/>
      <c r="O157" s="203"/>
      <c r="P157" s="203"/>
      <c r="Q157" s="203"/>
      <c r="R157" s="203"/>
      <c r="S157" s="203"/>
      <c r="T157" s="204"/>
      <c r="AT157" s="205" t="s">
        <v>149</v>
      </c>
      <c r="AU157" s="205" t="s">
        <v>85</v>
      </c>
      <c r="AV157" s="13" t="s">
        <v>85</v>
      </c>
      <c r="AW157" s="13" t="s">
        <v>36</v>
      </c>
      <c r="AX157" s="13" t="s">
        <v>75</v>
      </c>
      <c r="AY157" s="205" t="s">
        <v>134</v>
      </c>
    </row>
    <row r="158" spans="1:65" s="14" customFormat="1" ht="11.25">
      <c r="B158" s="206"/>
      <c r="C158" s="207"/>
      <c r="D158" s="188" t="s">
        <v>149</v>
      </c>
      <c r="E158" s="208" t="s">
        <v>19</v>
      </c>
      <c r="F158" s="209" t="s">
        <v>151</v>
      </c>
      <c r="G158" s="207"/>
      <c r="H158" s="210">
        <v>2.1</v>
      </c>
      <c r="I158" s="211"/>
      <c r="J158" s="207"/>
      <c r="K158" s="207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149</v>
      </c>
      <c r="AU158" s="216" t="s">
        <v>85</v>
      </c>
      <c r="AV158" s="14" t="s">
        <v>141</v>
      </c>
      <c r="AW158" s="14" t="s">
        <v>36</v>
      </c>
      <c r="AX158" s="14" t="s">
        <v>83</v>
      </c>
      <c r="AY158" s="216" t="s">
        <v>134</v>
      </c>
    </row>
    <row r="159" spans="1:65" s="2" customFormat="1" ht="16.5" customHeight="1">
      <c r="A159" s="36"/>
      <c r="B159" s="37"/>
      <c r="C159" s="217" t="s">
        <v>221</v>
      </c>
      <c r="D159" s="217" t="s">
        <v>244</v>
      </c>
      <c r="E159" s="218" t="s">
        <v>1003</v>
      </c>
      <c r="F159" s="219" t="s">
        <v>1004</v>
      </c>
      <c r="G159" s="220" t="s">
        <v>139</v>
      </c>
      <c r="H159" s="221">
        <v>19.088999999999999</v>
      </c>
      <c r="I159" s="222"/>
      <c r="J159" s="223">
        <f>ROUND(I159*H159,2)</f>
        <v>0</v>
      </c>
      <c r="K159" s="219" t="s">
        <v>140</v>
      </c>
      <c r="L159" s="224"/>
      <c r="M159" s="225" t="s">
        <v>19</v>
      </c>
      <c r="N159" s="226" t="s">
        <v>46</v>
      </c>
      <c r="O159" s="66"/>
      <c r="P159" s="184">
        <f>O159*H159</f>
        <v>0</v>
      </c>
      <c r="Q159" s="184">
        <v>0</v>
      </c>
      <c r="R159" s="184">
        <f>Q159*H159</f>
        <v>0</v>
      </c>
      <c r="S159" s="184">
        <v>0</v>
      </c>
      <c r="T159" s="185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6" t="s">
        <v>160</v>
      </c>
      <c r="AT159" s="186" t="s">
        <v>244</v>
      </c>
      <c r="AU159" s="186" t="s">
        <v>85</v>
      </c>
      <c r="AY159" s="19" t="s">
        <v>134</v>
      </c>
      <c r="BE159" s="187">
        <f>IF(N159="základní",J159,0)</f>
        <v>0</v>
      </c>
      <c r="BF159" s="187">
        <f>IF(N159="snížená",J159,0)</f>
        <v>0</v>
      </c>
      <c r="BG159" s="187">
        <f>IF(N159="zákl. přenesená",J159,0)</f>
        <v>0</v>
      </c>
      <c r="BH159" s="187">
        <f>IF(N159="sníž. přenesená",J159,0)</f>
        <v>0</v>
      </c>
      <c r="BI159" s="187">
        <f>IF(N159="nulová",J159,0)</f>
        <v>0</v>
      </c>
      <c r="BJ159" s="19" t="s">
        <v>83</v>
      </c>
      <c r="BK159" s="187">
        <f>ROUND(I159*H159,2)</f>
        <v>0</v>
      </c>
      <c r="BL159" s="19" t="s">
        <v>141</v>
      </c>
      <c r="BM159" s="186" t="s">
        <v>224</v>
      </c>
    </row>
    <row r="160" spans="1:65" s="2" customFormat="1" ht="11.25">
      <c r="A160" s="36"/>
      <c r="B160" s="37"/>
      <c r="C160" s="38"/>
      <c r="D160" s="188" t="s">
        <v>142</v>
      </c>
      <c r="E160" s="38"/>
      <c r="F160" s="189" t="s">
        <v>1004</v>
      </c>
      <c r="G160" s="38"/>
      <c r="H160" s="38"/>
      <c r="I160" s="190"/>
      <c r="J160" s="38"/>
      <c r="K160" s="38"/>
      <c r="L160" s="41"/>
      <c r="M160" s="191"/>
      <c r="N160" s="192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142</v>
      </c>
      <c r="AU160" s="19" t="s">
        <v>85</v>
      </c>
    </row>
    <row r="161" spans="1:65" s="13" customFormat="1" ht="11.25">
      <c r="B161" s="195"/>
      <c r="C161" s="196"/>
      <c r="D161" s="188" t="s">
        <v>149</v>
      </c>
      <c r="E161" s="197" t="s">
        <v>19</v>
      </c>
      <c r="F161" s="198" t="s">
        <v>1005</v>
      </c>
      <c r="G161" s="196"/>
      <c r="H161" s="199">
        <v>19.088999999999999</v>
      </c>
      <c r="I161" s="200"/>
      <c r="J161" s="196"/>
      <c r="K161" s="196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149</v>
      </c>
      <c r="AU161" s="205" t="s">
        <v>85</v>
      </c>
      <c r="AV161" s="13" t="s">
        <v>85</v>
      </c>
      <c r="AW161" s="13" t="s">
        <v>36</v>
      </c>
      <c r="AX161" s="13" t="s">
        <v>75</v>
      </c>
      <c r="AY161" s="205" t="s">
        <v>134</v>
      </c>
    </row>
    <row r="162" spans="1:65" s="14" customFormat="1" ht="11.25">
      <c r="B162" s="206"/>
      <c r="C162" s="207"/>
      <c r="D162" s="188" t="s">
        <v>149</v>
      </c>
      <c r="E162" s="208" t="s">
        <v>19</v>
      </c>
      <c r="F162" s="209" t="s">
        <v>151</v>
      </c>
      <c r="G162" s="207"/>
      <c r="H162" s="210">
        <v>19.088999999999999</v>
      </c>
      <c r="I162" s="211"/>
      <c r="J162" s="207"/>
      <c r="K162" s="207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149</v>
      </c>
      <c r="AU162" s="216" t="s">
        <v>85</v>
      </c>
      <c r="AV162" s="14" t="s">
        <v>141</v>
      </c>
      <c r="AW162" s="14" t="s">
        <v>36</v>
      </c>
      <c r="AX162" s="14" t="s">
        <v>83</v>
      </c>
      <c r="AY162" s="216" t="s">
        <v>134</v>
      </c>
    </row>
    <row r="163" spans="1:65" s="12" customFormat="1" ht="22.9" customHeight="1">
      <c r="B163" s="159"/>
      <c r="C163" s="160"/>
      <c r="D163" s="161" t="s">
        <v>74</v>
      </c>
      <c r="E163" s="173" t="s">
        <v>163</v>
      </c>
      <c r="F163" s="173" t="s">
        <v>318</v>
      </c>
      <c r="G163" s="160"/>
      <c r="H163" s="160"/>
      <c r="I163" s="163"/>
      <c r="J163" s="174">
        <f>BK163</f>
        <v>0</v>
      </c>
      <c r="K163" s="160"/>
      <c r="L163" s="165"/>
      <c r="M163" s="166"/>
      <c r="N163" s="167"/>
      <c r="O163" s="167"/>
      <c r="P163" s="168">
        <f>SUM(P164:P177)</f>
        <v>0</v>
      </c>
      <c r="Q163" s="167"/>
      <c r="R163" s="168">
        <f>SUM(R164:R177)</f>
        <v>0</v>
      </c>
      <c r="S163" s="167"/>
      <c r="T163" s="169">
        <f>SUM(T164:T177)</f>
        <v>0</v>
      </c>
      <c r="AR163" s="170" t="s">
        <v>83</v>
      </c>
      <c r="AT163" s="171" t="s">
        <v>74</v>
      </c>
      <c r="AU163" s="171" t="s">
        <v>83</v>
      </c>
      <c r="AY163" s="170" t="s">
        <v>134</v>
      </c>
      <c r="BK163" s="172">
        <f>SUM(BK164:BK177)</f>
        <v>0</v>
      </c>
    </row>
    <row r="164" spans="1:65" s="2" customFormat="1" ht="16.5" customHeight="1">
      <c r="A164" s="36"/>
      <c r="B164" s="37"/>
      <c r="C164" s="175" t="s">
        <v>175</v>
      </c>
      <c r="D164" s="175" t="s">
        <v>136</v>
      </c>
      <c r="E164" s="176" t="s">
        <v>1006</v>
      </c>
      <c r="F164" s="177" t="s">
        <v>1007</v>
      </c>
      <c r="G164" s="178" t="s">
        <v>147</v>
      </c>
      <c r="H164" s="179">
        <v>21</v>
      </c>
      <c r="I164" s="180"/>
      <c r="J164" s="181">
        <f>ROUND(I164*H164,2)</f>
        <v>0</v>
      </c>
      <c r="K164" s="177" t="s">
        <v>140</v>
      </c>
      <c r="L164" s="41"/>
      <c r="M164" s="182" t="s">
        <v>19</v>
      </c>
      <c r="N164" s="183" t="s">
        <v>46</v>
      </c>
      <c r="O164" s="66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141</v>
      </c>
      <c r="AT164" s="186" t="s">
        <v>136</v>
      </c>
      <c r="AU164" s="186" t="s">
        <v>85</v>
      </c>
      <c r="AY164" s="19" t="s">
        <v>134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83</v>
      </c>
      <c r="BK164" s="187">
        <f>ROUND(I164*H164,2)</f>
        <v>0</v>
      </c>
      <c r="BL164" s="19" t="s">
        <v>141</v>
      </c>
      <c r="BM164" s="186" t="s">
        <v>230</v>
      </c>
    </row>
    <row r="165" spans="1:65" s="2" customFormat="1" ht="11.25">
      <c r="A165" s="36"/>
      <c r="B165" s="37"/>
      <c r="C165" s="38"/>
      <c r="D165" s="188" t="s">
        <v>142</v>
      </c>
      <c r="E165" s="38"/>
      <c r="F165" s="189" t="s">
        <v>1007</v>
      </c>
      <c r="G165" s="38"/>
      <c r="H165" s="38"/>
      <c r="I165" s="190"/>
      <c r="J165" s="38"/>
      <c r="K165" s="38"/>
      <c r="L165" s="41"/>
      <c r="M165" s="191"/>
      <c r="N165" s="192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142</v>
      </c>
      <c r="AU165" s="19" t="s">
        <v>85</v>
      </c>
    </row>
    <row r="166" spans="1:65" s="2" customFormat="1" ht="11.25">
      <c r="A166" s="36"/>
      <c r="B166" s="37"/>
      <c r="C166" s="38"/>
      <c r="D166" s="193" t="s">
        <v>143</v>
      </c>
      <c r="E166" s="38"/>
      <c r="F166" s="194" t="s">
        <v>1008</v>
      </c>
      <c r="G166" s="38"/>
      <c r="H166" s="38"/>
      <c r="I166" s="190"/>
      <c r="J166" s="38"/>
      <c r="K166" s="38"/>
      <c r="L166" s="41"/>
      <c r="M166" s="191"/>
      <c r="N166" s="192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143</v>
      </c>
      <c r="AU166" s="19" t="s">
        <v>85</v>
      </c>
    </row>
    <row r="167" spans="1:65" s="13" customFormat="1" ht="11.25">
      <c r="B167" s="195"/>
      <c r="C167" s="196"/>
      <c r="D167" s="188" t="s">
        <v>149</v>
      </c>
      <c r="E167" s="197" t="s">
        <v>19</v>
      </c>
      <c r="F167" s="198" t="s">
        <v>1009</v>
      </c>
      <c r="G167" s="196"/>
      <c r="H167" s="199">
        <v>21</v>
      </c>
      <c r="I167" s="200"/>
      <c r="J167" s="196"/>
      <c r="K167" s="196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149</v>
      </c>
      <c r="AU167" s="205" t="s">
        <v>85</v>
      </c>
      <c r="AV167" s="13" t="s">
        <v>85</v>
      </c>
      <c r="AW167" s="13" t="s">
        <v>36</v>
      </c>
      <c r="AX167" s="13" t="s">
        <v>75</v>
      </c>
      <c r="AY167" s="205" t="s">
        <v>134</v>
      </c>
    </row>
    <row r="168" spans="1:65" s="14" customFormat="1" ht="11.25">
      <c r="B168" s="206"/>
      <c r="C168" s="207"/>
      <c r="D168" s="188" t="s">
        <v>149</v>
      </c>
      <c r="E168" s="208" t="s">
        <v>19</v>
      </c>
      <c r="F168" s="209" t="s">
        <v>151</v>
      </c>
      <c r="G168" s="207"/>
      <c r="H168" s="210">
        <v>21</v>
      </c>
      <c r="I168" s="211"/>
      <c r="J168" s="207"/>
      <c r="K168" s="207"/>
      <c r="L168" s="212"/>
      <c r="M168" s="213"/>
      <c r="N168" s="214"/>
      <c r="O168" s="214"/>
      <c r="P168" s="214"/>
      <c r="Q168" s="214"/>
      <c r="R168" s="214"/>
      <c r="S168" s="214"/>
      <c r="T168" s="215"/>
      <c r="AT168" s="216" t="s">
        <v>149</v>
      </c>
      <c r="AU168" s="216" t="s">
        <v>85</v>
      </c>
      <c r="AV168" s="14" t="s">
        <v>141</v>
      </c>
      <c r="AW168" s="14" t="s">
        <v>36</v>
      </c>
      <c r="AX168" s="14" t="s">
        <v>83</v>
      </c>
      <c r="AY168" s="216" t="s">
        <v>134</v>
      </c>
    </row>
    <row r="169" spans="1:65" s="2" customFormat="1" ht="16.5" customHeight="1">
      <c r="A169" s="36"/>
      <c r="B169" s="37"/>
      <c r="C169" s="175" t="s">
        <v>233</v>
      </c>
      <c r="D169" s="175" t="s">
        <v>136</v>
      </c>
      <c r="E169" s="176" t="s">
        <v>1010</v>
      </c>
      <c r="F169" s="177" t="s">
        <v>1011</v>
      </c>
      <c r="G169" s="178" t="s">
        <v>147</v>
      </c>
      <c r="H169" s="179">
        <v>21</v>
      </c>
      <c r="I169" s="180"/>
      <c r="J169" s="181">
        <f>ROUND(I169*H169,2)</f>
        <v>0</v>
      </c>
      <c r="K169" s="177" t="s">
        <v>140</v>
      </c>
      <c r="L169" s="41"/>
      <c r="M169" s="182" t="s">
        <v>19</v>
      </c>
      <c r="N169" s="183" t="s">
        <v>46</v>
      </c>
      <c r="O169" s="66"/>
      <c r="P169" s="184">
        <f>O169*H169</f>
        <v>0</v>
      </c>
      <c r="Q169" s="184">
        <v>0</v>
      </c>
      <c r="R169" s="184">
        <f>Q169*H169</f>
        <v>0</v>
      </c>
      <c r="S169" s="184">
        <v>0</v>
      </c>
      <c r="T169" s="185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6" t="s">
        <v>141</v>
      </c>
      <c r="AT169" s="186" t="s">
        <v>136</v>
      </c>
      <c r="AU169" s="186" t="s">
        <v>85</v>
      </c>
      <c r="AY169" s="19" t="s">
        <v>134</v>
      </c>
      <c r="BE169" s="187">
        <f>IF(N169="základní",J169,0)</f>
        <v>0</v>
      </c>
      <c r="BF169" s="187">
        <f>IF(N169="snížená",J169,0)</f>
        <v>0</v>
      </c>
      <c r="BG169" s="187">
        <f>IF(N169="zákl. přenesená",J169,0)</f>
        <v>0</v>
      </c>
      <c r="BH169" s="187">
        <f>IF(N169="sníž. přenesená",J169,0)</f>
        <v>0</v>
      </c>
      <c r="BI169" s="187">
        <f>IF(N169="nulová",J169,0)</f>
        <v>0</v>
      </c>
      <c r="BJ169" s="19" t="s">
        <v>83</v>
      </c>
      <c r="BK169" s="187">
        <f>ROUND(I169*H169,2)</f>
        <v>0</v>
      </c>
      <c r="BL169" s="19" t="s">
        <v>141</v>
      </c>
      <c r="BM169" s="186" t="s">
        <v>236</v>
      </c>
    </row>
    <row r="170" spans="1:65" s="2" customFormat="1" ht="11.25">
      <c r="A170" s="36"/>
      <c r="B170" s="37"/>
      <c r="C170" s="38"/>
      <c r="D170" s="188" t="s">
        <v>142</v>
      </c>
      <c r="E170" s="38"/>
      <c r="F170" s="189" t="s">
        <v>1011</v>
      </c>
      <c r="G170" s="38"/>
      <c r="H170" s="38"/>
      <c r="I170" s="190"/>
      <c r="J170" s="38"/>
      <c r="K170" s="38"/>
      <c r="L170" s="41"/>
      <c r="M170" s="191"/>
      <c r="N170" s="192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142</v>
      </c>
      <c r="AU170" s="19" t="s">
        <v>85</v>
      </c>
    </row>
    <row r="171" spans="1:65" s="2" customFormat="1" ht="11.25">
      <c r="A171" s="36"/>
      <c r="B171" s="37"/>
      <c r="C171" s="38"/>
      <c r="D171" s="193" t="s">
        <v>143</v>
      </c>
      <c r="E171" s="38"/>
      <c r="F171" s="194" t="s">
        <v>1012</v>
      </c>
      <c r="G171" s="38"/>
      <c r="H171" s="38"/>
      <c r="I171" s="190"/>
      <c r="J171" s="38"/>
      <c r="K171" s="38"/>
      <c r="L171" s="41"/>
      <c r="M171" s="191"/>
      <c r="N171" s="192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143</v>
      </c>
      <c r="AU171" s="19" t="s">
        <v>85</v>
      </c>
    </row>
    <row r="172" spans="1:65" s="13" customFormat="1" ht="11.25">
      <c r="B172" s="195"/>
      <c r="C172" s="196"/>
      <c r="D172" s="188" t="s">
        <v>149</v>
      </c>
      <c r="E172" s="197" t="s">
        <v>19</v>
      </c>
      <c r="F172" s="198" t="s">
        <v>1009</v>
      </c>
      <c r="G172" s="196"/>
      <c r="H172" s="199">
        <v>21</v>
      </c>
      <c r="I172" s="200"/>
      <c r="J172" s="196"/>
      <c r="K172" s="196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149</v>
      </c>
      <c r="AU172" s="205" t="s">
        <v>85</v>
      </c>
      <c r="AV172" s="13" t="s">
        <v>85</v>
      </c>
      <c r="AW172" s="13" t="s">
        <v>36</v>
      </c>
      <c r="AX172" s="13" t="s">
        <v>75</v>
      </c>
      <c r="AY172" s="205" t="s">
        <v>134</v>
      </c>
    </row>
    <row r="173" spans="1:65" s="14" customFormat="1" ht="11.25">
      <c r="B173" s="206"/>
      <c r="C173" s="207"/>
      <c r="D173" s="188" t="s">
        <v>149</v>
      </c>
      <c r="E173" s="208" t="s">
        <v>19</v>
      </c>
      <c r="F173" s="209" t="s">
        <v>151</v>
      </c>
      <c r="G173" s="207"/>
      <c r="H173" s="210">
        <v>21</v>
      </c>
      <c r="I173" s="211"/>
      <c r="J173" s="207"/>
      <c r="K173" s="207"/>
      <c r="L173" s="212"/>
      <c r="M173" s="213"/>
      <c r="N173" s="214"/>
      <c r="O173" s="214"/>
      <c r="P173" s="214"/>
      <c r="Q173" s="214"/>
      <c r="R173" s="214"/>
      <c r="S173" s="214"/>
      <c r="T173" s="215"/>
      <c r="AT173" s="216" t="s">
        <v>149</v>
      </c>
      <c r="AU173" s="216" t="s">
        <v>85</v>
      </c>
      <c r="AV173" s="14" t="s">
        <v>141</v>
      </c>
      <c r="AW173" s="14" t="s">
        <v>36</v>
      </c>
      <c r="AX173" s="14" t="s">
        <v>83</v>
      </c>
      <c r="AY173" s="216" t="s">
        <v>134</v>
      </c>
    </row>
    <row r="174" spans="1:65" s="2" customFormat="1" ht="16.5" customHeight="1">
      <c r="A174" s="36"/>
      <c r="B174" s="37"/>
      <c r="C174" s="217" t="s">
        <v>180</v>
      </c>
      <c r="D174" s="217" t="s">
        <v>244</v>
      </c>
      <c r="E174" s="218" t="s">
        <v>1013</v>
      </c>
      <c r="F174" s="219" t="s">
        <v>1014</v>
      </c>
      <c r="G174" s="220" t="s">
        <v>147</v>
      </c>
      <c r="H174" s="221">
        <v>21.63</v>
      </c>
      <c r="I174" s="222"/>
      <c r="J174" s="223">
        <f>ROUND(I174*H174,2)</f>
        <v>0</v>
      </c>
      <c r="K174" s="219" t="s">
        <v>140</v>
      </c>
      <c r="L174" s="224"/>
      <c r="M174" s="225" t="s">
        <v>19</v>
      </c>
      <c r="N174" s="226" t="s">
        <v>46</v>
      </c>
      <c r="O174" s="66"/>
      <c r="P174" s="184">
        <f>O174*H174</f>
        <v>0</v>
      </c>
      <c r="Q174" s="184">
        <v>0</v>
      </c>
      <c r="R174" s="184">
        <f>Q174*H174</f>
        <v>0</v>
      </c>
      <c r="S174" s="184">
        <v>0</v>
      </c>
      <c r="T174" s="185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6" t="s">
        <v>160</v>
      </c>
      <c r="AT174" s="186" t="s">
        <v>244</v>
      </c>
      <c r="AU174" s="186" t="s">
        <v>85</v>
      </c>
      <c r="AY174" s="19" t="s">
        <v>134</v>
      </c>
      <c r="BE174" s="187">
        <f>IF(N174="základní",J174,0)</f>
        <v>0</v>
      </c>
      <c r="BF174" s="187">
        <f>IF(N174="snížená",J174,0)</f>
        <v>0</v>
      </c>
      <c r="BG174" s="187">
        <f>IF(N174="zákl. přenesená",J174,0)</f>
        <v>0</v>
      </c>
      <c r="BH174" s="187">
        <f>IF(N174="sníž. přenesená",J174,0)</f>
        <v>0</v>
      </c>
      <c r="BI174" s="187">
        <f>IF(N174="nulová",J174,0)</f>
        <v>0</v>
      </c>
      <c r="BJ174" s="19" t="s">
        <v>83</v>
      </c>
      <c r="BK174" s="187">
        <f>ROUND(I174*H174,2)</f>
        <v>0</v>
      </c>
      <c r="BL174" s="19" t="s">
        <v>141</v>
      </c>
      <c r="BM174" s="186" t="s">
        <v>240</v>
      </c>
    </row>
    <row r="175" spans="1:65" s="2" customFormat="1" ht="11.25">
      <c r="A175" s="36"/>
      <c r="B175" s="37"/>
      <c r="C175" s="38"/>
      <c r="D175" s="188" t="s">
        <v>142</v>
      </c>
      <c r="E175" s="38"/>
      <c r="F175" s="189" t="s">
        <v>1014</v>
      </c>
      <c r="G175" s="38"/>
      <c r="H175" s="38"/>
      <c r="I175" s="190"/>
      <c r="J175" s="38"/>
      <c r="K175" s="38"/>
      <c r="L175" s="41"/>
      <c r="M175" s="191"/>
      <c r="N175" s="192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142</v>
      </c>
      <c r="AU175" s="19" t="s">
        <v>85</v>
      </c>
    </row>
    <row r="176" spans="1:65" s="13" customFormat="1" ht="11.25">
      <c r="B176" s="195"/>
      <c r="C176" s="196"/>
      <c r="D176" s="188" t="s">
        <v>149</v>
      </c>
      <c r="E176" s="197" t="s">
        <v>19</v>
      </c>
      <c r="F176" s="198" t="s">
        <v>1015</v>
      </c>
      <c r="G176" s="196"/>
      <c r="H176" s="199">
        <v>21.63</v>
      </c>
      <c r="I176" s="200"/>
      <c r="J176" s="196"/>
      <c r="K176" s="196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149</v>
      </c>
      <c r="AU176" s="205" t="s">
        <v>85</v>
      </c>
      <c r="AV176" s="13" t="s">
        <v>85</v>
      </c>
      <c r="AW176" s="13" t="s">
        <v>36</v>
      </c>
      <c r="AX176" s="13" t="s">
        <v>75</v>
      </c>
      <c r="AY176" s="205" t="s">
        <v>134</v>
      </c>
    </row>
    <row r="177" spans="1:65" s="14" customFormat="1" ht="11.25">
      <c r="B177" s="206"/>
      <c r="C177" s="207"/>
      <c r="D177" s="188" t="s">
        <v>149</v>
      </c>
      <c r="E177" s="208" t="s">
        <v>19</v>
      </c>
      <c r="F177" s="209" t="s">
        <v>151</v>
      </c>
      <c r="G177" s="207"/>
      <c r="H177" s="210">
        <v>21.63</v>
      </c>
      <c r="I177" s="211"/>
      <c r="J177" s="207"/>
      <c r="K177" s="207"/>
      <c r="L177" s="212"/>
      <c r="M177" s="213"/>
      <c r="N177" s="214"/>
      <c r="O177" s="214"/>
      <c r="P177" s="214"/>
      <c r="Q177" s="214"/>
      <c r="R177" s="214"/>
      <c r="S177" s="214"/>
      <c r="T177" s="215"/>
      <c r="AT177" s="216" t="s">
        <v>149</v>
      </c>
      <c r="AU177" s="216" t="s">
        <v>85</v>
      </c>
      <c r="AV177" s="14" t="s">
        <v>141</v>
      </c>
      <c r="AW177" s="14" t="s">
        <v>36</v>
      </c>
      <c r="AX177" s="14" t="s">
        <v>83</v>
      </c>
      <c r="AY177" s="216" t="s">
        <v>134</v>
      </c>
    </row>
    <row r="178" spans="1:65" s="12" customFormat="1" ht="22.9" customHeight="1">
      <c r="B178" s="159"/>
      <c r="C178" s="160"/>
      <c r="D178" s="161" t="s">
        <v>74</v>
      </c>
      <c r="E178" s="173" t="s">
        <v>185</v>
      </c>
      <c r="F178" s="173" t="s">
        <v>477</v>
      </c>
      <c r="G178" s="160"/>
      <c r="H178" s="160"/>
      <c r="I178" s="163"/>
      <c r="J178" s="174">
        <f>BK178</f>
        <v>0</v>
      </c>
      <c r="K178" s="160"/>
      <c r="L178" s="165"/>
      <c r="M178" s="166"/>
      <c r="N178" s="167"/>
      <c r="O178" s="167"/>
      <c r="P178" s="168">
        <f>SUM(P179:P201)</f>
        <v>0</v>
      </c>
      <c r="Q178" s="167"/>
      <c r="R178" s="168">
        <f>SUM(R179:R201)</f>
        <v>0</v>
      </c>
      <c r="S178" s="167"/>
      <c r="T178" s="169">
        <f>SUM(T179:T201)</f>
        <v>0</v>
      </c>
      <c r="AR178" s="170" t="s">
        <v>83</v>
      </c>
      <c r="AT178" s="171" t="s">
        <v>74</v>
      </c>
      <c r="AU178" s="171" t="s">
        <v>83</v>
      </c>
      <c r="AY178" s="170" t="s">
        <v>134</v>
      </c>
      <c r="BK178" s="172">
        <f>SUM(BK179:BK201)</f>
        <v>0</v>
      </c>
    </row>
    <row r="179" spans="1:65" s="2" customFormat="1" ht="16.5" customHeight="1">
      <c r="A179" s="36"/>
      <c r="B179" s="37"/>
      <c r="C179" s="175" t="s">
        <v>243</v>
      </c>
      <c r="D179" s="175" t="s">
        <v>136</v>
      </c>
      <c r="E179" s="176" t="s">
        <v>1016</v>
      </c>
      <c r="F179" s="177" t="s">
        <v>1017</v>
      </c>
      <c r="G179" s="178" t="s">
        <v>179</v>
      </c>
      <c r="H179" s="179">
        <v>12.6</v>
      </c>
      <c r="I179" s="180"/>
      <c r="J179" s="181">
        <f>ROUND(I179*H179,2)</f>
        <v>0</v>
      </c>
      <c r="K179" s="177" t="s">
        <v>140</v>
      </c>
      <c r="L179" s="41"/>
      <c r="M179" s="182" t="s">
        <v>19</v>
      </c>
      <c r="N179" s="183" t="s">
        <v>46</v>
      </c>
      <c r="O179" s="66"/>
      <c r="P179" s="184">
        <f>O179*H179</f>
        <v>0</v>
      </c>
      <c r="Q179" s="184">
        <v>0</v>
      </c>
      <c r="R179" s="184">
        <f>Q179*H179</f>
        <v>0</v>
      </c>
      <c r="S179" s="184">
        <v>0</v>
      </c>
      <c r="T179" s="185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86" t="s">
        <v>141</v>
      </c>
      <c r="AT179" s="186" t="s">
        <v>136</v>
      </c>
      <c r="AU179" s="186" t="s">
        <v>85</v>
      </c>
      <c r="AY179" s="19" t="s">
        <v>134</v>
      </c>
      <c r="BE179" s="187">
        <f>IF(N179="základní",J179,0)</f>
        <v>0</v>
      </c>
      <c r="BF179" s="187">
        <f>IF(N179="snížená",J179,0)</f>
        <v>0</v>
      </c>
      <c r="BG179" s="187">
        <f>IF(N179="zákl. přenesená",J179,0)</f>
        <v>0</v>
      </c>
      <c r="BH179" s="187">
        <f>IF(N179="sníž. přenesená",J179,0)</f>
        <v>0</v>
      </c>
      <c r="BI179" s="187">
        <f>IF(N179="nulová",J179,0)</f>
        <v>0</v>
      </c>
      <c r="BJ179" s="19" t="s">
        <v>83</v>
      </c>
      <c r="BK179" s="187">
        <f>ROUND(I179*H179,2)</f>
        <v>0</v>
      </c>
      <c r="BL179" s="19" t="s">
        <v>141</v>
      </c>
      <c r="BM179" s="186" t="s">
        <v>248</v>
      </c>
    </row>
    <row r="180" spans="1:65" s="2" customFormat="1" ht="11.25">
      <c r="A180" s="36"/>
      <c r="B180" s="37"/>
      <c r="C180" s="38"/>
      <c r="D180" s="188" t="s">
        <v>142</v>
      </c>
      <c r="E180" s="38"/>
      <c r="F180" s="189" t="s">
        <v>1017</v>
      </c>
      <c r="G180" s="38"/>
      <c r="H180" s="38"/>
      <c r="I180" s="190"/>
      <c r="J180" s="38"/>
      <c r="K180" s="38"/>
      <c r="L180" s="41"/>
      <c r="M180" s="191"/>
      <c r="N180" s="192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142</v>
      </c>
      <c r="AU180" s="19" t="s">
        <v>85</v>
      </c>
    </row>
    <row r="181" spans="1:65" s="2" customFormat="1" ht="11.25">
      <c r="A181" s="36"/>
      <c r="B181" s="37"/>
      <c r="C181" s="38"/>
      <c r="D181" s="193" t="s">
        <v>143</v>
      </c>
      <c r="E181" s="38"/>
      <c r="F181" s="194" t="s">
        <v>1018</v>
      </c>
      <c r="G181" s="38"/>
      <c r="H181" s="38"/>
      <c r="I181" s="190"/>
      <c r="J181" s="38"/>
      <c r="K181" s="38"/>
      <c r="L181" s="41"/>
      <c r="M181" s="191"/>
      <c r="N181" s="192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143</v>
      </c>
      <c r="AU181" s="19" t="s">
        <v>85</v>
      </c>
    </row>
    <row r="182" spans="1:65" s="13" customFormat="1" ht="11.25">
      <c r="B182" s="195"/>
      <c r="C182" s="196"/>
      <c r="D182" s="188" t="s">
        <v>149</v>
      </c>
      <c r="E182" s="197" t="s">
        <v>19</v>
      </c>
      <c r="F182" s="198" t="s">
        <v>1019</v>
      </c>
      <c r="G182" s="196"/>
      <c r="H182" s="199">
        <v>12.6</v>
      </c>
      <c r="I182" s="200"/>
      <c r="J182" s="196"/>
      <c r="K182" s="196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149</v>
      </c>
      <c r="AU182" s="205" t="s">
        <v>85</v>
      </c>
      <c r="AV182" s="13" t="s">
        <v>85</v>
      </c>
      <c r="AW182" s="13" t="s">
        <v>36</v>
      </c>
      <c r="AX182" s="13" t="s">
        <v>75</v>
      </c>
      <c r="AY182" s="205" t="s">
        <v>134</v>
      </c>
    </row>
    <row r="183" spans="1:65" s="14" customFormat="1" ht="11.25">
      <c r="B183" s="206"/>
      <c r="C183" s="207"/>
      <c r="D183" s="188" t="s">
        <v>149</v>
      </c>
      <c r="E183" s="208" t="s">
        <v>19</v>
      </c>
      <c r="F183" s="209" t="s">
        <v>151</v>
      </c>
      <c r="G183" s="207"/>
      <c r="H183" s="210">
        <v>12.6</v>
      </c>
      <c r="I183" s="211"/>
      <c r="J183" s="207"/>
      <c r="K183" s="207"/>
      <c r="L183" s="212"/>
      <c r="M183" s="213"/>
      <c r="N183" s="214"/>
      <c r="O183" s="214"/>
      <c r="P183" s="214"/>
      <c r="Q183" s="214"/>
      <c r="R183" s="214"/>
      <c r="S183" s="214"/>
      <c r="T183" s="215"/>
      <c r="AT183" s="216" t="s">
        <v>149</v>
      </c>
      <c r="AU183" s="216" t="s">
        <v>85</v>
      </c>
      <c r="AV183" s="14" t="s">
        <v>141</v>
      </c>
      <c r="AW183" s="14" t="s">
        <v>36</v>
      </c>
      <c r="AX183" s="14" t="s">
        <v>83</v>
      </c>
      <c r="AY183" s="216" t="s">
        <v>134</v>
      </c>
    </row>
    <row r="184" spans="1:65" s="2" customFormat="1" ht="16.5" customHeight="1">
      <c r="A184" s="36"/>
      <c r="B184" s="37"/>
      <c r="C184" s="217" t="s">
        <v>189</v>
      </c>
      <c r="D184" s="217" t="s">
        <v>244</v>
      </c>
      <c r="E184" s="218" t="s">
        <v>1013</v>
      </c>
      <c r="F184" s="219" t="s">
        <v>1014</v>
      </c>
      <c r="G184" s="220" t="s">
        <v>147</v>
      </c>
      <c r="H184" s="221">
        <v>64.260000000000005</v>
      </c>
      <c r="I184" s="222"/>
      <c r="J184" s="223">
        <f>ROUND(I184*H184,2)</f>
        <v>0</v>
      </c>
      <c r="K184" s="219" t="s">
        <v>140</v>
      </c>
      <c r="L184" s="224"/>
      <c r="M184" s="225" t="s">
        <v>19</v>
      </c>
      <c r="N184" s="226" t="s">
        <v>46</v>
      </c>
      <c r="O184" s="66"/>
      <c r="P184" s="184">
        <f>O184*H184</f>
        <v>0</v>
      </c>
      <c r="Q184" s="184">
        <v>0</v>
      </c>
      <c r="R184" s="184">
        <f>Q184*H184</f>
        <v>0</v>
      </c>
      <c r="S184" s="184">
        <v>0</v>
      </c>
      <c r="T184" s="185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6" t="s">
        <v>160</v>
      </c>
      <c r="AT184" s="186" t="s">
        <v>244</v>
      </c>
      <c r="AU184" s="186" t="s">
        <v>85</v>
      </c>
      <c r="AY184" s="19" t="s">
        <v>134</v>
      </c>
      <c r="BE184" s="187">
        <f>IF(N184="základní",J184,0)</f>
        <v>0</v>
      </c>
      <c r="BF184" s="187">
        <f>IF(N184="snížená",J184,0)</f>
        <v>0</v>
      </c>
      <c r="BG184" s="187">
        <f>IF(N184="zákl. přenesená",J184,0)</f>
        <v>0</v>
      </c>
      <c r="BH184" s="187">
        <f>IF(N184="sníž. přenesená",J184,0)</f>
        <v>0</v>
      </c>
      <c r="BI184" s="187">
        <f>IF(N184="nulová",J184,0)</f>
        <v>0</v>
      </c>
      <c r="BJ184" s="19" t="s">
        <v>83</v>
      </c>
      <c r="BK184" s="187">
        <f>ROUND(I184*H184,2)</f>
        <v>0</v>
      </c>
      <c r="BL184" s="19" t="s">
        <v>141</v>
      </c>
      <c r="BM184" s="186" t="s">
        <v>252</v>
      </c>
    </row>
    <row r="185" spans="1:65" s="2" customFormat="1" ht="11.25">
      <c r="A185" s="36"/>
      <c r="B185" s="37"/>
      <c r="C185" s="38"/>
      <c r="D185" s="188" t="s">
        <v>142</v>
      </c>
      <c r="E185" s="38"/>
      <c r="F185" s="189" t="s">
        <v>1014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142</v>
      </c>
      <c r="AU185" s="19" t="s">
        <v>85</v>
      </c>
    </row>
    <row r="186" spans="1:65" s="13" customFormat="1" ht="11.25">
      <c r="B186" s="195"/>
      <c r="C186" s="196"/>
      <c r="D186" s="188" t="s">
        <v>149</v>
      </c>
      <c r="E186" s="197" t="s">
        <v>19</v>
      </c>
      <c r="F186" s="198" t="s">
        <v>1020</v>
      </c>
      <c r="G186" s="196"/>
      <c r="H186" s="199">
        <v>64.260000000000005</v>
      </c>
      <c r="I186" s="200"/>
      <c r="J186" s="196"/>
      <c r="K186" s="196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149</v>
      </c>
      <c r="AU186" s="205" t="s">
        <v>85</v>
      </c>
      <c r="AV186" s="13" t="s">
        <v>85</v>
      </c>
      <c r="AW186" s="13" t="s">
        <v>36</v>
      </c>
      <c r="AX186" s="13" t="s">
        <v>75</v>
      </c>
      <c r="AY186" s="205" t="s">
        <v>134</v>
      </c>
    </row>
    <row r="187" spans="1:65" s="14" customFormat="1" ht="11.25">
      <c r="B187" s="206"/>
      <c r="C187" s="207"/>
      <c r="D187" s="188" t="s">
        <v>149</v>
      </c>
      <c r="E187" s="208" t="s">
        <v>19</v>
      </c>
      <c r="F187" s="209" t="s">
        <v>151</v>
      </c>
      <c r="G187" s="207"/>
      <c r="H187" s="210">
        <v>64.260000000000005</v>
      </c>
      <c r="I187" s="211"/>
      <c r="J187" s="207"/>
      <c r="K187" s="207"/>
      <c r="L187" s="212"/>
      <c r="M187" s="213"/>
      <c r="N187" s="214"/>
      <c r="O187" s="214"/>
      <c r="P187" s="214"/>
      <c r="Q187" s="214"/>
      <c r="R187" s="214"/>
      <c r="S187" s="214"/>
      <c r="T187" s="215"/>
      <c r="AT187" s="216" t="s">
        <v>149</v>
      </c>
      <c r="AU187" s="216" t="s">
        <v>85</v>
      </c>
      <c r="AV187" s="14" t="s">
        <v>141</v>
      </c>
      <c r="AW187" s="14" t="s">
        <v>36</v>
      </c>
      <c r="AX187" s="14" t="s">
        <v>83</v>
      </c>
      <c r="AY187" s="216" t="s">
        <v>134</v>
      </c>
    </row>
    <row r="188" spans="1:65" s="2" customFormat="1" ht="16.5" customHeight="1">
      <c r="A188" s="36"/>
      <c r="B188" s="37"/>
      <c r="C188" s="175" t="s">
        <v>254</v>
      </c>
      <c r="D188" s="175" t="s">
        <v>136</v>
      </c>
      <c r="E188" s="176" t="s">
        <v>1021</v>
      </c>
      <c r="F188" s="177" t="s">
        <v>1022</v>
      </c>
      <c r="G188" s="178" t="s">
        <v>179</v>
      </c>
      <c r="H188" s="179">
        <v>10.5</v>
      </c>
      <c r="I188" s="180"/>
      <c r="J188" s="181">
        <f>ROUND(I188*H188,2)</f>
        <v>0</v>
      </c>
      <c r="K188" s="177" t="s">
        <v>140</v>
      </c>
      <c r="L188" s="41"/>
      <c r="M188" s="182" t="s">
        <v>19</v>
      </c>
      <c r="N188" s="183" t="s">
        <v>46</v>
      </c>
      <c r="O188" s="66"/>
      <c r="P188" s="184">
        <f>O188*H188</f>
        <v>0</v>
      </c>
      <c r="Q188" s="184">
        <v>0</v>
      </c>
      <c r="R188" s="184">
        <f>Q188*H188</f>
        <v>0</v>
      </c>
      <c r="S188" s="184">
        <v>0</v>
      </c>
      <c r="T188" s="185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6" t="s">
        <v>141</v>
      </c>
      <c r="AT188" s="186" t="s">
        <v>136</v>
      </c>
      <c r="AU188" s="186" t="s">
        <v>85</v>
      </c>
      <c r="AY188" s="19" t="s">
        <v>134</v>
      </c>
      <c r="BE188" s="187">
        <f>IF(N188="základní",J188,0)</f>
        <v>0</v>
      </c>
      <c r="BF188" s="187">
        <f>IF(N188="snížená",J188,0)</f>
        <v>0</v>
      </c>
      <c r="BG188" s="187">
        <f>IF(N188="zákl. přenesená",J188,0)</f>
        <v>0</v>
      </c>
      <c r="BH188" s="187">
        <f>IF(N188="sníž. přenesená",J188,0)</f>
        <v>0</v>
      </c>
      <c r="BI188" s="187">
        <f>IF(N188="nulová",J188,0)</f>
        <v>0</v>
      </c>
      <c r="BJ188" s="19" t="s">
        <v>83</v>
      </c>
      <c r="BK188" s="187">
        <f>ROUND(I188*H188,2)</f>
        <v>0</v>
      </c>
      <c r="BL188" s="19" t="s">
        <v>141</v>
      </c>
      <c r="BM188" s="186" t="s">
        <v>257</v>
      </c>
    </row>
    <row r="189" spans="1:65" s="2" customFormat="1" ht="11.25">
      <c r="A189" s="36"/>
      <c r="B189" s="37"/>
      <c r="C189" s="38"/>
      <c r="D189" s="188" t="s">
        <v>142</v>
      </c>
      <c r="E189" s="38"/>
      <c r="F189" s="189" t="s">
        <v>1022</v>
      </c>
      <c r="G189" s="38"/>
      <c r="H189" s="38"/>
      <c r="I189" s="190"/>
      <c r="J189" s="38"/>
      <c r="K189" s="38"/>
      <c r="L189" s="41"/>
      <c r="M189" s="191"/>
      <c r="N189" s="192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142</v>
      </c>
      <c r="AU189" s="19" t="s">
        <v>85</v>
      </c>
    </row>
    <row r="190" spans="1:65" s="2" customFormat="1" ht="11.25">
      <c r="A190" s="36"/>
      <c r="B190" s="37"/>
      <c r="C190" s="38"/>
      <c r="D190" s="193" t="s">
        <v>143</v>
      </c>
      <c r="E190" s="38"/>
      <c r="F190" s="194" t="s">
        <v>1023</v>
      </c>
      <c r="G190" s="38"/>
      <c r="H190" s="38"/>
      <c r="I190" s="190"/>
      <c r="J190" s="38"/>
      <c r="K190" s="38"/>
      <c r="L190" s="41"/>
      <c r="M190" s="191"/>
      <c r="N190" s="192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143</v>
      </c>
      <c r="AU190" s="19" t="s">
        <v>85</v>
      </c>
    </row>
    <row r="191" spans="1:65" s="13" customFormat="1" ht="11.25">
      <c r="B191" s="195"/>
      <c r="C191" s="196"/>
      <c r="D191" s="188" t="s">
        <v>149</v>
      </c>
      <c r="E191" s="197" t="s">
        <v>19</v>
      </c>
      <c r="F191" s="198" t="s">
        <v>1024</v>
      </c>
      <c r="G191" s="196"/>
      <c r="H191" s="199">
        <v>10.5</v>
      </c>
      <c r="I191" s="200"/>
      <c r="J191" s="196"/>
      <c r="K191" s="196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149</v>
      </c>
      <c r="AU191" s="205" t="s">
        <v>85</v>
      </c>
      <c r="AV191" s="13" t="s">
        <v>85</v>
      </c>
      <c r="AW191" s="13" t="s">
        <v>36</v>
      </c>
      <c r="AX191" s="13" t="s">
        <v>75</v>
      </c>
      <c r="AY191" s="205" t="s">
        <v>134</v>
      </c>
    </row>
    <row r="192" spans="1:65" s="14" customFormat="1" ht="11.25">
      <c r="B192" s="206"/>
      <c r="C192" s="207"/>
      <c r="D192" s="188" t="s">
        <v>149</v>
      </c>
      <c r="E192" s="208" t="s">
        <v>19</v>
      </c>
      <c r="F192" s="209" t="s">
        <v>151</v>
      </c>
      <c r="G192" s="207"/>
      <c r="H192" s="210">
        <v>10.5</v>
      </c>
      <c r="I192" s="211"/>
      <c r="J192" s="207"/>
      <c r="K192" s="207"/>
      <c r="L192" s="212"/>
      <c r="M192" s="213"/>
      <c r="N192" s="214"/>
      <c r="O192" s="214"/>
      <c r="P192" s="214"/>
      <c r="Q192" s="214"/>
      <c r="R192" s="214"/>
      <c r="S192" s="214"/>
      <c r="T192" s="215"/>
      <c r="AT192" s="216" t="s">
        <v>149</v>
      </c>
      <c r="AU192" s="216" t="s">
        <v>85</v>
      </c>
      <c r="AV192" s="14" t="s">
        <v>141</v>
      </c>
      <c r="AW192" s="14" t="s">
        <v>36</v>
      </c>
      <c r="AX192" s="14" t="s">
        <v>83</v>
      </c>
      <c r="AY192" s="216" t="s">
        <v>134</v>
      </c>
    </row>
    <row r="193" spans="1:65" s="2" customFormat="1" ht="16.5" customHeight="1">
      <c r="A193" s="36"/>
      <c r="B193" s="37"/>
      <c r="C193" s="217" t="s">
        <v>194</v>
      </c>
      <c r="D193" s="217" t="s">
        <v>244</v>
      </c>
      <c r="E193" s="218" t="s">
        <v>1025</v>
      </c>
      <c r="F193" s="219" t="s">
        <v>1026</v>
      </c>
      <c r="G193" s="220" t="s">
        <v>179</v>
      </c>
      <c r="H193" s="221">
        <v>10.71</v>
      </c>
      <c r="I193" s="222"/>
      <c r="J193" s="223">
        <f>ROUND(I193*H193,2)</f>
        <v>0</v>
      </c>
      <c r="K193" s="219" t="s">
        <v>140</v>
      </c>
      <c r="L193" s="224"/>
      <c r="M193" s="225" t="s">
        <v>19</v>
      </c>
      <c r="N193" s="226" t="s">
        <v>46</v>
      </c>
      <c r="O193" s="66"/>
      <c r="P193" s="184">
        <f>O193*H193</f>
        <v>0</v>
      </c>
      <c r="Q193" s="184">
        <v>0</v>
      </c>
      <c r="R193" s="184">
        <f>Q193*H193</f>
        <v>0</v>
      </c>
      <c r="S193" s="184">
        <v>0</v>
      </c>
      <c r="T193" s="185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6" t="s">
        <v>160</v>
      </c>
      <c r="AT193" s="186" t="s">
        <v>244</v>
      </c>
      <c r="AU193" s="186" t="s">
        <v>85</v>
      </c>
      <c r="AY193" s="19" t="s">
        <v>134</v>
      </c>
      <c r="BE193" s="187">
        <f>IF(N193="základní",J193,0)</f>
        <v>0</v>
      </c>
      <c r="BF193" s="187">
        <f>IF(N193="snížená",J193,0)</f>
        <v>0</v>
      </c>
      <c r="BG193" s="187">
        <f>IF(N193="zákl. přenesená",J193,0)</f>
        <v>0</v>
      </c>
      <c r="BH193" s="187">
        <f>IF(N193="sníž. přenesená",J193,0)</f>
        <v>0</v>
      </c>
      <c r="BI193" s="187">
        <f>IF(N193="nulová",J193,0)</f>
        <v>0</v>
      </c>
      <c r="BJ193" s="19" t="s">
        <v>83</v>
      </c>
      <c r="BK193" s="187">
        <f>ROUND(I193*H193,2)</f>
        <v>0</v>
      </c>
      <c r="BL193" s="19" t="s">
        <v>141</v>
      </c>
      <c r="BM193" s="186" t="s">
        <v>271</v>
      </c>
    </row>
    <row r="194" spans="1:65" s="2" customFormat="1" ht="11.25">
      <c r="A194" s="36"/>
      <c r="B194" s="37"/>
      <c r="C194" s="38"/>
      <c r="D194" s="188" t="s">
        <v>142</v>
      </c>
      <c r="E194" s="38"/>
      <c r="F194" s="189" t="s">
        <v>1026</v>
      </c>
      <c r="G194" s="38"/>
      <c r="H194" s="38"/>
      <c r="I194" s="190"/>
      <c r="J194" s="38"/>
      <c r="K194" s="38"/>
      <c r="L194" s="41"/>
      <c r="M194" s="191"/>
      <c r="N194" s="192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142</v>
      </c>
      <c r="AU194" s="19" t="s">
        <v>85</v>
      </c>
    </row>
    <row r="195" spans="1:65" s="13" customFormat="1" ht="11.25">
      <c r="B195" s="195"/>
      <c r="C195" s="196"/>
      <c r="D195" s="188" t="s">
        <v>149</v>
      </c>
      <c r="E195" s="197" t="s">
        <v>19</v>
      </c>
      <c r="F195" s="198" t="s">
        <v>1027</v>
      </c>
      <c r="G195" s="196"/>
      <c r="H195" s="199">
        <v>10.71</v>
      </c>
      <c r="I195" s="200"/>
      <c r="J195" s="196"/>
      <c r="K195" s="196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149</v>
      </c>
      <c r="AU195" s="205" t="s">
        <v>85</v>
      </c>
      <c r="AV195" s="13" t="s">
        <v>85</v>
      </c>
      <c r="AW195" s="13" t="s">
        <v>36</v>
      </c>
      <c r="AX195" s="13" t="s">
        <v>75</v>
      </c>
      <c r="AY195" s="205" t="s">
        <v>134</v>
      </c>
    </row>
    <row r="196" spans="1:65" s="14" customFormat="1" ht="11.25">
      <c r="B196" s="206"/>
      <c r="C196" s="207"/>
      <c r="D196" s="188" t="s">
        <v>149</v>
      </c>
      <c r="E196" s="208" t="s">
        <v>19</v>
      </c>
      <c r="F196" s="209" t="s">
        <v>151</v>
      </c>
      <c r="G196" s="207"/>
      <c r="H196" s="210">
        <v>10.71</v>
      </c>
      <c r="I196" s="211"/>
      <c r="J196" s="207"/>
      <c r="K196" s="207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149</v>
      </c>
      <c r="AU196" s="216" t="s">
        <v>85</v>
      </c>
      <c r="AV196" s="14" t="s">
        <v>141</v>
      </c>
      <c r="AW196" s="14" t="s">
        <v>36</v>
      </c>
      <c r="AX196" s="14" t="s">
        <v>83</v>
      </c>
      <c r="AY196" s="216" t="s">
        <v>134</v>
      </c>
    </row>
    <row r="197" spans="1:65" s="2" customFormat="1" ht="21.75" customHeight="1">
      <c r="A197" s="36"/>
      <c r="B197" s="37"/>
      <c r="C197" s="175" t="s">
        <v>7</v>
      </c>
      <c r="D197" s="175" t="s">
        <v>136</v>
      </c>
      <c r="E197" s="176" t="s">
        <v>1028</v>
      </c>
      <c r="F197" s="177" t="s">
        <v>1029</v>
      </c>
      <c r="G197" s="178" t="s">
        <v>147</v>
      </c>
      <c r="H197" s="179">
        <v>12.4</v>
      </c>
      <c r="I197" s="180"/>
      <c r="J197" s="181">
        <f>ROUND(I197*H197,2)</f>
        <v>0</v>
      </c>
      <c r="K197" s="177" t="s">
        <v>140</v>
      </c>
      <c r="L197" s="41"/>
      <c r="M197" s="182" t="s">
        <v>19</v>
      </c>
      <c r="N197" s="183" t="s">
        <v>46</v>
      </c>
      <c r="O197" s="66"/>
      <c r="P197" s="184">
        <f>O197*H197</f>
        <v>0</v>
      </c>
      <c r="Q197" s="184">
        <v>0</v>
      </c>
      <c r="R197" s="184">
        <f>Q197*H197</f>
        <v>0</v>
      </c>
      <c r="S197" s="184">
        <v>0</v>
      </c>
      <c r="T197" s="185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6" t="s">
        <v>141</v>
      </c>
      <c r="AT197" s="186" t="s">
        <v>136</v>
      </c>
      <c r="AU197" s="186" t="s">
        <v>85</v>
      </c>
      <c r="AY197" s="19" t="s">
        <v>134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19" t="s">
        <v>83</v>
      </c>
      <c r="BK197" s="187">
        <f>ROUND(I197*H197,2)</f>
        <v>0</v>
      </c>
      <c r="BL197" s="19" t="s">
        <v>141</v>
      </c>
      <c r="BM197" s="186" t="s">
        <v>275</v>
      </c>
    </row>
    <row r="198" spans="1:65" s="2" customFormat="1" ht="11.25">
      <c r="A198" s="36"/>
      <c r="B198" s="37"/>
      <c r="C198" s="38"/>
      <c r="D198" s="188" t="s">
        <v>142</v>
      </c>
      <c r="E198" s="38"/>
      <c r="F198" s="189" t="s">
        <v>1029</v>
      </c>
      <c r="G198" s="38"/>
      <c r="H198" s="38"/>
      <c r="I198" s="190"/>
      <c r="J198" s="38"/>
      <c r="K198" s="38"/>
      <c r="L198" s="41"/>
      <c r="M198" s="191"/>
      <c r="N198" s="192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142</v>
      </c>
      <c r="AU198" s="19" t="s">
        <v>85</v>
      </c>
    </row>
    <row r="199" spans="1:65" s="2" customFormat="1" ht="11.25">
      <c r="A199" s="36"/>
      <c r="B199" s="37"/>
      <c r="C199" s="38"/>
      <c r="D199" s="193" t="s">
        <v>143</v>
      </c>
      <c r="E199" s="38"/>
      <c r="F199" s="194" t="s">
        <v>1030</v>
      </c>
      <c r="G199" s="38"/>
      <c r="H199" s="38"/>
      <c r="I199" s="190"/>
      <c r="J199" s="38"/>
      <c r="K199" s="38"/>
      <c r="L199" s="41"/>
      <c r="M199" s="191"/>
      <c r="N199" s="192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143</v>
      </c>
      <c r="AU199" s="19" t="s">
        <v>85</v>
      </c>
    </row>
    <row r="200" spans="1:65" s="13" customFormat="1" ht="11.25">
      <c r="B200" s="195"/>
      <c r="C200" s="196"/>
      <c r="D200" s="188" t="s">
        <v>149</v>
      </c>
      <c r="E200" s="197" t="s">
        <v>19</v>
      </c>
      <c r="F200" s="198" t="s">
        <v>1031</v>
      </c>
      <c r="G200" s="196"/>
      <c r="H200" s="199">
        <v>12.4</v>
      </c>
      <c r="I200" s="200"/>
      <c r="J200" s="196"/>
      <c r="K200" s="196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149</v>
      </c>
      <c r="AU200" s="205" t="s">
        <v>85</v>
      </c>
      <c r="AV200" s="13" t="s">
        <v>85</v>
      </c>
      <c r="AW200" s="13" t="s">
        <v>36</v>
      </c>
      <c r="AX200" s="13" t="s">
        <v>75</v>
      </c>
      <c r="AY200" s="205" t="s">
        <v>134</v>
      </c>
    </row>
    <row r="201" spans="1:65" s="14" customFormat="1" ht="11.25">
      <c r="B201" s="206"/>
      <c r="C201" s="207"/>
      <c r="D201" s="188" t="s">
        <v>149</v>
      </c>
      <c r="E201" s="208" t="s">
        <v>19</v>
      </c>
      <c r="F201" s="209" t="s">
        <v>151</v>
      </c>
      <c r="G201" s="207"/>
      <c r="H201" s="210">
        <v>12.4</v>
      </c>
      <c r="I201" s="211"/>
      <c r="J201" s="207"/>
      <c r="K201" s="207"/>
      <c r="L201" s="212"/>
      <c r="M201" s="213"/>
      <c r="N201" s="214"/>
      <c r="O201" s="214"/>
      <c r="P201" s="214"/>
      <c r="Q201" s="214"/>
      <c r="R201" s="214"/>
      <c r="S201" s="214"/>
      <c r="T201" s="215"/>
      <c r="AT201" s="216" t="s">
        <v>149</v>
      </c>
      <c r="AU201" s="216" t="s">
        <v>85</v>
      </c>
      <c r="AV201" s="14" t="s">
        <v>141</v>
      </c>
      <c r="AW201" s="14" t="s">
        <v>36</v>
      </c>
      <c r="AX201" s="14" t="s">
        <v>83</v>
      </c>
      <c r="AY201" s="216" t="s">
        <v>134</v>
      </c>
    </row>
    <row r="202" spans="1:65" s="12" customFormat="1" ht="22.9" customHeight="1">
      <c r="B202" s="159"/>
      <c r="C202" s="160"/>
      <c r="D202" s="161" t="s">
        <v>74</v>
      </c>
      <c r="E202" s="173" t="s">
        <v>634</v>
      </c>
      <c r="F202" s="173" t="s">
        <v>635</v>
      </c>
      <c r="G202" s="160"/>
      <c r="H202" s="160"/>
      <c r="I202" s="163"/>
      <c r="J202" s="174">
        <f>BK202</f>
        <v>0</v>
      </c>
      <c r="K202" s="160"/>
      <c r="L202" s="165"/>
      <c r="M202" s="166"/>
      <c r="N202" s="167"/>
      <c r="O202" s="167"/>
      <c r="P202" s="168">
        <f>SUM(P203:P205)</f>
        <v>0</v>
      </c>
      <c r="Q202" s="167"/>
      <c r="R202" s="168">
        <f>SUM(R203:R205)</f>
        <v>0</v>
      </c>
      <c r="S202" s="167"/>
      <c r="T202" s="169">
        <f>SUM(T203:T205)</f>
        <v>0</v>
      </c>
      <c r="AR202" s="170" t="s">
        <v>83</v>
      </c>
      <c r="AT202" s="171" t="s">
        <v>74</v>
      </c>
      <c r="AU202" s="171" t="s">
        <v>83</v>
      </c>
      <c r="AY202" s="170" t="s">
        <v>134</v>
      </c>
      <c r="BK202" s="172">
        <f>SUM(BK203:BK205)</f>
        <v>0</v>
      </c>
    </row>
    <row r="203" spans="1:65" s="2" customFormat="1" ht="16.5" customHeight="1">
      <c r="A203" s="36"/>
      <c r="B203" s="37"/>
      <c r="C203" s="175" t="s">
        <v>213</v>
      </c>
      <c r="D203" s="175" t="s">
        <v>136</v>
      </c>
      <c r="E203" s="176" t="s">
        <v>1032</v>
      </c>
      <c r="F203" s="177" t="s">
        <v>1033</v>
      </c>
      <c r="G203" s="178" t="s">
        <v>229</v>
      </c>
      <c r="H203" s="179">
        <v>19.605</v>
      </c>
      <c r="I203" s="180"/>
      <c r="J203" s="181">
        <f>ROUND(I203*H203,2)</f>
        <v>0</v>
      </c>
      <c r="K203" s="177" t="s">
        <v>140</v>
      </c>
      <c r="L203" s="41"/>
      <c r="M203" s="182" t="s">
        <v>19</v>
      </c>
      <c r="N203" s="183" t="s">
        <v>46</v>
      </c>
      <c r="O203" s="66"/>
      <c r="P203" s="184">
        <f>O203*H203</f>
        <v>0</v>
      </c>
      <c r="Q203" s="184">
        <v>0</v>
      </c>
      <c r="R203" s="184">
        <f>Q203*H203</f>
        <v>0</v>
      </c>
      <c r="S203" s="184">
        <v>0</v>
      </c>
      <c r="T203" s="185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6" t="s">
        <v>141</v>
      </c>
      <c r="AT203" s="186" t="s">
        <v>136</v>
      </c>
      <c r="AU203" s="186" t="s">
        <v>85</v>
      </c>
      <c r="AY203" s="19" t="s">
        <v>134</v>
      </c>
      <c r="BE203" s="187">
        <f>IF(N203="základní",J203,0)</f>
        <v>0</v>
      </c>
      <c r="BF203" s="187">
        <f>IF(N203="snížená",J203,0)</f>
        <v>0</v>
      </c>
      <c r="BG203" s="187">
        <f>IF(N203="zákl. přenesená",J203,0)</f>
        <v>0</v>
      </c>
      <c r="BH203" s="187">
        <f>IF(N203="sníž. přenesená",J203,0)</f>
        <v>0</v>
      </c>
      <c r="BI203" s="187">
        <f>IF(N203="nulová",J203,0)</f>
        <v>0</v>
      </c>
      <c r="BJ203" s="19" t="s">
        <v>83</v>
      </c>
      <c r="BK203" s="187">
        <f>ROUND(I203*H203,2)</f>
        <v>0</v>
      </c>
      <c r="BL203" s="19" t="s">
        <v>141</v>
      </c>
      <c r="BM203" s="186" t="s">
        <v>280</v>
      </c>
    </row>
    <row r="204" spans="1:65" s="2" customFormat="1" ht="11.25">
      <c r="A204" s="36"/>
      <c r="B204" s="37"/>
      <c r="C204" s="38"/>
      <c r="D204" s="188" t="s">
        <v>142</v>
      </c>
      <c r="E204" s="38"/>
      <c r="F204" s="189" t="s">
        <v>1033</v>
      </c>
      <c r="G204" s="38"/>
      <c r="H204" s="38"/>
      <c r="I204" s="190"/>
      <c r="J204" s="38"/>
      <c r="K204" s="38"/>
      <c r="L204" s="41"/>
      <c r="M204" s="191"/>
      <c r="N204" s="192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142</v>
      </c>
      <c r="AU204" s="19" t="s">
        <v>85</v>
      </c>
    </row>
    <row r="205" spans="1:65" s="2" customFormat="1" ht="11.25">
      <c r="A205" s="36"/>
      <c r="B205" s="37"/>
      <c r="C205" s="38"/>
      <c r="D205" s="193" t="s">
        <v>143</v>
      </c>
      <c r="E205" s="38"/>
      <c r="F205" s="194" t="s">
        <v>1034</v>
      </c>
      <c r="G205" s="38"/>
      <c r="H205" s="38"/>
      <c r="I205" s="190"/>
      <c r="J205" s="38"/>
      <c r="K205" s="38"/>
      <c r="L205" s="41"/>
      <c r="M205" s="191"/>
      <c r="N205" s="192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143</v>
      </c>
      <c r="AU205" s="19" t="s">
        <v>85</v>
      </c>
    </row>
    <row r="206" spans="1:65" s="12" customFormat="1" ht="25.9" customHeight="1">
      <c r="B206" s="159"/>
      <c r="C206" s="160"/>
      <c r="D206" s="161" t="s">
        <v>74</v>
      </c>
      <c r="E206" s="162" t="s">
        <v>641</v>
      </c>
      <c r="F206" s="162" t="s">
        <v>642</v>
      </c>
      <c r="G206" s="160"/>
      <c r="H206" s="160"/>
      <c r="I206" s="163"/>
      <c r="J206" s="164">
        <f>BK206</f>
        <v>0</v>
      </c>
      <c r="K206" s="160"/>
      <c r="L206" s="165"/>
      <c r="M206" s="166"/>
      <c r="N206" s="167"/>
      <c r="O206" s="167"/>
      <c r="P206" s="168">
        <f>P207+P265+P282+P299</f>
        <v>0</v>
      </c>
      <c r="Q206" s="167"/>
      <c r="R206" s="168">
        <f>R207+R265+R282+R299</f>
        <v>0</v>
      </c>
      <c r="S206" s="167"/>
      <c r="T206" s="169">
        <f>T207+T265+T282+T299</f>
        <v>0</v>
      </c>
      <c r="AR206" s="170" t="s">
        <v>85</v>
      </c>
      <c r="AT206" s="171" t="s">
        <v>74</v>
      </c>
      <c r="AU206" s="171" t="s">
        <v>75</v>
      </c>
      <c r="AY206" s="170" t="s">
        <v>134</v>
      </c>
      <c r="BK206" s="172">
        <f>BK207+BK265+BK282+BK299</f>
        <v>0</v>
      </c>
    </row>
    <row r="207" spans="1:65" s="12" customFormat="1" ht="22.9" customHeight="1">
      <c r="B207" s="159"/>
      <c r="C207" s="160"/>
      <c r="D207" s="161" t="s">
        <v>74</v>
      </c>
      <c r="E207" s="173" t="s">
        <v>1035</v>
      </c>
      <c r="F207" s="173" t="s">
        <v>1036</v>
      </c>
      <c r="G207" s="160"/>
      <c r="H207" s="160"/>
      <c r="I207" s="163"/>
      <c r="J207" s="174">
        <f>BK207</f>
        <v>0</v>
      </c>
      <c r="K207" s="160"/>
      <c r="L207" s="165"/>
      <c r="M207" s="166"/>
      <c r="N207" s="167"/>
      <c r="O207" s="167"/>
      <c r="P207" s="168">
        <f>SUM(P208:P264)</f>
        <v>0</v>
      </c>
      <c r="Q207" s="167"/>
      <c r="R207" s="168">
        <f>SUM(R208:R264)</f>
        <v>0</v>
      </c>
      <c r="S207" s="167"/>
      <c r="T207" s="169">
        <f>SUM(T208:T264)</f>
        <v>0</v>
      </c>
      <c r="AR207" s="170" t="s">
        <v>85</v>
      </c>
      <c r="AT207" s="171" t="s">
        <v>74</v>
      </c>
      <c r="AU207" s="171" t="s">
        <v>83</v>
      </c>
      <c r="AY207" s="170" t="s">
        <v>134</v>
      </c>
      <c r="BK207" s="172">
        <f>SUM(BK208:BK264)</f>
        <v>0</v>
      </c>
    </row>
    <row r="208" spans="1:65" s="2" customFormat="1" ht="16.5" customHeight="1">
      <c r="A208" s="36"/>
      <c r="B208" s="37"/>
      <c r="C208" s="175" t="s">
        <v>283</v>
      </c>
      <c r="D208" s="175" t="s">
        <v>136</v>
      </c>
      <c r="E208" s="176" t="s">
        <v>1037</v>
      </c>
      <c r="F208" s="177" t="s">
        <v>1038</v>
      </c>
      <c r="G208" s="178" t="s">
        <v>188</v>
      </c>
      <c r="H208" s="179">
        <v>1.089</v>
      </c>
      <c r="I208" s="180"/>
      <c r="J208" s="181">
        <f>ROUND(I208*H208,2)</f>
        <v>0</v>
      </c>
      <c r="K208" s="177" t="s">
        <v>140</v>
      </c>
      <c r="L208" s="41"/>
      <c r="M208" s="182" t="s">
        <v>19</v>
      </c>
      <c r="N208" s="183" t="s">
        <v>46</v>
      </c>
      <c r="O208" s="66"/>
      <c r="P208" s="184">
        <f>O208*H208</f>
        <v>0</v>
      </c>
      <c r="Q208" s="184">
        <v>0</v>
      </c>
      <c r="R208" s="184">
        <f>Q208*H208</f>
        <v>0</v>
      </c>
      <c r="S208" s="184">
        <v>0</v>
      </c>
      <c r="T208" s="185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6" t="s">
        <v>180</v>
      </c>
      <c r="AT208" s="186" t="s">
        <v>136</v>
      </c>
      <c r="AU208" s="186" t="s">
        <v>85</v>
      </c>
      <c r="AY208" s="19" t="s">
        <v>134</v>
      </c>
      <c r="BE208" s="187">
        <f>IF(N208="základní",J208,0)</f>
        <v>0</v>
      </c>
      <c r="BF208" s="187">
        <f>IF(N208="snížená",J208,0)</f>
        <v>0</v>
      </c>
      <c r="BG208" s="187">
        <f>IF(N208="zákl. přenesená",J208,0)</f>
        <v>0</v>
      </c>
      <c r="BH208" s="187">
        <f>IF(N208="sníž. přenesená",J208,0)</f>
        <v>0</v>
      </c>
      <c r="BI208" s="187">
        <f>IF(N208="nulová",J208,0)</f>
        <v>0</v>
      </c>
      <c r="BJ208" s="19" t="s">
        <v>83</v>
      </c>
      <c r="BK208" s="187">
        <f>ROUND(I208*H208,2)</f>
        <v>0</v>
      </c>
      <c r="BL208" s="19" t="s">
        <v>180</v>
      </c>
      <c r="BM208" s="186" t="s">
        <v>286</v>
      </c>
    </row>
    <row r="209" spans="1:65" s="2" customFormat="1" ht="11.25">
      <c r="A209" s="36"/>
      <c r="B209" s="37"/>
      <c r="C209" s="38"/>
      <c r="D209" s="188" t="s">
        <v>142</v>
      </c>
      <c r="E209" s="38"/>
      <c r="F209" s="189" t="s">
        <v>1038</v>
      </c>
      <c r="G209" s="38"/>
      <c r="H209" s="38"/>
      <c r="I209" s="190"/>
      <c r="J209" s="38"/>
      <c r="K209" s="38"/>
      <c r="L209" s="41"/>
      <c r="M209" s="191"/>
      <c r="N209" s="192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142</v>
      </c>
      <c r="AU209" s="19" t="s">
        <v>85</v>
      </c>
    </row>
    <row r="210" spans="1:65" s="2" customFormat="1" ht="11.25">
      <c r="A210" s="36"/>
      <c r="B210" s="37"/>
      <c r="C210" s="38"/>
      <c r="D210" s="193" t="s">
        <v>143</v>
      </c>
      <c r="E210" s="38"/>
      <c r="F210" s="194" t="s">
        <v>1039</v>
      </c>
      <c r="G210" s="38"/>
      <c r="H210" s="38"/>
      <c r="I210" s="190"/>
      <c r="J210" s="38"/>
      <c r="K210" s="38"/>
      <c r="L210" s="41"/>
      <c r="M210" s="191"/>
      <c r="N210" s="192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143</v>
      </c>
      <c r="AU210" s="19" t="s">
        <v>85</v>
      </c>
    </row>
    <row r="211" spans="1:65" s="13" customFormat="1" ht="11.25">
      <c r="B211" s="195"/>
      <c r="C211" s="196"/>
      <c r="D211" s="188" t="s">
        <v>149</v>
      </c>
      <c r="E211" s="197" t="s">
        <v>19</v>
      </c>
      <c r="F211" s="198" t="s">
        <v>1040</v>
      </c>
      <c r="G211" s="196"/>
      <c r="H211" s="199">
        <v>1.089</v>
      </c>
      <c r="I211" s="200"/>
      <c r="J211" s="196"/>
      <c r="K211" s="196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149</v>
      </c>
      <c r="AU211" s="205" t="s">
        <v>85</v>
      </c>
      <c r="AV211" s="13" t="s">
        <v>85</v>
      </c>
      <c r="AW211" s="13" t="s">
        <v>36</v>
      </c>
      <c r="AX211" s="13" t="s">
        <v>75</v>
      </c>
      <c r="AY211" s="205" t="s">
        <v>134</v>
      </c>
    </row>
    <row r="212" spans="1:65" s="14" customFormat="1" ht="11.25">
      <c r="B212" s="206"/>
      <c r="C212" s="207"/>
      <c r="D212" s="188" t="s">
        <v>149</v>
      </c>
      <c r="E212" s="208" t="s">
        <v>19</v>
      </c>
      <c r="F212" s="209" t="s">
        <v>151</v>
      </c>
      <c r="G212" s="207"/>
      <c r="H212" s="210">
        <v>1.089</v>
      </c>
      <c r="I212" s="211"/>
      <c r="J212" s="207"/>
      <c r="K212" s="207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149</v>
      </c>
      <c r="AU212" s="216" t="s">
        <v>85</v>
      </c>
      <c r="AV212" s="14" t="s">
        <v>141</v>
      </c>
      <c r="AW212" s="14" t="s">
        <v>36</v>
      </c>
      <c r="AX212" s="14" t="s">
        <v>83</v>
      </c>
      <c r="AY212" s="216" t="s">
        <v>134</v>
      </c>
    </row>
    <row r="213" spans="1:65" s="2" customFormat="1" ht="16.5" customHeight="1">
      <c r="A213" s="36"/>
      <c r="B213" s="37"/>
      <c r="C213" s="175" t="s">
        <v>218</v>
      </c>
      <c r="D213" s="175" t="s">
        <v>136</v>
      </c>
      <c r="E213" s="176" t="s">
        <v>1041</v>
      </c>
      <c r="F213" s="177" t="s">
        <v>1042</v>
      </c>
      <c r="G213" s="178" t="s">
        <v>139</v>
      </c>
      <c r="H213" s="179">
        <v>18</v>
      </c>
      <c r="I213" s="180"/>
      <c r="J213" s="181">
        <f>ROUND(I213*H213,2)</f>
        <v>0</v>
      </c>
      <c r="K213" s="177" t="s">
        <v>140</v>
      </c>
      <c r="L213" s="41"/>
      <c r="M213" s="182" t="s">
        <v>19</v>
      </c>
      <c r="N213" s="183" t="s">
        <v>46</v>
      </c>
      <c r="O213" s="66"/>
      <c r="P213" s="184">
        <f>O213*H213</f>
        <v>0</v>
      </c>
      <c r="Q213" s="184">
        <v>0</v>
      </c>
      <c r="R213" s="184">
        <f>Q213*H213</f>
        <v>0</v>
      </c>
      <c r="S213" s="184">
        <v>0</v>
      </c>
      <c r="T213" s="185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6" t="s">
        <v>180</v>
      </c>
      <c r="AT213" s="186" t="s">
        <v>136</v>
      </c>
      <c r="AU213" s="186" t="s">
        <v>85</v>
      </c>
      <c r="AY213" s="19" t="s">
        <v>134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19" t="s">
        <v>83</v>
      </c>
      <c r="BK213" s="187">
        <f>ROUND(I213*H213,2)</f>
        <v>0</v>
      </c>
      <c r="BL213" s="19" t="s">
        <v>180</v>
      </c>
      <c r="BM213" s="186" t="s">
        <v>290</v>
      </c>
    </row>
    <row r="214" spans="1:65" s="2" customFormat="1" ht="11.25">
      <c r="A214" s="36"/>
      <c r="B214" s="37"/>
      <c r="C214" s="38"/>
      <c r="D214" s="188" t="s">
        <v>142</v>
      </c>
      <c r="E214" s="38"/>
      <c r="F214" s="189" t="s">
        <v>1042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142</v>
      </c>
      <c r="AU214" s="19" t="s">
        <v>85</v>
      </c>
    </row>
    <row r="215" spans="1:65" s="2" customFormat="1" ht="11.25">
      <c r="A215" s="36"/>
      <c r="B215" s="37"/>
      <c r="C215" s="38"/>
      <c r="D215" s="193" t="s">
        <v>143</v>
      </c>
      <c r="E215" s="38"/>
      <c r="F215" s="194" t="s">
        <v>1043</v>
      </c>
      <c r="G215" s="38"/>
      <c r="H215" s="38"/>
      <c r="I215" s="190"/>
      <c r="J215" s="38"/>
      <c r="K215" s="38"/>
      <c r="L215" s="41"/>
      <c r="M215" s="191"/>
      <c r="N215" s="192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143</v>
      </c>
      <c r="AU215" s="19" t="s">
        <v>85</v>
      </c>
    </row>
    <row r="216" spans="1:65" s="13" customFormat="1" ht="11.25">
      <c r="B216" s="195"/>
      <c r="C216" s="196"/>
      <c r="D216" s="188" t="s">
        <v>149</v>
      </c>
      <c r="E216" s="197" t="s">
        <v>19</v>
      </c>
      <c r="F216" s="198" t="s">
        <v>1044</v>
      </c>
      <c r="G216" s="196"/>
      <c r="H216" s="199">
        <v>18</v>
      </c>
      <c r="I216" s="200"/>
      <c r="J216" s="196"/>
      <c r="K216" s="196"/>
      <c r="L216" s="201"/>
      <c r="M216" s="202"/>
      <c r="N216" s="203"/>
      <c r="O216" s="203"/>
      <c r="P216" s="203"/>
      <c r="Q216" s="203"/>
      <c r="R216" s="203"/>
      <c r="S216" s="203"/>
      <c r="T216" s="204"/>
      <c r="AT216" s="205" t="s">
        <v>149</v>
      </c>
      <c r="AU216" s="205" t="s">
        <v>85</v>
      </c>
      <c r="AV216" s="13" t="s">
        <v>85</v>
      </c>
      <c r="AW216" s="13" t="s">
        <v>36</v>
      </c>
      <c r="AX216" s="13" t="s">
        <v>75</v>
      </c>
      <c r="AY216" s="205" t="s">
        <v>134</v>
      </c>
    </row>
    <row r="217" spans="1:65" s="14" customFormat="1" ht="11.25">
      <c r="B217" s="206"/>
      <c r="C217" s="207"/>
      <c r="D217" s="188" t="s">
        <v>149</v>
      </c>
      <c r="E217" s="208" t="s">
        <v>19</v>
      </c>
      <c r="F217" s="209" t="s">
        <v>151</v>
      </c>
      <c r="G217" s="207"/>
      <c r="H217" s="210">
        <v>18</v>
      </c>
      <c r="I217" s="211"/>
      <c r="J217" s="207"/>
      <c r="K217" s="207"/>
      <c r="L217" s="212"/>
      <c r="M217" s="213"/>
      <c r="N217" s="214"/>
      <c r="O217" s="214"/>
      <c r="P217" s="214"/>
      <c r="Q217" s="214"/>
      <c r="R217" s="214"/>
      <c r="S217" s="214"/>
      <c r="T217" s="215"/>
      <c r="AT217" s="216" t="s">
        <v>149</v>
      </c>
      <c r="AU217" s="216" t="s">
        <v>85</v>
      </c>
      <c r="AV217" s="14" t="s">
        <v>141</v>
      </c>
      <c r="AW217" s="14" t="s">
        <v>36</v>
      </c>
      <c r="AX217" s="14" t="s">
        <v>83</v>
      </c>
      <c r="AY217" s="216" t="s">
        <v>134</v>
      </c>
    </row>
    <row r="218" spans="1:65" s="2" customFormat="1" ht="16.5" customHeight="1">
      <c r="A218" s="36"/>
      <c r="B218" s="37"/>
      <c r="C218" s="175" t="s">
        <v>292</v>
      </c>
      <c r="D218" s="175" t="s">
        <v>136</v>
      </c>
      <c r="E218" s="176" t="s">
        <v>1045</v>
      </c>
      <c r="F218" s="177" t="s">
        <v>1046</v>
      </c>
      <c r="G218" s="178" t="s">
        <v>139</v>
      </c>
      <c r="H218" s="179">
        <v>6</v>
      </c>
      <c r="I218" s="180"/>
      <c r="J218" s="181">
        <f>ROUND(I218*H218,2)</f>
        <v>0</v>
      </c>
      <c r="K218" s="177" t="s">
        <v>140</v>
      </c>
      <c r="L218" s="41"/>
      <c r="M218" s="182" t="s">
        <v>19</v>
      </c>
      <c r="N218" s="183" t="s">
        <v>46</v>
      </c>
      <c r="O218" s="66"/>
      <c r="P218" s="184">
        <f>O218*H218</f>
        <v>0</v>
      </c>
      <c r="Q218" s="184">
        <v>0</v>
      </c>
      <c r="R218" s="184">
        <f>Q218*H218</f>
        <v>0</v>
      </c>
      <c r="S218" s="184">
        <v>0</v>
      </c>
      <c r="T218" s="185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6" t="s">
        <v>180</v>
      </c>
      <c r="AT218" s="186" t="s">
        <v>136</v>
      </c>
      <c r="AU218" s="186" t="s">
        <v>85</v>
      </c>
      <c r="AY218" s="19" t="s">
        <v>134</v>
      </c>
      <c r="BE218" s="187">
        <f>IF(N218="základní",J218,0)</f>
        <v>0</v>
      </c>
      <c r="BF218" s="187">
        <f>IF(N218="snížená",J218,0)</f>
        <v>0</v>
      </c>
      <c r="BG218" s="187">
        <f>IF(N218="zákl. přenesená",J218,0)</f>
        <v>0</v>
      </c>
      <c r="BH218" s="187">
        <f>IF(N218="sníž. přenesená",J218,0)</f>
        <v>0</v>
      </c>
      <c r="BI218" s="187">
        <f>IF(N218="nulová",J218,0)</f>
        <v>0</v>
      </c>
      <c r="BJ218" s="19" t="s">
        <v>83</v>
      </c>
      <c r="BK218" s="187">
        <f>ROUND(I218*H218,2)</f>
        <v>0</v>
      </c>
      <c r="BL218" s="19" t="s">
        <v>180</v>
      </c>
      <c r="BM218" s="186" t="s">
        <v>295</v>
      </c>
    </row>
    <row r="219" spans="1:65" s="2" customFormat="1" ht="11.25">
      <c r="A219" s="36"/>
      <c r="B219" s="37"/>
      <c r="C219" s="38"/>
      <c r="D219" s="188" t="s">
        <v>142</v>
      </c>
      <c r="E219" s="38"/>
      <c r="F219" s="189" t="s">
        <v>1046</v>
      </c>
      <c r="G219" s="38"/>
      <c r="H219" s="38"/>
      <c r="I219" s="190"/>
      <c r="J219" s="38"/>
      <c r="K219" s="38"/>
      <c r="L219" s="41"/>
      <c r="M219" s="191"/>
      <c r="N219" s="192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142</v>
      </c>
      <c r="AU219" s="19" t="s">
        <v>85</v>
      </c>
    </row>
    <row r="220" spans="1:65" s="2" customFormat="1" ht="11.25">
      <c r="A220" s="36"/>
      <c r="B220" s="37"/>
      <c r="C220" s="38"/>
      <c r="D220" s="193" t="s">
        <v>143</v>
      </c>
      <c r="E220" s="38"/>
      <c r="F220" s="194" t="s">
        <v>1047</v>
      </c>
      <c r="G220" s="38"/>
      <c r="H220" s="38"/>
      <c r="I220" s="190"/>
      <c r="J220" s="38"/>
      <c r="K220" s="38"/>
      <c r="L220" s="41"/>
      <c r="M220" s="191"/>
      <c r="N220" s="192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143</v>
      </c>
      <c r="AU220" s="19" t="s">
        <v>85</v>
      </c>
    </row>
    <row r="221" spans="1:65" s="2" customFormat="1" ht="16.5" customHeight="1">
      <c r="A221" s="36"/>
      <c r="B221" s="37"/>
      <c r="C221" s="217" t="s">
        <v>224</v>
      </c>
      <c r="D221" s="217" t="s">
        <v>244</v>
      </c>
      <c r="E221" s="218" t="s">
        <v>1048</v>
      </c>
      <c r="F221" s="219" t="s">
        <v>1049</v>
      </c>
      <c r="G221" s="220" t="s">
        <v>139</v>
      </c>
      <c r="H221" s="221">
        <v>6</v>
      </c>
      <c r="I221" s="222"/>
      <c r="J221" s="223">
        <f>ROUND(I221*H221,2)</f>
        <v>0</v>
      </c>
      <c r="K221" s="219" t="s">
        <v>140</v>
      </c>
      <c r="L221" s="224"/>
      <c r="M221" s="225" t="s">
        <v>19</v>
      </c>
      <c r="N221" s="226" t="s">
        <v>46</v>
      </c>
      <c r="O221" s="66"/>
      <c r="P221" s="184">
        <f>O221*H221</f>
        <v>0</v>
      </c>
      <c r="Q221" s="184">
        <v>0</v>
      </c>
      <c r="R221" s="184">
        <f>Q221*H221</f>
        <v>0</v>
      </c>
      <c r="S221" s="184">
        <v>0</v>
      </c>
      <c r="T221" s="185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6" t="s">
        <v>240</v>
      </c>
      <c r="AT221" s="186" t="s">
        <v>244</v>
      </c>
      <c r="AU221" s="186" t="s">
        <v>85</v>
      </c>
      <c r="AY221" s="19" t="s">
        <v>134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19" t="s">
        <v>83</v>
      </c>
      <c r="BK221" s="187">
        <f>ROUND(I221*H221,2)</f>
        <v>0</v>
      </c>
      <c r="BL221" s="19" t="s">
        <v>180</v>
      </c>
      <c r="BM221" s="186" t="s">
        <v>299</v>
      </c>
    </row>
    <row r="222" spans="1:65" s="2" customFormat="1" ht="11.25">
      <c r="A222" s="36"/>
      <c r="B222" s="37"/>
      <c r="C222" s="38"/>
      <c r="D222" s="188" t="s">
        <v>142</v>
      </c>
      <c r="E222" s="38"/>
      <c r="F222" s="189" t="s">
        <v>1049</v>
      </c>
      <c r="G222" s="38"/>
      <c r="H222" s="38"/>
      <c r="I222" s="190"/>
      <c r="J222" s="38"/>
      <c r="K222" s="38"/>
      <c r="L222" s="41"/>
      <c r="M222" s="191"/>
      <c r="N222" s="192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142</v>
      </c>
      <c r="AU222" s="19" t="s">
        <v>85</v>
      </c>
    </row>
    <row r="223" spans="1:65" s="2" customFormat="1" ht="16.5" customHeight="1">
      <c r="A223" s="36"/>
      <c r="B223" s="37"/>
      <c r="C223" s="175" t="s">
        <v>302</v>
      </c>
      <c r="D223" s="175" t="s">
        <v>136</v>
      </c>
      <c r="E223" s="176" t="s">
        <v>1050</v>
      </c>
      <c r="F223" s="177" t="s">
        <v>1051</v>
      </c>
      <c r="G223" s="178" t="s">
        <v>139</v>
      </c>
      <c r="H223" s="179">
        <v>9</v>
      </c>
      <c r="I223" s="180"/>
      <c r="J223" s="181">
        <f>ROUND(I223*H223,2)</f>
        <v>0</v>
      </c>
      <c r="K223" s="177" t="s">
        <v>140</v>
      </c>
      <c r="L223" s="41"/>
      <c r="M223" s="182" t="s">
        <v>19</v>
      </c>
      <c r="N223" s="183" t="s">
        <v>46</v>
      </c>
      <c r="O223" s="66"/>
      <c r="P223" s="184">
        <f>O223*H223</f>
        <v>0</v>
      </c>
      <c r="Q223" s="184">
        <v>0</v>
      </c>
      <c r="R223" s="184">
        <f>Q223*H223</f>
        <v>0</v>
      </c>
      <c r="S223" s="184">
        <v>0</v>
      </c>
      <c r="T223" s="185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6" t="s">
        <v>180</v>
      </c>
      <c r="AT223" s="186" t="s">
        <v>136</v>
      </c>
      <c r="AU223" s="186" t="s">
        <v>85</v>
      </c>
      <c r="AY223" s="19" t="s">
        <v>134</v>
      </c>
      <c r="BE223" s="187">
        <f>IF(N223="základní",J223,0)</f>
        <v>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19" t="s">
        <v>83</v>
      </c>
      <c r="BK223" s="187">
        <f>ROUND(I223*H223,2)</f>
        <v>0</v>
      </c>
      <c r="BL223" s="19" t="s">
        <v>180</v>
      </c>
      <c r="BM223" s="186" t="s">
        <v>305</v>
      </c>
    </row>
    <row r="224" spans="1:65" s="2" customFormat="1" ht="11.25">
      <c r="A224" s="36"/>
      <c r="B224" s="37"/>
      <c r="C224" s="38"/>
      <c r="D224" s="188" t="s">
        <v>142</v>
      </c>
      <c r="E224" s="38"/>
      <c r="F224" s="189" t="s">
        <v>1051</v>
      </c>
      <c r="G224" s="38"/>
      <c r="H224" s="38"/>
      <c r="I224" s="190"/>
      <c r="J224" s="38"/>
      <c r="K224" s="38"/>
      <c r="L224" s="41"/>
      <c r="M224" s="191"/>
      <c r="N224" s="192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142</v>
      </c>
      <c r="AU224" s="19" t="s">
        <v>85</v>
      </c>
    </row>
    <row r="225" spans="1:65" s="2" customFormat="1" ht="11.25">
      <c r="A225" s="36"/>
      <c r="B225" s="37"/>
      <c r="C225" s="38"/>
      <c r="D225" s="193" t="s">
        <v>143</v>
      </c>
      <c r="E225" s="38"/>
      <c r="F225" s="194" t="s">
        <v>1052</v>
      </c>
      <c r="G225" s="38"/>
      <c r="H225" s="38"/>
      <c r="I225" s="190"/>
      <c r="J225" s="38"/>
      <c r="K225" s="38"/>
      <c r="L225" s="41"/>
      <c r="M225" s="191"/>
      <c r="N225" s="192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143</v>
      </c>
      <c r="AU225" s="19" t="s">
        <v>85</v>
      </c>
    </row>
    <row r="226" spans="1:65" s="13" customFormat="1" ht="11.25">
      <c r="B226" s="195"/>
      <c r="C226" s="196"/>
      <c r="D226" s="188" t="s">
        <v>149</v>
      </c>
      <c r="E226" s="197" t="s">
        <v>19</v>
      </c>
      <c r="F226" s="198" t="s">
        <v>185</v>
      </c>
      <c r="G226" s="196"/>
      <c r="H226" s="199">
        <v>9</v>
      </c>
      <c r="I226" s="200"/>
      <c r="J226" s="196"/>
      <c r="K226" s="196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149</v>
      </c>
      <c r="AU226" s="205" t="s">
        <v>85</v>
      </c>
      <c r="AV226" s="13" t="s">
        <v>85</v>
      </c>
      <c r="AW226" s="13" t="s">
        <v>36</v>
      </c>
      <c r="AX226" s="13" t="s">
        <v>75</v>
      </c>
      <c r="AY226" s="205" t="s">
        <v>134</v>
      </c>
    </row>
    <row r="227" spans="1:65" s="14" customFormat="1" ht="11.25">
      <c r="B227" s="206"/>
      <c r="C227" s="207"/>
      <c r="D227" s="188" t="s">
        <v>149</v>
      </c>
      <c r="E227" s="208" t="s">
        <v>19</v>
      </c>
      <c r="F227" s="209" t="s">
        <v>151</v>
      </c>
      <c r="G227" s="207"/>
      <c r="H227" s="210">
        <v>9</v>
      </c>
      <c r="I227" s="211"/>
      <c r="J227" s="207"/>
      <c r="K227" s="207"/>
      <c r="L227" s="212"/>
      <c r="M227" s="213"/>
      <c r="N227" s="214"/>
      <c r="O227" s="214"/>
      <c r="P227" s="214"/>
      <c r="Q227" s="214"/>
      <c r="R227" s="214"/>
      <c r="S227" s="214"/>
      <c r="T227" s="215"/>
      <c r="AT227" s="216" t="s">
        <v>149</v>
      </c>
      <c r="AU227" s="216" t="s">
        <v>85</v>
      </c>
      <c r="AV227" s="14" t="s">
        <v>141</v>
      </c>
      <c r="AW227" s="14" t="s">
        <v>36</v>
      </c>
      <c r="AX227" s="14" t="s">
        <v>83</v>
      </c>
      <c r="AY227" s="216" t="s">
        <v>134</v>
      </c>
    </row>
    <row r="228" spans="1:65" s="2" customFormat="1" ht="24.2" customHeight="1">
      <c r="A228" s="36"/>
      <c r="B228" s="37"/>
      <c r="C228" s="175" t="s">
        <v>230</v>
      </c>
      <c r="D228" s="175" t="s">
        <v>136</v>
      </c>
      <c r="E228" s="176" t="s">
        <v>1053</v>
      </c>
      <c r="F228" s="177" t="s">
        <v>1054</v>
      </c>
      <c r="G228" s="178" t="s">
        <v>179</v>
      </c>
      <c r="H228" s="179">
        <v>64.64</v>
      </c>
      <c r="I228" s="180"/>
      <c r="J228" s="181">
        <f>ROUND(I228*H228,2)</f>
        <v>0</v>
      </c>
      <c r="K228" s="177" t="s">
        <v>140</v>
      </c>
      <c r="L228" s="41"/>
      <c r="M228" s="182" t="s">
        <v>19</v>
      </c>
      <c r="N228" s="183" t="s">
        <v>46</v>
      </c>
      <c r="O228" s="66"/>
      <c r="P228" s="184">
        <f>O228*H228</f>
        <v>0</v>
      </c>
      <c r="Q228" s="184">
        <v>0</v>
      </c>
      <c r="R228" s="184">
        <f>Q228*H228</f>
        <v>0</v>
      </c>
      <c r="S228" s="184">
        <v>0</v>
      </c>
      <c r="T228" s="185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6" t="s">
        <v>180</v>
      </c>
      <c r="AT228" s="186" t="s">
        <v>136</v>
      </c>
      <c r="AU228" s="186" t="s">
        <v>85</v>
      </c>
      <c r="AY228" s="19" t="s">
        <v>134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19" t="s">
        <v>83</v>
      </c>
      <c r="BK228" s="187">
        <f>ROUND(I228*H228,2)</f>
        <v>0</v>
      </c>
      <c r="BL228" s="19" t="s">
        <v>180</v>
      </c>
      <c r="BM228" s="186" t="s">
        <v>310</v>
      </c>
    </row>
    <row r="229" spans="1:65" s="2" customFormat="1" ht="11.25">
      <c r="A229" s="36"/>
      <c r="B229" s="37"/>
      <c r="C229" s="38"/>
      <c r="D229" s="188" t="s">
        <v>142</v>
      </c>
      <c r="E229" s="38"/>
      <c r="F229" s="189" t="s">
        <v>1054</v>
      </c>
      <c r="G229" s="38"/>
      <c r="H229" s="38"/>
      <c r="I229" s="190"/>
      <c r="J229" s="38"/>
      <c r="K229" s="38"/>
      <c r="L229" s="41"/>
      <c r="M229" s="191"/>
      <c r="N229" s="192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142</v>
      </c>
      <c r="AU229" s="19" t="s">
        <v>85</v>
      </c>
    </row>
    <row r="230" spans="1:65" s="2" customFormat="1" ht="11.25">
      <c r="A230" s="36"/>
      <c r="B230" s="37"/>
      <c r="C230" s="38"/>
      <c r="D230" s="193" t="s">
        <v>143</v>
      </c>
      <c r="E230" s="38"/>
      <c r="F230" s="194" t="s">
        <v>1055</v>
      </c>
      <c r="G230" s="38"/>
      <c r="H230" s="38"/>
      <c r="I230" s="190"/>
      <c r="J230" s="38"/>
      <c r="K230" s="38"/>
      <c r="L230" s="41"/>
      <c r="M230" s="191"/>
      <c r="N230" s="192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143</v>
      </c>
      <c r="AU230" s="19" t="s">
        <v>85</v>
      </c>
    </row>
    <row r="231" spans="1:65" s="15" customFormat="1" ht="11.25">
      <c r="B231" s="232"/>
      <c r="C231" s="233"/>
      <c r="D231" s="188" t="s">
        <v>149</v>
      </c>
      <c r="E231" s="234" t="s">
        <v>19</v>
      </c>
      <c r="F231" s="235" t="s">
        <v>1056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149</v>
      </c>
      <c r="AU231" s="241" t="s">
        <v>85</v>
      </c>
      <c r="AV231" s="15" t="s">
        <v>83</v>
      </c>
      <c r="AW231" s="15" t="s">
        <v>36</v>
      </c>
      <c r="AX231" s="15" t="s">
        <v>75</v>
      </c>
      <c r="AY231" s="241" t="s">
        <v>134</v>
      </c>
    </row>
    <row r="232" spans="1:65" s="13" customFormat="1" ht="11.25">
      <c r="B232" s="195"/>
      <c r="C232" s="196"/>
      <c r="D232" s="188" t="s">
        <v>149</v>
      </c>
      <c r="E232" s="197" t="s">
        <v>19</v>
      </c>
      <c r="F232" s="198" t="s">
        <v>1057</v>
      </c>
      <c r="G232" s="196"/>
      <c r="H232" s="199">
        <v>14.4</v>
      </c>
      <c r="I232" s="200"/>
      <c r="J232" s="196"/>
      <c r="K232" s="196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149</v>
      </c>
      <c r="AU232" s="205" t="s">
        <v>85</v>
      </c>
      <c r="AV232" s="13" t="s">
        <v>85</v>
      </c>
      <c r="AW232" s="13" t="s">
        <v>36</v>
      </c>
      <c r="AX232" s="13" t="s">
        <v>75</v>
      </c>
      <c r="AY232" s="205" t="s">
        <v>134</v>
      </c>
    </row>
    <row r="233" spans="1:65" s="15" customFormat="1" ht="11.25">
      <c r="B233" s="232"/>
      <c r="C233" s="233"/>
      <c r="D233" s="188" t="s">
        <v>149</v>
      </c>
      <c r="E233" s="234" t="s">
        <v>19</v>
      </c>
      <c r="F233" s="235" t="s">
        <v>1058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149</v>
      </c>
      <c r="AU233" s="241" t="s">
        <v>85</v>
      </c>
      <c r="AV233" s="15" t="s">
        <v>83</v>
      </c>
      <c r="AW233" s="15" t="s">
        <v>36</v>
      </c>
      <c r="AX233" s="15" t="s">
        <v>75</v>
      </c>
      <c r="AY233" s="241" t="s">
        <v>134</v>
      </c>
    </row>
    <row r="234" spans="1:65" s="13" customFormat="1" ht="11.25">
      <c r="B234" s="195"/>
      <c r="C234" s="196"/>
      <c r="D234" s="188" t="s">
        <v>149</v>
      </c>
      <c r="E234" s="197" t="s">
        <v>19</v>
      </c>
      <c r="F234" s="198" t="s">
        <v>1059</v>
      </c>
      <c r="G234" s="196"/>
      <c r="H234" s="199">
        <v>10.199999999999999</v>
      </c>
      <c r="I234" s="200"/>
      <c r="J234" s="196"/>
      <c r="K234" s="196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149</v>
      </c>
      <c r="AU234" s="205" t="s">
        <v>85</v>
      </c>
      <c r="AV234" s="13" t="s">
        <v>85</v>
      </c>
      <c r="AW234" s="13" t="s">
        <v>36</v>
      </c>
      <c r="AX234" s="13" t="s">
        <v>75</v>
      </c>
      <c r="AY234" s="205" t="s">
        <v>134</v>
      </c>
    </row>
    <row r="235" spans="1:65" s="15" customFormat="1" ht="11.25">
      <c r="B235" s="232"/>
      <c r="C235" s="233"/>
      <c r="D235" s="188" t="s">
        <v>149</v>
      </c>
      <c r="E235" s="234" t="s">
        <v>19</v>
      </c>
      <c r="F235" s="235" t="s">
        <v>1060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149</v>
      </c>
      <c r="AU235" s="241" t="s">
        <v>85</v>
      </c>
      <c r="AV235" s="15" t="s">
        <v>83</v>
      </c>
      <c r="AW235" s="15" t="s">
        <v>36</v>
      </c>
      <c r="AX235" s="15" t="s">
        <v>75</v>
      </c>
      <c r="AY235" s="241" t="s">
        <v>134</v>
      </c>
    </row>
    <row r="236" spans="1:65" s="13" customFormat="1" ht="11.25">
      <c r="B236" s="195"/>
      <c r="C236" s="196"/>
      <c r="D236" s="188" t="s">
        <v>149</v>
      </c>
      <c r="E236" s="197" t="s">
        <v>19</v>
      </c>
      <c r="F236" s="198" t="s">
        <v>1061</v>
      </c>
      <c r="G236" s="196"/>
      <c r="H236" s="199">
        <v>15.2</v>
      </c>
      <c r="I236" s="200"/>
      <c r="J236" s="196"/>
      <c r="K236" s="196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149</v>
      </c>
      <c r="AU236" s="205" t="s">
        <v>85</v>
      </c>
      <c r="AV236" s="13" t="s">
        <v>85</v>
      </c>
      <c r="AW236" s="13" t="s">
        <v>36</v>
      </c>
      <c r="AX236" s="13" t="s">
        <v>75</v>
      </c>
      <c r="AY236" s="205" t="s">
        <v>134</v>
      </c>
    </row>
    <row r="237" spans="1:65" s="15" customFormat="1" ht="11.25">
      <c r="B237" s="232"/>
      <c r="C237" s="233"/>
      <c r="D237" s="188" t="s">
        <v>149</v>
      </c>
      <c r="E237" s="234" t="s">
        <v>19</v>
      </c>
      <c r="F237" s="235" t="s">
        <v>1062</v>
      </c>
      <c r="G237" s="233"/>
      <c r="H237" s="234" t="s">
        <v>19</v>
      </c>
      <c r="I237" s="236"/>
      <c r="J237" s="233"/>
      <c r="K237" s="233"/>
      <c r="L237" s="237"/>
      <c r="M237" s="238"/>
      <c r="N237" s="239"/>
      <c r="O237" s="239"/>
      <c r="P237" s="239"/>
      <c r="Q237" s="239"/>
      <c r="R237" s="239"/>
      <c r="S237" s="239"/>
      <c r="T237" s="240"/>
      <c r="AT237" s="241" t="s">
        <v>149</v>
      </c>
      <c r="AU237" s="241" t="s">
        <v>85</v>
      </c>
      <c r="AV237" s="15" t="s">
        <v>83</v>
      </c>
      <c r="AW237" s="15" t="s">
        <v>36</v>
      </c>
      <c r="AX237" s="15" t="s">
        <v>75</v>
      </c>
      <c r="AY237" s="241" t="s">
        <v>134</v>
      </c>
    </row>
    <row r="238" spans="1:65" s="13" customFormat="1" ht="11.25">
      <c r="B238" s="195"/>
      <c r="C238" s="196"/>
      <c r="D238" s="188" t="s">
        <v>149</v>
      </c>
      <c r="E238" s="197" t="s">
        <v>19</v>
      </c>
      <c r="F238" s="198" t="s">
        <v>1063</v>
      </c>
      <c r="G238" s="196"/>
      <c r="H238" s="199">
        <v>24.84</v>
      </c>
      <c r="I238" s="200"/>
      <c r="J238" s="196"/>
      <c r="K238" s="196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149</v>
      </c>
      <c r="AU238" s="205" t="s">
        <v>85</v>
      </c>
      <c r="AV238" s="13" t="s">
        <v>85</v>
      </c>
      <c r="AW238" s="13" t="s">
        <v>36</v>
      </c>
      <c r="AX238" s="13" t="s">
        <v>75</v>
      </c>
      <c r="AY238" s="205" t="s">
        <v>134</v>
      </c>
    </row>
    <row r="239" spans="1:65" s="14" customFormat="1" ht="11.25">
      <c r="B239" s="206"/>
      <c r="C239" s="207"/>
      <c r="D239" s="188" t="s">
        <v>149</v>
      </c>
      <c r="E239" s="208" t="s">
        <v>19</v>
      </c>
      <c r="F239" s="209" t="s">
        <v>151</v>
      </c>
      <c r="G239" s="207"/>
      <c r="H239" s="210">
        <v>64.64</v>
      </c>
      <c r="I239" s="211"/>
      <c r="J239" s="207"/>
      <c r="K239" s="207"/>
      <c r="L239" s="212"/>
      <c r="M239" s="213"/>
      <c r="N239" s="214"/>
      <c r="O239" s="214"/>
      <c r="P239" s="214"/>
      <c r="Q239" s="214"/>
      <c r="R239" s="214"/>
      <c r="S239" s="214"/>
      <c r="T239" s="215"/>
      <c r="AT239" s="216" t="s">
        <v>149</v>
      </c>
      <c r="AU239" s="216" t="s">
        <v>85</v>
      </c>
      <c r="AV239" s="14" t="s">
        <v>141</v>
      </c>
      <c r="AW239" s="14" t="s">
        <v>36</v>
      </c>
      <c r="AX239" s="14" t="s">
        <v>83</v>
      </c>
      <c r="AY239" s="216" t="s">
        <v>134</v>
      </c>
    </row>
    <row r="240" spans="1:65" s="2" customFormat="1" ht="16.5" customHeight="1">
      <c r="A240" s="36"/>
      <c r="B240" s="37"/>
      <c r="C240" s="217" t="s">
        <v>313</v>
      </c>
      <c r="D240" s="217" t="s">
        <v>244</v>
      </c>
      <c r="E240" s="218" t="s">
        <v>1064</v>
      </c>
      <c r="F240" s="219" t="s">
        <v>1065</v>
      </c>
      <c r="G240" s="220" t="s">
        <v>188</v>
      </c>
      <c r="H240" s="221">
        <v>0.71099999999999997</v>
      </c>
      <c r="I240" s="222"/>
      <c r="J240" s="223">
        <f>ROUND(I240*H240,2)</f>
        <v>0</v>
      </c>
      <c r="K240" s="219" t="s">
        <v>140</v>
      </c>
      <c r="L240" s="224"/>
      <c r="M240" s="225" t="s">
        <v>19</v>
      </c>
      <c r="N240" s="226" t="s">
        <v>46</v>
      </c>
      <c r="O240" s="66"/>
      <c r="P240" s="184">
        <f>O240*H240</f>
        <v>0</v>
      </c>
      <c r="Q240" s="184">
        <v>0</v>
      </c>
      <c r="R240" s="184">
        <f>Q240*H240</f>
        <v>0</v>
      </c>
      <c r="S240" s="184">
        <v>0</v>
      </c>
      <c r="T240" s="185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6" t="s">
        <v>240</v>
      </c>
      <c r="AT240" s="186" t="s">
        <v>244</v>
      </c>
      <c r="AU240" s="186" t="s">
        <v>85</v>
      </c>
      <c r="AY240" s="19" t="s">
        <v>134</v>
      </c>
      <c r="BE240" s="187">
        <f>IF(N240="základní",J240,0)</f>
        <v>0</v>
      </c>
      <c r="BF240" s="187">
        <f>IF(N240="snížená",J240,0)</f>
        <v>0</v>
      </c>
      <c r="BG240" s="187">
        <f>IF(N240="zákl. přenesená",J240,0)</f>
        <v>0</v>
      </c>
      <c r="BH240" s="187">
        <f>IF(N240="sníž. přenesená",J240,0)</f>
        <v>0</v>
      </c>
      <c r="BI240" s="187">
        <f>IF(N240="nulová",J240,0)</f>
        <v>0</v>
      </c>
      <c r="BJ240" s="19" t="s">
        <v>83</v>
      </c>
      <c r="BK240" s="187">
        <f>ROUND(I240*H240,2)</f>
        <v>0</v>
      </c>
      <c r="BL240" s="19" t="s">
        <v>180</v>
      </c>
      <c r="BM240" s="186" t="s">
        <v>316</v>
      </c>
    </row>
    <row r="241" spans="1:65" s="2" customFormat="1" ht="11.25">
      <c r="A241" s="36"/>
      <c r="B241" s="37"/>
      <c r="C241" s="38"/>
      <c r="D241" s="188" t="s">
        <v>142</v>
      </c>
      <c r="E241" s="38"/>
      <c r="F241" s="189" t="s">
        <v>1065</v>
      </c>
      <c r="G241" s="38"/>
      <c r="H241" s="38"/>
      <c r="I241" s="190"/>
      <c r="J241" s="38"/>
      <c r="K241" s="38"/>
      <c r="L241" s="41"/>
      <c r="M241" s="191"/>
      <c r="N241" s="192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142</v>
      </c>
      <c r="AU241" s="19" t="s">
        <v>85</v>
      </c>
    </row>
    <row r="242" spans="1:65" s="2" customFormat="1" ht="24.2" customHeight="1">
      <c r="A242" s="36"/>
      <c r="B242" s="37"/>
      <c r="C242" s="175" t="s">
        <v>236</v>
      </c>
      <c r="D242" s="175" t="s">
        <v>136</v>
      </c>
      <c r="E242" s="176" t="s">
        <v>1066</v>
      </c>
      <c r="F242" s="177" t="s">
        <v>1067</v>
      </c>
      <c r="G242" s="178" t="s">
        <v>179</v>
      </c>
      <c r="H242" s="179">
        <v>24.6</v>
      </c>
      <c r="I242" s="180"/>
      <c r="J242" s="181">
        <f>ROUND(I242*H242,2)</f>
        <v>0</v>
      </c>
      <c r="K242" s="177" t="s">
        <v>140</v>
      </c>
      <c r="L242" s="41"/>
      <c r="M242" s="182" t="s">
        <v>19</v>
      </c>
      <c r="N242" s="183" t="s">
        <v>46</v>
      </c>
      <c r="O242" s="66"/>
      <c r="P242" s="184">
        <f>O242*H242</f>
        <v>0</v>
      </c>
      <c r="Q242" s="184">
        <v>0</v>
      </c>
      <c r="R242" s="184">
        <f>Q242*H242</f>
        <v>0</v>
      </c>
      <c r="S242" s="184">
        <v>0</v>
      </c>
      <c r="T242" s="185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6" t="s">
        <v>180</v>
      </c>
      <c r="AT242" s="186" t="s">
        <v>136</v>
      </c>
      <c r="AU242" s="186" t="s">
        <v>85</v>
      </c>
      <c r="AY242" s="19" t="s">
        <v>134</v>
      </c>
      <c r="BE242" s="187">
        <f>IF(N242="základní",J242,0)</f>
        <v>0</v>
      </c>
      <c r="BF242" s="187">
        <f>IF(N242="snížená",J242,0)</f>
        <v>0</v>
      </c>
      <c r="BG242" s="187">
        <f>IF(N242="zákl. přenesená",J242,0)</f>
        <v>0</v>
      </c>
      <c r="BH242" s="187">
        <f>IF(N242="sníž. přenesená",J242,0)</f>
        <v>0</v>
      </c>
      <c r="BI242" s="187">
        <f>IF(N242="nulová",J242,0)</f>
        <v>0</v>
      </c>
      <c r="BJ242" s="19" t="s">
        <v>83</v>
      </c>
      <c r="BK242" s="187">
        <f>ROUND(I242*H242,2)</f>
        <v>0</v>
      </c>
      <c r="BL242" s="19" t="s">
        <v>180</v>
      </c>
      <c r="BM242" s="186" t="s">
        <v>321</v>
      </c>
    </row>
    <row r="243" spans="1:65" s="2" customFormat="1" ht="11.25">
      <c r="A243" s="36"/>
      <c r="B243" s="37"/>
      <c r="C243" s="38"/>
      <c r="D243" s="188" t="s">
        <v>142</v>
      </c>
      <c r="E243" s="38"/>
      <c r="F243" s="189" t="s">
        <v>1067</v>
      </c>
      <c r="G243" s="38"/>
      <c r="H243" s="38"/>
      <c r="I243" s="190"/>
      <c r="J243" s="38"/>
      <c r="K243" s="38"/>
      <c r="L243" s="41"/>
      <c r="M243" s="191"/>
      <c r="N243" s="192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142</v>
      </c>
      <c r="AU243" s="19" t="s">
        <v>85</v>
      </c>
    </row>
    <row r="244" spans="1:65" s="2" customFormat="1" ht="11.25">
      <c r="A244" s="36"/>
      <c r="B244" s="37"/>
      <c r="C244" s="38"/>
      <c r="D244" s="193" t="s">
        <v>143</v>
      </c>
      <c r="E244" s="38"/>
      <c r="F244" s="194" t="s">
        <v>1068</v>
      </c>
      <c r="G244" s="38"/>
      <c r="H244" s="38"/>
      <c r="I244" s="190"/>
      <c r="J244" s="38"/>
      <c r="K244" s="38"/>
      <c r="L244" s="41"/>
      <c r="M244" s="191"/>
      <c r="N244" s="192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143</v>
      </c>
      <c r="AU244" s="19" t="s">
        <v>85</v>
      </c>
    </row>
    <row r="245" spans="1:65" s="15" customFormat="1" ht="11.25">
      <c r="B245" s="232"/>
      <c r="C245" s="233"/>
      <c r="D245" s="188" t="s">
        <v>149</v>
      </c>
      <c r="E245" s="234" t="s">
        <v>19</v>
      </c>
      <c r="F245" s="235" t="s">
        <v>1069</v>
      </c>
      <c r="G245" s="233"/>
      <c r="H245" s="234" t="s">
        <v>19</v>
      </c>
      <c r="I245" s="236"/>
      <c r="J245" s="233"/>
      <c r="K245" s="233"/>
      <c r="L245" s="237"/>
      <c r="M245" s="238"/>
      <c r="N245" s="239"/>
      <c r="O245" s="239"/>
      <c r="P245" s="239"/>
      <c r="Q245" s="239"/>
      <c r="R245" s="239"/>
      <c r="S245" s="239"/>
      <c r="T245" s="240"/>
      <c r="AT245" s="241" t="s">
        <v>149</v>
      </c>
      <c r="AU245" s="241" t="s">
        <v>85</v>
      </c>
      <c r="AV245" s="15" t="s">
        <v>83</v>
      </c>
      <c r="AW245" s="15" t="s">
        <v>36</v>
      </c>
      <c r="AX245" s="15" t="s">
        <v>75</v>
      </c>
      <c r="AY245" s="241" t="s">
        <v>134</v>
      </c>
    </row>
    <row r="246" spans="1:65" s="13" customFormat="1" ht="11.25">
      <c r="B246" s="195"/>
      <c r="C246" s="196"/>
      <c r="D246" s="188" t="s">
        <v>149</v>
      </c>
      <c r="E246" s="197" t="s">
        <v>19</v>
      </c>
      <c r="F246" s="198" t="s">
        <v>1070</v>
      </c>
      <c r="G246" s="196"/>
      <c r="H246" s="199">
        <v>24.6</v>
      </c>
      <c r="I246" s="200"/>
      <c r="J246" s="196"/>
      <c r="K246" s="196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149</v>
      </c>
      <c r="AU246" s="205" t="s">
        <v>85</v>
      </c>
      <c r="AV246" s="13" t="s">
        <v>85</v>
      </c>
      <c r="AW246" s="13" t="s">
        <v>36</v>
      </c>
      <c r="AX246" s="13" t="s">
        <v>75</v>
      </c>
      <c r="AY246" s="205" t="s">
        <v>134</v>
      </c>
    </row>
    <row r="247" spans="1:65" s="14" customFormat="1" ht="11.25">
      <c r="B247" s="206"/>
      <c r="C247" s="207"/>
      <c r="D247" s="188" t="s">
        <v>149</v>
      </c>
      <c r="E247" s="208" t="s">
        <v>19</v>
      </c>
      <c r="F247" s="209" t="s">
        <v>151</v>
      </c>
      <c r="G247" s="207"/>
      <c r="H247" s="210">
        <v>24.6</v>
      </c>
      <c r="I247" s="211"/>
      <c r="J247" s="207"/>
      <c r="K247" s="207"/>
      <c r="L247" s="212"/>
      <c r="M247" s="213"/>
      <c r="N247" s="214"/>
      <c r="O247" s="214"/>
      <c r="P247" s="214"/>
      <c r="Q247" s="214"/>
      <c r="R247" s="214"/>
      <c r="S247" s="214"/>
      <c r="T247" s="215"/>
      <c r="AT247" s="216" t="s">
        <v>149</v>
      </c>
      <c r="AU247" s="216" t="s">
        <v>85</v>
      </c>
      <c r="AV247" s="14" t="s">
        <v>141</v>
      </c>
      <c r="AW247" s="14" t="s">
        <v>36</v>
      </c>
      <c r="AX247" s="14" t="s">
        <v>83</v>
      </c>
      <c r="AY247" s="216" t="s">
        <v>134</v>
      </c>
    </row>
    <row r="248" spans="1:65" s="2" customFormat="1" ht="16.5" customHeight="1">
      <c r="A248" s="36"/>
      <c r="B248" s="37"/>
      <c r="C248" s="217" t="s">
        <v>328</v>
      </c>
      <c r="D248" s="217" t="s">
        <v>244</v>
      </c>
      <c r="E248" s="218" t="s">
        <v>1071</v>
      </c>
      <c r="F248" s="219" t="s">
        <v>1072</v>
      </c>
      <c r="G248" s="220" t="s">
        <v>188</v>
      </c>
      <c r="H248" s="221">
        <v>0.378</v>
      </c>
      <c r="I248" s="222"/>
      <c r="J248" s="223">
        <f>ROUND(I248*H248,2)</f>
        <v>0</v>
      </c>
      <c r="K248" s="219" t="s">
        <v>140</v>
      </c>
      <c r="L248" s="224"/>
      <c r="M248" s="225" t="s">
        <v>19</v>
      </c>
      <c r="N248" s="226" t="s">
        <v>46</v>
      </c>
      <c r="O248" s="66"/>
      <c r="P248" s="184">
        <f>O248*H248</f>
        <v>0</v>
      </c>
      <c r="Q248" s="184">
        <v>0</v>
      </c>
      <c r="R248" s="184">
        <f>Q248*H248</f>
        <v>0</v>
      </c>
      <c r="S248" s="184">
        <v>0</v>
      </c>
      <c r="T248" s="185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6" t="s">
        <v>240</v>
      </c>
      <c r="AT248" s="186" t="s">
        <v>244</v>
      </c>
      <c r="AU248" s="186" t="s">
        <v>85</v>
      </c>
      <c r="AY248" s="19" t="s">
        <v>134</v>
      </c>
      <c r="BE248" s="187">
        <f>IF(N248="základní",J248,0)</f>
        <v>0</v>
      </c>
      <c r="BF248" s="187">
        <f>IF(N248="snížená",J248,0)</f>
        <v>0</v>
      </c>
      <c r="BG248" s="187">
        <f>IF(N248="zákl. přenesená",J248,0)</f>
        <v>0</v>
      </c>
      <c r="BH248" s="187">
        <f>IF(N248="sníž. přenesená",J248,0)</f>
        <v>0</v>
      </c>
      <c r="BI248" s="187">
        <f>IF(N248="nulová",J248,0)</f>
        <v>0</v>
      </c>
      <c r="BJ248" s="19" t="s">
        <v>83</v>
      </c>
      <c r="BK248" s="187">
        <f>ROUND(I248*H248,2)</f>
        <v>0</v>
      </c>
      <c r="BL248" s="19" t="s">
        <v>180</v>
      </c>
      <c r="BM248" s="186" t="s">
        <v>331</v>
      </c>
    </row>
    <row r="249" spans="1:65" s="2" customFormat="1" ht="11.25">
      <c r="A249" s="36"/>
      <c r="B249" s="37"/>
      <c r="C249" s="38"/>
      <c r="D249" s="188" t="s">
        <v>142</v>
      </c>
      <c r="E249" s="38"/>
      <c r="F249" s="189" t="s">
        <v>1072</v>
      </c>
      <c r="G249" s="38"/>
      <c r="H249" s="38"/>
      <c r="I249" s="190"/>
      <c r="J249" s="38"/>
      <c r="K249" s="38"/>
      <c r="L249" s="41"/>
      <c r="M249" s="191"/>
      <c r="N249" s="192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142</v>
      </c>
      <c r="AU249" s="19" t="s">
        <v>85</v>
      </c>
    </row>
    <row r="250" spans="1:65" s="2" customFormat="1" ht="16.5" customHeight="1">
      <c r="A250" s="36"/>
      <c r="B250" s="37"/>
      <c r="C250" s="175" t="s">
        <v>240</v>
      </c>
      <c r="D250" s="175" t="s">
        <v>136</v>
      </c>
      <c r="E250" s="176" t="s">
        <v>1073</v>
      </c>
      <c r="F250" s="177" t="s">
        <v>1074</v>
      </c>
      <c r="G250" s="178" t="s">
        <v>147</v>
      </c>
      <c r="H250" s="179">
        <v>18.22</v>
      </c>
      <c r="I250" s="180"/>
      <c r="J250" s="181">
        <f>ROUND(I250*H250,2)</f>
        <v>0</v>
      </c>
      <c r="K250" s="177" t="s">
        <v>140</v>
      </c>
      <c r="L250" s="41"/>
      <c r="M250" s="182" t="s">
        <v>19</v>
      </c>
      <c r="N250" s="183" t="s">
        <v>46</v>
      </c>
      <c r="O250" s="66"/>
      <c r="P250" s="184">
        <f>O250*H250</f>
        <v>0</v>
      </c>
      <c r="Q250" s="184">
        <v>0</v>
      </c>
      <c r="R250" s="184">
        <f>Q250*H250</f>
        <v>0</v>
      </c>
      <c r="S250" s="184">
        <v>0</v>
      </c>
      <c r="T250" s="185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6" t="s">
        <v>180</v>
      </c>
      <c r="AT250" s="186" t="s">
        <v>136</v>
      </c>
      <c r="AU250" s="186" t="s">
        <v>85</v>
      </c>
      <c r="AY250" s="19" t="s">
        <v>134</v>
      </c>
      <c r="BE250" s="187">
        <f>IF(N250="základní",J250,0)</f>
        <v>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19" t="s">
        <v>83</v>
      </c>
      <c r="BK250" s="187">
        <f>ROUND(I250*H250,2)</f>
        <v>0</v>
      </c>
      <c r="BL250" s="19" t="s">
        <v>180</v>
      </c>
      <c r="BM250" s="186" t="s">
        <v>339</v>
      </c>
    </row>
    <row r="251" spans="1:65" s="2" customFormat="1" ht="11.25">
      <c r="A251" s="36"/>
      <c r="B251" s="37"/>
      <c r="C251" s="38"/>
      <c r="D251" s="188" t="s">
        <v>142</v>
      </c>
      <c r="E251" s="38"/>
      <c r="F251" s="189" t="s">
        <v>1074</v>
      </c>
      <c r="G251" s="38"/>
      <c r="H251" s="38"/>
      <c r="I251" s="190"/>
      <c r="J251" s="38"/>
      <c r="K251" s="38"/>
      <c r="L251" s="41"/>
      <c r="M251" s="191"/>
      <c r="N251" s="192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142</v>
      </c>
      <c r="AU251" s="19" t="s">
        <v>85</v>
      </c>
    </row>
    <row r="252" spans="1:65" s="2" customFormat="1" ht="11.25">
      <c r="A252" s="36"/>
      <c r="B252" s="37"/>
      <c r="C252" s="38"/>
      <c r="D252" s="193" t="s">
        <v>143</v>
      </c>
      <c r="E252" s="38"/>
      <c r="F252" s="194" t="s">
        <v>1075</v>
      </c>
      <c r="G252" s="38"/>
      <c r="H252" s="38"/>
      <c r="I252" s="190"/>
      <c r="J252" s="38"/>
      <c r="K252" s="38"/>
      <c r="L252" s="41"/>
      <c r="M252" s="191"/>
      <c r="N252" s="192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143</v>
      </c>
      <c r="AU252" s="19" t="s">
        <v>85</v>
      </c>
    </row>
    <row r="253" spans="1:65" s="13" customFormat="1" ht="11.25">
      <c r="B253" s="195"/>
      <c r="C253" s="196"/>
      <c r="D253" s="188" t="s">
        <v>149</v>
      </c>
      <c r="E253" s="197" t="s">
        <v>19</v>
      </c>
      <c r="F253" s="198" t="s">
        <v>1076</v>
      </c>
      <c r="G253" s="196"/>
      <c r="H253" s="199">
        <v>18.22</v>
      </c>
      <c r="I253" s="200"/>
      <c r="J253" s="196"/>
      <c r="K253" s="196"/>
      <c r="L253" s="201"/>
      <c r="M253" s="202"/>
      <c r="N253" s="203"/>
      <c r="O253" s="203"/>
      <c r="P253" s="203"/>
      <c r="Q253" s="203"/>
      <c r="R253" s="203"/>
      <c r="S253" s="203"/>
      <c r="T253" s="204"/>
      <c r="AT253" s="205" t="s">
        <v>149</v>
      </c>
      <c r="AU253" s="205" t="s">
        <v>85</v>
      </c>
      <c r="AV253" s="13" t="s">
        <v>85</v>
      </c>
      <c r="AW253" s="13" t="s">
        <v>36</v>
      </c>
      <c r="AX253" s="13" t="s">
        <v>75</v>
      </c>
      <c r="AY253" s="205" t="s">
        <v>134</v>
      </c>
    </row>
    <row r="254" spans="1:65" s="14" customFormat="1" ht="11.25">
      <c r="B254" s="206"/>
      <c r="C254" s="207"/>
      <c r="D254" s="188" t="s">
        <v>149</v>
      </c>
      <c r="E254" s="208" t="s">
        <v>19</v>
      </c>
      <c r="F254" s="209" t="s">
        <v>151</v>
      </c>
      <c r="G254" s="207"/>
      <c r="H254" s="210">
        <v>18.22</v>
      </c>
      <c r="I254" s="211"/>
      <c r="J254" s="207"/>
      <c r="K254" s="207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149</v>
      </c>
      <c r="AU254" s="216" t="s">
        <v>85</v>
      </c>
      <c r="AV254" s="14" t="s">
        <v>141</v>
      </c>
      <c r="AW254" s="14" t="s">
        <v>36</v>
      </c>
      <c r="AX254" s="14" t="s">
        <v>83</v>
      </c>
      <c r="AY254" s="216" t="s">
        <v>134</v>
      </c>
    </row>
    <row r="255" spans="1:65" s="2" customFormat="1" ht="16.5" customHeight="1">
      <c r="A255" s="36"/>
      <c r="B255" s="37"/>
      <c r="C255" s="217" t="s">
        <v>351</v>
      </c>
      <c r="D255" s="217" t="s">
        <v>244</v>
      </c>
      <c r="E255" s="218" t="s">
        <v>1077</v>
      </c>
      <c r="F255" s="219" t="s">
        <v>1078</v>
      </c>
      <c r="G255" s="220" t="s">
        <v>188</v>
      </c>
      <c r="H255" s="221">
        <v>0.32700000000000001</v>
      </c>
      <c r="I255" s="222"/>
      <c r="J255" s="223">
        <f>ROUND(I255*H255,2)</f>
        <v>0</v>
      </c>
      <c r="K255" s="219" t="s">
        <v>140</v>
      </c>
      <c r="L255" s="224"/>
      <c r="M255" s="225" t="s">
        <v>19</v>
      </c>
      <c r="N255" s="226" t="s">
        <v>46</v>
      </c>
      <c r="O255" s="66"/>
      <c r="P255" s="184">
        <f>O255*H255</f>
        <v>0</v>
      </c>
      <c r="Q255" s="184">
        <v>0</v>
      </c>
      <c r="R255" s="184">
        <f>Q255*H255</f>
        <v>0</v>
      </c>
      <c r="S255" s="184">
        <v>0</v>
      </c>
      <c r="T255" s="185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6" t="s">
        <v>240</v>
      </c>
      <c r="AT255" s="186" t="s">
        <v>244</v>
      </c>
      <c r="AU255" s="186" t="s">
        <v>85</v>
      </c>
      <c r="AY255" s="19" t="s">
        <v>134</v>
      </c>
      <c r="BE255" s="187">
        <f>IF(N255="základní",J255,0)</f>
        <v>0</v>
      </c>
      <c r="BF255" s="187">
        <f>IF(N255="snížená",J255,0)</f>
        <v>0</v>
      </c>
      <c r="BG255" s="187">
        <f>IF(N255="zákl. přenesená",J255,0)</f>
        <v>0</v>
      </c>
      <c r="BH255" s="187">
        <f>IF(N255="sníž. přenesená",J255,0)</f>
        <v>0</v>
      </c>
      <c r="BI255" s="187">
        <f>IF(N255="nulová",J255,0)</f>
        <v>0</v>
      </c>
      <c r="BJ255" s="19" t="s">
        <v>83</v>
      </c>
      <c r="BK255" s="187">
        <f>ROUND(I255*H255,2)</f>
        <v>0</v>
      </c>
      <c r="BL255" s="19" t="s">
        <v>180</v>
      </c>
      <c r="BM255" s="186" t="s">
        <v>354</v>
      </c>
    </row>
    <row r="256" spans="1:65" s="2" customFormat="1" ht="11.25">
      <c r="A256" s="36"/>
      <c r="B256" s="37"/>
      <c r="C256" s="38"/>
      <c r="D256" s="188" t="s">
        <v>142</v>
      </c>
      <c r="E256" s="38"/>
      <c r="F256" s="189" t="s">
        <v>1078</v>
      </c>
      <c r="G256" s="38"/>
      <c r="H256" s="38"/>
      <c r="I256" s="190"/>
      <c r="J256" s="38"/>
      <c r="K256" s="38"/>
      <c r="L256" s="41"/>
      <c r="M256" s="191"/>
      <c r="N256" s="192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142</v>
      </c>
      <c r="AU256" s="19" t="s">
        <v>85</v>
      </c>
    </row>
    <row r="257" spans="1:65" s="2" customFormat="1" ht="16.5" customHeight="1">
      <c r="A257" s="36"/>
      <c r="B257" s="37"/>
      <c r="C257" s="175" t="s">
        <v>248</v>
      </c>
      <c r="D257" s="175" t="s">
        <v>136</v>
      </c>
      <c r="E257" s="176" t="s">
        <v>1079</v>
      </c>
      <c r="F257" s="177" t="s">
        <v>1080</v>
      </c>
      <c r="G257" s="178" t="s">
        <v>188</v>
      </c>
      <c r="H257" s="179">
        <v>1.4159999999999999</v>
      </c>
      <c r="I257" s="180"/>
      <c r="J257" s="181">
        <f>ROUND(I257*H257,2)</f>
        <v>0</v>
      </c>
      <c r="K257" s="177" t="s">
        <v>140</v>
      </c>
      <c r="L257" s="41"/>
      <c r="M257" s="182" t="s">
        <v>19</v>
      </c>
      <c r="N257" s="183" t="s">
        <v>46</v>
      </c>
      <c r="O257" s="66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6" t="s">
        <v>180</v>
      </c>
      <c r="AT257" s="186" t="s">
        <v>136</v>
      </c>
      <c r="AU257" s="186" t="s">
        <v>85</v>
      </c>
      <c r="AY257" s="19" t="s">
        <v>134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9" t="s">
        <v>83</v>
      </c>
      <c r="BK257" s="187">
        <f>ROUND(I257*H257,2)</f>
        <v>0</v>
      </c>
      <c r="BL257" s="19" t="s">
        <v>180</v>
      </c>
      <c r="BM257" s="186" t="s">
        <v>359</v>
      </c>
    </row>
    <row r="258" spans="1:65" s="2" customFormat="1" ht="11.25">
      <c r="A258" s="36"/>
      <c r="B258" s="37"/>
      <c r="C258" s="38"/>
      <c r="D258" s="188" t="s">
        <v>142</v>
      </c>
      <c r="E258" s="38"/>
      <c r="F258" s="189" t="s">
        <v>1080</v>
      </c>
      <c r="G258" s="38"/>
      <c r="H258" s="38"/>
      <c r="I258" s="190"/>
      <c r="J258" s="38"/>
      <c r="K258" s="38"/>
      <c r="L258" s="41"/>
      <c r="M258" s="191"/>
      <c r="N258" s="192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142</v>
      </c>
      <c r="AU258" s="19" t="s">
        <v>85</v>
      </c>
    </row>
    <row r="259" spans="1:65" s="2" customFormat="1" ht="11.25">
      <c r="A259" s="36"/>
      <c r="B259" s="37"/>
      <c r="C259" s="38"/>
      <c r="D259" s="193" t="s">
        <v>143</v>
      </c>
      <c r="E259" s="38"/>
      <c r="F259" s="194" t="s">
        <v>1081</v>
      </c>
      <c r="G259" s="38"/>
      <c r="H259" s="38"/>
      <c r="I259" s="190"/>
      <c r="J259" s="38"/>
      <c r="K259" s="38"/>
      <c r="L259" s="41"/>
      <c r="M259" s="191"/>
      <c r="N259" s="192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143</v>
      </c>
      <c r="AU259" s="19" t="s">
        <v>85</v>
      </c>
    </row>
    <row r="260" spans="1:65" s="13" customFormat="1" ht="11.25">
      <c r="B260" s="195"/>
      <c r="C260" s="196"/>
      <c r="D260" s="188" t="s">
        <v>149</v>
      </c>
      <c r="E260" s="197" t="s">
        <v>19</v>
      </c>
      <c r="F260" s="198" t="s">
        <v>1082</v>
      </c>
      <c r="G260" s="196"/>
      <c r="H260" s="199">
        <v>1.4159999999999999</v>
      </c>
      <c r="I260" s="200"/>
      <c r="J260" s="196"/>
      <c r="K260" s="196"/>
      <c r="L260" s="201"/>
      <c r="M260" s="202"/>
      <c r="N260" s="203"/>
      <c r="O260" s="203"/>
      <c r="P260" s="203"/>
      <c r="Q260" s="203"/>
      <c r="R260" s="203"/>
      <c r="S260" s="203"/>
      <c r="T260" s="204"/>
      <c r="AT260" s="205" t="s">
        <v>149</v>
      </c>
      <c r="AU260" s="205" t="s">
        <v>85</v>
      </c>
      <c r="AV260" s="13" t="s">
        <v>85</v>
      </c>
      <c r="AW260" s="13" t="s">
        <v>36</v>
      </c>
      <c r="AX260" s="13" t="s">
        <v>75</v>
      </c>
      <c r="AY260" s="205" t="s">
        <v>134</v>
      </c>
    </row>
    <row r="261" spans="1:65" s="14" customFormat="1" ht="11.25">
      <c r="B261" s="206"/>
      <c r="C261" s="207"/>
      <c r="D261" s="188" t="s">
        <v>149</v>
      </c>
      <c r="E261" s="208" t="s">
        <v>19</v>
      </c>
      <c r="F261" s="209" t="s">
        <v>151</v>
      </c>
      <c r="G261" s="207"/>
      <c r="H261" s="210">
        <v>1.4159999999999999</v>
      </c>
      <c r="I261" s="211"/>
      <c r="J261" s="207"/>
      <c r="K261" s="207"/>
      <c r="L261" s="212"/>
      <c r="M261" s="213"/>
      <c r="N261" s="214"/>
      <c r="O261" s="214"/>
      <c r="P261" s="214"/>
      <c r="Q261" s="214"/>
      <c r="R261" s="214"/>
      <c r="S261" s="214"/>
      <c r="T261" s="215"/>
      <c r="AT261" s="216" t="s">
        <v>149</v>
      </c>
      <c r="AU261" s="216" t="s">
        <v>85</v>
      </c>
      <c r="AV261" s="14" t="s">
        <v>141</v>
      </c>
      <c r="AW261" s="14" t="s">
        <v>36</v>
      </c>
      <c r="AX261" s="14" t="s">
        <v>83</v>
      </c>
      <c r="AY261" s="216" t="s">
        <v>134</v>
      </c>
    </row>
    <row r="262" spans="1:65" s="2" customFormat="1" ht="16.5" customHeight="1">
      <c r="A262" s="36"/>
      <c r="B262" s="37"/>
      <c r="C262" s="175" t="s">
        <v>361</v>
      </c>
      <c r="D262" s="175" t="s">
        <v>136</v>
      </c>
      <c r="E262" s="176" t="s">
        <v>1083</v>
      </c>
      <c r="F262" s="177" t="s">
        <v>1084</v>
      </c>
      <c r="G262" s="178" t="s">
        <v>229</v>
      </c>
      <c r="H262" s="179">
        <v>0.83599999999999997</v>
      </c>
      <c r="I262" s="180"/>
      <c r="J262" s="181">
        <f>ROUND(I262*H262,2)</f>
        <v>0</v>
      </c>
      <c r="K262" s="177" t="s">
        <v>140</v>
      </c>
      <c r="L262" s="41"/>
      <c r="M262" s="182" t="s">
        <v>19</v>
      </c>
      <c r="N262" s="183" t="s">
        <v>46</v>
      </c>
      <c r="O262" s="66"/>
      <c r="P262" s="184">
        <f>O262*H262</f>
        <v>0</v>
      </c>
      <c r="Q262" s="184">
        <v>0</v>
      </c>
      <c r="R262" s="184">
        <f>Q262*H262</f>
        <v>0</v>
      </c>
      <c r="S262" s="184">
        <v>0</v>
      </c>
      <c r="T262" s="185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6" t="s">
        <v>180</v>
      </c>
      <c r="AT262" s="186" t="s">
        <v>136</v>
      </c>
      <c r="AU262" s="186" t="s">
        <v>85</v>
      </c>
      <c r="AY262" s="19" t="s">
        <v>134</v>
      </c>
      <c r="BE262" s="187">
        <f>IF(N262="základní",J262,0)</f>
        <v>0</v>
      </c>
      <c r="BF262" s="187">
        <f>IF(N262="snížená",J262,0)</f>
        <v>0</v>
      </c>
      <c r="BG262" s="187">
        <f>IF(N262="zákl. přenesená",J262,0)</f>
        <v>0</v>
      </c>
      <c r="BH262" s="187">
        <f>IF(N262="sníž. přenesená",J262,0)</f>
        <v>0</v>
      </c>
      <c r="BI262" s="187">
        <f>IF(N262="nulová",J262,0)</f>
        <v>0</v>
      </c>
      <c r="BJ262" s="19" t="s">
        <v>83</v>
      </c>
      <c r="BK262" s="187">
        <f>ROUND(I262*H262,2)</f>
        <v>0</v>
      </c>
      <c r="BL262" s="19" t="s">
        <v>180</v>
      </c>
      <c r="BM262" s="186" t="s">
        <v>364</v>
      </c>
    </row>
    <row r="263" spans="1:65" s="2" customFormat="1" ht="11.25">
      <c r="A263" s="36"/>
      <c r="B263" s="37"/>
      <c r="C263" s="38"/>
      <c r="D263" s="188" t="s">
        <v>142</v>
      </c>
      <c r="E263" s="38"/>
      <c r="F263" s="189" t="s">
        <v>1084</v>
      </c>
      <c r="G263" s="38"/>
      <c r="H263" s="38"/>
      <c r="I263" s="190"/>
      <c r="J263" s="38"/>
      <c r="K263" s="38"/>
      <c r="L263" s="41"/>
      <c r="M263" s="191"/>
      <c r="N263" s="192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142</v>
      </c>
      <c r="AU263" s="19" t="s">
        <v>85</v>
      </c>
    </row>
    <row r="264" spans="1:65" s="2" customFormat="1" ht="11.25">
      <c r="A264" s="36"/>
      <c r="B264" s="37"/>
      <c r="C264" s="38"/>
      <c r="D264" s="193" t="s">
        <v>143</v>
      </c>
      <c r="E264" s="38"/>
      <c r="F264" s="194" t="s">
        <v>1085</v>
      </c>
      <c r="G264" s="38"/>
      <c r="H264" s="38"/>
      <c r="I264" s="190"/>
      <c r="J264" s="38"/>
      <c r="K264" s="38"/>
      <c r="L264" s="41"/>
      <c r="M264" s="191"/>
      <c r="N264" s="192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143</v>
      </c>
      <c r="AU264" s="19" t="s">
        <v>85</v>
      </c>
    </row>
    <row r="265" spans="1:65" s="12" customFormat="1" ht="22.9" customHeight="1">
      <c r="B265" s="159"/>
      <c r="C265" s="160"/>
      <c r="D265" s="161" t="s">
        <v>74</v>
      </c>
      <c r="E265" s="173" t="s">
        <v>1086</v>
      </c>
      <c r="F265" s="173" t="s">
        <v>1087</v>
      </c>
      <c r="G265" s="160"/>
      <c r="H265" s="160"/>
      <c r="I265" s="163"/>
      <c r="J265" s="174">
        <f>BK265</f>
        <v>0</v>
      </c>
      <c r="K265" s="160"/>
      <c r="L265" s="165"/>
      <c r="M265" s="166"/>
      <c r="N265" s="167"/>
      <c r="O265" s="167"/>
      <c r="P265" s="168">
        <f>SUM(P266:P281)</f>
        <v>0</v>
      </c>
      <c r="Q265" s="167"/>
      <c r="R265" s="168">
        <f>SUM(R266:R281)</f>
        <v>0</v>
      </c>
      <c r="S265" s="167"/>
      <c r="T265" s="169">
        <f>SUM(T266:T281)</f>
        <v>0</v>
      </c>
      <c r="AR265" s="170" t="s">
        <v>85</v>
      </c>
      <c r="AT265" s="171" t="s">
        <v>74</v>
      </c>
      <c r="AU265" s="171" t="s">
        <v>83</v>
      </c>
      <c r="AY265" s="170" t="s">
        <v>134</v>
      </c>
      <c r="BK265" s="172">
        <f>SUM(BK266:BK281)</f>
        <v>0</v>
      </c>
    </row>
    <row r="266" spans="1:65" s="2" customFormat="1" ht="16.5" customHeight="1">
      <c r="A266" s="36"/>
      <c r="B266" s="37"/>
      <c r="C266" s="175" t="s">
        <v>252</v>
      </c>
      <c r="D266" s="175" t="s">
        <v>136</v>
      </c>
      <c r="E266" s="176" t="s">
        <v>1088</v>
      </c>
      <c r="F266" s="177" t="s">
        <v>1089</v>
      </c>
      <c r="G266" s="178" t="s">
        <v>179</v>
      </c>
      <c r="H266" s="179">
        <v>13.2</v>
      </c>
      <c r="I266" s="180"/>
      <c r="J266" s="181">
        <f>ROUND(I266*H266,2)</f>
        <v>0</v>
      </c>
      <c r="K266" s="177" t="s">
        <v>140</v>
      </c>
      <c r="L266" s="41"/>
      <c r="M266" s="182" t="s">
        <v>19</v>
      </c>
      <c r="N266" s="183" t="s">
        <v>46</v>
      </c>
      <c r="O266" s="66"/>
      <c r="P266" s="184">
        <f>O266*H266</f>
        <v>0</v>
      </c>
      <c r="Q266" s="184">
        <v>0</v>
      </c>
      <c r="R266" s="184">
        <f>Q266*H266</f>
        <v>0</v>
      </c>
      <c r="S266" s="184">
        <v>0</v>
      </c>
      <c r="T266" s="185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6" t="s">
        <v>180</v>
      </c>
      <c r="AT266" s="186" t="s">
        <v>136</v>
      </c>
      <c r="AU266" s="186" t="s">
        <v>85</v>
      </c>
      <c r="AY266" s="19" t="s">
        <v>134</v>
      </c>
      <c r="BE266" s="187">
        <f>IF(N266="základní",J266,0)</f>
        <v>0</v>
      </c>
      <c r="BF266" s="187">
        <f>IF(N266="snížená",J266,0)</f>
        <v>0</v>
      </c>
      <c r="BG266" s="187">
        <f>IF(N266="zákl. přenesená",J266,0)</f>
        <v>0</v>
      </c>
      <c r="BH266" s="187">
        <f>IF(N266="sníž. přenesená",J266,0)</f>
        <v>0</v>
      </c>
      <c r="BI266" s="187">
        <f>IF(N266="nulová",J266,0)</f>
        <v>0</v>
      </c>
      <c r="BJ266" s="19" t="s">
        <v>83</v>
      </c>
      <c r="BK266" s="187">
        <f>ROUND(I266*H266,2)</f>
        <v>0</v>
      </c>
      <c r="BL266" s="19" t="s">
        <v>180</v>
      </c>
      <c r="BM266" s="186" t="s">
        <v>368</v>
      </c>
    </row>
    <row r="267" spans="1:65" s="2" customFormat="1" ht="11.25">
      <c r="A267" s="36"/>
      <c r="B267" s="37"/>
      <c r="C267" s="38"/>
      <c r="D267" s="188" t="s">
        <v>142</v>
      </c>
      <c r="E267" s="38"/>
      <c r="F267" s="189" t="s">
        <v>1089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142</v>
      </c>
      <c r="AU267" s="19" t="s">
        <v>85</v>
      </c>
    </row>
    <row r="268" spans="1:65" s="2" customFormat="1" ht="11.25">
      <c r="A268" s="36"/>
      <c r="B268" s="37"/>
      <c r="C268" s="38"/>
      <c r="D268" s="193" t="s">
        <v>143</v>
      </c>
      <c r="E268" s="38"/>
      <c r="F268" s="194" t="s">
        <v>1090</v>
      </c>
      <c r="G268" s="38"/>
      <c r="H268" s="38"/>
      <c r="I268" s="190"/>
      <c r="J268" s="38"/>
      <c r="K268" s="38"/>
      <c r="L268" s="41"/>
      <c r="M268" s="191"/>
      <c r="N268" s="192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143</v>
      </c>
      <c r="AU268" s="19" t="s">
        <v>85</v>
      </c>
    </row>
    <row r="269" spans="1:65" s="13" customFormat="1" ht="11.25">
      <c r="B269" s="195"/>
      <c r="C269" s="196"/>
      <c r="D269" s="188" t="s">
        <v>149</v>
      </c>
      <c r="E269" s="197" t="s">
        <v>19</v>
      </c>
      <c r="F269" s="198" t="s">
        <v>1091</v>
      </c>
      <c r="G269" s="196"/>
      <c r="H269" s="199">
        <v>13.2</v>
      </c>
      <c r="I269" s="200"/>
      <c r="J269" s="196"/>
      <c r="K269" s="196"/>
      <c r="L269" s="201"/>
      <c r="M269" s="202"/>
      <c r="N269" s="203"/>
      <c r="O269" s="203"/>
      <c r="P269" s="203"/>
      <c r="Q269" s="203"/>
      <c r="R269" s="203"/>
      <c r="S269" s="203"/>
      <c r="T269" s="204"/>
      <c r="AT269" s="205" t="s">
        <v>149</v>
      </c>
      <c r="AU269" s="205" t="s">
        <v>85</v>
      </c>
      <c r="AV269" s="13" t="s">
        <v>85</v>
      </c>
      <c r="AW269" s="13" t="s">
        <v>36</v>
      </c>
      <c r="AX269" s="13" t="s">
        <v>75</v>
      </c>
      <c r="AY269" s="205" t="s">
        <v>134</v>
      </c>
    </row>
    <row r="270" spans="1:65" s="14" customFormat="1" ht="11.25">
      <c r="B270" s="206"/>
      <c r="C270" s="207"/>
      <c r="D270" s="188" t="s">
        <v>149</v>
      </c>
      <c r="E270" s="208" t="s">
        <v>19</v>
      </c>
      <c r="F270" s="209" t="s">
        <v>151</v>
      </c>
      <c r="G270" s="207"/>
      <c r="H270" s="210">
        <v>13.2</v>
      </c>
      <c r="I270" s="211"/>
      <c r="J270" s="207"/>
      <c r="K270" s="207"/>
      <c r="L270" s="212"/>
      <c r="M270" s="213"/>
      <c r="N270" s="214"/>
      <c r="O270" s="214"/>
      <c r="P270" s="214"/>
      <c r="Q270" s="214"/>
      <c r="R270" s="214"/>
      <c r="S270" s="214"/>
      <c r="T270" s="215"/>
      <c r="AT270" s="216" t="s">
        <v>149</v>
      </c>
      <c r="AU270" s="216" t="s">
        <v>85</v>
      </c>
      <c r="AV270" s="14" t="s">
        <v>141</v>
      </c>
      <c r="AW270" s="14" t="s">
        <v>36</v>
      </c>
      <c r="AX270" s="14" t="s">
        <v>83</v>
      </c>
      <c r="AY270" s="216" t="s">
        <v>134</v>
      </c>
    </row>
    <row r="271" spans="1:65" s="2" customFormat="1" ht="16.5" customHeight="1">
      <c r="A271" s="36"/>
      <c r="B271" s="37"/>
      <c r="C271" s="175" t="s">
        <v>370</v>
      </c>
      <c r="D271" s="175" t="s">
        <v>136</v>
      </c>
      <c r="E271" s="176" t="s">
        <v>1092</v>
      </c>
      <c r="F271" s="177" t="s">
        <v>1093</v>
      </c>
      <c r="G271" s="178" t="s">
        <v>139</v>
      </c>
      <c r="H271" s="179">
        <v>2</v>
      </c>
      <c r="I271" s="180"/>
      <c r="J271" s="181">
        <f>ROUND(I271*H271,2)</f>
        <v>0</v>
      </c>
      <c r="K271" s="177" t="s">
        <v>140</v>
      </c>
      <c r="L271" s="41"/>
      <c r="M271" s="182" t="s">
        <v>19</v>
      </c>
      <c r="N271" s="183" t="s">
        <v>46</v>
      </c>
      <c r="O271" s="66"/>
      <c r="P271" s="184">
        <f>O271*H271</f>
        <v>0</v>
      </c>
      <c r="Q271" s="184">
        <v>0</v>
      </c>
      <c r="R271" s="184">
        <f>Q271*H271</f>
        <v>0</v>
      </c>
      <c r="S271" s="184">
        <v>0</v>
      </c>
      <c r="T271" s="185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6" t="s">
        <v>180</v>
      </c>
      <c r="AT271" s="186" t="s">
        <v>136</v>
      </c>
      <c r="AU271" s="186" t="s">
        <v>85</v>
      </c>
      <c r="AY271" s="19" t="s">
        <v>134</v>
      </c>
      <c r="BE271" s="187">
        <f>IF(N271="základní",J271,0)</f>
        <v>0</v>
      </c>
      <c r="BF271" s="187">
        <f>IF(N271="snížená",J271,0)</f>
        <v>0</v>
      </c>
      <c r="BG271" s="187">
        <f>IF(N271="zákl. přenesená",J271,0)</f>
        <v>0</v>
      </c>
      <c r="BH271" s="187">
        <f>IF(N271="sníž. přenesená",J271,0)</f>
        <v>0</v>
      </c>
      <c r="BI271" s="187">
        <f>IF(N271="nulová",J271,0)</f>
        <v>0</v>
      </c>
      <c r="BJ271" s="19" t="s">
        <v>83</v>
      </c>
      <c r="BK271" s="187">
        <f>ROUND(I271*H271,2)</f>
        <v>0</v>
      </c>
      <c r="BL271" s="19" t="s">
        <v>180</v>
      </c>
      <c r="BM271" s="186" t="s">
        <v>373</v>
      </c>
    </row>
    <row r="272" spans="1:65" s="2" customFormat="1" ht="11.25">
      <c r="A272" s="36"/>
      <c r="B272" s="37"/>
      <c r="C272" s="38"/>
      <c r="D272" s="188" t="s">
        <v>142</v>
      </c>
      <c r="E272" s="38"/>
      <c r="F272" s="189" t="s">
        <v>1093</v>
      </c>
      <c r="G272" s="38"/>
      <c r="H272" s="38"/>
      <c r="I272" s="190"/>
      <c r="J272" s="38"/>
      <c r="K272" s="38"/>
      <c r="L272" s="41"/>
      <c r="M272" s="191"/>
      <c r="N272" s="192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142</v>
      </c>
      <c r="AU272" s="19" t="s">
        <v>85</v>
      </c>
    </row>
    <row r="273" spans="1:65" s="2" customFormat="1" ht="11.25">
      <c r="A273" s="36"/>
      <c r="B273" s="37"/>
      <c r="C273" s="38"/>
      <c r="D273" s="193" t="s">
        <v>143</v>
      </c>
      <c r="E273" s="38"/>
      <c r="F273" s="194" t="s">
        <v>1094</v>
      </c>
      <c r="G273" s="38"/>
      <c r="H273" s="38"/>
      <c r="I273" s="190"/>
      <c r="J273" s="38"/>
      <c r="K273" s="38"/>
      <c r="L273" s="41"/>
      <c r="M273" s="191"/>
      <c r="N273" s="192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143</v>
      </c>
      <c r="AU273" s="19" t="s">
        <v>85</v>
      </c>
    </row>
    <row r="274" spans="1:65" s="2" customFormat="1" ht="16.5" customHeight="1">
      <c r="A274" s="36"/>
      <c r="B274" s="37"/>
      <c r="C274" s="175" t="s">
        <v>257</v>
      </c>
      <c r="D274" s="175" t="s">
        <v>136</v>
      </c>
      <c r="E274" s="176" t="s">
        <v>1095</v>
      </c>
      <c r="F274" s="177" t="s">
        <v>1096</v>
      </c>
      <c r="G274" s="178" t="s">
        <v>179</v>
      </c>
      <c r="H274" s="179">
        <v>5.2</v>
      </c>
      <c r="I274" s="180"/>
      <c r="J274" s="181">
        <f>ROUND(I274*H274,2)</f>
        <v>0</v>
      </c>
      <c r="K274" s="177" t="s">
        <v>140</v>
      </c>
      <c r="L274" s="41"/>
      <c r="M274" s="182" t="s">
        <v>19</v>
      </c>
      <c r="N274" s="183" t="s">
        <v>46</v>
      </c>
      <c r="O274" s="66"/>
      <c r="P274" s="184">
        <f>O274*H274</f>
        <v>0</v>
      </c>
      <c r="Q274" s="184">
        <v>0</v>
      </c>
      <c r="R274" s="184">
        <f>Q274*H274</f>
        <v>0</v>
      </c>
      <c r="S274" s="184">
        <v>0</v>
      </c>
      <c r="T274" s="185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186" t="s">
        <v>180</v>
      </c>
      <c r="AT274" s="186" t="s">
        <v>136</v>
      </c>
      <c r="AU274" s="186" t="s">
        <v>85</v>
      </c>
      <c r="AY274" s="19" t="s">
        <v>134</v>
      </c>
      <c r="BE274" s="187">
        <f>IF(N274="základní",J274,0)</f>
        <v>0</v>
      </c>
      <c r="BF274" s="187">
        <f>IF(N274="snížená",J274,0)</f>
        <v>0</v>
      </c>
      <c r="BG274" s="187">
        <f>IF(N274="zákl. přenesená",J274,0)</f>
        <v>0</v>
      </c>
      <c r="BH274" s="187">
        <f>IF(N274="sníž. přenesená",J274,0)</f>
        <v>0</v>
      </c>
      <c r="BI274" s="187">
        <f>IF(N274="nulová",J274,0)</f>
        <v>0</v>
      </c>
      <c r="BJ274" s="19" t="s">
        <v>83</v>
      </c>
      <c r="BK274" s="187">
        <f>ROUND(I274*H274,2)</f>
        <v>0</v>
      </c>
      <c r="BL274" s="19" t="s">
        <v>180</v>
      </c>
      <c r="BM274" s="186" t="s">
        <v>377</v>
      </c>
    </row>
    <row r="275" spans="1:65" s="2" customFormat="1" ht="11.25">
      <c r="A275" s="36"/>
      <c r="B275" s="37"/>
      <c r="C275" s="38"/>
      <c r="D275" s="188" t="s">
        <v>142</v>
      </c>
      <c r="E275" s="38"/>
      <c r="F275" s="189" t="s">
        <v>1096</v>
      </c>
      <c r="G275" s="38"/>
      <c r="H275" s="38"/>
      <c r="I275" s="190"/>
      <c r="J275" s="38"/>
      <c r="K275" s="38"/>
      <c r="L275" s="41"/>
      <c r="M275" s="191"/>
      <c r="N275" s="192"/>
      <c r="O275" s="66"/>
      <c r="P275" s="66"/>
      <c r="Q275" s="66"/>
      <c r="R275" s="66"/>
      <c r="S275" s="66"/>
      <c r="T275" s="67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T275" s="19" t="s">
        <v>142</v>
      </c>
      <c r="AU275" s="19" t="s">
        <v>85</v>
      </c>
    </row>
    <row r="276" spans="1:65" s="2" customFormat="1" ht="11.25">
      <c r="A276" s="36"/>
      <c r="B276" s="37"/>
      <c r="C276" s="38"/>
      <c r="D276" s="193" t="s">
        <v>143</v>
      </c>
      <c r="E276" s="38"/>
      <c r="F276" s="194" t="s">
        <v>1097</v>
      </c>
      <c r="G276" s="38"/>
      <c r="H276" s="38"/>
      <c r="I276" s="190"/>
      <c r="J276" s="38"/>
      <c r="K276" s="38"/>
      <c r="L276" s="41"/>
      <c r="M276" s="191"/>
      <c r="N276" s="192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143</v>
      </c>
      <c r="AU276" s="19" t="s">
        <v>85</v>
      </c>
    </row>
    <row r="277" spans="1:65" s="13" customFormat="1" ht="11.25">
      <c r="B277" s="195"/>
      <c r="C277" s="196"/>
      <c r="D277" s="188" t="s">
        <v>149</v>
      </c>
      <c r="E277" s="197" t="s">
        <v>19</v>
      </c>
      <c r="F277" s="198" t="s">
        <v>1098</v>
      </c>
      <c r="G277" s="196"/>
      <c r="H277" s="199">
        <v>5.2</v>
      </c>
      <c r="I277" s="200"/>
      <c r="J277" s="196"/>
      <c r="K277" s="196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149</v>
      </c>
      <c r="AU277" s="205" t="s">
        <v>85</v>
      </c>
      <c r="AV277" s="13" t="s">
        <v>85</v>
      </c>
      <c r="AW277" s="13" t="s">
        <v>36</v>
      </c>
      <c r="AX277" s="13" t="s">
        <v>75</v>
      </c>
      <c r="AY277" s="205" t="s">
        <v>134</v>
      </c>
    </row>
    <row r="278" spans="1:65" s="14" customFormat="1" ht="11.25">
      <c r="B278" s="206"/>
      <c r="C278" s="207"/>
      <c r="D278" s="188" t="s">
        <v>149</v>
      </c>
      <c r="E278" s="208" t="s">
        <v>19</v>
      </c>
      <c r="F278" s="209" t="s">
        <v>151</v>
      </c>
      <c r="G278" s="207"/>
      <c r="H278" s="210">
        <v>5.2</v>
      </c>
      <c r="I278" s="211"/>
      <c r="J278" s="207"/>
      <c r="K278" s="207"/>
      <c r="L278" s="212"/>
      <c r="M278" s="213"/>
      <c r="N278" s="214"/>
      <c r="O278" s="214"/>
      <c r="P278" s="214"/>
      <c r="Q278" s="214"/>
      <c r="R278" s="214"/>
      <c r="S278" s="214"/>
      <c r="T278" s="215"/>
      <c r="AT278" s="216" t="s">
        <v>149</v>
      </c>
      <c r="AU278" s="216" t="s">
        <v>85</v>
      </c>
      <c r="AV278" s="14" t="s">
        <v>141</v>
      </c>
      <c r="AW278" s="14" t="s">
        <v>36</v>
      </c>
      <c r="AX278" s="14" t="s">
        <v>83</v>
      </c>
      <c r="AY278" s="216" t="s">
        <v>134</v>
      </c>
    </row>
    <row r="279" spans="1:65" s="2" customFormat="1" ht="16.5" customHeight="1">
      <c r="A279" s="36"/>
      <c r="B279" s="37"/>
      <c r="C279" s="175" t="s">
        <v>379</v>
      </c>
      <c r="D279" s="175" t="s">
        <v>136</v>
      </c>
      <c r="E279" s="176" t="s">
        <v>1099</v>
      </c>
      <c r="F279" s="177" t="s">
        <v>1100</v>
      </c>
      <c r="G279" s="178" t="s">
        <v>229</v>
      </c>
      <c r="H279" s="179">
        <v>3.5999999999999997E-2</v>
      </c>
      <c r="I279" s="180"/>
      <c r="J279" s="181">
        <f>ROUND(I279*H279,2)</f>
        <v>0</v>
      </c>
      <c r="K279" s="177" t="s">
        <v>140</v>
      </c>
      <c r="L279" s="41"/>
      <c r="M279" s="182" t="s">
        <v>19</v>
      </c>
      <c r="N279" s="183" t="s">
        <v>46</v>
      </c>
      <c r="O279" s="66"/>
      <c r="P279" s="184">
        <f>O279*H279</f>
        <v>0</v>
      </c>
      <c r="Q279" s="184">
        <v>0</v>
      </c>
      <c r="R279" s="184">
        <f>Q279*H279</f>
        <v>0</v>
      </c>
      <c r="S279" s="184">
        <v>0</v>
      </c>
      <c r="T279" s="185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6" t="s">
        <v>180</v>
      </c>
      <c r="AT279" s="186" t="s">
        <v>136</v>
      </c>
      <c r="AU279" s="186" t="s">
        <v>85</v>
      </c>
      <c r="AY279" s="19" t="s">
        <v>134</v>
      </c>
      <c r="BE279" s="187">
        <f>IF(N279="základní",J279,0)</f>
        <v>0</v>
      </c>
      <c r="BF279" s="187">
        <f>IF(N279="snížená",J279,0)</f>
        <v>0</v>
      </c>
      <c r="BG279" s="187">
        <f>IF(N279="zákl. přenesená",J279,0)</f>
        <v>0</v>
      </c>
      <c r="BH279" s="187">
        <f>IF(N279="sníž. přenesená",J279,0)</f>
        <v>0</v>
      </c>
      <c r="BI279" s="187">
        <f>IF(N279="nulová",J279,0)</f>
        <v>0</v>
      </c>
      <c r="BJ279" s="19" t="s">
        <v>83</v>
      </c>
      <c r="BK279" s="187">
        <f>ROUND(I279*H279,2)</f>
        <v>0</v>
      </c>
      <c r="BL279" s="19" t="s">
        <v>180</v>
      </c>
      <c r="BM279" s="186" t="s">
        <v>382</v>
      </c>
    </row>
    <row r="280" spans="1:65" s="2" customFormat="1" ht="11.25">
      <c r="A280" s="36"/>
      <c r="B280" s="37"/>
      <c r="C280" s="38"/>
      <c r="D280" s="188" t="s">
        <v>142</v>
      </c>
      <c r="E280" s="38"/>
      <c r="F280" s="189" t="s">
        <v>1100</v>
      </c>
      <c r="G280" s="38"/>
      <c r="H280" s="38"/>
      <c r="I280" s="190"/>
      <c r="J280" s="38"/>
      <c r="K280" s="38"/>
      <c r="L280" s="41"/>
      <c r="M280" s="191"/>
      <c r="N280" s="192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142</v>
      </c>
      <c r="AU280" s="19" t="s">
        <v>85</v>
      </c>
    </row>
    <row r="281" spans="1:65" s="2" customFormat="1" ht="11.25">
      <c r="A281" s="36"/>
      <c r="B281" s="37"/>
      <c r="C281" s="38"/>
      <c r="D281" s="193" t="s">
        <v>143</v>
      </c>
      <c r="E281" s="38"/>
      <c r="F281" s="194" t="s">
        <v>1101</v>
      </c>
      <c r="G281" s="38"/>
      <c r="H281" s="38"/>
      <c r="I281" s="190"/>
      <c r="J281" s="38"/>
      <c r="K281" s="38"/>
      <c r="L281" s="41"/>
      <c r="M281" s="191"/>
      <c r="N281" s="192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143</v>
      </c>
      <c r="AU281" s="19" t="s">
        <v>85</v>
      </c>
    </row>
    <row r="282" spans="1:65" s="12" customFormat="1" ht="22.9" customHeight="1">
      <c r="B282" s="159"/>
      <c r="C282" s="160"/>
      <c r="D282" s="161" t="s">
        <v>74</v>
      </c>
      <c r="E282" s="173" t="s">
        <v>1102</v>
      </c>
      <c r="F282" s="173" t="s">
        <v>1103</v>
      </c>
      <c r="G282" s="160"/>
      <c r="H282" s="160"/>
      <c r="I282" s="163"/>
      <c r="J282" s="174">
        <f>BK282</f>
        <v>0</v>
      </c>
      <c r="K282" s="160"/>
      <c r="L282" s="165"/>
      <c r="M282" s="166"/>
      <c r="N282" s="167"/>
      <c r="O282" s="167"/>
      <c r="P282" s="168">
        <f>SUM(P283:P298)</f>
        <v>0</v>
      </c>
      <c r="Q282" s="167"/>
      <c r="R282" s="168">
        <f>SUM(R283:R298)</f>
        <v>0</v>
      </c>
      <c r="S282" s="167"/>
      <c r="T282" s="169">
        <f>SUM(T283:T298)</f>
        <v>0</v>
      </c>
      <c r="AR282" s="170" t="s">
        <v>85</v>
      </c>
      <c r="AT282" s="171" t="s">
        <v>74</v>
      </c>
      <c r="AU282" s="171" t="s">
        <v>83</v>
      </c>
      <c r="AY282" s="170" t="s">
        <v>134</v>
      </c>
      <c r="BK282" s="172">
        <f>SUM(BK283:BK298)</f>
        <v>0</v>
      </c>
    </row>
    <row r="283" spans="1:65" s="2" customFormat="1" ht="16.5" customHeight="1">
      <c r="A283" s="36"/>
      <c r="B283" s="37"/>
      <c r="C283" s="175" t="s">
        <v>271</v>
      </c>
      <c r="D283" s="175" t="s">
        <v>136</v>
      </c>
      <c r="E283" s="176" t="s">
        <v>1104</v>
      </c>
      <c r="F283" s="177" t="s">
        <v>1105</v>
      </c>
      <c r="G283" s="178" t="s">
        <v>147</v>
      </c>
      <c r="H283" s="179">
        <v>18.22</v>
      </c>
      <c r="I283" s="180"/>
      <c r="J283" s="181">
        <f>ROUND(I283*H283,2)</f>
        <v>0</v>
      </c>
      <c r="K283" s="177" t="s">
        <v>140</v>
      </c>
      <c r="L283" s="41"/>
      <c r="M283" s="182" t="s">
        <v>19</v>
      </c>
      <c r="N283" s="183" t="s">
        <v>46</v>
      </c>
      <c r="O283" s="66"/>
      <c r="P283" s="184">
        <f>O283*H283</f>
        <v>0</v>
      </c>
      <c r="Q283" s="184">
        <v>0</v>
      </c>
      <c r="R283" s="184">
        <f>Q283*H283</f>
        <v>0</v>
      </c>
      <c r="S283" s="184">
        <v>0</v>
      </c>
      <c r="T283" s="185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6" t="s">
        <v>180</v>
      </c>
      <c r="AT283" s="186" t="s">
        <v>136</v>
      </c>
      <c r="AU283" s="186" t="s">
        <v>85</v>
      </c>
      <c r="AY283" s="19" t="s">
        <v>134</v>
      </c>
      <c r="BE283" s="187">
        <f>IF(N283="základní",J283,0)</f>
        <v>0</v>
      </c>
      <c r="BF283" s="187">
        <f>IF(N283="snížená",J283,0)</f>
        <v>0</v>
      </c>
      <c r="BG283" s="187">
        <f>IF(N283="zákl. přenesená",J283,0)</f>
        <v>0</v>
      </c>
      <c r="BH283" s="187">
        <f>IF(N283="sníž. přenesená",J283,0)</f>
        <v>0</v>
      </c>
      <c r="BI283" s="187">
        <f>IF(N283="nulová",J283,0)</f>
        <v>0</v>
      </c>
      <c r="BJ283" s="19" t="s">
        <v>83</v>
      </c>
      <c r="BK283" s="187">
        <f>ROUND(I283*H283,2)</f>
        <v>0</v>
      </c>
      <c r="BL283" s="19" t="s">
        <v>180</v>
      </c>
      <c r="BM283" s="186" t="s">
        <v>388</v>
      </c>
    </row>
    <row r="284" spans="1:65" s="2" customFormat="1" ht="11.25">
      <c r="A284" s="36"/>
      <c r="B284" s="37"/>
      <c r="C284" s="38"/>
      <c r="D284" s="188" t="s">
        <v>142</v>
      </c>
      <c r="E284" s="38"/>
      <c r="F284" s="189" t="s">
        <v>1105</v>
      </c>
      <c r="G284" s="38"/>
      <c r="H284" s="38"/>
      <c r="I284" s="190"/>
      <c r="J284" s="38"/>
      <c r="K284" s="38"/>
      <c r="L284" s="41"/>
      <c r="M284" s="191"/>
      <c r="N284" s="192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142</v>
      </c>
      <c r="AU284" s="19" t="s">
        <v>85</v>
      </c>
    </row>
    <row r="285" spans="1:65" s="2" customFormat="1" ht="11.25">
      <c r="A285" s="36"/>
      <c r="B285" s="37"/>
      <c r="C285" s="38"/>
      <c r="D285" s="193" t="s">
        <v>143</v>
      </c>
      <c r="E285" s="38"/>
      <c r="F285" s="194" t="s">
        <v>1106</v>
      </c>
      <c r="G285" s="38"/>
      <c r="H285" s="38"/>
      <c r="I285" s="190"/>
      <c r="J285" s="38"/>
      <c r="K285" s="38"/>
      <c r="L285" s="41"/>
      <c r="M285" s="191"/>
      <c r="N285" s="192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143</v>
      </c>
      <c r="AU285" s="19" t="s">
        <v>85</v>
      </c>
    </row>
    <row r="286" spans="1:65" s="13" customFormat="1" ht="11.25">
      <c r="B286" s="195"/>
      <c r="C286" s="196"/>
      <c r="D286" s="188" t="s">
        <v>149</v>
      </c>
      <c r="E286" s="197" t="s">
        <v>19</v>
      </c>
      <c r="F286" s="198" t="s">
        <v>1107</v>
      </c>
      <c r="G286" s="196"/>
      <c r="H286" s="199">
        <v>18.22</v>
      </c>
      <c r="I286" s="200"/>
      <c r="J286" s="196"/>
      <c r="K286" s="196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149</v>
      </c>
      <c r="AU286" s="205" t="s">
        <v>85</v>
      </c>
      <c r="AV286" s="13" t="s">
        <v>85</v>
      </c>
      <c r="AW286" s="13" t="s">
        <v>36</v>
      </c>
      <c r="AX286" s="13" t="s">
        <v>75</v>
      </c>
      <c r="AY286" s="205" t="s">
        <v>134</v>
      </c>
    </row>
    <row r="287" spans="1:65" s="14" customFormat="1" ht="11.25">
      <c r="B287" s="206"/>
      <c r="C287" s="207"/>
      <c r="D287" s="188" t="s">
        <v>149</v>
      </c>
      <c r="E287" s="208" t="s">
        <v>19</v>
      </c>
      <c r="F287" s="209" t="s">
        <v>151</v>
      </c>
      <c r="G287" s="207"/>
      <c r="H287" s="210">
        <v>18.22</v>
      </c>
      <c r="I287" s="211"/>
      <c r="J287" s="207"/>
      <c r="K287" s="207"/>
      <c r="L287" s="212"/>
      <c r="M287" s="213"/>
      <c r="N287" s="214"/>
      <c r="O287" s="214"/>
      <c r="P287" s="214"/>
      <c r="Q287" s="214"/>
      <c r="R287" s="214"/>
      <c r="S287" s="214"/>
      <c r="T287" s="215"/>
      <c r="AT287" s="216" t="s">
        <v>149</v>
      </c>
      <c r="AU287" s="216" t="s">
        <v>85</v>
      </c>
      <c r="AV287" s="14" t="s">
        <v>141</v>
      </c>
      <c r="AW287" s="14" t="s">
        <v>36</v>
      </c>
      <c r="AX287" s="14" t="s">
        <v>83</v>
      </c>
      <c r="AY287" s="216" t="s">
        <v>134</v>
      </c>
    </row>
    <row r="288" spans="1:65" s="2" customFormat="1" ht="16.5" customHeight="1">
      <c r="A288" s="36"/>
      <c r="B288" s="37"/>
      <c r="C288" s="175" t="s">
        <v>389</v>
      </c>
      <c r="D288" s="175" t="s">
        <v>136</v>
      </c>
      <c r="E288" s="176" t="s">
        <v>1108</v>
      </c>
      <c r="F288" s="177" t="s">
        <v>1109</v>
      </c>
      <c r="G288" s="178" t="s">
        <v>179</v>
      </c>
      <c r="H288" s="179">
        <v>6.6</v>
      </c>
      <c r="I288" s="180"/>
      <c r="J288" s="181">
        <f>ROUND(I288*H288,2)</f>
        <v>0</v>
      </c>
      <c r="K288" s="177" t="s">
        <v>140</v>
      </c>
      <c r="L288" s="41"/>
      <c r="M288" s="182" t="s">
        <v>19</v>
      </c>
      <c r="N288" s="183" t="s">
        <v>46</v>
      </c>
      <c r="O288" s="66"/>
      <c r="P288" s="184">
        <f>O288*H288</f>
        <v>0</v>
      </c>
      <c r="Q288" s="184">
        <v>0</v>
      </c>
      <c r="R288" s="184">
        <f>Q288*H288</f>
        <v>0</v>
      </c>
      <c r="S288" s="184">
        <v>0</v>
      </c>
      <c r="T288" s="185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86" t="s">
        <v>180</v>
      </c>
      <c r="AT288" s="186" t="s">
        <v>136</v>
      </c>
      <c r="AU288" s="186" t="s">
        <v>85</v>
      </c>
      <c r="AY288" s="19" t="s">
        <v>134</v>
      </c>
      <c r="BE288" s="187">
        <f>IF(N288="základní",J288,0)</f>
        <v>0</v>
      </c>
      <c r="BF288" s="187">
        <f>IF(N288="snížená",J288,0)</f>
        <v>0</v>
      </c>
      <c r="BG288" s="187">
        <f>IF(N288="zákl. přenesená",J288,0)</f>
        <v>0</v>
      </c>
      <c r="BH288" s="187">
        <f>IF(N288="sníž. přenesená",J288,0)</f>
        <v>0</v>
      </c>
      <c r="BI288" s="187">
        <f>IF(N288="nulová",J288,0)</f>
        <v>0</v>
      </c>
      <c r="BJ288" s="19" t="s">
        <v>83</v>
      </c>
      <c r="BK288" s="187">
        <f>ROUND(I288*H288,2)</f>
        <v>0</v>
      </c>
      <c r="BL288" s="19" t="s">
        <v>180</v>
      </c>
      <c r="BM288" s="186" t="s">
        <v>392</v>
      </c>
    </row>
    <row r="289" spans="1:65" s="2" customFormat="1" ht="11.25">
      <c r="A289" s="36"/>
      <c r="B289" s="37"/>
      <c r="C289" s="38"/>
      <c r="D289" s="188" t="s">
        <v>142</v>
      </c>
      <c r="E289" s="38"/>
      <c r="F289" s="189" t="s">
        <v>1109</v>
      </c>
      <c r="G289" s="38"/>
      <c r="H289" s="38"/>
      <c r="I289" s="190"/>
      <c r="J289" s="38"/>
      <c r="K289" s="38"/>
      <c r="L289" s="41"/>
      <c r="M289" s="191"/>
      <c r="N289" s="192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142</v>
      </c>
      <c r="AU289" s="19" t="s">
        <v>85</v>
      </c>
    </row>
    <row r="290" spans="1:65" s="2" customFormat="1" ht="11.25">
      <c r="A290" s="36"/>
      <c r="B290" s="37"/>
      <c r="C290" s="38"/>
      <c r="D290" s="193" t="s">
        <v>143</v>
      </c>
      <c r="E290" s="38"/>
      <c r="F290" s="194" t="s">
        <v>1110</v>
      </c>
      <c r="G290" s="38"/>
      <c r="H290" s="38"/>
      <c r="I290" s="190"/>
      <c r="J290" s="38"/>
      <c r="K290" s="38"/>
      <c r="L290" s="41"/>
      <c r="M290" s="191"/>
      <c r="N290" s="192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143</v>
      </c>
      <c r="AU290" s="19" t="s">
        <v>85</v>
      </c>
    </row>
    <row r="291" spans="1:65" s="2" customFormat="1" ht="16.5" customHeight="1">
      <c r="A291" s="36"/>
      <c r="B291" s="37"/>
      <c r="C291" s="175" t="s">
        <v>275</v>
      </c>
      <c r="D291" s="175" t="s">
        <v>136</v>
      </c>
      <c r="E291" s="176" t="s">
        <v>1111</v>
      </c>
      <c r="F291" s="177" t="s">
        <v>1112</v>
      </c>
      <c r="G291" s="178" t="s">
        <v>179</v>
      </c>
      <c r="H291" s="179">
        <v>5.4</v>
      </c>
      <c r="I291" s="180"/>
      <c r="J291" s="181">
        <f>ROUND(I291*H291,2)</f>
        <v>0</v>
      </c>
      <c r="K291" s="177" t="s">
        <v>140</v>
      </c>
      <c r="L291" s="41"/>
      <c r="M291" s="182" t="s">
        <v>19</v>
      </c>
      <c r="N291" s="183" t="s">
        <v>46</v>
      </c>
      <c r="O291" s="66"/>
      <c r="P291" s="184">
        <f>O291*H291</f>
        <v>0</v>
      </c>
      <c r="Q291" s="184">
        <v>0</v>
      </c>
      <c r="R291" s="184">
        <f>Q291*H291</f>
        <v>0</v>
      </c>
      <c r="S291" s="184">
        <v>0</v>
      </c>
      <c r="T291" s="185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6" t="s">
        <v>180</v>
      </c>
      <c r="AT291" s="186" t="s">
        <v>136</v>
      </c>
      <c r="AU291" s="186" t="s">
        <v>85</v>
      </c>
      <c r="AY291" s="19" t="s">
        <v>134</v>
      </c>
      <c r="BE291" s="187">
        <f>IF(N291="základní",J291,0)</f>
        <v>0</v>
      </c>
      <c r="BF291" s="187">
        <f>IF(N291="snížená",J291,0)</f>
        <v>0</v>
      </c>
      <c r="BG291" s="187">
        <f>IF(N291="zákl. přenesená",J291,0)</f>
        <v>0</v>
      </c>
      <c r="BH291" s="187">
        <f>IF(N291="sníž. přenesená",J291,0)</f>
        <v>0</v>
      </c>
      <c r="BI291" s="187">
        <f>IF(N291="nulová",J291,0)</f>
        <v>0</v>
      </c>
      <c r="BJ291" s="19" t="s">
        <v>83</v>
      </c>
      <c r="BK291" s="187">
        <f>ROUND(I291*H291,2)</f>
        <v>0</v>
      </c>
      <c r="BL291" s="19" t="s">
        <v>180</v>
      </c>
      <c r="BM291" s="186" t="s">
        <v>395</v>
      </c>
    </row>
    <row r="292" spans="1:65" s="2" customFormat="1" ht="11.25">
      <c r="A292" s="36"/>
      <c r="B292" s="37"/>
      <c r="C292" s="38"/>
      <c r="D292" s="188" t="s">
        <v>142</v>
      </c>
      <c r="E292" s="38"/>
      <c r="F292" s="189" t="s">
        <v>1112</v>
      </c>
      <c r="G292" s="38"/>
      <c r="H292" s="38"/>
      <c r="I292" s="190"/>
      <c r="J292" s="38"/>
      <c r="K292" s="38"/>
      <c r="L292" s="41"/>
      <c r="M292" s="191"/>
      <c r="N292" s="192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142</v>
      </c>
      <c r="AU292" s="19" t="s">
        <v>85</v>
      </c>
    </row>
    <row r="293" spans="1:65" s="2" customFormat="1" ht="11.25">
      <c r="A293" s="36"/>
      <c r="B293" s="37"/>
      <c r="C293" s="38"/>
      <c r="D293" s="193" t="s">
        <v>143</v>
      </c>
      <c r="E293" s="38"/>
      <c r="F293" s="194" t="s">
        <v>1113</v>
      </c>
      <c r="G293" s="38"/>
      <c r="H293" s="38"/>
      <c r="I293" s="190"/>
      <c r="J293" s="38"/>
      <c r="K293" s="38"/>
      <c r="L293" s="41"/>
      <c r="M293" s="191"/>
      <c r="N293" s="192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143</v>
      </c>
      <c r="AU293" s="19" t="s">
        <v>85</v>
      </c>
    </row>
    <row r="294" spans="1:65" s="13" customFormat="1" ht="11.25">
      <c r="B294" s="195"/>
      <c r="C294" s="196"/>
      <c r="D294" s="188" t="s">
        <v>149</v>
      </c>
      <c r="E294" s="197" t="s">
        <v>19</v>
      </c>
      <c r="F294" s="198" t="s">
        <v>1114</v>
      </c>
      <c r="G294" s="196"/>
      <c r="H294" s="199">
        <v>5.4</v>
      </c>
      <c r="I294" s="200"/>
      <c r="J294" s="196"/>
      <c r="K294" s="196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149</v>
      </c>
      <c r="AU294" s="205" t="s">
        <v>85</v>
      </c>
      <c r="AV294" s="13" t="s">
        <v>85</v>
      </c>
      <c r="AW294" s="13" t="s">
        <v>36</v>
      </c>
      <c r="AX294" s="13" t="s">
        <v>75</v>
      </c>
      <c r="AY294" s="205" t="s">
        <v>134</v>
      </c>
    </row>
    <row r="295" spans="1:65" s="14" customFormat="1" ht="11.25">
      <c r="B295" s="206"/>
      <c r="C295" s="207"/>
      <c r="D295" s="188" t="s">
        <v>149</v>
      </c>
      <c r="E295" s="208" t="s">
        <v>19</v>
      </c>
      <c r="F295" s="209" t="s">
        <v>151</v>
      </c>
      <c r="G295" s="207"/>
      <c r="H295" s="210">
        <v>5.4</v>
      </c>
      <c r="I295" s="211"/>
      <c r="J295" s="207"/>
      <c r="K295" s="207"/>
      <c r="L295" s="212"/>
      <c r="M295" s="213"/>
      <c r="N295" s="214"/>
      <c r="O295" s="214"/>
      <c r="P295" s="214"/>
      <c r="Q295" s="214"/>
      <c r="R295" s="214"/>
      <c r="S295" s="214"/>
      <c r="T295" s="215"/>
      <c r="AT295" s="216" t="s">
        <v>149</v>
      </c>
      <c r="AU295" s="216" t="s">
        <v>85</v>
      </c>
      <c r="AV295" s="14" t="s">
        <v>141</v>
      </c>
      <c r="AW295" s="14" t="s">
        <v>36</v>
      </c>
      <c r="AX295" s="14" t="s">
        <v>83</v>
      </c>
      <c r="AY295" s="216" t="s">
        <v>134</v>
      </c>
    </row>
    <row r="296" spans="1:65" s="2" customFormat="1" ht="16.5" customHeight="1">
      <c r="A296" s="36"/>
      <c r="B296" s="37"/>
      <c r="C296" s="175" t="s">
        <v>397</v>
      </c>
      <c r="D296" s="175" t="s">
        <v>136</v>
      </c>
      <c r="E296" s="176" t="s">
        <v>1115</v>
      </c>
      <c r="F296" s="177" t="s">
        <v>1116</v>
      </c>
      <c r="G296" s="178" t="s">
        <v>229</v>
      </c>
      <c r="H296" s="179">
        <v>1.056</v>
      </c>
      <c r="I296" s="180"/>
      <c r="J296" s="181">
        <f>ROUND(I296*H296,2)</f>
        <v>0</v>
      </c>
      <c r="K296" s="177" t="s">
        <v>140</v>
      </c>
      <c r="L296" s="41"/>
      <c r="M296" s="182" t="s">
        <v>19</v>
      </c>
      <c r="N296" s="183" t="s">
        <v>46</v>
      </c>
      <c r="O296" s="66"/>
      <c r="P296" s="184">
        <f>O296*H296</f>
        <v>0</v>
      </c>
      <c r="Q296" s="184">
        <v>0</v>
      </c>
      <c r="R296" s="184">
        <f>Q296*H296</f>
        <v>0</v>
      </c>
      <c r="S296" s="184">
        <v>0</v>
      </c>
      <c r="T296" s="185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6" t="s">
        <v>180</v>
      </c>
      <c r="AT296" s="186" t="s">
        <v>136</v>
      </c>
      <c r="AU296" s="186" t="s">
        <v>85</v>
      </c>
      <c r="AY296" s="19" t="s">
        <v>134</v>
      </c>
      <c r="BE296" s="187">
        <f>IF(N296="základní",J296,0)</f>
        <v>0</v>
      </c>
      <c r="BF296" s="187">
        <f>IF(N296="snížená",J296,0)</f>
        <v>0</v>
      </c>
      <c r="BG296" s="187">
        <f>IF(N296="zákl. přenesená",J296,0)</f>
        <v>0</v>
      </c>
      <c r="BH296" s="187">
        <f>IF(N296="sníž. přenesená",J296,0)</f>
        <v>0</v>
      </c>
      <c r="BI296" s="187">
        <f>IF(N296="nulová",J296,0)</f>
        <v>0</v>
      </c>
      <c r="BJ296" s="19" t="s">
        <v>83</v>
      </c>
      <c r="BK296" s="187">
        <f>ROUND(I296*H296,2)</f>
        <v>0</v>
      </c>
      <c r="BL296" s="19" t="s">
        <v>180</v>
      </c>
      <c r="BM296" s="186" t="s">
        <v>400</v>
      </c>
    </row>
    <row r="297" spans="1:65" s="2" customFormat="1" ht="11.25">
      <c r="A297" s="36"/>
      <c r="B297" s="37"/>
      <c r="C297" s="38"/>
      <c r="D297" s="188" t="s">
        <v>142</v>
      </c>
      <c r="E297" s="38"/>
      <c r="F297" s="189" t="s">
        <v>1116</v>
      </c>
      <c r="G297" s="38"/>
      <c r="H297" s="38"/>
      <c r="I297" s="190"/>
      <c r="J297" s="38"/>
      <c r="K297" s="38"/>
      <c r="L297" s="41"/>
      <c r="M297" s="191"/>
      <c r="N297" s="192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142</v>
      </c>
      <c r="AU297" s="19" t="s">
        <v>85</v>
      </c>
    </row>
    <row r="298" spans="1:65" s="2" customFormat="1" ht="11.25">
      <c r="A298" s="36"/>
      <c r="B298" s="37"/>
      <c r="C298" s="38"/>
      <c r="D298" s="193" t="s">
        <v>143</v>
      </c>
      <c r="E298" s="38"/>
      <c r="F298" s="194" t="s">
        <v>1117</v>
      </c>
      <c r="G298" s="38"/>
      <c r="H298" s="38"/>
      <c r="I298" s="190"/>
      <c r="J298" s="38"/>
      <c r="K298" s="38"/>
      <c r="L298" s="41"/>
      <c r="M298" s="191"/>
      <c r="N298" s="192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143</v>
      </c>
      <c r="AU298" s="19" t="s">
        <v>85</v>
      </c>
    </row>
    <row r="299" spans="1:65" s="12" customFormat="1" ht="22.9" customHeight="1">
      <c r="B299" s="159"/>
      <c r="C299" s="160"/>
      <c r="D299" s="161" t="s">
        <v>74</v>
      </c>
      <c r="E299" s="173" t="s">
        <v>1118</v>
      </c>
      <c r="F299" s="173" t="s">
        <v>1119</v>
      </c>
      <c r="G299" s="160"/>
      <c r="H299" s="160"/>
      <c r="I299" s="163"/>
      <c r="J299" s="174">
        <f>BK299</f>
        <v>0</v>
      </c>
      <c r="K299" s="160"/>
      <c r="L299" s="165"/>
      <c r="M299" s="166"/>
      <c r="N299" s="167"/>
      <c r="O299" s="167"/>
      <c r="P299" s="168">
        <f>SUM(P300:P327)</f>
        <v>0</v>
      </c>
      <c r="Q299" s="167"/>
      <c r="R299" s="168">
        <f>SUM(R300:R327)</f>
        <v>0</v>
      </c>
      <c r="S299" s="167"/>
      <c r="T299" s="169">
        <f>SUM(T300:T327)</f>
        <v>0</v>
      </c>
      <c r="AR299" s="170" t="s">
        <v>85</v>
      </c>
      <c r="AT299" s="171" t="s">
        <v>74</v>
      </c>
      <c r="AU299" s="171" t="s">
        <v>83</v>
      </c>
      <c r="AY299" s="170" t="s">
        <v>134</v>
      </c>
      <c r="BK299" s="172">
        <f>SUM(BK300:BK327)</f>
        <v>0</v>
      </c>
    </row>
    <row r="300" spans="1:65" s="2" customFormat="1" ht="16.5" customHeight="1">
      <c r="A300" s="36"/>
      <c r="B300" s="37"/>
      <c r="C300" s="175" t="s">
        <v>280</v>
      </c>
      <c r="D300" s="175" t="s">
        <v>136</v>
      </c>
      <c r="E300" s="176" t="s">
        <v>1120</v>
      </c>
      <c r="F300" s="177" t="s">
        <v>1121</v>
      </c>
      <c r="G300" s="178" t="s">
        <v>147</v>
      </c>
      <c r="H300" s="179">
        <v>39.631999999999998</v>
      </c>
      <c r="I300" s="180"/>
      <c r="J300" s="181">
        <f>ROUND(I300*H300,2)</f>
        <v>0</v>
      </c>
      <c r="K300" s="177" t="s">
        <v>140</v>
      </c>
      <c r="L300" s="41"/>
      <c r="M300" s="182" t="s">
        <v>19</v>
      </c>
      <c r="N300" s="183" t="s">
        <v>46</v>
      </c>
      <c r="O300" s="66"/>
      <c r="P300" s="184">
        <f>O300*H300</f>
        <v>0</v>
      </c>
      <c r="Q300" s="184">
        <v>0</v>
      </c>
      <c r="R300" s="184">
        <f>Q300*H300</f>
        <v>0</v>
      </c>
      <c r="S300" s="184">
        <v>0</v>
      </c>
      <c r="T300" s="185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6" t="s">
        <v>180</v>
      </c>
      <c r="AT300" s="186" t="s">
        <v>136</v>
      </c>
      <c r="AU300" s="186" t="s">
        <v>85</v>
      </c>
      <c r="AY300" s="19" t="s">
        <v>134</v>
      </c>
      <c r="BE300" s="187">
        <f>IF(N300="základní",J300,0)</f>
        <v>0</v>
      </c>
      <c r="BF300" s="187">
        <f>IF(N300="snížená",J300,0)</f>
        <v>0</v>
      </c>
      <c r="BG300" s="187">
        <f>IF(N300="zákl. přenesená",J300,0)</f>
        <v>0</v>
      </c>
      <c r="BH300" s="187">
        <f>IF(N300="sníž. přenesená",J300,0)</f>
        <v>0</v>
      </c>
      <c r="BI300" s="187">
        <f>IF(N300="nulová",J300,0)</f>
        <v>0</v>
      </c>
      <c r="BJ300" s="19" t="s">
        <v>83</v>
      </c>
      <c r="BK300" s="187">
        <f>ROUND(I300*H300,2)</f>
        <v>0</v>
      </c>
      <c r="BL300" s="19" t="s">
        <v>180</v>
      </c>
      <c r="BM300" s="186" t="s">
        <v>403</v>
      </c>
    </row>
    <row r="301" spans="1:65" s="2" customFormat="1" ht="11.25">
      <c r="A301" s="36"/>
      <c r="B301" s="37"/>
      <c r="C301" s="38"/>
      <c r="D301" s="188" t="s">
        <v>142</v>
      </c>
      <c r="E301" s="38"/>
      <c r="F301" s="189" t="s">
        <v>1121</v>
      </c>
      <c r="G301" s="38"/>
      <c r="H301" s="38"/>
      <c r="I301" s="190"/>
      <c r="J301" s="38"/>
      <c r="K301" s="38"/>
      <c r="L301" s="41"/>
      <c r="M301" s="191"/>
      <c r="N301" s="192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142</v>
      </c>
      <c r="AU301" s="19" t="s">
        <v>85</v>
      </c>
    </row>
    <row r="302" spans="1:65" s="2" customFormat="1" ht="11.25">
      <c r="A302" s="36"/>
      <c r="B302" s="37"/>
      <c r="C302" s="38"/>
      <c r="D302" s="193" t="s">
        <v>143</v>
      </c>
      <c r="E302" s="38"/>
      <c r="F302" s="194" t="s">
        <v>1122</v>
      </c>
      <c r="G302" s="38"/>
      <c r="H302" s="38"/>
      <c r="I302" s="190"/>
      <c r="J302" s="38"/>
      <c r="K302" s="38"/>
      <c r="L302" s="41"/>
      <c r="M302" s="191"/>
      <c r="N302" s="192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143</v>
      </c>
      <c r="AU302" s="19" t="s">
        <v>85</v>
      </c>
    </row>
    <row r="303" spans="1:65" s="15" customFormat="1" ht="11.25">
      <c r="B303" s="232"/>
      <c r="C303" s="233"/>
      <c r="D303" s="188" t="s">
        <v>149</v>
      </c>
      <c r="E303" s="234" t="s">
        <v>19</v>
      </c>
      <c r="F303" s="235" t="s">
        <v>1056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149</v>
      </c>
      <c r="AU303" s="241" t="s">
        <v>85</v>
      </c>
      <c r="AV303" s="15" t="s">
        <v>83</v>
      </c>
      <c r="AW303" s="15" t="s">
        <v>36</v>
      </c>
      <c r="AX303" s="15" t="s">
        <v>75</v>
      </c>
      <c r="AY303" s="241" t="s">
        <v>134</v>
      </c>
    </row>
    <row r="304" spans="1:65" s="13" customFormat="1" ht="11.25">
      <c r="B304" s="195"/>
      <c r="C304" s="196"/>
      <c r="D304" s="188" t="s">
        <v>149</v>
      </c>
      <c r="E304" s="197" t="s">
        <v>19</v>
      </c>
      <c r="F304" s="198" t="s">
        <v>1123</v>
      </c>
      <c r="G304" s="196"/>
      <c r="H304" s="199">
        <v>5.76</v>
      </c>
      <c r="I304" s="200"/>
      <c r="J304" s="196"/>
      <c r="K304" s="196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149</v>
      </c>
      <c r="AU304" s="205" t="s">
        <v>85</v>
      </c>
      <c r="AV304" s="13" t="s">
        <v>85</v>
      </c>
      <c r="AW304" s="13" t="s">
        <v>36</v>
      </c>
      <c r="AX304" s="13" t="s">
        <v>75</v>
      </c>
      <c r="AY304" s="205" t="s">
        <v>134</v>
      </c>
    </row>
    <row r="305" spans="1:65" s="15" customFormat="1" ht="11.25">
      <c r="B305" s="232"/>
      <c r="C305" s="233"/>
      <c r="D305" s="188" t="s">
        <v>149</v>
      </c>
      <c r="E305" s="234" t="s">
        <v>19</v>
      </c>
      <c r="F305" s="235" t="s">
        <v>1058</v>
      </c>
      <c r="G305" s="233"/>
      <c r="H305" s="234" t="s">
        <v>19</v>
      </c>
      <c r="I305" s="236"/>
      <c r="J305" s="233"/>
      <c r="K305" s="233"/>
      <c r="L305" s="237"/>
      <c r="M305" s="238"/>
      <c r="N305" s="239"/>
      <c r="O305" s="239"/>
      <c r="P305" s="239"/>
      <c r="Q305" s="239"/>
      <c r="R305" s="239"/>
      <c r="S305" s="239"/>
      <c r="T305" s="240"/>
      <c r="AT305" s="241" t="s">
        <v>149</v>
      </c>
      <c r="AU305" s="241" t="s">
        <v>85</v>
      </c>
      <c r="AV305" s="15" t="s">
        <v>83</v>
      </c>
      <c r="AW305" s="15" t="s">
        <v>36</v>
      </c>
      <c r="AX305" s="15" t="s">
        <v>75</v>
      </c>
      <c r="AY305" s="241" t="s">
        <v>134</v>
      </c>
    </row>
    <row r="306" spans="1:65" s="13" customFormat="1" ht="11.25">
      <c r="B306" s="195"/>
      <c r="C306" s="196"/>
      <c r="D306" s="188" t="s">
        <v>149</v>
      </c>
      <c r="E306" s="197" t="s">
        <v>19</v>
      </c>
      <c r="F306" s="198" t="s">
        <v>1124</v>
      </c>
      <c r="G306" s="196"/>
      <c r="H306" s="199">
        <v>4.08</v>
      </c>
      <c r="I306" s="200"/>
      <c r="J306" s="196"/>
      <c r="K306" s="196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149</v>
      </c>
      <c r="AU306" s="205" t="s">
        <v>85</v>
      </c>
      <c r="AV306" s="13" t="s">
        <v>85</v>
      </c>
      <c r="AW306" s="13" t="s">
        <v>36</v>
      </c>
      <c r="AX306" s="13" t="s">
        <v>75</v>
      </c>
      <c r="AY306" s="205" t="s">
        <v>134</v>
      </c>
    </row>
    <row r="307" spans="1:65" s="15" customFormat="1" ht="11.25">
      <c r="B307" s="232"/>
      <c r="C307" s="233"/>
      <c r="D307" s="188" t="s">
        <v>149</v>
      </c>
      <c r="E307" s="234" t="s">
        <v>19</v>
      </c>
      <c r="F307" s="235" t="s">
        <v>1060</v>
      </c>
      <c r="G307" s="233"/>
      <c r="H307" s="234" t="s">
        <v>19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149</v>
      </c>
      <c r="AU307" s="241" t="s">
        <v>85</v>
      </c>
      <c r="AV307" s="15" t="s">
        <v>83</v>
      </c>
      <c r="AW307" s="15" t="s">
        <v>36</v>
      </c>
      <c r="AX307" s="15" t="s">
        <v>75</v>
      </c>
      <c r="AY307" s="241" t="s">
        <v>134</v>
      </c>
    </row>
    <row r="308" spans="1:65" s="13" customFormat="1" ht="11.25">
      <c r="B308" s="195"/>
      <c r="C308" s="196"/>
      <c r="D308" s="188" t="s">
        <v>149</v>
      </c>
      <c r="E308" s="197" t="s">
        <v>19</v>
      </c>
      <c r="F308" s="198" t="s">
        <v>1125</v>
      </c>
      <c r="G308" s="196"/>
      <c r="H308" s="199">
        <v>6.08</v>
      </c>
      <c r="I308" s="200"/>
      <c r="J308" s="196"/>
      <c r="K308" s="196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149</v>
      </c>
      <c r="AU308" s="205" t="s">
        <v>85</v>
      </c>
      <c r="AV308" s="13" t="s">
        <v>85</v>
      </c>
      <c r="AW308" s="13" t="s">
        <v>36</v>
      </c>
      <c r="AX308" s="13" t="s">
        <v>75</v>
      </c>
      <c r="AY308" s="205" t="s">
        <v>134</v>
      </c>
    </row>
    <row r="309" spans="1:65" s="15" customFormat="1" ht="11.25">
      <c r="B309" s="232"/>
      <c r="C309" s="233"/>
      <c r="D309" s="188" t="s">
        <v>149</v>
      </c>
      <c r="E309" s="234" t="s">
        <v>19</v>
      </c>
      <c r="F309" s="235" t="s">
        <v>1062</v>
      </c>
      <c r="G309" s="233"/>
      <c r="H309" s="234" t="s">
        <v>19</v>
      </c>
      <c r="I309" s="236"/>
      <c r="J309" s="233"/>
      <c r="K309" s="233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149</v>
      </c>
      <c r="AU309" s="241" t="s">
        <v>85</v>
      </c>
      <c r="AV309" s="15" t="s">
        <v>83</v>
      </c>
      <c r="AW309" s="15" t="s">
        <v>36</v>
      </c>
      <c r="AX309" s="15" t="s">
        <v>75</v>
      </c>
      <c r="AY309" s="241" t="s">
        <v>134</v>
      </c>
    </row>
    <row r="310" spans="1:65" s="13" customFormat="1" ht="11.25">
      <c r="B310" s="195"/>
      <c r="C310" s="196"/>
      <c r="D310" s="188" t="s">
        <v>149</v>
      </c>
      <c r="E310" s="197" t="s">
        <v>19</v>
      </c>
      <c r="F310" s="198" t="s">
        <v>1126</v>
      </c>
      <c r="G310" s="196"/>
      <c r="H310" s="199">
        <v>9.9359999999999999</v>
      </c>
      <c r="I310" s="200"/>
      <c r="J310" s="196"/>
      <c r="K310" s="196"/>
      <c r="L310" s="201"/>
      <c r="M310" s="202"/>
      <c r="N310" s="203"/>
      <c r="O310" s="203"/>
      <c r="P310" s="203"/>
      <c r="Q310" s="203"/>
      <c r="R310" s="203"/>
      <c r="S310" s="203"/>
      <c r="T310" s="204"/>
      <c r="AT310" s="205" t="s">
        <v>149</v>
      </c>
      <c r="AU310" s="205" t="s">
        <v>85</v>
      </c>
      <c r="AV310" s="13" t="s">
        <v>85</v>
      </c>
      <c r="AW310" s="13" t="s">
        <v>36</v>
      </c>
      <c r="AX310" s="13" t="s">
        <v>75</v>
      </c>
      <c r="AY310" s="205" t="s">
        <v>134</v>
      </c>
    </row>
    <row r="311" spans="1:65" s="15" customFormat="1" ht="11.25">
      <c r="B311" s="232"/>
      <c r="C311" s="233"/>
      <c r="D311" s="188" t="s">
        <v>149</v>
      </c>
      <c r="E311" s="234" t="s">
        <v>19</v>
      </c>
      <c r="F311" s="235" t="s">
        <v>1069</v>
      </c>
      <c r="G311" s="233"/>
      <c r="H311" s="234" t="s">
        <v>19</v>
      </c>
      <c r="I311" s="236"/>
      <c r="J311" s="233"/>
      <c r="K311" s="233"/>
      <c r="L311" s="237"/>
      <c r="M311" s="238"/>
      <c r="N311" s="239"/>
      <c r="O311" s="239"/>
      <c r="P311" s="239"/>
      <c r="Q311" s="239"/>
      <c r="R311" s="239"/>
      <c r="S311" s="239"/>
      <c r="T311" s="240"/>
      <c r="AT311" s="241" t="s">
        <v>149</v>
      </c>
      <c r="AU311" s="241" t="s">
        <v>85</v>
      </c>
      <c r="AV311" s="15" t="s">
        <v>83</v>
      </c>
      <c r="AW311" s="15" t="s">
        <v>36</v>
      </c>
      <c r="AX311" s="15" t="s">
        <v>75</v>
      </c>
      <c r="AY311" s="241" t="s">
        <v>134</v>
      </c>
    </row>
    <row r="312" spans="1:65" s="13" customFormat="1" ht="11.25">
      <c r="B312" s="195"/>
      <c r="C312" s="196"/>
      <c r="D312" s="188" t="s">
        <v>149</v>
      </c>
      <c r="E312" s="197" t="s">
        <v>19</v>
      </c>
      <c r="F312" s="198" t="s">
        <v>1127</v>
      </c>
      <c r="G312" s="196"/>
      <c r="H312" s="199">
        <v>13.776</v>
      </c>
      <c r="I312" s="200"/>
      <c r="J312" s="196"/>
      <c r="K312" s="196"/>
      <c r="L312" s="201"/>
      <c r="M312" s="202"/>
      <c r="N312" s="203"/>
      <c r="O312" s="203"/>
      <c r="P312" s="203"/>
      <c r="Q312" s="203"/>
      <c r="R312" s="203"/>
      <c r="S312" s="203"/>
      <c r="T312" s="204"/>
      <c r="AT312" s="205" t="s">
        <v>149</v>
      </c>
      <c r="AU312" s="205" t="s">
        <v>85</v>
      </c>
      <c r="AV312" s="13" t="s">
        <v>85</v>
      </c>
      <c r="AW312" s="13" t="s">
        <v>36</v>
      </c>
      <c r="AX312" s="13" t="s">
        <v>75</v>
      </c>
      <c r="AY312" s="205" t="s">
        <v>134</v>
      </c>
    </row>
    <row r="313" spans="1:65" s="14" customFormat="1" ht="11.25">
      <c r="B313" s="206"/>
      <c r="C313" s="207"/>
      <c r="D313" s="188" t="s">
        <v>149</v>
      </c>
      <c r="E313" s="208" t="s">
        <v>19</v>
      </c>
      <c r="F313" s="209" t="s">
        <v>151</v>
      </c>
      <c r="G313" s="207"/>
      <c r="H313" s="210">
        <v>39.632000000000005</v>
      </c>
      <c r="I313" s="211"/>
      <c r="J313" s="207"/>
      <c r="K313" s="207"/>
      <c r="L313" s="212"/>
      <c r="M313" s="213"/>
      <c r="N313" s="214"/>
      <c r="O313" s="214"/>
      <c r="P313" s="214"/>
      <c r="Q313" s="214"/>
      <c r="R313" s="214"/>
      <c r="S313" s="214"/>
      <c r="T313" s="215"/>
      <c r="AT313" s="216" t="s">
        <v>149</v>
      </c>
      <c r="AU313" s="216" t="s">
        <v>85</v>
      </c>
      <c r="AV313" s="14" t="s">
        <v>141</v>
      </c>
      <c r="AW313" s="14" t="s">
        <v>36</v>
      </c>
      <c r="AX313" s="14" t="s">
        <v>83</v>
      </c>
      <c r="AY313" s="216" t="s">
        <v>134</v>
      </c>
    </row>
    <row r="314" spans="1:65" s="2" customFormat="1" ht="16.5" customHeight="1">
      <c r="A314" s="36"/>
      <c r="B314" s="37"/>
      <c r="C314" s="175" t="s">
        <v>404</v>
      </c>
      <c r="D314" s="175" t="s">
        <v>136</v>
      </c>
      <c r="E314" s="176" t="s">
        <v>1128</v>
      </c>
      <c r="F314" s="177" t="s">
        <v>1129</v>
      </c>
      <c r="G314" s="178" t="s">
        <v>147</v>
      </c>
      <c r="H314" s="179">
        <v>39.631999999999998</v>
      </c>
      <c r="I314" s="180"/>
      <c r="J314" s="181">
        <f>ROUND(I314*H314,2)</f>
        <v>0</v>
      </c>
      <c r="K314" s="177" t="s">
        <v>140</v>
      </c>
      <c r="L314" s="41"/>
      <c r="M314" s="182" t="s">
        <v>19</v>
      </c>
      <c r="N314" s="183" t="s">
        <v>46</v>
      </c>
      <c r="O314" s="66"/>
      <c r="P314" s="184">
        <f>O314*H314</f>
        <v>0</v>
      </c>
      <c r="Q314" s="184">
        <v>0</v>
      </c>
      <c r="R314" s="184">
        <f>Q314*H314</f>
        <v>0</v>
      </c>
      <c r="S314" s="184">
        <v>0</v>
      </c>
      <c r="T314" s="185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86" t="s">
        <v>180</v>
      </c>
      <c r="AT314" s="186" t="s">
        <v>136</v>
      </c>
      <c r="AU314" s="186" t="s">
        <v>85</v>
      </c>
      <c r="AY314" s="19" t="s">
        <v>134</v>
      </c>
      <c r="BE314" s="187">
        <f>IF(N314="základní",J314,0)</f>
        <v>0</v>
      </c>
      <c r="BF314" s="187">
        <f>IF(N314="snížená",J314,0)</f>
        <v>0</v>
      </c>
      <c r="BG314" s="187">
        <f>IF(N314="zákl. přenesená",J314,0)</f>
        <v>0</v>
      </c>
      <c r="BH314" s="187">
        <f>IF(N314="sníž. přenesená",J314,0)</f>
        <v>0</v>
      </c>
      <c r="BI314" s="187">
        <f>IF(N314="nulová",J314,0)</f>
        <v>0</v>
      </c>
      <c r="BJ314" s="19" t="s">
        <v>83</v>
      </c>
      <c r="BK314" s="187">
        <f>ROUND(I314*H314,2)</f>
        <v>0</v>
      </c>
      <c r="BL314" s="19" t="s">
        <v>180</v>
      </c>
      <c r="BM314" s="186" t="s">
        <v>407</v>
      </c>
    </row>
    <row r="315" spans="1:65" s="2" customFormat="1" ht="11.25">
      <c r="A315" s="36"/>
      <c r="B315" s="37"/>
      <c r="C315" s="38"/>
      <c r="D315" s="188" t="s">
        <v>142</v>
      </c>
      <c r="E315" s="38"/>
      <c r="F315" s="189" t="s">
        <v>1129</v>
      </c>
      <c r="G315" s="38"/>
      <c r="H315" s="38"/>
      <c r="I315" s="190"/>
      <c r="J315" s="38"/>
      <c r="K315" s="38"/>
      <c r="L315" s="41"/>
      <c r="M315" s="191"/>
      <c r="N315" s="192"/>
      <c r="O315" s="66"/>
      <c r="P315" s="66"/>
      <c r="Q315" s="66"/>
      <c r="R315" s="66"/>
      <c r="S315" s="66"/>
      <c r="T315" s="67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9" t="s">
        <v>142</v>
      </c>
      <c r="AU315" s="19" t="s">
        <v>85</v>
      </c>
    </row>
    <row r="316" spans="1:65" s="2" customFormat="1" ht="11.25">
      <c r="A316" s="36"/>
      <c r="B316" s="37"/>
      <c r="C316" s="38"/>
      <c r="D316" s="193" t="s">
        <v>143</v>
      </c>
      <c r="E316" s="38"/>
      <c r="F316" s="194" t="s">
        <v>1130</v>
      </c>
      <c r="G316" s="38"/>
      <c r="H316" s="38"/>
      <c r="I316" s="190"/>
      <c r="J316" s="38"/>
      <c r="K316" s="38"/>
      <c r="L316" s="41"/>
      <c r="M316" s="191"/>
      <c r="N316" s="192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143</v>
      </c>
      <c r="AU316" s="19" t="s">
        <v>85</v>
      </c>
    </row>
    <row r="317" spans="1:65" s="15" customFormat="1" ht="11.25">
      <c r="B317" s="232"/>
      <c r="C317" s="233"/>
      <c r="D317" s="188" t="s">
        <v>149</v>
      </c>
      <c r="E317" s="234" t="s">
        <v>19</v>
      </c>
      <c r="F317" s="235" t="s">
        <v>1056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149</v>
      </c>
      <c r="AU317" s="241" t="s">
        <v>85</v>
      </c>
      <c r="AV317" s="15" t="s">
        <v>83</v>
      </c>
      <c r="AW317" s="15" t="s">
        <v>36</v>
      </c>
      <c r="AX317" s="15" t="s">
        <v>75</v>
      </c>
      <c r="AY317" s="241" t="s">
        <v>134</v>
      </c>
    </row>
    <row r="318" spans="1:65" s="13" customFormat="1" ht="11.25">
      <c r="B318" s="195"/>
      <c r="C318" s="196"/>
      <c r="D318" s="188" t="s">
        <v>149</v>
      </c>
      <c r="E318" s="197" t="s">
        <v>19</v>
      </c>
      <c r="F318" s="198" t="s">
        <v>1123</v>
      </c>
      <c r="G318" s="196"/>
      <c r="H318" s="199">
        <v>5.76</v>
      </c>
      <c r="I318" s="200"/>
      <c r="J318" s="196"/>
      <c r="K318" s="196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149</v>
      </c>
      <c r="AU318" s="205" t="s">
        <v>85</v>
      </c>
      <c r="AV318" s="13" t="s">
        <v>85</v>
      </c>
      <c r="AW318" s="13" t="s">
        <v>36</v>
      </c>
      <c r="AX318" s="13" t="s">
        <v>75</v>
      </c>
      <c r="AY318" s="205" t="s">
        <v>134</v>
      </c>
    </row>
    <row r="319" spans="1:65" s="15" customFormat="1" ht="11.25">
      <c r="B319" s="232"/>
      <c r="C319" s="233"/>
      <c r="D319" s="188" t="s">
        <v>149</v>
      </c>
      <c r="E319" s="234" t="s">
        <v>19</v>
      </c>
      <c r="F319" s="235" t="s">
        <v>1058</v>
      </c>
      <c r="G319" s="233"/>
      <c r="H319" s="234" t="s">
        <v>19</v>
      </c>
      <c r="I319" s="236"/>
      <c r="J319" s="233"/>
      <c r="K319" s="233"/>
      <c r="L319" s="237"/>
      <c r="M319" s="238"/>
      <c r="N319" s="239"/>
      <c r="O319" s="239"/>
      <c r="P319" s="239"/>
      <c r="Q319" s="239"/>
      <c r="R319" s="239"/>
      <c r="S319" s="239"/>
      <c r="T319" s="240"/>
      <c r="AT319" s="241" t="s">
        <v>149</v>
      </c>
      <c r="AU319" s="241" t="s">
        <v>85</v>
      </c>
      <c r="AV319" s="15" t="s">
        <v>83</v>
      </c>
      <c r="AW319" s="15" t="s">
        <v>36</v>
      </c>
      <c r="AX319" s="15" t="s">
        <v>75</v>
      </c>
      <c r="AY319" s="241" t="s">
        <v>134</v>
      </c>
    </row>
    <row r="320" spans="1:65" s="13" customFormat="1" ht="11.25">
      <c r="B320" s="195"/>
      <c r="C320" s="196"/>
      <c r="D320" s="188" t="s">
        <v>149</v>
      </c>
      <c r="E320" s="197" t="s">
        <v>19</v>
      </c>
      <c r="F320" s="198" t="s">
        <v>1124</v>
      </c>
      <c r="G320" s="196"/>
      <c r="H320" s="199">
        <v>4.08</v>
      </c>
      <c r="I320" s="200"/>
      <c r="J320" s="196"/>
      <c r="K320" s="196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149</v>
      </c>
      <c r="AU320" s="205" t="s">
        <v>85</v>
      </c>
      <c r="AV320" s="13" t="s">
        <v>85</v>
      </c>
      <c r="AW320" s="13" t="s">
        <v>36</v>
      </c>
      <c r="AX320" s="13" t="s">
        <v>75</v>
      </c>
      <c r="AY320" s="205" t="s">
        <v>134</v>
      </c>
    </row>
    <row r="321" spans="1:65" s="15" customFormat="1" ht="11.25">
      <c r="B321" s="232"/>
      <c r="C321" s="233"/>
      <c r="D321" s="188" t="s">
        <v>149</v>
      </c>
      <c r="E321" s="234" t="s">
        <v>19</v>
      </c>
      <c r="F321" s="235" t="s">
        <v>1060</v>
      </c>
      <c r="G321" s="233"/>
      <c r="H321" s="234" t="s">
        <v>19</v>
      </c>
      <c r="I321" s="236"/>
      <c r="J321" s="233"/>
      <c r="K321" s="233"/>
      <c r="L321" s="237"/>
      <c r="M321" s="238"/>
      <c r="N321" s="239"/>
      <c r="O321" s="239"/>
      <c r="P321" s="239"/>
      <c r="Q321" s="239"/>
      <c r="R321" s="239"/>
      <c r="S321" s="239"/>
      <c r="T321" s="240"/>
      <c r="AT321" s="241" t="s">
        <v>149</v>
      </c>
      <c r="AU321" s="241" t="s">
        <v>85</v>
      </c>
      <c r="AV321" s="15" t="s">
        <v>83</v>
      </c>
      <c r="AW321" s="15" t="s">
        <v>36</v>
      </c>
      <c r="AX321" s="15" t="s">
        <v>75</v>
      </c>
      <c r="AY321" s="241" t="s">
        <v>134</v>
      </c>
    </row>
    <row r="322" spans="1:65" s="13" customFormat="1" ht="11.25">
      <c r="B322" s="195"/>
      <c r="C322" s="196"/>
      <c r="D322" s="188" t="s">
        <v>149</v>
      </c>
      <c r="E322" s="197" t="s">
        <v>19</v>
      </c>
      <c r="F322" s="198" t="s">
        <v>1125</v>
      </c>
      <c r="G322" s="196"/>
      <c r="H322" s="199">
        <v>6.08</v>
      </c>
      <c r="I322" s="200"/>
      <c r="J322" s="196"/>
      <c r="K322" s="196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149</v>
      </c>
      <c r="AU322" s="205" t="s">
        <v>85</v>
      </c>
      <c r="AV322" s="13" t="s">
        <v>85</v>
      </c>
      <c r="AW322" s="13" t="s">
        <v>36</v>
      </c>
      <c r="AX322" s="13" t="s">
        <v>75</v>
      </c>
      <c r="AY322" s="205" t="s">
        <v>134</v>
      </c>
    </row>
    <row r="323" spans="1:65" s="15" customFormat="1" ht="11.25">
      <c r="B323" s="232"/>
      <c r="C323" s="233"/>
      <c r="D323" s="188" t="s">
        <v>149</v>
      </c>
      <c r="E323" s="234" t="s">
        <v>19</v>
      </c>
      <c r="F323" s="235" t="s">
        <v>1062</v>
      </c>
      <c r="G323" s="233"/>
      <c r="H323" s="234" t="s">
        <v>19</v>
      </c>
      <c r="I323" s="236"/>
      <c r="J323" s="233"/>
      <c r="K323" s="233"/>
      <c r="L323" s="237"/>
      <c r="M323" s="238"/>
      <c r="N323" s="239"/>
      <c r="O323" s="239"/>
      <c r="P323" s="239"/>
      <c r="Q323" s="239"/>
      <c r="R323" s="239"/>
      <c r="S323" s="239"/>
      <c r="T323" s="240"/>
      <c r="AT323" s="241" t="s">
        <v>149</v>
      </c>
      <c r="AU323" s="241" t="s">
        <v>85</v>
      </c>
      <c r="AV323" s="15" t="s">
        <v>83</v>
      </c>
      <c r="AW323" s="15" t="s">
        <v>36</v>
      </c>
      <c r="AX323" s="15" t="s">
        <v>75</v>
      </c>
      <c r="AY323" s="241" t="s">
        <v>134</v>
      </c>
    </row>
    <row r="324" spans="1:65" s="13" customFormat="1" ht="11.25">
      <c r="B324" s="195"/>
      <c r="C324" s="196"/>
      <c r="D324" s="188" t="s">
        <v>149</v>
      </c>
      <c r="E324" s="197" t="s">
        <v>19</v>
      </c>
      <c r="F324" s="198" t="s">
        <v>1126</v>
      </c>
      <c r="G324" s="196"/>
      <c r="H324" s="199">
        <v>9.9359999999999999</v>
      </c>
      <c r="I324" s="200"/>
      <c r="J324" s="196"/>
      <c r="K324" s="196"/>
      <c r="L324" s="201"/>
      <c r="M324" s="202"/>
      <c r="N324" s="203"/>
      <c r="O324" s="203"/>
      <c r="P324" s="203"/>
      <c r="Q324" s="203"/>
      <c r="R324" s="203"/>
      <c r="S324" s="203"/>
      <c r="T324" s="204"/>
      <c r="AT324" s="205" t="s">
        <v>149</v>
      </c>
      <c r="AU324" s="205" t="s">
        <v>85</v>
      </c>
      <c r="AV324" s="13" t="s">
        <v>85</v>
      </c>
      <c r="AW324" s="13" t="s">
        <v>36</v>
      </c>
      <c r="AX324" s="13" t="s">
        <v>75</v>
      </c>
      <c r="AY324" s="205" t="s">
        <v>134</v>
      </c>
    </row>
    <row r="325" spans="1:65" s="15" customFormat="1" ht="11.25">
      <c r="B325" s="232"/>
      <c r="C325" s="233"/>
      <c r="D325" s="188" t="s">
        <v>149</v>
      </c>
      <c r="E325" s="234" t="s">
        <v>19</v>
      </c>
      <c r="F325" s="235" t="s">
        <v>1069</v>
      </c>
      <c r="G325" s="233"/>
      <c r="H325" s="234" t="s">
        <v>19</v>
      </c>
      <c r="I325" s="236"/>
      <c r="J325" s="233"/>
      <c r="K325" s="233"/>
      <c r="L325" s="237"/>
      <c r="M325" s="238"/>
      <c r="N325" s="239"/>
      <c r="O325" s="239"/>
      <c r="P325" s="239"/>
      <c r="Q325" s="239"/>
      <c r="R325" s="239"/>
      <c r="S325" s="239"/>
      <c r="T325" s="240"/>
      <c r="AT325" s="241" t="s">
        <v>149</v>
      </c>
      <c r="AU325" s="241" t="s">
        <v>85</v>
      </c>
      <c r="AV325" s="15" t="s">
        <v>83</v>
      </c>
      <c r="AW325" s="15" t="s">
        <v>36</v>
      </c>
      <c r="AX325" s="15" t="s">
        <v>75</v>
      </c>
      <c r="AY325" s="241" t="s">
        <v>134</v>
      </c>
    </row>
    <row r="326" spans="1:65" s="13" customFormat="1" ht="11.25">
      <c r="B326" s="195"/>
      <c r="C326" s="196"/>
      <c r="D326" s="188" t="s">
        <v>149</v>
      </c>
      <c r="E326" s="197" t="s">
        <v>19</v>
      </c>
      <c r="F326" s="198" t="s">
        <v>1127</v>
      </c>
      <c r="G326" s="196"/>
      <c r="H326" s="199">
        <v>13.776</v>
      </c>
      <c r="I326" s="200"/>
      <c r="J326" s="196"/>
      <c r="K326" s="196"/>
      <c r="L326" s="201"/>
      <c r="M326" s="202"/>
      <c r="N326" s="203"/>
      <c r="O326" s="203"/>
      <c r="P326" s="203"/>
      <c r="Q326" s="203"/>
      <c r="R326" s="203"/>
      <c r="S326" s="203"/>
      <c r="T326" s="204"/>
      <c r="AT326" s="205" t="s">
        <v>149</v>
      </c>
      <c r="AU326" s="205" t="s">
        <v>85</v>
      </c>
      <c r="AV326" s="13" t="s">
        <v>85</v>
      </c>
      <c r="AW326" s="13" t="s">
        <v>36</v>
      </c>
      <c r="AX326" s="13" t="s">
        <v>75</v>
      </c>
      <c r="AY326" s="205" t="s">
        <v>134</v>
      </c>
    </row>
    <row r="327" spans="1:65" s="14" customFormat="1" ht="11.25">
      <c r="B327" s="206"/>
      <c r="C327" s="207"/>
      <c r="D327" s="188" t="s">
        <v>149</v>
      </c>
      <c r="E327" s="208" t="s">
        <v>19</v>
      </c>
      <c r="F327" s="209" t="s">
        <v>151</v>
      </c>
      <c r="G327" s="207"/>
      <c r="H327" s="210">
        <v>39.632000000000005</v>
      </c>
      <c r="I327" s="211"/>
      <c r="J327" s="207"/>
      <c r="K327" s="207"/>
      <c r="L327" s="212"/>
      <c r="M327" s="213"/>
      <c r="N327" s="214"/>
      <c r="O327" s="214"/>
      <c r="P327" s="214"/>
      <c r="Q327" s="214"/>
      <c r="R327" s="214"/>
      <c r="S327" s="214"/>
      <c r="T327" s="215"/>
      <c r="AT327" s="216" t="s">
        <v>149</v>
      </c>
      <c r="AU327" s="216" t="s">
        <v>85</v>
      </c>
      <c r="AV327" s="14" t="s">
        <v>141</v>
      </c>
      <c r="AW327" s="14" t="s">
        <v>36</v>
      </c>
      <c r="AX327" s="14" t="s">
        <v>83</v>
      </c>
      <c r="AY327" s="216" t="s">
        <v>134</v>
      </c>
    </row>
    <row r="328" spans="1:65" s="12" customFormat="1" ht="25.9" customHeight="1">
      <c r="B328" s="159"/>
      <c r="C328" s="160"/>
      <c r="D328" s="161" t="s">
        <v>74</v>
      </c>
      <c r="E328" s="162" t="s">
        <v>698</v>
      </c>
      <c r="F328" s="162" t="s">
        <v>699</v>
      </c>
      <c r="G328" s="160"/>
      <c r="H328" s="160"/>
      <c r="I328" s="163"/>
      <c r="J328" s="164">
        <f>BK328</f>
        <v>0</v>
      </c>
      <c r="K328" s="160"/>
      <c r="L328" s="165"/>
      <c r="M328" s="166"/>
      <c r="N328" s="167"/>
      <c r="O328" s="167"/>
      <c r="P328" s="168">
        <f>P329</f>
        <v>0</v>
      </c>
      <c r="Q328" s="167"/>
      <c r="R328" s="168">
        <f>R329</f>
        <v>0</v>
      </c>
      <c r="S328" s="167"/>
      <c r="T328" s="169">
        <f>T329</f>
        <v>0</v>
      </c>
      <c r="AR328" s="170" t="s">
        <v>163</v>
      </c>
      <c r="AT328" s="171" t="s">
        <v>74</v>
      </c>
      <c r="AU328" s="171" t="s">
        <v>75</v>
      </c>
      <c r="AY328" s="170" t="s">
        <v>134</v>
      </c>
      <c r="BK328" s="172">
        <f>BK329</f>
        <v>0</v>
      </c>
    </row>
    <row r="329" spans="1:65" s="12" customFormat="1" ht="22.9" customHeight="1">
      <c r="B329" s="159"/>
      <c r="C329" s="160"/>
      <c r="D329" s="161" t="s">
        <v>74</v>
      </c>
      <c r="E329" s="173" t="s">
        <v>1131</v>
      </c>
      <c r="F329" s="173" t="s">
        <v>1132</v>
      </c>
      <c r="G329" s="160"/>
      <c r="H329" s="160"/>
      <c r="I329" s="163"/>
      <c r="J329" s="174">
        <f>BK329</f>
        <v>0</v>
      </c>
      <c r="K329" s="160"/>
      <c r="L329" s="165"/>
      <c r="M329" s="166"/>
      <c r="N329" s="167"/>
      <c r="O329" s="167"/>
      <c r="P329" s="168">
        <f>SUM(P330:P332)</f>
        <v>0</v>
      </c>
      <c r="Q329" s="167"/>
      <c r="R329" s="168">
        <f>SUM(R330:R332)</f>
        <v>0</v>
      </c>
      <c r="S329" s="167"/>
      <c r="T329" s="169">
        <f>SUM(T330:T332)</f>
        <v>0</v>
      </c>
      <c r="AR329" s="170" t="s">
        <v>163</v>
      </c>
      <c r="AT329" s="171" t="s">
        <v>74</v>
      </c>
      <c r="AU329" s="171" t="s">
        <v>83</v>
      </c>
      <c r="AY329" s="170" t="s">
        <v>134</v>
      </c>
      <c r="BK329" s="172">
        <f>SUM(BK330:BK332)</f>
        <v>0</v>
      </c>
    </row>
    <row r="330" spans="1:65" s="2" customFormat="1" ht="16.5" customHeight="1">
      <c r="A330" s="36"/>
      <c r="B330" s="37"/>
      <c r="C330" s="175" t="s">
        <v>286</v>
      </c>
      <c r="D330" s="175" t="s">
        <v>136</v>
      </c>
      <c r="E330" s="176" t="s">
        <v>1133</v>
      </c>
      <c r="F330" s="177" t="s">
        <v>1132</v>
      </c>
      <c r="G330" s="178" t="s">
        <v>1134</v>
      </c>
      <c r="H330" s="179">
        <v>1</v>
      </c>
      <c r="I330" s="180"/>
      <c r="J330" s="181">
        <f>ROUND(I330*H330,2)</f>
        <v>0</v>
      </c>
      <c r="K330" s="177" t="s">
        <v>140</v>
      </c>
      <c r="L330" s="41"/>
      <c r="M330" s="182" t="s">
        <v>19</v>
      </c>
      <c r="N330" s="183" t="s">
        <v>46</v>
      </c>
      <c r="O330" s="66"/>
      <c r="P330" s="184">
        <f>O330*H330</f>
        <v>0</v>
      </c>
      <c r="Q330" s="184">
        <v>0</v>
      </c>
      <c r="R330" s="184">
        <f>Q330*H330</f>
        <v>0</v>
      </c>
      <c r="S330" s="184">
        <v>0</v>
      </c>
      <c r="T330" s="185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6" t="s">
        <v>141</v>
      </c>
      <c r="AT330" s="186" t="s">
        <v>136</v>
      </c>
      <c r="AU330" s="186" t="s">
        <v>85</v>
      </c>
      <c r="AY330" s="19" t="s">
        <v>134</v>
      </c>
      <c r="BE330" s="187">
        <f>IF(N330="základní",J330,0)</f>
        <v>0</v>
      </c>
      <c r="BF330" s="187">
        <f>IF(N330="snížená",J330,0)</f>
        <v>0</v>
      </c>
      <c r="BG330" s="187">
        <f>IF(N330="zákl. přenesená",J330,0)</f>
        <v>0</v>
      </c>
      <c r="BH330" s="187">
        <f>IF(N330="sníž. přenesená",J330,0)</f>
        <v>0</v>
      </c>
      <c r="BI330" s="187">
        <f>IF(N330="nulová",J330,0)</f>
        <v>0</v>
      </c>
      <c r="BJ330" s="19" t="s">
        <v>83</v>
      </c>
      <c r="BK330" s="187">
        <f>ROUND(I330*H330,2)</f>
        <v>0</v>
      </c>
      <c r="BL330" s="19" t="s">
        <v>141</v>
      </c>
      <c r="BM330" s="186" t="s">
        <v>411</v>
      </c>
    </row>
    <row r="331" spans="1:65" s="2" customFormat="1" ht="11.25">
      <c r="A331" s="36"/>
      <c r="B331" s="37"/>
      <c r="C331" s="38"/>
      <c r="D331" s="188" t="s">
        <v>142</v>
      </c>
      <c r="E331" s="38"/>
      <c r="F331" s="189" t="s">
        <v>1132</v>
      </c>
      <c r="G331" s="38"/>
      <c r="H331" s="38"/>
      <c r="I331" s="190"/>
      <c r="J331" s="38"/>
      <c r="K331" s="38"/>
      <c r="L331" s="41"/>
      <c r="M331" s="191"/>
      <c r="N331" s="192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142</v>
      </c>
      <c r="AU331" s="19" t="s">
        <v>85</v>
      </c>
    </row>
    <row r="332" spans="1:65" s="2" customFormat="1" ht="11.25">
      <c r="A332" s="36"/>
      <c r="B332" s="37"/>
      <c r="C332" s="38"/>
      <c r="D332" s="193" t="s">
        <v>143</v>
      </c>
      <c r="E332" s="38"/>
      <c r="F332" s="194" t="s">
        <v>1135</v>
      </c>
      <c r="G332" s="38"/>
      <c r="H332" s="38"/>
      <c r="I332" s="190"/>
      <c r="J332" s="38"/>
      <c r="K332" s="38"/>
      <c r="L332" s="41"/>
      <c r="M332" s="228"/>
      <c r="N332" s="229"/>
      <c r="O332" s="230"/>
      <c r="P332" s="230"/>
      <c r="Q332" s="230"/>
      <c r="R332" s="230"/>
      <c r="S332" s="230"/>
      <c r="T332" s="231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143</v>
      </c>
      <c r="AU332" s="19" t="s">
        <v>85</v>
      </c>
    </row>
    <row r="333" spans="1:65" s="2" customFormat="1" ht="6.95" customHeight="1">
      <c r="A333" s="36"/>
      <c r="B333" s="49"/>
      <c r="C333" s="50"/>
      <c r="D333" s="50"/>
      <c r="E333" s="50"/>
      <c r="F333" s="50"/>
      <c r="G333" s="50"/>
      <c r="H333" s="50"/>
      <c r="I333" s="50"/>
      <c r="J333" s="50"/>
      <c r="K333" s="50"/>
      <c r="L333" s="41"/>
      <c r="M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</row>
  </sheetData>
  <sheetProtection algorithmName="SHA-512" hashValue="RVG86buWuV6Xr4hywZQnfqeZL1uOY1b6QOAr84BNnVx/yIvYWimq7l336RbmSivCcfE+sL96rfolKPYQybOqzQ==" saltValue="Nn18BqH/rrBkGvbdjhYZNuswnZnVvLXVhlzJjgSeFaRxc3F2YjtrhkjBOxFOo0CYiB4UV/CdjWeU4qg57DAm1Q==" spinCount="100000" sheet="1" objects="1" scenarios="1" formatColumns="0" formatRows="0" autoFilter="0"/>
  <autoFilter ref="C92:K332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8" r:id="rId1"/>
    <hyperlink ref="F103" r:id="rId2"/>
    <hyperlink ref="F109" r:id="rId3"/>
    <hyperlink ref="F115" r:id="rId4"/>
    <hyperlink ref="F120" r:id="rId5"/>
    <hyperlink ref="F126" r:id="rId6"/>
    <hyperlink ref="F131" r:id="rId7"/>
    <hyperlink ref="F136" r:id="rId8"/>
    <hyperlink ref="F143" r:id="rId9"/>
    <hyperlink ref="F149" r:id="rId10"/>
    <hyperlink ref="F156" r:id="rId11"/>
    <hyperlink ref="F166" r:id="rId12"/>
    <hyperlink ref="F171" r:id="rId13"/>
    <hyperlink ref="F181" r:id="rId14"/>
    <hyperlink ref="F190" r:id="rId15"/>
    <hyperlink ref="F199" r:id="rId16"/>
    <hyperlink ref="F205" r:id="rId17"/>
    <hyperlink ref="F210" r:id="rId18"/>
    <hyperlink ref="F215" r:id="rId19"/>
    <hyperlink ref="F220" r:id="rId20"/>
    <hyperlink ref="F225" r:id="rId21"/>
    <hyperlink ref="F230" r:id="rId22"/>
    <hyperlink ref="F244" r:id="rId23"/>
    <hyperlink ref="F252" r:id="rId24"/>
    <hyperlink ref="F259" r:id="rId25"/>
    <hyperlink ref="F264" r:id="rId26"/>
    <hyperlink ref="F268" r:id="rId27"/>
    <hyperlink ref="F273" r:id="rId28"/>
    <hyperlink ref="F276" r:id="rId29"/>
    <hyperlink ref="F281" r:id="rId30"/>
    <hyperlink ref="F285" r:id="rId31"/>
    <hyperlink ref="F290" r:id="rId32"/>
    <hyperlink ref="F293" r:id="rId33"/>
    <hyperlink ref="F298" r:id="rId34"/>
    <hyperlink ref="F302" r:id="rId35"/>
    <hyperlink ref="F316" r:id="rId36"/>
    <hyperlink ref="F332" r:id="rId3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242" customWidth="1"/>
    <col min="2" max="2" width="1.6640625" style="242" customWidth="1"/>
    <col min="3" max="4" width="5" style="242" customWidth="1"/>
    <col min="5" max="5" width="11.6640625" style="242" customWidth="1"/>
    <col min="6" max="6" width="9.1640625" style="242" customWidth="1"/>
    <col min="7" max="7" width="5" style="242" customWidth="1"/>
    <col min="8" max="8" width="77.83203125" style="242" customWidth="1"/>
    <col min="9" max="10" width="20" style="242" customWidth="1"/>
    <col min="11" max="11" width="1.6640625" style="242" customWidth="1"/>
  </cols>
  <sheetData>
    <row r="1" spans="2:11" s="1" customFormat="1" ht="37.5" customHeight="1"/>
    <row r="2" spans="2:11" s="1" customFormat="1" ht="7.5" customHeight="1">
      <c r="B2" s="243"/>
      <c r="C2" s="244"/>
      <c r="D2" s="244"/>
      <c r="E2" s="244"/>
      <c r="F2" s="244"/>
      <c r="G2" s="244"/>
      <c r="H2" s="244"/>
      <c r="I2" s="244"/>
      <c r="J2" s="244"/>
      <c r="K2" s="245"/>
    </row>
    <row r="3" spans="2:11" s="16" customFormat="1" ht="45" customHeight="1">
      <c r="B3" s="246"/>
      <c r="C3" s="381" t="s">
        <v>1136</v>
      </c>
      <c r="D3" s="381"/>
      <c r="E3" s="381"/>
      <c r="F3" s="381"/>
      <c r="G3" s="381"/>
      <c r="H3" s="381"/>
      <c r="I3" s="381"/>
      <c r="J3" s="381"/>
      <c r="K3" s="247"/>
    </row>
    <row r="4" spans="2:11" s="1" customFormat="1" ht="25.5" customHeight="1">
      <c r="B4" s="248"/>
      <c r="C4" s="380" t="s">
        <v>1137</v>
      </c>
      <c r="D4" s="380"/>
      <c r="E4" s="380"/>
      <c r="F4" s="380"/>
      <c r="G4" s="380"/>
      <c r="H4" s="380"/>
      <c r="I4" s="380"/>
      <c r="J4" s="380"/>
      <c r="K4" s="249"/>
    </row>
    <row r="5" spans="2:11" s="1" customFormat="1" ht="5.25" customHeight="1">
      <c r="B5" s="248"/>
      <c r="C5" s="250"/>
      <c r="D5" s="250"/>
      <c r="E5" s="250"/>
      <c r="F5" s="250"/>
      <c r="G5" s="250"/>
      <c r="H5" s="250"/>
      <c r="I5" s="250"/>
      <c r="J5" s="250"/>
      <c r="K5" s="249"/>
    </row>
    <row r="6" spans="2:11" s="1" customFormat="1" ht="15" customHeight="1">
      <c r="B6" s="248"/>
      <c r="C6" s="379" t="s">
        <v>1138</v>
      </c>
      <c r="D6" s="379"/>
      <c r="E6" s="379"/>
      <c r="F6" s="379"/>
      <c r="G6" s="379"/>
      <c r="H6" s="379"/>
      <c r="I6" s="379"/>
      <c r="J6" s="379"/>
      <c r="K6" s="249"/>
    </row>
    <row r="7" spans="2:11" s="1" customFormat="1" ht="15" customHeight="1">
      <c r="B7" s="252"/>
      <c r="C7" s="379" t="s">
        <v>1139</v>
      </c>
      <c r="D7" s="379"/>
      <c r="E7" s="379"/>
      <c r="F7" s="379"/>
      <c r="G7" s="379"/>
      <c r="H7" s="379"/>
      <c r="I7" s="379"/>
      <c r="J7" s="379"/>
      <c r="K7" s="249"/>
    </row>
    <row r="8" spans="2:11" s="1" customFormat="1" ht="12.75" customHeight="1">
      <c r="B8" s="252"/>
      <c r="C8" s="251"/>
      <c r="D8" s="251"/>
      <c r="E8" s="251"/>
      <c r="F8" s="251"/>
      <c r="G8" s="251"/>
      <c r="H8" s="251"/>
      <c r="I8" s="251"/>
      <c r="J8" s="251"/>
      <c r="K8" s="249"/>
    </row>
    <row r="9" spans="2:11" s="1" customFormat="1" ht="15" customHeight="1">
      <c r="B9" s="252"/>
      <c r="C9" s="379" t="s">
        <v>1140</v>
      </c>
      <c r="D9" s="379"/>
      <c r="E9" s="379"/>
      <c r="F9" s="379"/>
      <c r="G9" s="379"/>
      <c r="H9" s="379"/>
      <c r="I9" s="379"/>
      <c r="J9" s="379"/>
      <c r="K9" s="249"/>
    </row>
    <row r="10" spans="2:11" s="1" customFormat="1" ht="15" customHeight="1">
      <c r="B10" s="252"/>
      <c r="C10" s="251"/>
      <c r="D10" s="379" t="s">
        <v>1141</v>
      </c>
      <c r="E10" s="379"/>
      <c r="F10" s="379"/>
      <c r="G10" s="379"/>
      <c r="H10" s="379"/>
      <c r="I10" s="379"/>
      <c r="J10" s="379"/>
      <c r="K10" s="249"/>
    </row>
    <row r="11" spans="2:11" s="1" customFormat="1" ht="15" customHeight="1">
      <c r="B11" s="252"/>
      <c r="C11" s="253"/>
      <c r="D11" s="379" t="s">
        <v>1142</v>
      </c>
      <c r="E11" s="379"/>
      <c r="F11" s="379"/>
      <c r="G11" s="379"/>
      <c r="H11" s="379"/>
      <c r="I11" s="379"/>
      <c r="J11" s="379"/>
      <c r="K11" s="249"/>
    </row>
    <row r="12" spans="2:11" s="1" customFormat="1" ht="15" customHeight="1">
      <c r="B12" s="252"/>
      <c r="C12" s="253"/>
      <c r="D12" s="251"/>
      <c r="E12" s="251"/>
      <c r="F12" s="251"/>
      <c r="G12" s="251"/>
      <c r="H12" s="251"/>
      <c r="I12" s="251"/>
      <c r="J12" s="251"/>
      <c r="K12" s="249"/>
    </row>
    <row r="13" spans="2:11" s="1" customFormat="1" ht="15" customHeight="1">
      <c r="B13" s="252"/>
      <c r="C13" s="253"/>
      <c r="D13" s="254" t="s">
        <v>1143</v>
      </c>
      <c r="E13" s="251"/>
      <c r="F13" s="251"/>
      <c r="G13" s="251"/>
      <c r="H13" s="251"/>
      <c r="I13" s="251"/>
      <c r="J13" s="251"/>
      <c r="K13" s="249"/>
    </row>
    <row r="14" spans="2:11" s="1" customFormat="1" ht="12.75" customHeight="1">
      <c r="B14" s="252"/>
      <c r="C14" s="253"/>
      <c r="D14" s="253"/>
      <c r="E14" s="253"/>
      <c r="F14" s="253"/>
      <c r="G14" s="253"/>
      <c r="H14" s="253"/>
      <c r="I14" s="253"/>
      <c r="J14" s="253"/>
      <c r="K14" s="249"/>
    </row>
    <row r="15" spans="2:11" s="1" customFormat="1" ht="15" customHeight="1">
      <c r="B15" s="252"/>
      <c r="C15" s="253"/>
      <c r="D15" s="379" t="s">
        <v>1144</v>
      </c>
      <c r="E15" s="379"/>
      <c r="F15" s="379"/>
      <c r="G15" s="379"/>
      <c r="H15" s="379"/>
      <c r="I15" s="379"/>
      <c r="J15" s="379"/>
      <c r="K15" s="249"/>
    </row>
    <row r="16" spans="2:11" s="1" customFormat="1" ht="15" customHeight="1">
      <c r="B16" s="252"/>
      <c r="C16" s="253"/>
      <c r="D16" s="379" t="s">
        <v>1145</v>
      </c>
      <c r="E16" s="379"/>
      <c r="F16" s="379"/>
      <c r="G16" s="379"/>
      <c r="H16" s="379"/>
      <c r="I16" s="379"/>
      <c r="J16" s="379"/>
      <c r="K16" s="249"/>
    </row>
    <row r="17" spans="2:11" s="1" customFormat="1" ht="15" customHeight="1">
      <c r="B17" s="252"/>
      <c r="C17" s="253"/>
      <c r="D17" s="379" t="s">
        <v>1146</v>
      </c>
      <c r="E17" s="379"/>
      <c r="F17" s="379"/>
      <c r="G17" s="379"/>
      <c r="H17" s="379"/>
      <c r="I17" s="379"/>
      <c r="J17" s="379"/>
      <c r="K17" s="249"/>
    </row>
    <row r="18" spans="2:11" s="1" customFormat="1" ht="15" customHeight="1">
      <c r="B18" s="252"/>
      <c r="C18" s="253"/>
      <c r="D18" s="253"/>
      <c r="E18" s="255" t="s">
        <v>82</v>
      </c>
      <c r="F18" s="379" t="s">
        <v>1147</v>
      </c>
      <c r="G18" s="379"/>
      <c r="H18" s="379"/>
      <c r="I18" s="379"/>
      <c r="J18" s="379"/>
      <c r="K18" s="249"/>
    </row>
    <row r="19" spans="2:11" s="1" customFormat="1" ht="15" customHeight="1">
      <c r="B19" s="252"/>
      <c r="C19" s="253"/>
      <c r="D19" s="253"/>
      <c r="E19" s="255" t="s">
        <v>1148</v>
      </c>
      <c r="F19" s="379" t="s">
        <v>1149</v>
      </c>
      <c r="G19" s="379"/>
      <c r="H19" s="379"/>
      <c r="I19" s="379"/>
      <c r="J19" s="379"/>
      <c r="K19" s="249"/>
    </row>
    <row r="20" spans="2:11" s="1" customFormat="1" ht="15" customHeight="1">
      <c r="B20" s="252"/>
      <c r="C20" s="253"/>
      <c r="D20" s="253"/>
      <c r="E20" s="255" t="s">
        <v>1150</v>
      </c>
      <c r="F20" s="379" t="s">
        <v>1151</v>
      </c>
      <c r="G20" s="379"/>
      <c r="H20" s="379"/>
      <c r="I20" s="379"/>
      <c r="J20" s="379"/>
      <c r="K20" s="249"/>
    </row>
    <row r="21" spans="2:11" s="1" customFormat="1" ht="15" customHeight="1">
      <c r="B21" s="252"/>
      <c r="C21" s="253"/>
      <c r="D21" s="253"/>
      <c r="E21" s="255" t="s">
        <v>1152</v>
      </c>
      <c r="F21" s="379" t="s">
        <v>1153</v>
      </c>
      <c r="G21" s="379"/>
      <c r="H21" s="379"/>
      <c r="I21" s="379"/>
      <c r="J21" s="379"/>
      <c r="K21" s="249"/>
    </row>
    <row r="22" spans="2:11" s="1" customFormat="1" ht="15" customHeight="1">
      <c r="B22" s="252"/>
      <c r="C22" s="253"/>
      <c r="D22" s="253"/>
      <c r="E22" s="255" t="s">
        <v>1154</v>
      </c>
      <c r="F22" s="379" t="s">
        <v>1155</v>
      </c>
      <c r="G22" s="379"/>
      <c r="H22" s="379"/>
      <c r="I22" s="379"/>
      <c r="J22" s="379"/>
      <c r="K22" s="249"/>
    </row>
    <row r="23" spans="2:11" s="1" customFormat="1" ht="15" customHeight="1">
      <c r="B23" s="252"/>
      <c r="C23" s="253"/>
      <c r="D23" s="253"/>
      <c r="E23" s="255" t="s">
        <v>1156</v>
      </c>
      <c r="F23" s="379" t="s">
        <v>1157</v>
      </c>
      <c r="G23" s="379"/>
      <c r="H23" s="379"/>
      <c r="I23" s="379"/>
      <c r="J23" s="379"/>
      <c r="K23" s="249"/>
    </row>
    <row r="24" spans="2:11" s="1" customFormat="1" ht="12.75" customHeight="1">
      <c r="B24" s="252"/>
      <c r="C24" s="253"/>
      <c r="D24" s="253"/>
      <c r="E24" s="253"/>
      <c r="F24" s="253"/>
      <c r="G24" s="253"/>
      <c r="H24" s="253"/>
      <c r="I24" s="253"/>
      <c r="J24" s="253"/>
      <c r="K24" s="249"/>
    </row>
    <row r="25" spans="2:11" s="1" customFormat="1" ht="15" customHeight="1">
      <c r="B25" s="252"/>
      <c r="C25" s="379" t="s">
        <v>1158</v>
      </c>
      <c r="D25" s="379"/>
      <c r="E25" s="379"/>
      <c r="F25" s="379"/>
      <c r="G25" s="379"/>
      <c r="H25" s="379"/>
      <c r="I25" s="379"/>
      <c r="J25" s="379"/>
      <c r="K25" s="249"/>
    </row>
    <row r="26" spans="2:11" s="1" customFormat="1" ht="15" customHeight="1">
      <c r="B26" s="252"/>
      <c r="C26" s="379" t="s">
        <v>1159</v>
      </c>
      <c r="D26" s="379"/>
      <c r="E26" s="379"/>
      <c r="F26" s="379"/>
      <c r="G26" s="379"/>
      <c r="H26" s="379"/>
      <c r="I26" s="379"/>
      <c r="J26" s="379"/>
      <c r="K26" s="249"/>
    </row>
    <row r="27" spans="2:11" s="1" customFormat="1" ht="15" customHeight="1">
      <c r="B27" s="252"/>
      <c r="C27" s="251"/>
      <c r="D27" s="379" t="s">
        <v>1160</v>
      </c>
      <c r="E27" s="379"/>
      <c r="F27" s="379"/>
      <c r="G27" s="379"/>
      <c r="H27" s="379"/>
      <c r="I27" s="379"/>
      <c r="J27" s="379"/>
      <c r="K27" s="249"/>
    </row>
    <row r="28" spans="2:11" s="1" customFormat="1" ht="15" customHeight="1">
      <c r="B28" s="252"/>
      <c r="C28" s="253"/>
      <c r="D28" s="379" t="s">
        <v>1161</v>
      </c>
      <c r="E28" s="379"/>
      <c r="F28" s="379"/>
      <c r="G28" s="379"/>
      <c r="H28" s="379"/>
      <c r="I28" s="379"/>
      <c r="J28" s="379"/>
      <c r="K28" s="249"/>
    </row>
    <row r="29" spans="2:11" s="1" customFormat="1" ht="12.75" customHeight="1">
      <c r="B29" s="252"/>
      <c r="C29" s="253"/>
      <c r="D29" s="253"/>
      <c r="E29" s="253"/>
      <c r="F29" s="253"/>
      <c r="G29" s="253"/>
      <c r="H29" s="253"/>
      <c r="I29" s="253"/>
      <c r="J29" s="253"/>
      <c r="K29" s="249"/>
    </row>
    <row r="30" spans="2:11" s="1" customFormat="1" ht="15" customHeight="1">
      <c r="B30" s="252"/>
      <c r="C30" s="253"/>
      <c r="D30" s="379" t="s">
        <v>1162</v>
      </c>
      <c r="E30" s="379"/>
      <c r="F30" s="379"/>
      <c r="G30" s="379"/>
      <c r="H30" s="379"/>
      <c r="I30" s="379"/>
      <c r="J30" s="379"/>
      <c r="K30" s="249"/>
    </row>
    <row r="31" spans="2:11" s="1" customFormat="1" ht="15" customHeight="1">
      <c r="B31" s="252"/>
      <c r="C31" s="253"/>
      <c r="D31" s="379" t="s">
        <v>1163</v>
      </c>
      <c r="E31" s="379"/>
      <c r="F31" s="379"/>
      <c r="G31" s="379"/>
      <c r="H31" s="379"/>
      <c r="I31" s="379"/>
      <c r="J31" s="379"/>
      <c r="K31" s="249"/>
    </row>
    <row r="32" spans="2:11" s="1" customFormat="1" ht="12.75" customHeight="1">
      <c r="B32" s="252"/>
      <c r="C32" s="253"/>
      <c r="D32" s="253"/>
      <c r="E32" s="253"/>
      <c r="F32" s="253"/>
      <c r="G32" s="253"/>
      <c r="H32" s="253"/>
      <c r="I32" s="253"/>
      <c r="J32" s="253"/>
      <c r="K32" s="249"/>
    </row>
    <row r="33" spans="2:11" s="1" customFormat="1" ht="15" customHeight="1">
      <c r="B33" s="252"/>
      <c r="C33" s="253"/>
      <c r="D33" s="379" t="s">
        <v>1164</v>
      </c>
      <c r="E33" s="379"/>
      <c r="F33" s="379"/>
      <c r="G33" s="379"/>
      <c r="H33" s="379"/>
      <c r="I33" s="379"/>
      <c r="J33" s="379"/>
      <c r="K33" s="249"/>
    </row>
    <row r="34" spans="2:11" s="1" customFormat="1" ht="15" customHeight="1">
      <c r="B34" s="252"/>
      <c r="C34" s="253"/>
      <c r="D34" s="379" t="s">
        <v>1165</v>
      </c>
      <c r="E34" s="379"/>
      <c r="F34" s="379"/>
      <c r="G34" s="379"/>
      <c r="H34" s="379"/>
      <c r="I34" s="379"/>
      <c r="J34" s="379"/>
      <c r="K34" s="249"/>
    </row>
    <row r="35" spans="2:11" s="1" customFormat="1" ht="15" customHeight="1">
      <c r="B35" s="252"/>
      <c r="C35" s="253"/>
      <c r="D35" s="379" t="s">
        <v>1166</v>
      </c>
      <c r="E35" s="379"/>
      <c r="F35" s="379"/>
      <c r="G35" s="379"/>
      <c r="H35" s="379"/>
      <c r="I35" s="379"/>
      <c r="J35" s="379"/>
      <c r="K35" s="249"/>
    </row>
    <row r="36" spans="2:11" s="1" customFormat="1" ht="15" customHeight="1">
      <c r="B36" s="252"/>
      <c r="C36" s="253"/>
      <c r="D36" s="251"/>
      <c r="E36" s="254" t="s">
        <v>120</v>
      </c>
      <c r="F36" s="251"/>
      <c r="G36" s="379" t="s">
        <v>1167</v>
      </c>
      <c r="H36" s="379"/>
      <c r="I36" s="379"/>
      <c r="J36" s="379"/>
      <c r="K36" s="249"/>
    </row>
    <row r="37" spans="2:11" s="1" customFormat="1" ht="30.75" customHeight="1">
      <c r="B37" s="252"/>
      <c r="C37" s="253"/>
      <c r="D37" s="251"/>
      <c r="E37" s="254" t="s">
        <v>1168</v>
      </c>
      <c r="F37" s="251"/>
      <c r="G37" s="379" t="s">
        <v>1169</v>
      </c>
      <c r="H37" s="379"/>
      <c r="I37" s="379"/>
      <c r="J37" s="379"/>
      <c r="K37" s="249"/>
    </row>
    <row r="38" spans="2:11" s="1" customFormat="1" ht="15" customHeight="1">
      <c r="B38" s="252"/>
      <c r="C38" s="253"/>
      <c r="D38" s="251"/>
      <c r="E38" s="254" t="s">
        <v>56</v>
      </c>
      <c r="F38" s="251"/>
      <c r="G38" s="379" t="s">
        <v>1170</v>
      </c>
      <c r="H38" s="379"/>
      <c r="I38" s="379"/>
      <c r="J38" s="379"/>
      <c r="K38" s="249"/>
    </row>
    <row r="39" spans="2:11" s="1" customFormat="1" ht="15" customHeight="1">
      <c r="B39" s="252"/>
      <c r="C39" s="253"/>
      <c r="D39" s="251"/>
      <c r="E39" s="254" t="s">
        <v>57</v>
      </c>
      <c r="F39" s="251"/>
      <c r="G39" s="379" t="s">
        <v>1171</v>
      </c>
      <c r="H39" s="379"/>
      <c r="I39" s="379"/>
      <c r="J39" s="379"/>
      <c r="K39" s="249"/>
    </row>
    <row r="40" spans="2:11" s="1" customFormat="1" ht="15" customHeight="1">
      <c r="B40" s="252"/>
      <c r="C40" s="253"/>
      <c r="D40" s="251"/>
      <c r="E40" s="254" t="s">
        <v>121</v>
      </c>
      <c r="F40" s="251"/>
      <c r="G40" s="379" t="s">
        <v>1172</v>
      </c>
      <c r="H40" s="379"/>
      <c r="I40" s="379"/>
      <c r="J40" s="379"/>
      <c r="K40" s="249"/>
    </row>
    <row r="41" spans="2:11" s="1" customFormat="1" ht="15" customHeight="1">
      <c r="B41" s="252"/>
      <c r="C41" s="253"/>
      <c r="D41" s="251"/>
      <c r="E41" s="254" t="s">
        <v>122</v>
      </c>
      <c r="F41" s="251"/>
      <c r="G41" s="379" t="s">
        <v>1173</v>
      </c>
      <c r="H41" s="379"/>
      <c r="I41" s="379"/>
      <c r="J41" s="379"/>
      <c r="K41" s="249"/>
    </row>
    <row r="42" spans="2:11" s="1" customFormat="1" ht="15" customHeight="1">
      <c r="B42" s="252"/>
      <c r="C42" s="253"/>
      <c r="D42" s="251"/>
      <c r="E42" s="254" t="s">
        <v>1174</v>
      </c>
      <c r="F42" s="251"/>
      <c r="G42" s="379" t="s">
        <v>1175</v>
      </c>
      <c r="H42" s="379"/>
      <c r="I42" s="379"/>
      <c r="J42" s="379"/>
      <c r="K42" s="249"/>
    </row>
    <row r="43" spans="2:11" s="1" customFormat="1" ht="15" customHeight="1">
      <c r="B43" s="252"/>
      <c r="C43" s="253"/>
      <c r="D43" s="251"/>
      <c r="E43" s="254"/>
      <c r="F43" s="251"/>
      <c r="G43" s="379" t="s">
        <v>1176</v>
      </c>
      <c r="H43" s="379"/>
      <c r="I43" s="379"/>
      <c r="J43" s="379"/>
      <c r="K43" s="249"/>
    </row>
    <row r="44" spans="2:11" s="1" customFormat="1" ht="15" customHeight="1">
      <c r="B44" s="252"/>
      <c r="C44" s="253"/>
      <c r="D44" s="251"/>
      <c r="E44" s="254" t="s">
        <v>1177</v>
      </c>
      <c r="F44" s="251"/>
      <c r="G44" s="379" t="s">
        <v>1178</v>
      </c>
      <c r="H44" s="379"/>
      <c r="I44" s="379"/>
      <c r="J44" s="379"/>
      <c r="K44" s="249"/>
    </row>
    <row r="45" spans="2:11" s="1" customFormat="1" ht="15" customHeight="1">
      <c r="B45" s="252"/>
      <c r="C45" s="253"/>
      <c r="D45" s="251"/>
      <c r="E45" s="254" t="s">
        <v>124</v>
      </c>
      <c r="F45" s="251"/>
      <c r="G45" s="379" t="s">
        <v>1179</v>
      </c>
      <c r="H45" s="379"/>
      <c r="I45" s="379"/>
      <c r="J45" s="379"/>
      <c r="K45" s="249"/>
    </row>
    <row r="46" spans="2:11" s="1" customFormat="1" ht="12.75" customHeight="1">
      <c r="B46" s="252"/>
      <c r="C46" s="253"/>
      <c r="D46" s="251"/>
      <c r="E46" s="251"/>
      <c r="F46" s="251"/>
      <c r="G46" s="251"/>
      <c r="H46" s="251"/>
      <c r="I46" s="251"/>
      <c r="J46" s="251"/>
      <c r="K46" s="249"/>
    </row>
    <row r="47" spans="2:11" s="1" customFormat="1" ht="15" customHeight="1">
      <c r="B47" s="252"/>
      <c r="C47" s="253"/>
      <c r="D47" s="379" t="s">
        <v>1180</v>
      </c>
      <c r="E47" s="379"/>
      <c r="F47" s="379"/>
      <c r="G47" s="379"/>
      <c r="H47" s="379"/>
      <c r="I47" s="379"/>
      <c r="J47" s="379"/>
      <c r="K47" s="249"/>
    </row>
    <row r="48" spans="2:11" s="1" customFormat="1" ht="15" customHeight="1">
      <c r="B48" s="252"/>
      <c r="C48" s="253"/>
      <c r="D48" s="253"/>
      <c r="E48" s="379" t="s">
        <v>1181</v>
      </c>
      <c r="F48" s="379"/>
      <c r="G48" s="379"/>
      <c r="H48" s="379"/>
      <c r="I48" s="379"/>
      <c r="J48" s="379"/>
      <c r="K48" s="249"/>
    </row>
    <row r="49" spans="2:11" s="1" customFormat="1" ht="15" customHeight="1">
      <c r="B49" s="252"/>
      <c r="C49" s="253"/>
      <c r="D49" s="253"/>
      <c r="E49" s="379" t="s">
        <v>1182</v>
      </c>
      <c r="F49" s="379"/>
      <c r="G49" s="379"/>
      <c r="H49" s="379"/>
      <c r="I49" s="379"/>
      <c r="J49" s="379"/>
      <c r="K49" s="249"/>
    </row>
    <row r="50" spans="2:11" s="1" customFormat="1" ht="15" customHeight="1">
      <c r="B50" s="252"/>
      <c r="C50" s="253"/>
      <c r="D50" s="253"/>
      <c r="E50" s="379" t="s">
        <v>1183</v>
      </c>
      <c r="F50" s="379"/>
      <c r="G50" s="379"/>
      <c r="H50" s="379"/>
      <c r="I50" s="379"/>
      <c r="J50" s="379"/>
      <c r="K50" s="249"/>
    </row>
    <row r="51" spans="2:11" s="1" customFormat="1" ht="15" customHeight="1">
      <c r="B51" s="252"/>
      <c r="C51" s="253"/>
      <c r="D51" s="379" t="s">
        <v>1184</v>
      </c>
      <c r="E51" s="379"/>
      <c r="F51" s="379"/>
      <c r="G51" s="379"/>
      <c r="H51" s="379"/>
      <c r="I51" s="379"/>
      <c r="J51" s="379"/>
      <c r="K51" s="249"/>
    </row>
    <row r="52" spans="2:11" s="1" customFormat="1" ht="25.5" customHeight="1">
      <c r="B52" s="248"/>
      <c r="C52" s="380" t="s">
        <v>1185</v>
      </c>
      <c r="D52" s="380"/>
      <c r="E52" s="380"/>
      <c r="F52" s="380"/>
      <c r="G52" s="380"/>
      <c r="H52" s="380"/>
      <c r="I52" s="380"/>
      <c r="J52" s="380"/>
      <c r="K52" s="249"/>
    </row>
    <row r="53" spans="2:11" s="1" customFormat="1" ht="5.25" customHeight="1">
      <c r="B53" s="248"/>
      <c r="C53" s="250"/>
      <c r="D53" s="250"/>
      <c r="E53" s="250"/>
      <c r="F53" s="250"/>
      <c r="G53" s="250"/>
      <c r="H53" s="250"/>
      <c r="I53" s="250"/>
      <c r="J53" s="250"/>
      <c r="K53" s="249"/>
    </row>
    <row r="54" spans="2:11" s="1" customFormat="1" ht="15" customHeight="1">
      <c r="B54" s="248"/>
      <c r="C54" s="379" t="s">
        <v>1186</v>
      </c>
      <c r="D54" s="379"/>
      <c r="E54" s="379"/>
      <c r="F54" s="379"/>
      <c r="G54" s="379"/>
      <c r="H54" s="379"/>
      <c r="I54" s="379"/>
      <c r="J54" s="379"/>
      <c r="K54" s="249"/>
    </row>
    <row r="55" spans="2:11" s="1" customFormat="1" ht="15" customHeight="1">
      <c r="B55" s="248"/>
      <c r="C55" s="379" t="s">
        <v>1187</v>
      </c>
      <c r="D55" s="379"/>
      <c r="E55" s="379"/>
      <c r="F55" s="379"/>
      <c r="G55" s="379"/>
      <c r="H55" s="379"/>
      <c r="I55" s="379"/>
      <c r="J55" s="379"/>
      <c r="K55" s="249"/>
    </row>
    <row r="56" spans="2:11" s="1" customFormat="1" ht="12.75" customHeight="1">
      <c r="B56" s="248"/>
      <c r="C56" s="251"/>
      <c r="D56" s="251"/>
      <c r="E56" s="251"/>
      <c r="F56" s="251"/>
      <c r="G56" s="251"/>
      <c r="H56" s="251"/>
      <c r="I56" s="251"/>
      <c r="J56" s="251"/>
      <c r="K56" s="249"/>
    </row>
    <row r="57" spans="2:11" s="1" customFormat="1" ht="15" customHeight="1">
      <c r="B57" s="248"/>
      <c r="C57" s="379" t="s">
        <v>1188</v>
      </c>
      <c r="D57" s="379"/>
      <c r="E57" s="379"/>
      <c r="F57" s="379"/>
      <c r="G57" s="379"/>
      <c r="H57" s="379"/>
      <c r="I57" s="379"/>
      <c r="J57" s="379"/>
      <c r="K57" s="249"/>
    </row>
    <row r="58" spans="2:11" s="1" customFormat="1" ht="15" customHeight="1">
      <c r="B58" s="248"/>
      <c r="C58" s="253"/>
      <c r="D58" s="379" t="s">
        <v>1189</v>
      </c>
      <c r="E58" s="379"/>
      <c r="F58" s="379"/>
      <c r="G58" s="379"/>
      <c r="H58" s="379"/>
      <c r="I58" s="379"/>
      <c r="J58" s="379"/>
      <c r="K58" s="249"/>
    </row>
    <row r="59" spans="2:11" s="1" customFormat="1" ht="15" customHeight="1">
      <c r="B59" s="248"/>
      <c r="C59" s="253"/>
      <c r="D59" s="379" t="s">
        <v>1190</v>
      </c>
      <c r="E59" s="379"/>
      <c r="F59" s="379"/>
      <c r="G59" s="379"/>
      <c r="H59" s="379"/>
      <c r="I59" s="379"/>
      <c r="J59" s="379"/>
      <c r="K59" s="249"/>
    </row>
    <row r="60" spans="2:11" s="1" customFormat="1" ht="15" customHeight="1">
      <c r="B60" s="248"/>
      <c r="C60" s="253"/>
      <c r="D60" s="379" t="s">
        <v>1191</v>
      </c>
      <c r="E60" s="379"/>
      <c r="F60" s="379"/>
      <c r="G60" s="379"/>
      <c r="H60" s="379"/>
      <c r="I60" s="379"/>
      <c r="J60" s="379"/>
      <c r="K60" s="249"/>
    </row>
    <row r="61" spans="2:11" s="1" customFormat="1" ht="15" customHeight="1">
      <c r="B61" s="248"/>
      <c r="C61" s="253"/>
      <c r="D61" s="379" t="s">
        <v>1192</v>
      </c>
      <c r="E61" s="379"/>
      <c r="F61" s="379"/>
      <c r="G61" s="379"/>
      <c r="H61" s="379"/>
      <c r="I61" s="379"/>
      <c r="J61" s="379"/>
      <c r="K61" s="249"/>
    </row>
    <row r="62" spans="2:11" s="1" customFormat="1" ht="15" customHeight="1">
      <c r="B62" s="248"/>
      <c r="C62" s="253"/>
      <c r="D62" s="382" t="s">
        <v>1193</v>
      </c>
      <c r="E62" s="382"/>
      <c r="F62" s="382"/>
      <c r="G62" s="382"/>
      <c r="H62" s="382"/>
      <c r="I62" s="382"/>
      <c r="J62" s="382"/>
      <c r="K62" s="249"/>
    </row>
    <row r="63" spans="2:11" s="1" customFormat="1" ht="15" customHeight="1">
      <c r="B63" s="248"/>
      <c r="C63" s="253"/>
      <c r="D63" s="379" t="s">
        <v>1194</v>
      </c>
      <c r="E63" s="379"/>
      <c r="F63" s="379"/>
      <c r="G63" s="379"/>
      <c r="H63" s="379"/>
      <c r="I63" s="379"/>
      <c r="J63" s="379"/>
      <c r="K63" s="249"/>
    </row>
    <row r="64" spans="2:11" s="1" customFormat="1" ht="12.75" customHeight="1">
      <c r="B64" s="248"/>
      <c r="C64" s="253"/>
      <c r="D64" s="253"/>
      <c r="E64" s="256"/>
      <c r="F64" s="253"/>
      <c r="G64" s="253"/>
      <c r="H64" s="253"/>
      <c r="I64" s="253"/>
      <c r="J64" s="253"/>
      <c r="K64" s="249"/>
    </row>
    <row r="65" spans="2:11" s="1" customFormat="1" ht="15" customHeight="1">
      <c r="B65" s="248"/>
      <c r="C65" s="253"/>
      <c r="D65" s="379" t="s">
        <v>1195</v>
      </c>
      <c r="E65" s="379"/>
      <c r="F65" s="379"/>
      <c r="G65" s="379"/>
      <c r="H65" s="379"/>
      <c r="I65" s="379"/>
      <c r="J65" s="379"/>
      <c r="K65" s="249"/>
    </row>
    <row r="66" spans="2:11" s="1" customFormat="1" ht="15" customHeight="1">
      <c r="B66" s="248"/>
      <c r="C66" s="253"/>
      <c r="D66" s="382" t="s">
        <v>1196</v>
      </c>
      <c r="E66" s="382"/>
      <c r="F66" s="382"/>
      <c r="G66" s="382"/>
      <c r="H66" s="382"/>
      <c r="I66" s="382"/>
      <c r="J66" s="382"/>
      <c r="K66" s="249"/>
    </row>
    <row r="67" spans="2:11" s="1" customFormat="1" ht="15" customHeight="1">
      <c r="B67" s="248"/>
      <c r="C67" s="253"/>
      <c r="D67" s="379" t="s">
        <v>1197</v>
      </c>
      <c r="E67" s="379"/>
      <c r="F67" s="379"/>
      <c r="G67" s="379"/>
      <c r="H67" s="379"/>
      <c r="I67" s="379"/>
      <c r="J67" s="379"/>
      <c r="K67" s="249"/>
    </row>
    <row r="68" spans="2:11" s="1" customFormat="1" ht="15" customHeight="1">
      <c r="B68" s="248"/>
      <c r="C68" s="253"/>
      <c r="D68" s="379" t="s">
        <v>1198</v>
      </c>
      <c r="E68" s="379"/>
      <c r="F68" s="379"/>
      <c r="G68" s="379"/>
      <c r="H68" s="379"/>
      <c r="I68" s="379"/>
      <c r="J68" s="379"/>
      <c r="K68" s="249"/>
    </row>
    <row r="69" spans="2:11" s="1" customFormat="1" ht="15" customHeight="1">
      <c r="B69" s="248"/>
      <c r="C69" s="253"/>
      <c r="D69" s="379" t="s">
        <v>1199</v>
      </c>
      <c r="E69" s="379"/>
      <c r="F69" s="379"/>
      <c r="G69" s="379"/>
      <c r="H69" s="379"/>
      <c r="I69" s="379"/>
      <c r="J69" s="379"/>
      <c r="K69" s="249"/>
    </row>
    <row r="70" spans="2:11" s="1" customFormat="1" ht="15" customHeight="1">
      <c r="B70" s="248"/>
      <c r="C70" s="253"/>
      <c r="D70" s="379" t="s">
        <v>1200</v>
      </c>
      <c r="E70" s="379"/>
      <c r="F70" s="379"/>
      <c r="G70" s="379"/>
      <c r="H70" s="379"/>
      <c r="I70" s="379"/>
      <c r="J70" s="379"/>
      <c r="K70" s="249"/>
    </row>
    <row r="71" spans="2:11" s="1" customFormat="1" ht="12.75" customHeight="1">
      <c r="B71" s="257"/>
      <c r="C71" s="258"/>
      <c r="D71" s="258"/>
      <c r="E71" s="258"/>
      <c r="F71" s="258"/>
      <c r="G71" s="258"/>
      <c r="H71" s="258"/>
      <c r="I71" s="258"/>
      <c r="J71" s="258"/>
      <c r="K71" s="259"/>
    </row>
    <row r="72" spans="2:11" s="1" customFormat="1" ht="18.75" customHeight="1">
      <c r="B72" s="260"/>
      <c r="C72" s="260"/>
      <c r="D72" s="260"/>
      <c r="E72" s="260"/>
      <c r="F72" s="260"/>
      <c r="G72" s="260"/>
      <c r="H72" s="260"/>
      <c r="I72" s="260"/>
      <c r="J72" s="260"/>
      <c r="K72" s="261"/>
    </row>
    <row r="73" spans="2:11" s="1" customFormat="1" ht="18.75" customHeight="1">
      <c r="B73" s="261"/>
      <c r="C73" s="261"/>
      <c r="D73" s="261"/>
      <c r="E73" s="261"/>
      <c r="F73" s="261"/>
      <c r="G73" s="261"/>
      <c r="H73" s="261"/>
      <c r="I73" s="261"/>
      <c r="J73" s="261"/>
      <c r="K73" s="261"/>
    </row>
    <row r="74" spans="2:11" s="1" customFormat="1" ht="7.5" customHeight="1">
      <c r="B74" s="262"/>
      <c r="C74" s="263"/>
      <c r="D74" s="263"/>
      <c r="E74" s="263"/>
      <c r="F74" s="263"/>
      <c r="G74" s="263"/>
      <c r="H74" s="263"/>
      <c r="I74" s="263"/>
      <c r="J74" s="263"/>
      <c r="K74" s="264"/>
    </row>
    <row r="75" spans="2:11" s="1" customFormat="1" ht="45" customHeight="1">
      <c r="B75" s="265"/>
      <c r="C75" s="383" t="s">
        <v>1201</v>
      </c>
      <c r="D75" s="383"/>
      <c r="E75" s="383"/>
      <c r="F75" s="383"/>
      <c r="G75" s="383"/>
      <c r="H75" s="383"/>
      <c r="I75" s="383"/>
      <c r="J75" s="383"/>
      <c r="K75" s="266"/>
    </row>
    <row r="76" spans="2:11" s="1" customFormat="1" ht="17.25" customHeight="1">
      <c r="B76" s="265"/>
      <c r="C76" s="267" t="s">
        <v>1202</v>
      </c>
      <c r="D76" s="267"/>
      <c r="E76" s="267"/>
      <c r="F76" s="267" t="s">
        <v>1203</v>
      </c>
      <c r="G76" s="268"/>
      <c r="H76" s="267" t="s">
        <v>57</v>
      </c>
      <c r="I76" s="267" t="s">
        <v>60</v>
      </c>
      <c r="J76" s="267" t="s">
        <v>1204</v>
      </c>
      <c r="K76" s="266"/>
    </row>
    <row r="77" spans="2:11" s="1" customFormat="1" ht="17.25" customHeight="1">
      <c r="B77" s="265"/>
      <c r="C77" s="269" t="s">
        <v>1205</v>
      </c>
      <c r="D77" s="269"/>
      <c r="E77" s="269"/>
      <c r="F77" s="270" t="s">
        <v>1206</v>
      </c>
      <c r="G77" s="271"/>
      <c r="H77" s="269"/>
      <c r="I77" s="269"/>
      <c r="J77" s="269" t="s">
        <v>1207</v>
      </c>
      <c r="K77" s="266"/>
    </row>
    <row r="78" spans="2:11" s="1" customFormat="1" ht="5.25" customHeight="1">
      <c r="B78" s="265"/>
      <c r="C78" s="272"/>
      <c r="D78" s="272"/>
      <c r="E78" s="272"/>
      <c r="F78" s="272"/>
      <c r="G78" s="273"/>
      <c r="H78" s="272"/>
      <c r="I78" s="272"/>
      <c r="J78" s="272"/>
      <c r="K78" s="266"/>
    </row>
    <row r="79" spans="2:11" s="1" customFormat="1" ht="15" customHeight="1">
      <c r="B79" s="265"/>
      <c r="C79" s="254" t="s">
        <v>56</v>
      </c>
      <c r="D79" s="274"/>
      <c r="E79" s="274"/>
      <c r="F79" s="275" t="s">
        <v>1208</v>
      </c>
      <c r="G79" s="276"/>
      <c r="H79" s="254" t="s">
        <v>1209</v>
      </c>
      <c r="I79" s="254" t="s">
        <v>1210</v>
      </c>
      <c r="J79" s="254">
        <v>20</v>
      </c>
      <c r="K79" s="266"/>
    </row>
    <row r="80" spans="2:11" s="1" customFormat="1" ht="15" customHeight="1">
      <c r="B80" s="265"/>
      <c r="C80" s="254" t="s">
        <v>1211</v>
      </c>
      <c r="D80" s="254"/>
      <c r="E80" s="254"/>
      <c r="F80" s="275" t="s">
        <v>1208</v>
      </c>
      <c r="G80" s="276"/>
      <c r="H80" s="254" t="s">
        <v>1212</v>
      </c>
      <c r="I80" s="254" t="s">
        <v>1210</v>
      </c>
      <c r="J80" s="254">
        <v>120</v>
      </c>
      <c r="K80" s="266"/>
    </row>
    <row r="81" spans="2:11" s="1" customFormat="1" ht="15" customHeight="1">
      <c r="B81" s="277"/>
      <c r="C81" s="254" t="s">
        <v>1213</v>
      </c>
      <c r="D81" s="254"/>
      <c r="E81" s="254"/>
      <c r="F81" s="275" t="s">
        <v>1214</v>
      </c>
      <c r="G81" s="276"/>
      <c r="H81" s="254" t="s">
        <v>1215</v>
      </c>
      <c r="I81" s="254" t="s">
        <v>1210</v>
      </c>
      <c r="J81" s="254">
        <v>50</v>
      </c>
      <c r="K81" s="266"/>
    </row>
    <row r="82" spans="2:11" s="1" customFormat="1" ht="15" customHeight="1">
      <c r="B82" s="277"/>
      <c r="C82" s="254" t="s">
        <v>1216</v>
      </c>
      <c r="D82" s="254"/>
      <c r="E82" s="254"/>
      <c r="F82" s="275" t="s">
        <v>1208</v>
      </c>
      <c r="G82" s="276"/>
      <c r="H82" s="254" t="s">
        <v>1217</v>
      </c>
      <c r="I82" s="254" t="s">
        <v>1218</v>
      </c>
      <c r="J82" s="254"/>
      <c r="K82" s="266"/>
    </row>
    <row r="83" spans="2:11" s="1" customFormat="1" ht="15" customHeight="1">
      <c r="B83" s="277"/>
      <c r="C83" s="278" t="s">
        <v>1219</v>
      </c>
      <c r="D83" s="278"/>
      <c r="E83" s="278"/>
      <c r="F83" s="279" t="s">
        <v>1214</v>
      </c>
      <c r="G83" s="278"/>
      <c r="H83" s="278" t="s">
        <v>1220</v>
      </c>
      <c r="I83" s="278" t="s">
        <v>1210</v>
      </c>
      <c r="J83" s="278">
        <v>15</v>
      </c>
      <c r="K83" s="266"/>
    </row>
    <row r="84" spans="2:11" s="1" customFormat="1" ht="15" customHeight="1">
      <c r="B84" s="277"/>
      <c r="C84" s="278" t="s">
        <v>1221</v>
      </c>
      <c r="D84" s="278"/>
      <c r="E84" s="278"/>
      <c r="F84" s="279" t="s">
        <v>1214</v>
      </c>
      <c r="G84" s="278"/>
      <c r="H84" s="278" t="s">
        <v>1222</v>
      </c>
      <c r="I84" s="278" t="s">
        <v>1210</v>
      </c>
      <c r="J84" s="278">
        <v>15</v>
      </c>
      <c r="K84" s="266"/>
    </row>
    <row r="85" spans="2:11" s="1" customFormat="1" ht="15" customHeight="1">
      <c r="B85" s="277"/>
      <c r="C85" s="278" t="s">
        <v>1223</v>
      </c>
      <c r="D85" s="278"/>
      <c r="E85" s="278"/>
      <c r="F85" s="279" t="s">
        <v>1214</v>
      </c>
      <c r="G85" s="278"/>
      <c r="H85" s="278" t="s">
        <v>1224</v>
      </c>
      <c r="I85" s="278" t="s">
        <v>1210</v>
      </c>
      <c r="J85" s="278">
        <v>20</v>
      </c>
      <c r="K85" s="266"/>
    </row>
    <row r="86" spans="2:11" s="1" customFormat="1" ht="15" customHeight="1">
      <c r="B86" s="277"/>
      <c r="C86" s="278" t="s">
        <v>1225</v>
      </c>
      <c r="D86" s="278"/>
      <c r="E86" s="278"/>
      <c r="F86" s="279" t="s">
        <v>1214</v>
      </c>
      <c r="G86" s="278"/>
      <c r="H86" s="278" t="s">
        <v>1226</v>
      </c>
      <c r="I86" s="278" t="s">
        <v>1210</v>
      </c>
      <c r="J86" s="278">
        <v>20</v>
      </c>
      <c r="K86" s="266"/>
    </row>
    <row r="87" spans="2:11" s="1" customFormat="1" ht="15" customHeight="1">
      <c r="B87" s="277"/>
      <c r="C87" s="254" t="s">
        <v>1227</v>
      </c>
      <c r="D87" s="254"/>
      <c r="E87" s="254"/>
      <c r="F87" s="275" t="s">
        <v>1214</v>
      </c>
      <c r="G87" s="276"/>
      <c r="H87" s="254" t="s">
        <v>1228</v>
      </c>
      <c r="I87" s="254" t="s">
        <v>1210</v>
      </c>
      <c r="J87" s="254">
        <v>50</v>
      </c>
      <c r="K87" s="266"/>
    </row>
    <row r="88" spans="2:11" s="1" customFormat="1" ht="15" customHeight="1">
      <c r="B88" s="277"/>
      <c r="C88" s="254" t="s">
        <v>1229</v>
      </c>
      <c r="D88" s="254"/>
      <c r="E88" s="254"/>
      <c r="F88" s="275" t="s">
        <v>1214</v>
      </c>
      <c r="G88" s="276"/>
      <c r="H88" s="254" t="s">
        <v>1230</v>
      </c>
      <c r="I88" s="254" t="s">
        <v>1210</v>
      </c>
      <c r="J88" s="254">
        <v>20</v>
      </c>
      <c r="K88" s="266"/>
    </row>
    <row r="89" spans="2:11" s="1" customFormat="1" ht="15" customHeight="1">
      <c r="B89" s="277"/>
      <c r="C89" s="254" t="s">
        <v>1231</v>
      </c>
      <c r="D89" s="254"/>
      <c r="E89" s="254"/>
      <c r="F89" s="275" t="s">
        <v>1214</v>
      </c>
      <c r="G89" s="276"/>
      <c r="H89" s="254" t="s">
        <v>1232</v>
      </c>
      <c r="I89" s="254" t="s">
        <v>1210</v>
      </c>
      <c r="J89" s="254">
        <v>20</v>
      </c>
      <c r="K89" s="266"/>
    </row>
    <row r="90" spans="2:11" s="1" customFormat="1" ht="15" customHeight="1">
      <c r="B90" s="277"/>
      <c r="C90" s="254" t="s">
        <v>1233</v>
      </c>
      <c r="D90" s="254"/>
      <c r="E90" s="254"/>
      <c r="F90" s="275" t="s">
        <v>1214</v>
      </c>
      <c r="G90" s="276"/>
      <c r="H90" s="254" t="s">
        <v>1234</v>
      </c>
      <c r="I90" s="254" t="s">
        <v>1210</v>
      </c>
      <c r="J90" s="254">
        <v>50</v>
      </c>
      <c r="K90" s="266"/>
    </row>
    <row r="91" spans="2:11" s="1" customFormat="1" ht="15" customHeight="1">
      <c r="B91" s="277"/>
      <c r="C91" s="254" t="s">
        <v>1235</v>
      </c>
      <c r="D91" s="254"/>
      <c r="E91" s="254"/>
      <c r="F91" s="275" t="s">
        <v>1214</v>
      </c>
      <c r="G91" s="276"/>
      <c r="H91" s="254" t="s">
        <v>1235</v>
      </c>
      <c r="I91" s="254" t="s">
        <v>1210</v>
      </c>
      <c r="J91" s="254">
        <v>50</v>
      </c>
      <c r="K91" s="266"/>
    </row>
    <row r="92" spans="2:11" s="1" customFormat="1" ht="15" customHeight="1">
      <c r="B92" s="277"/>
      <c r="C92" s="254" t="s">
        <v>1236</v>
      </c>
      <c r="D92" s="254"/>
      <c r="E92" s="254"/>
      <c r="F92" s="275" t="s">
        <v>1214</v>
      </c>
      <c r="G92" s="276"/>
      <c r="H92" s="254" t="s">
        <v>1237</v>
      </c>
      <c r="I92" s="254" t="s">
        <v>1210</v>
      </c>
      <c r="J92" s="254">
        <v>255</v>
      </c>
      <c r="K92" s="266"/>
    </row>
    <row r="93" spans="2:11" s="1" customFormat="1" ht="15" customHeight="1">
      <c r="B93" s="277"/>
      <c r="C93" s="254" t="s">
        <v>1238</v>
      </c>
      <c r="D93" s="254"/>
      <c r="E93" s="254"/>
      <c r="F93" s="275" t="s">
        <v>1208</v>
      </c>
      <c r="G93" s="276"/>
      <c r="H93" s="254" t="s">
        <v>1239</v>
      </c>
      <c r="I93" s="254" t="s">
        <v>1240</v>
      </c>
      <c r="J93" s="254"/>
      <c r="K93" s="266"/>
    </row>
    <row r="94" spans="2:11" s="1" customFormat="1" ht="15" customHeight="1">
      <c r="B94" s="277"/>
      <c r="C94" s="254" t="s">
        <v>1241</v>
      </c>
      <c r="D94" s="254"/>
      <c r="E94" s="254"/>
      <c r="F94" s="275" t="s">
        <v>1208</v>
      </c>
      <c r="G94" s="276"/>
      <c r="H94" s="254" t="s">
        <v>1242</v>
      </c>
      <c r="I94" s="254" t="s">
        <v>1243</v>
      </c>
      <c r="J94" s="254"/>
      <c r="K94" s="266"/>
    </row>
    <row r="95" spans="2:11" s="1" customFormat="1" ht="15" customHeight="1">
      <c r="B95" s="277"/>
      <c r="C95" s="254" t="s">
        <v>1244</v>
      </c>
      <c r="D95" s="254"/>
      <c r="E95" s="254"/>
      <c r="F95" s="275" t="s">
        <v>1208</v>
      </c>
      <c r="G95" s="276"/>
      <c r="H95" s="254" t="s">
        <v>1244</v>
      </c>
      <c r="I95" s="254" t="s">
        <v>1243</v>
      </c>
      <c r="J95" s="254"/>
      <c r="K95" s="266"/>
    </row>
    <row r="96" spans="2:11" s="1" customFormat="1" ht="15" customHeight="1">
      <c r="B96" s="277"/>
      <c r="C96" s="254" t="s">
        <v>41</v>
      </c>
      <c r="D96" s="254"/>
      <c r="E96" s="254"/>
      <c r="F96" s="275" t="s">
        <v>1208</v>
      </c>
      <c r="G96" s="276"/>
      <c r="H96" s="254" t="s">
        <v>1245</v>
      </c>
      <c r="I96" s="254" t="s">
        <v>1243</v>
      </c>
      <c r="J96" s="254"/>
      <c r="K96" s="266"/>
    </row>
    <row r="97" spans="2:11" s="1" customFormat="1" ht="15" customHeight="1">
      <c r="B97" s="277"/>
      <c r="C97" s="254" t="s">
        <v>51</v>
      </c>
      <c r="D97" s="254"/>
      <c r="E97" s="254"/>
      <c r="F97" s="275" t="s">
        <v>1208</v>
      </c>
      <c r="G97" s="276"/>
      <c r="H97" s="254" t="s">
        <v>1246</v>
      </c>
      <c r="I97" s="254" t="s">
        <v>1243</v>
      </c>
      <c r="J97" s="254"/>
      <c r="K97" s="266"/>
    </row>
    <row r="98" spans="2:11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pans="2:11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pans="2:11" s="1" customFormat="1" ht="18.75" customHeight="1"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</row>
    <row r="101" spans="2:11" s="1" customFormat="1" ht="7.5" customHeight="1">
      <c r="B101" s="262"/>
      <c r="C101" s="263"/>
      <c r="D101" s="263"/>
      <c r="E101" s="263"/>
      <c r="F101" s="263"/>
      <c r="G101" s="263"/>
      <c r="H101" s="263"/>
      <c r="I101" s="263"/>
      <c r="J101" s="263"/>
      <c r="K101" s="264"/>
    </row>
    <row r="102" spans="2:11" s="1" customFormat="1" ht="45" customHeight="1">
      <c r="B102" s="265"/>
      <c r="C102" s="383" t="s">
        <v>1247</v>
      </c>
      <c r="D102" s="383"/>
      <c r="E102" s="383"/>
      <c r="F102" s="383"/>
      <c r="G102" s="383"/>
      <c r="H102" s="383"/>
      <c r="I102" s="383"/>
      <c r="J102" s="383"/>
      <c r="K102" s="266"/>
    </row>
    <row r="103" spans="2:11" s="1" customFormat="1" ht="17.25" customHeight="1">
      <c r="B103" s="265"/>
      <c r="C103" s="267" t="s">
        <v>1202</v>
      </c>
      <c r="D103" s="267"/>
      <c r="E103" s="267"/>
      <c r="F103" s="267" t="s">
        <v>1203</v>
      </c>
      <c r="G103" s="268"/>
      <c r="H103" s="267" t="s">
        <v>57</v>
      </c>
      <c r="I103" s="267" t="s">
        <v>60</v>
      </c>
      <c r="J103" s="267" t="s">
        <v>1204</v>
      </c>
      <c r="K103" s="266"/>
    </row>
    <row r="104" spans="2:11" s="1" customFormat="1" ht="17.25" customHeight="1">
      <c r="B104" s="265"/>
      <c r="C104" s="269" t="s">
        <v>1205</v>
      </c>
      <c r="D104" s="269"/>
      <c r="E104" s="269"/>
      <c r="F104" s="270" t="s">
        <v>1206</v>
      </c>
      <c r="G104" s="271"/>
      <c r="H104" s="269"/>
      <c r="I104" s="269"/>
      <c r="J104" s="269" t="s">
        <v>1207</v>
      </c>
      <c r="K104" s="266"/>
    </row>
    <row r="105" spans="2:11" s="1" customFormat="1" ht="5.25" customHeight="1">
      <c r="B105" s="265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pans="2:11" s="1" customFormat="1" ht="15" customHeight="1">
      <c r="B106" s="265"/>
      <c r="C106" s="254" t="s">
        <v>56</v>
      </c>
      <c r="D106" s="274"/>
      <c r="E106" s="274"/>
      <c r="F106" s="275" t="s">
        <v>1208</v>
      </c>
      <c r="G106" s="254"/>
      <c r="H106" s="254" t="s">
        <v>1248</v>
      </c>
      <c r="I106" s="254" t="s">
        <v>1210</v>
      </c>
      <c r="J106" s="254">
        <v>20</v>
      </c>
      <c r="K106" s="266"/>
    </row>
    <row r="107" spans="2:11" s="1" customFormat="1" ht="15" customHeight="1">
      <c r="B107" s="265"/>
      <c r="C107" s="254" t="s">
        <v>1211</v>
      </c>
      <c r="D107" s="254"/>
      <c r="E107" s="254"/>
      <c r="F107" s="275" t="s">
        <v>1208</v>
      </c>
      <c r="G107" s="254"/>
      <c r="H107" s="254" t="s">
        <v>1248</v>
      </c>
      <c r="I107" s="254" t="s">
        <v>1210</v>
      </c>
      <c r="J107" s="254">
        <v>120</v>
      </c>
      <c r="K107" s="266"/>
    </row>
    <row r="108" spans="2:11" s="1" customFormat="1" ht="15" customHeight="1">
      <c r="B108" s="277"/>
      <c r="C108" s="254" t="s">
        <v>1213</v>
      </c>
      <c r="D108" s="254"/>
      <c r="E108" s="254"/>
      <c r="F108" s="275" t="s">
        <v>1214</v>
      </c>
      <c r="G108" s="254"/>
      <c r="H108" s="254" t="s">
        <v>1248</v>
      </c>
      <c r="I108" s="254" t="s">
        <v>1210</v>
      </c>
      <c r="J108" s="254">
        <v>50</v>
      </c>
      <c r="K108" s="266"/>
    </row>
    <row r="109" spans="2:11" s="1" customFormat="1" ht="15" customHeight="1">
      <c r="B109" s="277"/>
      <c r="C109" s="254" t="s">
        <v>1216</v>
      </c>
      <c r="D109" s="254"/>
      <c r="E109" s="254"/>
      <c r="F109" s="275" t="s">
        <v>1208</v>
      </c>
      <c r="G109" s="254"/>
      <c r="H109" s="254" t="s">
        <v>1248</v>
      </c>
      <c r="I109" s="254" t="s">
        <v>1218</v>
      </c>
      <c r="J109" s="254"/>
      <c r="K109" s="266"/>
    </row>
    <row r="110" spans="2:11" s="1" customFormat="1" ht="15" customHeight="1">
      <c r="B110" s="277"/>
      <c r="C110" s="254" t="s">
        <v>1227</v>
      </c>
      <c r="D110" s="254"/>
      <c r="E110" s="254"/>
      <c r="F110" s="275" t="s">
        <v>1214</v>
      </c>
      <c r="G110" s="254"/>
      <c r="H110" s="254" t="s">
        <v>1248</v>
      </c>
      <c r="I110" s="254" t="s">
        <v>1210</v>
      </c>
      <c r="J110" s="254">
        <v>50</v>
      </c>
      <c r="K110" s="266"/>
    </row>
    <row r="111" spans="2:11" s="1" customFormat="1" ht="15" customHeight="1">
      <c r="B111" s="277"/>
      <c r="C111" s="254" t="s">
        <v>1235</v>
      </c>
      <c r="D111" s="254"/>
      <c r="E111" s="254"/>
      <c r="F111" s="275" t="s">
        <v>1214</v>
      </c>
      <c r="G111" s="254"/>
      <c r="H111" s="254" t="s">
        <v>1248</v>
      </c>
      <c r="I111" s="254" t="s">
        <v>1210</v>
      </c>
      <c r="J111" s="254">
        <v>50</v>
      </c>
      <c r="K111" s="266"/>
    </row>
    <row r="112" spans="2:11" s="1" customFormat="1" ht="15" customHeight="1">
      <c r="B112" s="277"/>
      <c r="C112" s="254" t="s">
        <v>1233</v>
      </c>
      <c r="D112" s="254"/>
      <c r="E112" s="254"/>
      <c r="F112" s="275" t="s">
        <v>1214</v>
      </c>
      <c r="G112" s="254"/>
      <c r="H112" s="254" t="s">
        <v>1248</v>
      </c>
      <c r="I112" s="254" t="s">
        <v>1210</v>
      </c>
      <c r="J112" s="254">
        <v>50</v>
      </c>
      <c r="K112" s="266"/>
    </row>
    <row r="113" spans="2:11" s="1" customFormat="1" ht="15" customHeight="1">
      <c r="B113" s="277"/>
      <c r="C113" s="254" t="s">
        <v>56</v>
      </c>
      <c r="D113" s="254"/>
      <c r="E113" s="254"/>
      <c r="F113" s="275" t="s">
        <v>1208</v>
      </c>
      <c r="G113" s="254"/>
      <c r="H113" s="254" t="s">
        <v>1249</v>
      </c>
      <c r="I113" s="254" t="s">
        <v>1210</v>
      </c>
      <c r="J113" s="254">
        <v>20</v>
      </c>
      <c r="K113" s="266"/>
    </row>
    <row r="114" spans="2:11" s="1" customFormat="1" ht="15" customHeight="1">
      <c r="B114" s="277"/>
      <c r="C114" s="254" t="s">
        <v>1250</v>
      </c>
      <c r="D114" s="254"/>
      <c r="E114" s="254"/>
      <c r="F114" s="275" t="s">
        <v>1208</v>
      </c>
      <c r="G114" s="254"/>
      <c r="H114" s="254" t="s">
        <v>1251</v>
      </c>
      <c r="I114" s="254" t="s">
        <v>1210</v>
      </c>
      <c r="J114" s="254">
        <v>120</v>
      </c>
      <c r="K114" s="266"/>
    </row>
    <row r="115" spans="2:11" s="1" customFormat="1" ht="15" customHeight="1">
      <c r="B115" s="277"/>
      <c r="C115" s="254" t="s">
        <v>41</v>
      </c>
      <c r="D115" s="254"/>
      <c r="E115" s="254"/>
      <c r="F115" s="275" t="s">
        <v>1208</v>
      </c>
      <c r="G115" s="254"/>
      <c r="H115" s="254" t="s">
        <v>1252</v>
      </c>
      <c r="I115" s="254" t="s">
        <v>1243</v>
      </c>
      <c r="J115" s="254"/>
      <c r="K115" s="266"/>
    </row>
    <row r="116" spans="2:11" s="1" customFormat="1" ht="15" customHeight="1">
      <c r="B116" s="277"/>
      <c r="C116" s="254" t="s">
        <v>51</v>
      </c>
      <c r="D116" s="254"/>
      <c r="E116" s="254"/>
      <c r="F116" s="275" t="s">
        <v>1208</v>
      </c>
      <c r="G116" s="254"/>
      <c r="H116" s="254" t="s">
        <v>1253</v>
      </c>
      <c r="I116" s="254" t="s">
        <v>1243</v>
      </c>
      <c r="J116" s="254"/>
      <c r="K116" s="266"/>
    </row>
    <row r="117" spans="2:11" s="1" customFormat="1" ht="15" customHeight="1">
      <c r="B117" s="277"/>
      <c r="C117" s="254" t="s">
        <v>60</v>
      </c>
      <c r="D117" s="254"/>
      <c r="E117" s="254"/>
      <c r="F117" s="275" t="s">
        <v>1208</v>
      </c>
      <c r="G117" s="254"/>
      <c r="H117" s="254" t="s">
        <v>1254</v>
      </c>
      <c r="I117" s="254" t="s">
        <v>1255</v>
      </c>
      <c r="J117" s="254"/>
      <c r="K117" s="266"/>
    </row>
    <row r="118" spans="2:11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pans="2:11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pans="2:11" s="1" customFormat="1" ht="18.75" customHeight="1"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pans="2:1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pans="2:11" s="1" customFormat="1" ht="45" customHeight="1">
      <c r="B122" s="293"/>
      <c r="C122" s="381" t="s">
        <v>1256</v>
      </c>
      <c r="D122" s="381"/>
      <c r="E122" s="381"/>
      <c r="F122" s="381"/>
      <c r="G122" s="381"/>
      <c r="H122" s="381"/>
      <c r="I122" s="381"/>
      <c r="J122" s="381"/>
      <c r="K122" s="294"/>
    </row>
    <row r="123" spans="2:11" s="1" customFormat="1" ht="17.25" customHeight="1">
      <c r="B123" s="295"/>
      <c r="C123" s="267" t="s">
        <v>1202</v>
      </c>
      <c r="D123" s="267"/>
      <c r="E123" s="267"/>
      <c r="F123" s="267" t="s">
        <v>1203</v>
      </c>
      <c r="G123" s="268"/>
      <c r="H123" s="267" t="s">
        <v>57</v>
      </c>
      <c r="I123" s="267" t="s">
        <v>60</v>
      </c>
      <c r="J123" s="267" t="s">
        <v>1204</v>
      </c>
      <c r="K123" s="296"/>
    </row>
    <row r="124" spans="2:11" s="1" customFormat="1" ht="17.25" customHeight="1">
      <c r="B124" s="295"/>
      <c r="C124" s="269" t="s">
        <v>1205</v>
      </c>
      <c r="D124" s="269"/>
      <c r="E124" s="269"/>
      <c r="F124" s="270" t="s">
        <v>1206</v>
      </c>
      <c r="G124" s="271"/>
      <c r="H124" s="269"/>
      <c r="I124" s="269"/>
      <c r="J124" s="269" t="s">
        <v>1207</v>
      </c>
      <c r="K124" s="296"/>
    </row>
    <row r="125" spans="2:11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pans="2:11" s="1" customFormat="1" ht="15" customHeight="1">
      <c r="B126" s="297"/>
      <c r="C126" s="254" t="s">
        <v>1211</v>
      </c>
      <c r="D126" s="274"/>
      <c r="E126" s="274"/>
      <c r="F126" s="275" t="s">
        <v>1208</v>
      </c>
      <c r="G126" s="254"/>
      <c r="H126" s="254" t="s">
        <v>1248</v>
      </c>
      <c r="I126" s="254" t="s">
        <v>1210</v>
      </c>
      <c r="J126" s="254">
        <v>120</v>
      </c>
      <c r="K126" s="300"/>
    </row>
    <row r="127" spans="2:11" s="1" customFormat="1" ht="15" customHeight="1">
      <c r="B127" s="297"/>
      <c r="C127" s="254" t="s">
        <v>1257</v>
      </c>
      <c r="D127" s="254"/>
      <c r="E127" s="254"/>
      <c r="F127" s="275" t="s">
        <v>1208</v>
      </c>
      <c r="G127" s="254"/>
      <c r="H127" s="254" t="s">
        <v>1258</v>
      </c>
      <c r="I127" s="254" t="s">
        <v>1210</v>
      </c>
      <c r="J127" s="254" t="s">
        <v>1259</v>
      </c>
      <c r="K127" s="300"/>
    </row>
    <row r="128" spans="2:11" s="1" customFormat="1" ht="15" customHeight="1">
      <c r="B128" s="297"/>
      <c r="C128" s="254" t="s">
        <v>1156</v>
      </c>
      <c r="D128" s="254"/>
      <c r="E128" s="254"/>
      <c r="F128" s="275" t="s">
        <v>1208</v>
      </c>
      <c r="G128" s="254"/>
      <c r="H128" s="254" t="s">
        <v>1260</v>
      </c>
      <c r="I128" s="254" t="s">
        <v>1210</v>
      </c>
      <c r="J128" s="254" t="s">
        <v>1259</v>
      </c>
      <c r="K128" s="300"/>
    </row>
    <row r="129" spans="2:11" s="1" customFormat="1" ht="15" customHeight="1">
      <c r="B129" s="297"/>
      <c r="C129" s="254" t="s">
        <v>1219</v>
      </c>
      <c r="D129" s="254"/>
      <c r="E129" s="254"/>
      <c r="F129" s="275" t="s">
        <v>1214</v>
      </c>
      <c r="G129" s="254"/>
      <c r="H129" s="254" t="s">
        <v>1220</v>
      </c>
      <c r="I129" s="254" t="s">
        <v>1210</v>
      </c>
      <c r="J129" s="254">
        <v>15</v>
      </c>
      <c r="K129" s="300"/>
    </row>
    <row r="130" spans="2:11" s="1" customFormat="1" ht="15" customHeight="1">
      <c r="B130" s="297"/>
      <c r="C130" s="278" t="s">
        <v>1221</v>
      </c>
      <c r="D130" s="278"/>
      <c r="E130" s="278"/>
      <c r="F130" s="279" t="s">
        <v>1214</v>
      </c>
      <c r="G130" s="278"/>
      <c r="H130" s="278" t="s">
        <v>1222</v>
      </c>
      <c r="I130" s="278" t="s">
        <v>1210</v>
      </c>
      <c r="J130" s="278">
        <v>15</v>
      </c>
      <c r="K130" s="300"/>
    </row>
    <row r="131" spans="2:11" s="1" customFormat="1" ht="15" customHeight="1">
      <c r="B131" s="297"/>
      <c r="C131" s="278" t="s">
        <v>1223</v>
      </c>
      <c r="D131" s="278"/>
      <c r="E131" s="278"/>
      <c r="F131" s="279" t="s">
        <v>1214</v>
      </c>
      <c r="G131" s="278"/>
      <c r="H131" s="278" t="s">
        <v>1224</v>
      </c>
      <c r="I131" s="278" t="s">
        <v>1210</v>
      </c>
      <c r="J131" s="278">
        <v>20</v>
      </c>
      <c r="K131" s="300"/>
    </row>
    <row r="132" spans="2:11" s="1" customFormat="1" ht="15" customHeight="1">
      <c r="B132" s="297"/>
      <c r="C132" s="278" t="s">
        <v>1225</v>
      </c>
      <c r="D132" s="278"/>
      <c r="E132" s="278"/>
      <c r="F132" s="279" t="s">
        <v>1214</v>
      </c>
      <c r="G132" s="278"/>
      <c r="H132" s="278" t="s">
        <v>1226</v>
      </c>
      <c r="I132" s="278" t="s">
        <v>1210</v>
      </c>
      <c r="J132" s="278">
        <v>20</v>
      </c>
      <c r="K132" s="300"/>
    </row>
    <row r="133" spans="2:11" s="1" customFormat="1" ht="15" customHeight="1">
      <c r="B133" s="297"/>
      <c r="C133" s="254" t="s">
        <v>1213</v>
      </c>
      <c r="D133" s="254"/>
      <c r="E133" s="254"/>
      <c r="F133" s="275" t="s">
        <v>1214</v>
      </c>
      <c r="G133" s="254"/>
      <c r="H133" s="254" t="s">
        <v>1248</v>
      </c>
      <c r="I133" s="254" t="s">
        <v>1210</v>
      </c>
      <c r="J133" s="254">
        <v>50</v>
      </c>
      <c r="K133" s="300"/>
    </row>
    <row r="134" spans="2:11" s="1" customFormat="1" ht="15" customHeight="1">
      <c r="B134" s="297"/>
      <c r="C134" s="254" t="s">
        <v>1227</v>
      </c>
      <c r="D134" s="254"/>
      <c r="E134" s="254"/>
      <c r="F134" s="275" t="s">
        <v>1214</v>
      </c>
      <c r="G134" s="254"/>
      <c r="H134" s="254" t="s">
        <v>1248</v>
      </c>
      <c r="I134" s="254" t="s">
        <v>1210</v>
      </c>
      <c r="J134" s="254">
        <v>50</v>
      </c>
      <c r="K134" s="300"/>
    </row>
    <row r="135" spans="2:11" s="1" customFormat="1" ht="15" customHeight="1">
      <c r="B135" s="297"/>
      <c r="C135" s="254" t="s">
        <v>1233</v>
      </c>
      <c r="D135" s="254"/>
      <c r="E135" s="254"/>
      <c r="F135" s="275" t="s">
        <v>1214</v>
      </c>
      <c r="G135" s="254"/>
      <c r="H135" s="254" t="s">
        <v>1248</v>
      </c>
      <c r="I135" s="254" t="s">
        <v>1210</v>
      </c>
      <c r="J135" s="254">
        <v>50</v>
      </c>
      <c r="K135" s="300"/>
    </row>
    <row r="136" spans="2:11" s="1" customFormat="1" ht="15" customHeight="1">
      <c r="B136" s="297"/>
      <c r="C136" s="254" t="s">
        <v>1235</v>
      </c>
      <c r="D136" s="254"/>
      <c r="E136" s="254"/>
      <c r="F136" s="275" t="s">
        <v>1214</v>
      </c>
      <c r="G136" s="254"/>
      <c r="H136" s="254" t="s">
        <v>1248</v>
      </c>
      <c r="I136" s="254" t="s">
        <v>1210</v>
      </c>
      <c r="J136" s="254">
        <v>50</v>
      </c>
      <c r="K136" s="300"/>
    </row>
    <row r="137" spans="2:11" s="1" customFormat="1" ht="15" customHeight="1">
      <c r="B137" s="297"/>
      <c r="C137" s="254" t="s">
        <v>1236</v>
      </c>
      <c r="D137" s="254"/>
      <c r="E137" s="254"/>
      <c r="F137" s="275" t="s">
        <v>1214</v>
      </c>
      <c r="G137" s="254"/>
      <c r="H137" s="254" t="s">
        <v>1261</v>
      </c>
      <c r="I137" s="254" t="s">
        <v>1210</v>
      </c>
      <c r="J137" s="254">
        <v>255</v>
      </c>
      <c r="K137" s="300"/>
    </row>
    <row r="138" spans="2:11" s="1" customFormat="1" ht="15" customHeight="1">
      <c r="B138" s="297"/>
      <c r="C138" s="254" t="s">
        <v>1238</v>
      </c>
      <c r="D138" s="254"/>
      <c r="E138" s="254"/>
      <c r="F138" s="275" t="s">
        <v>1208</v>
      </c>
      <c r="G138" s="254"/>
      <c r="H138" s="254" t="s">
        <v>1262</v>
      </c>
      <c r="I138" s="254" t="s">
        <v>1240</v>
      </c>
      <c r="J138" s="254"/>
      <c r="K138" s="300"/>
    </row>
    <row r="139" spans="2:11" s="1" customFormat="1" ht="15" customHeight="1">
      <c r="B139" s="297"/>
      <c r="C139" s="254" t="s">
        <v>1241</v>
      </c>
      <c r="D139" s="254"/>
      <c r="E139" s="254"/>
      <c r="F139" s="275" t="s">
        <v>1208</v>
      </c>
      <c r="G139" s="254"/>
      <c r="H139" s="254" t="s">
        <v>1263</v>
      </c>
      <c r="I139" s="254" t="s">
        <v>1243</v>
      </c>
      <c r="J139" s="254"/>
      <c r="K139" s="300"/>
    </row>
    <row r="140" spans="2:11" s="1" customFormat="1" ht="15" customHeight="1">
      <c r="B140" s="297"/>
      <c r="C140" s="254" t="s">
        <v>1244</v>
      </c>
      <c r="D140" s="254"/>
      <c r="E140" s="254"/>
      <c r="F140" s="275" t="s">
        <v>1208</v>
      </c>
      <c r="G140" s="254"/>
      <c r="H140" s="254" t="s">
        <v>1244</v>
      </c>
      <c r="I140" s="254" t="s">
        <v>1243</v>
      </c>
      <c r="J140" s="254"/>
      <c r="K140" s="300"/>
    </row>
    <row r="141" spans="2:11" s="1" customFormat="1" ht="15" customHeight="1">
      <c r="B141" s="297"/>
      <c r="C141" s="254" t="s">
        <v>41</v>
      </c>
      <c r="D141" s="254"/>
      <c r="E141" s="254"/>
      <c r="F141" s="275" t="s">
        <v>1208</v>
      </c>
      <c r="G141" s="254"/>
      <c r="H141" s="254" t="s">
        <v>1264</v>
      </c>
      <c r="I141" s="254" t="s">
        <v>1243</v>
      </c>
      <c r="J141" s="254"/>
      <c r="K141" s="300"/>
    </row>
    <row r="142" spans="2:11" s="1" customFormat="1" ht="15" customHeight="1">
      <c r="B142" s="297"/>
      <c r="C142" s="254" t="s">
        <v>1265</v>
      </c>
      <c r="D142" s="254"/>
      <c r="E142" s="254"/>
      <c r="F142" s="275" t="s">
        <v>1208</v>
      </c>
      <c r="G142" s="254"/>
      <c r="H142" s="254" t="s">
        <v>1266</v>
      </c>
      <c r="I142" s="254" t="s">
        <v>1243</v>
      </c>
      <c r="J142" s="254"/>
      <c r="K142" s="300"/>
    </row>
    <row r="143" spans="2:11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pans="2:11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pans="2:11" s="1" customFormat="1" ht="18.75" customHeight="1"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</row>
    <row r="146" spans="2:11" s="1" customFormat="1" ht="7.5" customHeight="1">
      <c r="B146" s="262"/>
      <c r="C146" s="263"/>
      <c r="D146" s="263"/>
      <c r="E146" s="263"/>
      <c r="F146" s="263"/>
      <c r="G146" s="263"/>
      <c r="H146" s="263"/>
      <c r="I146" s="263"/>
      <c r="J146" s="263"/>
      <c r="K146" s="264"/>
    </row>
    <row r="147" spans="2:11" s="1" customFormat="1" ht="45" customHeight="1">
      <c r="B147" s="265"/>
      <c r="C147" s="383" t="s">
        <v>1267</v>
      </c>
      <c r="D147" s="383"/>
      <c r="E147" s="383"/>
      <c r="F147" s="383"/>
      <c r="G147" s="383"/>
      <c r="H147" s="383"/>
      <c r="I147" s="383"/>
      <c r="J147" s="383"/>
      <c r="K147" s="266"/>
    </row>
    <row r="148" spans="2:11" s="1" customFormat="1" ht="17.25" customHeight="1">
      <c r="B148" s="265"/>
      <c r="C148" s="267" t="s">
        <v>1202</v>
      </c>
      <c r="D148" s="267"/>
      <c r="E148" s="267"/>
      <c r="F148" s="267" t="s">
        <v>1203</v>
      </c>
      <c r="G148" s="268"/>
      <c r="H148" s="267" t="s">
        <v>57</v>
      </c>
      <c r="I148" s="267" t="s">
        <v>60</v>
      </c>
      <c r="J148" s="267" t="s">
        <v>1204</v>
      </c>
      <c r="K148" s="266"/>
    </row>
    <row r="149" spans="2:11" s="1" customFormat="1" ht="17.25" customHeight="1">
      <c r="B149" s="265"/>
      <c r="C149" s="269" t="s">
        <v>1205</v>
      </c>
      <c r="D149" s="269"/>
      <c r="E149" s="269"/>
      <c r="F149" s="270" t="s">
        <v>1206</v>
      </c>
      <c r="G149" s="271"/>
      <c r="H149" s="269"/>
      <c r="I149" s="269"/>
      <c r="J149" s="269" t="s">
        <v>1207</v>
      </c>
      <c r="K149" s="266"/>
    </row>
    <row r="150" spans="2:11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pans="2:11" s="1" customFormat="1" ht="15" customHeight="1">
      <c r="B151" s="277"/>
      <c r="C151" s="304" t="s">
        <v>1211</v>
      </c>
      <c r="D151" s="254"/>
      <c r="E151" s="254"/>
      <c r="F151" s="305" t="s">
        <v>1208</v>
      </c>
      <c r="G151" s="254"/>
      <c r="H151" s="304" t="s">
        <v>1248</v>
      </c>
      <c r="I151" s="304" t="s">
        <v>1210</v>
      </c>
      <c r="J151" s="304">
        <v>120</v>
      </c>
      <c r="K151" s="300"/>
    </row>
    <row r="152" spans="2:11" s="1" customFormat="1" ht="15" customHeight="1">
      <c r="B152" s="277"/>
      <c r="C152" s="304" t="s">
        <v>1257</v>
      </c>
      <c r="D152" s="254"/>
      <c r="E152" s="254"/>
      <c r="F152" s="305" t="s">
        <v>1208</v>
      </c>
      <c r="G152" s="254"/>
      <c r="H152" s="304" t="s">
        <v>1268</v>
      </c>
      <c r="I152" s="304" t="s">
        <v>1210</v>
      </c>
      <c r="J152" s="304" t="s">
        <v>1259</v>
      </c>
      <c r="K152" s="300"/>
    </row>
    <row r="153" spans="2:11" s="1" customFormat="1" ht="15" customHeight="1">
      <c r="B153" s="277"/>
      <c r="C153" s="304" t="s">
        <v>1156</v>
      </c>
      <c r="D153" s="254"/>
      <c r="E153" s="254"/>
      <c r="F153" s="305" t="s">
        <v>1208</v>
      </c>
      <c r="G153" s="254"/>
      <c r="H153" s="304" t="s">
        <v>1269</v>
      </c>
      <c r="I153" s="304" t="s">
        <v>1210</v>
      </c>
      <c r="J153" s="304" t="s">
        <v>1259</v>
      </c>
      <c r="K153" s="300"/>
    </row>
    <row r="154" spans="2:11" s="1" customFormat="1" ht="15" customHeight="1">
      <c r="B154" s="277"/>
      <c r="C154" s="304" t="s">
        <v>1213</v>
      </c>
      <c r="D154" s="254"/>
      <c r="E154" s="254"/>
      <c r="F154" s="305" t="s">
        <v>1214</v>
      </c>
      <c r="G154" s="254"/>
      <c r="H154" s="304" t="s">
        <v>1248</v>
      </c>
      <c r="I154" s="304" t="s">
        <v>1210</v>
      </c>
      <c r="J154" s="304">
        <v>50</v>
      </c>
      <c r="K154" s="300"/>
    </row>
    <row r="155" spans="2:11" s="1" customFormat="1" ht="15" customHeight="1">
      <c r="B155" s="277"/>
      <c r="C155" s="304" t="s">
        <v>1216</v>
      </c>
      <c r="D155" s="254"/>
      <c r="E155" s="254"/>
      <c r="F155" s="305" t="s">
        <v>1208</v>
      </c>
      <c r="G155" s="254"/>
      <c r="H155" s="304" t="s">
        <v>1248</v>
      </c>
      <c r="I155" s="304" t="s">
        <v>1218</v>
      </c>
      <c r="J155" s="304"/>
      <c r="K155" s="300"/>
    </row>
    <row r="156" spans="2:11" s="1" customFormat="1" ht="15" customHeight="1">
      <c r="B156" s="277"/>
      <c r="C156" s="304" t="s">
        <v>1227</v>
      </c>
      <c r="D156" s="254"/>
      <c r="E156" s="254"/>
      <c r="F156" s="305" t="s">
        <v>1214</v>
      </c>
      <c r="G156" s="254"/>
      <c r="H156" s="304" t="s">
        <v>1248</v>
      </c>
      <c r="I156" s="304" t="s">
        <v>1210</v>
      </c>
      <c r="J156" s="304">
        <v>50</v>
      </c>
      <c r="K156" s="300"/>
    </row>
    <row r="157" spans="2:11" s="1" customFormat="1" ht="15" customHeight="1">
      <c r="B157" s="277"/>
      <c r="C157" s="304" t="s">
        <v>1235</v>
      </c>
      <c r="D157" s="254"/>
      <c r="E157" s="254"/>
      <c r="F157" s="305" t="s">
        <v>1214</v>
      </c>
      <c r="G157" s="254"/>
      <c r="H157" s="304" t="s">
        <v>1248</v>
      </c>
      <c r="I157" s="304" t="s">
        <v>1210</v>
      </c>
      <c r="J157" s="304">
        <v>50</v>
      </c>
      <c r="K157" s="300"/>
    </row>
    <row r="158" spans="2:11" s="1" customFormat="1" ht="15" customHeight="1">
      <c r="B158" s="277"/>
      <c r="C158" s="304" t="s">
        <v>1233</v>
      </c>
      <c r="D158" s="254"/>
      <c r="E158" s="254"/>
      <c r="F158" s="305" t="s">
        <v>1214</v>
      </c>
      <c r="G158" s="254"/>
      <c r="H158" s="304" t="s">
        <v>1248</v>
      </c>
      <c r="I158" s="304" t="s">
        <v>1210</v>
      </c>
      <c r="J158" s="304">
        <v>50</v>
      </c>
      <c r="K158" s="300"/>
    </row>
    <row r="159" spans="2:11" s="1" customFormat="1" ht="15" customHeight="1">
      <c r="B159" s="277"/>
      <c r="C159" s="304" t="s">
        <v>101</v>
      </c>
      <c r="D159" s="254"/>
      <c r="E159" s="254"/>
      <c r="F159" s="305" t="s">
        <v>1208</v>
      </c>
      <c r="G159" s="254"/>
      <c r="H159" s="304" t="s">
        <v>1270</v>
      </c>
      <c r="I159" s="304" t="s">
        <v>1210</v>
      </c>
      <c r="J159" s="304" t="s">
        <v>1271</v>
      </c>
      <c r="K159" s="300"/>
    </row>
    <row r="160" spans="2:11" s="1" customFormat="1" ht="15" customHeight="1">
      <c r="B160" s="277"/>
      <c r="C160" s="304" t="s">
        <v>1272</v>
      </c>
      <c r="D160" s="254"/>
      <c r="E160" s="254"/>
      <c r="F160" s="305" t="s">
        <v>1208</v>
      </c>
      <c r="G160" s="254"/>
      <c r="H160" s="304" t="s">
        <v>1273</v>
      </c>
      <c r="I160" s="304" t="s">
        <v>1243</v>
      </c>
      <c r="J160" s="304"/>
      <c r="K160" s="300"/>
    </row>
    <row r="161" spans="2:1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pans="2:11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pans="2:11" s="1" customFormat="1" ht="18.75" customHeight="1"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</row>
    <row r="164" spans="2:11" s="1" customFormat="1" ht="7.5" customHeight="1">
      <c r="B164" s="243"/>
      <c r="C164" s="244"/>
      <c r="D164" s="244"/>
      <c r="E164" s="244"/>
      <c r="F164" s="244"/>
      <c r="G164" s="244"/>
      <c r="H164" s="244"/>
      <c r="I164" s="244"/>
      <c r="J164" s="244"/>
      <c r="K164" s="245"/>
    </row>
    <row r="165" spans="2:11" s="1" customFormat="1" ht="45" customHeight="1">
      <c r="B165" s="246"/>
      <c r="C165" s="381" t="s">
        <v>1274</v>
      </c>
      <c r="D165" s="381"/>
      <c r="E165" s="381"/>
      <c r="F165" s="381"/>
      <c r="G165" s="381"/>
      <c r="H165" s="381"/>
      <c r="I165" s="381"/>
      <c r="J165" s="381"/>
      <c r="K165" s="247"/>
    </row>
    <row r="166" spans="2:11" s="1" customFormat="1" ht="17.25" customHeight="1">
      <c r="B166" s="246"/>
      <c r="C166" s="267" t="s">
        <v>1202</v>
      </c>
      <c r="D166" s="267"/>
      <c r="E166" s="267"/>
      <c r="F166" s="267" t="s">
        <v>1203</v>
      </c>
      <c r="G166" s="309"/>
      <c r="H166" s="310" t="s">
        <v>57</v>
      </c>
      <c r="I166" s="310" t="s">
        <v>60</v>
      </c>
      <c r="J166" s="267" t="s">
        <v>1204</v>
      </c>
      <c r="K166" s="247"/>
    </row>
    <row r="167" spans="2:11" s="1" customFormat="1" ht="17.25" customHeight="1">
      <c r="B167" s="248"/>
      <c r="C167" s="269" t="s">
        <v>1205</v>
      </c>
      <c r="D167" s="269"/>
      <c r="E167" s="269"/>
      <c r="F167" s="270" t="s">
        <v>1206</v>
      </c>
      <c r="G167" s="311"/>
      <c r="H167" s="312"/>
      <c r="I167" s="312"/>
      <c r="J167" s="269" t="s">
        <v>1207</v>
      </c>
      <c r="K167" s="249"/>
    </row>
    <row r="168" spans="2:11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pans="2:11" s="1" customFormat="1" ht="15" customHeight="1">
      <c r="B169" s="277"/>
      <c r="C169" s="254" t="s">
        <v>1211</v>
      </c>
      <c r="D169" s="254"/>
      <c r="E169" s="254"/>
      <c r="F169" s="275" t="s">
        <v>1208</v>
      </c>
      <c r="G169" s="254"/>
      <c r="H169" s="254" t="s">
        <v>1248</v>
      </c>
      <c r="I169" s="254" t="s">
        <v>1210</v>
      </c>
      <c r="J169" s="254">
        <v>120</v>
      </c>
      <c r="K169" s="300"/>
    </row>
    <row r="170" spans="2:11" s="1" customFormat="1" ht="15" customHeight="1">
      <c r="B170" s="277"/>
      <c r="C170" s="254" t="s">
        <v>1257</v>
      </c>
      <c r="D170" s="254"/>
      <c r="E170" s="254"/>
      <c r="F170" s="275" t="s">
        <v>1208</v>
      </c>
      <c r="G170" s="254"/>
      <c r="H170" s="254" t="s">
        <v>1258</v>
      </c>
      <c r="I170" s="254" t="s">
        <v>1210</v>
      </c>
      <c r="J170" s="254" t="s">
        <v>1259</v>
      </c>
      <c r="K170" s="300"/>
    </row>
    <row r="171" spans="2:11" s="1" customFormat="1" ht="15" customHeight="1">
      <c r="B171" s="277"/>
      <c r="C171" s="254" t="s">
        <v>1156</v>
      </c>
      <c r="D171" s="254"/>
      <c r="E171" s="254"/>
      <c r="F171" s="275" t="s">
        <v>1208</v>
      </c>
      <c r="G171" s="254"/>
      <c r="H171" s="254" t="s">
        <v>1275</v>
      </c>
      <c r="I171" s="254" t="s">
        <v>1210</v>
      </c>
      <c r="J171" s="254" t="s">
        <v>1259</v>
      </c>
      <c r="K171" s="300"/>
    </row>
    <row r="172" spans="2:11" s="1" customFormat="1" ht="15" customHeight="1">
      <c r="B172" s="277"/>
      <c r="C172" s="254" t="s">
        <v>1213</v>
      </c>
      <c r="D172" s="254"/>
      <c r="E172" s="254"/>
      <c r="F172" s="275" t="s">
        <v>1214</v>
      </c>
      <c r="G172" s="254"/>
      <c r="H172" s="254" t="s">
        <v>1275</v>
      </c>
      <c r="I172" s="254" t="s">
        <v>1210</v>
      </c>
      <c r="J172" s="254">
        <v>50</v>
      </c>
      <c r="K172" s="300"/>
    </row>
    <row r="173" spans="2:11" s="1" customFormat="1" ht="15" customHeight="1">
      <c r="B173" s="277"/>
      <c r="C173" s="254" t="s">
        <v>1216</v>
      </c>
      <c r="D173" s="254"/>
      <c r="E173" s="254"/>
      <c r="F173" s="275" t="s">
        <v>1208</v>
      </c>
      <c r="G173" s="254"/>
      <c r="H173" s="254" t="s">
        <v>1275</v>
      </c>
      <c r="I173" s="254" t="s">
        <v>1218</v>
      </c>
      <c r="J173" s="254"/>
      <c r="K173" s="300"/>
    </row>
    <row r="174" spans="2:11" s="1" customFormat="1" ht="15" customHeight="1">
      <c r="B174" s="277"/>
      <c r="C174" s="254" t="s">
        <v>1227</v>
      </c>
      <c r="D174" s="254"/>
      <c r="E174" s="254"/>
      <c r="F174" s="275" t="s">
        <v>1214</v>
      </c>
      <c r="G174" s="254"/>
      <c r="H174" s="254" t="s">
        <v>1275</v>
      </c>
      <c r="I174" s="254" t="s">
        <v>1210</v>
      </c>
      <c r="J174" s="254">
        <v>50</v>
      </c>
      <c r="K174" s="300"/>
    </row>
    <row r="175" spans="2:11" s="1" customFormat="1" ht="15" customHeight="1">
      <c r="B175" s="277"/>
      <c r="C175" s="254" t="s">
        <v>1235</v>
      </c>
      <c r="D175" s="254"/>
      <c r="E175" s="254"/>
      <c r="F175" s="275" t="s">
        <v>1214</v>
      </c>
      <c r="G175" s="254"/>
      <c r="H175" s="254" t="s">
        <v>1275</v>
      </c>
      <c r="I175" s="254" t="s">
        <v>1210</v>
      </c>
      <c r="J175" s="254">
        <v>50</v>
      </c>
      <c r="K175" s="300"/>
    </row>
    <row r="176" spans="2:11" s="1" customFormat="1" ht="15" customHeight="1">
      <c r="B176" s="277"/>
      <c r="C176" s="254" t="s">
        <v>1233</v>
      </c>
      <c r="D176" s="254"/>
      <c r="E176" s="254"/>
      <c r="F176" s="275" t="s">
        <v>1214</v>
      </c>
      <c r="G176" s="254"/>
      <c r="H176" s="254" t="s">
        <v>1275</v>
      </c>
      <c r="I176" s="254" t="s">
        <v>1210</v>
      </c>
      <c r="J176" s="254">
        <v>50</v>
      </c>
      <c r="K176" s="300"/>
    </row>
    <row r="177" spans="2:11" s="1" customFormat="1" ht="15" customHeight="1">
      <c r="B177" s="277"/>
      <c r="C177" s="254" t="s">
        <v>120</v>
      </c>
      <c r="D177" s="254"/>
      <c r="E177" s="254"/>
      <c r="F177" s="275" t="s">
        <v>1208</v>
      </c>
      <c r="G177" s="254"/>
      <c r="H177" s="254" t="s">
        <v>1276</v>
      </c>
      <c r="I177" s="254" t="s">
        <v>1277</v>
      </c>
      <c r="J177" s="254"/>
      <c r="K177" s="300"/>
    </row>
    <row r="178" spans="2:11" s="1" customFormat="1" ht="15" customHeight="1">
      <c r="B178" s="277"/>
      <c r="C178" s="254" t="s">
        <v>60</v>
      </c>
      <c r="D178" s="254"/>
      <c r="E178" s="254"/>
      <c r="F178" s="275" t="s">
        <v>1208</v>
      </c>
      <c r="G178" s="254"/>
      <c r="H178" s="254" t="s">
        <v>1278</v>
      </c>
      <c r="I178" s="254" t="s">
        <v>1279</v>
      </c>
      <c r="J178" s="254">
        <v>1</v>
      </c>
      <c r="K178" s="300"/>
    </row>
    <row r="179" spans="2:11" s="1" customFormat="1" ht="15" customHeight="1">
      <c r="B179" s="277"/>
      <c r="C179" s="254" t="s">
        <v>56</v>
      </c>
      <c r="D179" s="254"/>
      <c r="E179" s="254"/>
      <c r="F179" s="275" t="s">
        <v>1208</v>
      </c>
      <c r="G179" s="254"/>
      <c r="H179" s="254" t="s">
        <v>1280</v>
      </c>
      <c r="I179" s="254" t="s">
        <v>1210</v>
      </c>
      <c r="J179" s="254">
        <v>20</v>
      </c>
      <c r="K179" s="300"/>
    </row>
    <row r="180" spans="2:11" s="1" customFormat="1" ht="15" customHeight="1">
      <c r="B180" s="277"/>
      <c r="C180" s="254" t="s">
        <v>57</v>
      </c>
      <c r="D180" s="254"/>
      <c r="E180" s="254"/>
      <c r="F180" s="275" t="s">
        <v>1208</v>
      </c>
      <c r="G180" s="254"/>
      <c r="H180" s="254" t="s">
        <v>1281</v>
      </c>
      <c r="I180" s="254" t="s">
        <v>1210</v>
      </c>
      <c r="J180" s="254">
        <v>255</v>
      </c>
      <c r="K180" s="300"/>
    </row>
    <row r="181" spans="2:11" s="1" customFormat="1" ht="15" customHeight="1">
      <c r="B181" s="277"/>
      <c r="C181" s="254" t="s">
        <v>121</v>
      </c>
      <c r="D181" s="254"/>
      <c r="E181" s="254"/>
      <c r="F181" s="275" t="s">
        <v>1208</v>
      </c>
      <c r="G181" s="254"/>
      <c r="H181" s="254" t="s">
        <v>1172</v>
      </c>
      <c r="I181" s="254" t="s">
        <v>1210</v>
      </c>
      <c r="J181" s="254">
        <v>10</v>
      </c>
      <c r="K181" s="300"/>
    </row>
    <row r="182" spans="2:11" s="1" customFormat="1" ht="15" customHeight="1">
      <c r="B182" s="277"/>
      <c r="C182" s="254" t="s">
        <v>122</v>
      </c>
      <c r="D182" s="254"/>
      <c r="E182" s="254"/>
      <c r="F182" s="275" t="s">
        <v>1208</v>
      </c>
      <c r="G182" s="254"/>
      <c r="H182" s="254" t="s">
        <v>1282</v>
      </c>
      <c r="I182" s="254" t="s">
        <v>1243</v>
      </c>
      <c r="J182" s="254"/>
      <c r="K182" s="300"/>
    </row>
    <row r="183" spans="2:11" s="1" customFormat="1" ht="15" customHeight="1">
      <c r="B183" s="277"/>
      <c r="C183" s="254" t="s">
        <v>1283</v>
      </c>
      <c r="D183" s="254"/>
      <c r="E183" s="254"/>
      <c r="F183" s="275" t="s">
        <v>1208</v>
      </c>
      <c r="G183" s="254"/>
      <c r="H183" s="254" t="s">
        <v>1284</v>
      </c>
      <c r="I183" s="254" t="s">
        <v>1243</v>
      </c>
      <c r="J183" s="254"/>
      <c r="K183" s="300"/>
    </row>
    <row r="184" spans="2:11" s="1" customFormat="1" ht="15" customHeight="1">
      <c r="B184" s="277"/>
      <c r="C184" s="254" t="s">
        <v>1272</v>
      </c>
      <c r="D184" s="254"/>
      <c r="E184" s="254"/>
      <c r="F184" s="275" t="s">
        <v>1208</v>
      </c>
      <c r="G184" s="254"/>
      <c r="H184" s="254" t="s">
        <v>1285</v>
      </c>
      <c r="I184" s="254" t="s">
        <v>1243</v>
      </c>
      <c r="J184" s="254"/>
      <c r="K184" s="300"/>
    </row>
    <row r="185" spans="2:11" s="1" customFormat="1" ht="15" customHeight="1">
      <c r="B185" s="277"/>
      <c r="C185" s="254" t="s">
        <v>124</v>
      </c>
      <c r="D185" s="254"/>
      <c r="E185" s="254"/>
      <c r="F185" s="275" t="s">
        <v>1214</v>
      </c>
      <c r="G185" s="254"/>
      <c r="H185" s="254" t="s">
        <v>1286</v>
      </c>
      <c r="I185" s="254" t="s">
        <v>1210</v>
      </c>
      <c r="J185" s="254">
        <v>50</v>
      </c>
      <c r="K185" s="300"/>
    </row>
    <row r="186" spans="2:11" s="1" customFormat="1" ht="15" customHeight="1">
      <c r="B186" s="277"/>
      <c r="C186" s="254" t="s">
        <v>1287</v>
      </c>
      <c r="D186" s="254"/>
      <c r="E186" s="254"/>
      <c r="F186" s="275" t="s">
        <v>1214</v>
      </c>
      <c r="G186" s="254"/>
      <c r="H186" s="254" t="s">
        <v>1288</v>
      </c>
      <c r="I186" s="254" t="s">
        <v>1289</v>
      </c>
      <c r="J186" s="254"/>
      <c r="K186" s="300"/>
    </row>
    <row r="187" spans="2:11" s="1" customFormat="1" ht="15" customHeight="1">
      <c r="B187" s="277"/>
      <c r="C187" s="254" t="s">
        <v>1290</v>
      </c>
      <c r="D187" s="254"/>
      <c r="E187" s="254"/>
      <c r="F187" s="275" t="s">
        <v>1214</v>
      </c>
      <c r="G187" s="254"/>
      <c r="H187" s="254" t="s">
        <v>1291</v>
      </c>
      <c r="I187" s="254" t="s">
        <v>1289</v>
      </c>
      <c r="J187" s="254"/>
      <c r="K187" s="300"/>
    </row>
    <row r="188" spans="2:11" s="1" customFormat="1" ht="15" customHeight="1">
      <c r="B188" s="277"/>
      <c r="C188" s="254" t="s">
        <v>1292</v>
      </c>
      <c r="D188" s="254"/>
      <c r="E188" s="254"/>
      <c r="F188" s="275" t="s">
        <v>1214</v>
      </c>
      <c r="G188" s="254"/>
      <c r="H188" s="254" t="s">
        <v>1293</v>
      </c>
      <c r="I188" s="254" t="s">
        <v>1289</v>
      </c>
      <c r="J188" s="254"/>
      <c r="K188" s="300"/>
    </row>
    <row r="189" spans="2:11" s="1" customFormat="1" ht="15" customHeight="1">
      <c r="B189" s="277"/>
      <c r="C189" s="313" t="s">
        <v>1294</v>
      </c>
      <c r="D189" s="254"/>
      <c r="E189" s="254"/>
      <c r="F189" s="275" t="s">
        <v>1214</v>
      </c>
      <c r="G189" s="254"/>
      <c r="H189" s="254" t="s">
        <v>1295</v>
      </c>
      <c r="I189" s="254" t="s">
        <v>1296</v>
      </c>
      <c r="J189" s="314" t="s">
        <v>1297</v>
      </c>
      <c r="K189" s="300"/>
    </row>
    <row r="190" spans="2:11" s="17" customFormat="1" ht="15" customHeight="1">
      <c r="B190" s="315"/>
      <c r="C190" s="316" t="s">
        <v>1298</v>
      </c>
      <c r="D190" s="317"/>
      <c r="E190" s="317"/>
      <c r="F190" s="318" t="s">
        <v>1214</v>
      </c>
      <c r="G190" s="317"/>
      <c r="H190" s="317" t="s">
        <v>1299</v>
      </c>
      <c r="I190" s="317" t="s">
        <v>1296</v>
      </c>
      <c r="J190" s="319" t="s">
        <v>1297</v>
      </c>
      <c r="K190" s="320"/>
    </row>
    <row r="191" spans="2:11" s="1" customFormat="1" ht="15" customHeight="1">
      <c r="B191" s="277"/>
      <c r="C191" s="313" t="s">
        <v>45</v>
      </c>
      <c r="D191" s="254"/>
      <c r="E191" s="254"/>
      <c r="F191" s="275" t="s">
        <v>1208</v>
      </c>
      <c r="G191" s="254"/>
      <c r="H191" s="251" t="s">
        <v>1300</v>
      </c>
      <c r="I191" s="254" t="s">
        <v>1301</v>
      </c>
      <c r="J191" s="254"/>
      <c r="K191" s="300"/>
    </row>
    <row r="192" spans="2:11" s="1" customFormat="1" ht="15" customHeight="1">
      <c r="B192" s="277"/>
      <c r="C192" s="313" t="s">
        <v>1302</v>
      </c>
      <c r="D192" s="254"/>
      <c r="E192" s="254"/>
      <c r="F192" s="275" t="s">
        <v>1208</v>
      </c>
      <c r="G192" s="254"/>
      <c r="H192" s="254" t="s">
        <v>1303</v>
      </c>
      <c r="I192" s="254" t="s">
        <v>1243</v>
      </c>
      <c r="J192" s="254"/>
      <c r="K192" s="300"/>
    </row>
    <row r="193" spans="2:11" s="1" customFormat="1" ht="15" customHeight="1">
      <c r="B193" s="277"/>
      <c r="C193" s="313" t="s">
        <v>1304</v>
      </c>
      <c r="D193" s="254"/>
      <c r="E193" s="254"/>
      <c r="F193" s="275" t="s">
        <v>1208</v>
      </c>
      <c r="G193" s="254"/>
      <c r="H193" s="254" t="s">
        <v>1305</v>
      </c>
      <c r="I193" s="254" t="s">
        <v>1243</v>
      </c>
      <c r="J193" s="254"/>
      <c r="K193" s="300"/>
    </row>
    <row r="194" spans="2:11" s="1" customFormat="1" ht="15" customHeight="1">
      <c r="B194" s="277"/>
      <c r="C194" s="313" t="s">
        <v>1306</v>
      </c>
      <c r="D194" s="254"/>
      <c r="E194" s="254"/>
      <c r="F194" s="275" t="s">
        <v>1214</v>
      </c>
      <c r="G194" s="254"/>
      <c r="H194" s="254" t="s">
        <v>1307</v>
      </c>
      <c r="I194" s="254" t="s">
        <v>1243</v>
      </c>
      <c r="J194" s="254"/>
      <c r="K194" s="300"/>
    </row>
    <row r="195" spans="2:11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pans="2:11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pans="2:11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pans="2:11" s="1" customFormat="1" ht="18.75" customHeight="1"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</row>
    <row r="199" spans="2:11" s="1" customFormat="1" ht="13.5">
      <c r="B199" s="243"/>
      <c r="C199" s="244"/>
      <c r="D199" s="244"/>
      <c r="E199" s="244"/>
      <c r="F199" s="244"/>
      <c r="G199" s="244"/>
      <c r="H199" s="244"/>
      <c r="I199" s="244"/>
      <c r="J199" s="244"/>
      <c r="K199" s="245"/>
    </row>
    <row r="200" spans="2:11" s="1" customFormat="1" ht="21">
      <c r="B200" s="246"/>
      <c r="C200" s="381" t="s">
        <v>1308</v>
      </c>
      <c r="D200" s="381"/>
      <c r="E200" s="381"/>
      <c r="F200" s="381"/>
      <c r="G200" s="381"/>
      <c r="H200" s="381"/>
      <c r="I200" s="381"/>
      <c r="J200" s="381"/>
      <c r="K200" s="247"/>
    </row>
    <row r="201" spans="2:11" s="1" customFormat="1" ht="25.5" customHeight="1">
      <c r="B201" s="246"/>
      <c r="C201" s="322" t="s">
        <v>1309</v>
      </c>
      <c r="D201" s="322"/>
      <c r="E201" s="322"/>
      <c r="F201" s="322" t="s">
        <v>1310</v>
      </c>
      <c r="G201" s="323"/>
      <c r="H201" s="384" t="s">
        <v>1311</v>
      </c>
      <c r="I201" s="384"/>
      <c r="J201" s="384"/>
      <c r="K201" s="247"/>
    </row>
    <row r="202" spans="2:11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pans="2:11" s="1" customFormat="1" ht="15" customHeight="1">
      <c r="B203" s="277"/>
      <c r="C203" s="254" t="s">
        <v>1301</v>
      </c>
      <c r="D203" s="254"/>
      <c r="E203" s="254"/>
      <c r="F203" s="275" t="s">
        <v>46</v>
      </c>
      <c r="G203" s="254"/>
      <c r="H203" s="385" t="s">
        <v>1312</v>
      </c>
      <c r="I203" s="385"/>
      <c r="J203" s="385"/>
      <c r="K203" s="300"/>
    </row>
    <row r="204" spans="2:11" s="1" customFormat="1" ht="15" customHeight="1">
      <c r="B204" s="277"/>
      <c r="C204" s="254"/>
      <c r="D204" s="254"/>
      <c r="E204" s="254"/>
      <c r="F204" s="275" t="s">
        <v>47</v>
      </c>
      <c r="G204" s="254"/>
      <c r="H204" s="385" t="s">
        <v>1313</v>
      </c>
      <c r="I204" s="385"/>
      <c r="J204" s="385"/>
      <c r="K204" s="300"/>
    </row>
    <row r="205" spans="2:11" s="1" customFormat="1" ht="15" customHeight="1">
      <c r="B205" s="277"/>
      <c r="C205" s="254"/>
      <c r="D205" s="254"/>
      <c r="E205" s="254"/>
      <c r="F205" s="275" t="s">
        <v>50</v>
      </c>
      <c r="G205" s="254"/>
      <c r="H205" s="385" t="s">
        <v>1314</v>
      </c>
      <c r="I205" s="385"/>
      <c r="J205" s="385"/>
      <c r="K205" s="300"/>
    </row>
    <row r="206" spans="2:11" s="1" customFormat="1" ht="15" customHeight="1">
      <c r="B206" s="277"/>
      <c r="C206" s="254"/>
      <c r="D206" s="254"/>
      <c r="E206" s="254"/>
      <c r="F206" s="275" t="s">
        <v>48</v>
      </c>
      <c r="G206" s="254"/>
      <c r="H206" s="385" t="s">
        <v>1315</v>
      </c>
      <c r="I206" s="385"/>
      <c r="J206" s="385"/>
      <c r="K206" s="300"/>
    </row>
    <row r="207" spans="2:11" s="1" customFormat="1" ht="15" customHeight="1">
      <c r="B207" s="277"/>
      <c r="C207" s="254"/>
      <c r="D207" s="254"/>
      <c r="E207" s="254"/>
      <c r="F207" s="275" t="s">
        <v>49</v>
      </c>
      <c r="G207" s="254"/>
      <c r="H207" s="385" t="s">
        <v>1316</v>
      </c>
      <c r="I207" s="385"/>
      <c r="J207" s="385"/>
      <c r="K207" s="300"/>
    </row>
    <row r="208" spans="2:11" s="1" customFormat="1" ht="15" customHeight="1">
      <c r="B208" s="277"/>
      <c r="C208" s="254"/>
      <c r="D208" s="254"/>
      <c r="E208" s="254"/>
      <c r="F208" s="275"/>
      <c r="G208" s="254"/>
      <c r="H208" s="254"/>
      <c r="I208" s="254"/>
      <c r="J208" s="254"/>
      <c r="K208" s="300"/>
    </row>
    <row r="209" spans="2:11" s="1" customFormat="1" ht="15" customHeight="1">
      <c r="B209" s="277"/>
      <c r="C209" s="254" t="s">
        <v>1255</v>
      </c>
      <c r="D209" s="254"/>
      <c r="E209" s="254"/>
      <c r="F209" s="275" t="s">
        <v>82</v>
      </c>
      <c r="G209" s="254"/>
      <c r="H209" s="385" t="s">
        <v>1317</v>
      </c>
      <c r="I209" s="385"/>
      <c r="J209" s="385"/>
      <c r="K209" s="300"/>
    </row>
    <row r="210" spans="2:11" s="1" customFormat="1" ht="15" customHeight="1">
      <c r="B210" s="277"/>
      <c r="C210" s="254"/>
      <c r="D210" s="254"/>
      <c r="E210" s="254"/>
      <c r="F210" s="275" t="s">
        <v>1150</v>
      </c>
      <c r="G210" s="254"/>
      <c r="H210" s="385" t="s">
        <v>1151</v>
      </c>
      <c r="I210" s="385"/>
      <c r="J210" s="385"/>
      <c r="K210" s="300"/>
    </row>
    <row r="211" spans="2:11" s="1" customFormat="1" ht="15" customHeight="1">
      <c r="B211" s="277"/>
      <c r="C211" s="254"/>
      <c r="D211" s="254"/>
      <c r="E211" s="254"/>
      <c r="F211" s="275" t="s">
        <v>1148</v>
      </c>
      <c r="G211" s="254"/>
      <c r="H211" s="385" t="s">
        <v>1318</v>
      </c>
      <c r="I211" s="385"/>
      <c r="J211" s="385"/>
      <c r="K211" s="300"/>
    </row>
    <row r="212" spans="2:11" s="1" customFormat="1" ht="15" customHeight="1">
      <c r="B212" s="324"/>
      <c r="C212" s="254"/>
      <c r="D212" s="254"/>
      <c r="E212" s="254"/>
      <c r="F212" s="275" t="s">
        <v>1152</v>
      </c>
      <c r="G212" s="313"/>
      <c r="H212" s="386" t="s">
        <v>1153</v>
      </c>
      <c r="I212" s="386"/>
      <c r="J212" s="386"/>
      <c r="K212" s="325"/>
    </row>
    <row r="213" spans="2:11" s="1" customFormat="1" ht="15" customHeight="1">
      <c r="B213" s="324"/>
      <c r="C213" s="254"/>
      <c r="D213" s="254"/>
      <c r="E213" s="254"/>
      <c r="F213" s="275" t="s">
        <v>1154</v>
      </c>
      <c r="G213" s="313"/>
      <c r="H213" s="386" t="s">
        <v>1319</v>
      </c>
      <c r="I213" s="386"/>
      <c r="J213" s="386"/>
      <c r="K213" s="325"/>
    </row>
    <row r="214" spans="2:11" s="1" customFormat="1" ht="15" customHeight="1">
      <c r="B214" s="324"/>
      <c r="C214" s="254"/>
      <c r="D214" s="254"/>
      <c r="E214" s="254"/>
      <c r="F214" s="275"/>
      <c r="G214" s="313"/>
      <c r="H214" s="304"/>
      <c r="I214" s="304"/>
      <c r="J214" s="304"/>
      <c r="K214" s="325"/>
    </row>
    <row r="215" spans="2:11" s="1" customFormat="1" ht="15" customHeight="1">
      <c r="B215" s="324"/>
      <c r="C215" s="254" t="s">
        <v>1279</v>
      </c>
      <c r="D215" s="254"/>
      <c r="E215" s="254"/>
      <c r="F215" s="275">
        <v>1</v>
      </c>
      <c r="G215" s="313"/>
      <c r="H215" s="386" t="s">
        <v>1320</v>
      </c>
      <c r="I215" s="386"/>
      <c r="J215" s="386"/>
      <c r="K215" s="325"/>
    </row>
    <row r="216" spans="2:11" s="1" customFormat="1" ht="15" customHeight="1">
      <c r="B216" s="324"/>
      <c r="C216" s="254"/>
      <c r="D216" s="254"/>
      <c r="E216" s="254"/>
      <c r="F216" s="275">
        <v>2</v>
      </c>
      <c r="G216" s="313"/>
      <c r="H216" s="386" t="s">
        <v>1321</v>
      </c>
      <c r="I216" s="386"/>
      <c r="J216" s="386"/>
      <c r="K216" s="325"/>
    </row>
    <row r="217" spans="2:11" s="1" customFormat="1" ht="15" customHeight="1">
      <c r="B217" s="324"/>
      <c r="C217" s="254"/>
      <c r="D217" s="254"/>
      <c r="E217" s="254"/>
      <c r="F217" s="275">
        <v>3</v>
      </c>
      <c r="G217" s="313"/>
      <c r="H217" s="386" t="s">
        <v>1322</v>
      </c>
      <c r="I217" s="386"/>
      <c r="J217" s="386"/>
      <c r="K217" s="325"/>
    </row>
    <row r="218" spans="2:11" s="1" customFormat="1" ht="15" customHeight="1">
      <c r="B218" s="324"/>
      <c r="C218" s="254"/>
      <c r="D218" s="254"/>
      <c r="E218" s="254"/>
      <c r="F218" s="275">
        <v>4</v>
      </c>
      <c r="G218" s="313"/>
      <c r="H218" s="386" t="s">
        <v>1323</v>
      </c>
      <c r="I218" s="386"/>
      <c r="J218" s="386"/>
      <c r="K218" s="325"/>
    </row>
    <row r="219" spans="2:11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 101 - pozemní komunikace</vt:lpstr>
      <vt:lpstr>SO 301 - dešťová kanalizace</vt:lpstr>
      <vt:lpstr>SO 401 - veřejné osvětlení</vt:lpstr>
      <vt:lpstr>SO 701 - přístřešek na ko...</vt:lpstr>
      <vt:lpstr>Pokyny pro vyplnění</vt:lpstr>
      <vt:lpstr>'Rekapitulace stavby'!Názvy_tisku</vt:lpstr>
      <vt:lpstr>'SO 101 - pozemní komunikace'!Názvy_tisku</vt:lpstr>
      <vt:lpstr>'SO 301 - dešťová kanalizace'!Názvy_tisku</vt:lpstr>
      <vt:lpstr>'SO 401 - veřejné osvětlení'!Názvy_tisku</vt:lpstr>
      <vt:lpstr>'SO 701 - přístřešek na ko...'!Názvy_tisku</vt:lpstr>
      <vt:lpstr>'Pokyny pro vyplnění'!Oblast_tisku</vt:lpstr>
      <vt:lpstr>'Rekapitulace stavby'!Oblast_tisku</vt:lpstr>
      <vt:lpstr>'SO 101 - pozemní komunikace'!Oblast_tisku</vt:lpstr>
      <vt:lpstr>'SO 301 - dešťová kanalizace'!Oblast_tisku</vt:lpstr>
      <vt:lpstr>'SO 401 - veřejné osvětlení'!Oblast_tisku</vt:lpstr>
      <vt:lpstr>'SO 701 - přístřešek na ko...'!Oblast_tisku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Kodýtek</dc:creator>
  <cp:lastModifiedBy>Majda Vonešová</cp:lastModifiedBy>
  <dcterms:created xsi:type="dcterms:W3CDTF">2024-11-06T13:02:19Z</dcterms:created>
  <dcterms:modified xsi:type="dcterms:W3CDTF">2025-05-22T08:43:44Z</dcterms:modified>
</cp:coreProperties>
</file>