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evol\Desktop\"/>
    </mc:Choice>
  </mc:AlternateContent>
  <xr:revisionPtr revIDLastSave="0" documentId="13_ncr:1_{DE80F517-6DA1-481E-9F3E-1C33E7EE5D24}" xr6:coauthVersionLast="47" xr6:coauthVersionMax="47" xr10:uidLastSave="{00000000-0000-0000-0000-000000000000}"/>
  <bookViews>
    <workbookView xWindow="6285" yWindow="1485" windowWidth="18780" windowHeight="12615" activeTab="2" xr2:uid="{00000000-000D-0000-FFFF-FFFF00000000}"/>
  </bookViews>
  <sheets>
    <sheet name="Rekapitulace stavby" sheetId="1" r:id="rId1"/>
    <sheet name="00 - Vedlejší rozpočtové ..." sheetId="2" r:id="rId2"/>
    <sheet name="01 - Architektonické stav..." sheetId="3" r:id="rId3"/>
  </sheets>
  <definedNames>
    <definedName name="_xlnm._FilterDatabase" localSheetId="1" hidden="1">'00 - Vedlejší rozpočtové ...'!$C$124:$K$145</definedName>
    <definedName name="_xlnm._FilterDatabase" localSheetId="2" hidden="1">'01 - Architektonické stav...'!$C$123:$K$175</definedName>
    <definedName name="_xlnm.Print_Titles" localSheetId="1">'00 - Vedlejší rozpočtové ...'!$124:$124</definedName>
    <definedName name="_xlnm.Print_Titles" localSheetId="2">'01 - Architektonické stav...'!$123:$123</definedName>
    <definedName name="_xlnm.Print_Titles" localSheetId="0">'Rekapitulace stavby'!$92:$92</definedName>
    <definedName name="_xlnm.Print_Area" localSheetId="1">'00 - Vedlejší rozpočtové ...'!$C$4:$J$76,'00 - Vedlejší rozpočtové ...'!$C$82:$J$106,'00 - Vedlejší rozpočtové ...'!$C$112:$K$145</definedName>
    <definedName name="_xlnm.Print_Area" localSheetId="2">'01 - Architektonické stav...'!$C$4:$J$76,'01 - Architektonické stav...'!$C$82:$J$105,'01 - Architektonické stav...'!$C$111:$K$175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75" i="3"/>
  <c r="BH175" i="3"/>
  <c r="BG175" i="3"/>
  <c r="BF175" i="3"/>
  <c r="T175" i="3"/>
  <c r="R175" i="3"/>
  <c r="P175" i="3"/>
  <c r="BI171" i="3"/>
  <c r="BH171" i="3"/>
  <c r="BG171" i="3"/>
  <c r="BF171" i="3"/>
  <c r="T171" i="3"/>
  <c r="R171" i="3"/>
  <c r="P171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3" i="3"/>
  <c r="BH133" i="3"/>
  <c r="BG133" i="3"/>
  <c r="BF133" i="3"/>
  <c r="T133" i="3"/>
  <c r="R133" i="3"/>
  <c r="P133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92" i="3" s="1"/>
  <c r="J17" i="3"/>
  <c r="J12" i="3"/>
  <c r="J118" i="3" s="1"/>
  <c r="E7" i="3"/>
  <c r="E114" i="3" s="1"/>
  <c r="J37" i="2"/>
  <c r="J36" i="2"/>
  <c r="AY95" i="1"/>
  <c r="J35" i="2"/>
  <c r="AX95" i="1" s="1"/>
  <c r="BI145" i="2"/>
  <c r="BH145" i="2"/>
  <c r="BG145" i="2"/>
  <c r="BF145" i="2"/>
  <c r="T145" i="2"/>
  <c r="T144" i="2"/>
  <c r="R145" i="2"/>
  <c r="R144" i="2"/>
  <c r="P145" i="2"/>
  <c r="P144" i="2" s="1"/>
  <c r="BI143" i="2"/>
  <c r="BH143" i="2"/>
  <c r="BG143" i="2"/>
  <c r="BF143" i="2"/>
  <c r="T143" i="2"/>
  <c r="T142" i="2"/>
  <c r="R143" i="2"/>
  <c r="R142" i="2"/>
  <c r="P143" i="2"/>
  <c r="P142" i="2" s="1"/>
  <c r="BI141" i="2"/>
  <c r="BH141" i="2"/>
  <c r="BG141" i="2"/>
  <c r="BF141" i="2"/>
  <c r="T141" i="2"/>
  <c r="T140" i="2"/>
  <c r="R141" i="2"/>
  <c r="R140" i="2"/>
  <c r="P141" i="2"/>
  <c r="P140" i="2" s="1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T132" i="2"/>
  <c r="R133" i="2"/>
  <c r="R132" i="2"/>
  <c r="P133" i="2"/>
  <c r="P132" i="2"/>
  <c r="BI131" i="2"/>
  <c r="BH131" i="2"/>
  <c r="BG131" i="2"/>
  <c r="BF131" i="2"/>
  <c r="T131" i="2"/>
  <c r="T130" i="2"/>
  <c r="R131" i="2"/>
  <c r="R130" i="2"/>
  <c r="P131" i="2"/>
  <c r="P130" i="2"/>
  <c r="BI128" i="2"/>
  <c r="BH128" i="2"/>
  <c r="BG128" i="2"/>
  <c r="BF128" i="2"/>
  <c r="T128" i="2"/>
  <c r="T127" i="2"/>
  <c r="R128" i="2"/>
  <c r="R127" i="2"/>
  <c r="P128" i="2"/>
  <c r="P127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/>
  <c r="J17" i="2"/>
  <c r="J12" i="2"/>
  <c r="J119" i="2"/>
  <c r="E7" i="2"/>
  <c r="E115" i="2" s="1"/>
  <c r="L90" i="1"/>
  <c r="AM90" i="1"/>
  <c r="AM89" i="1"/>
  <c r="L89" i="1"/>
  <c r="AM87" i="1"/>
  <c r="L87" i="1"/>
  <c r="L85" i="1"/>
  <c r="L84" i="1"/>
  <c r="J157" i="3"/>
  <c r="J139" i="2"/>
  <c r="BK138" i="2"/>
  <c r="BK150" i="3"/>
  <c r="J167" i="3"/>
  <c r="BK165" i="3"/>
  <c r="BK133" i="3"/>
  <c r="F37" i="2"/>
  <c r="BK142" i="3"/>
  <c r="J135" i="2"/>
  <c r="AS94" i="1"/>
  <c r="BK171" i="3"/>
  <c r="J171" i="3"/>
  <c r="J131" i="2"/>
  <c r="BK139" i="2"/>
  <c r="J159" i="3"/>
  <c r="BK156" i="3"/>
  <c r="BK146" i="3"/>
  <c r="BK136" i="2"/>
  <c r="J136" i="2"/>
  <c r="BK159" i="3"/>
  <c r="BK141" i="3"/>
  <c r="J154" i="3"/>
  <c r="J150" i="3"/>
  <c r="J138" i="2"/>
  <c r="F34" i="2"/>
  <c r="J163" i="3"/>
  <c r="J152" i="3"/>
  <c r="BK143" i="2"/>
  <c r="J128" i="2"/>
  <c r="BK131" i="2"/>
  <c r="J165" i="3"/>
  <c r="BK127" i="3"/>
  <c r="J156" i="3"/>
  <c r="J141" i="3"/>
  <c r="BK133" i="2"/>
  <c r="BK145" i="2"/>
  <c r="BK128" i="2"/>
  <c r="J175" i="3"/>
  <c r="J142" i="3"/>
  <c r="J145" i="2"/>
  <c r="J133" i="2"/>
  <c r="J143" i="3"/>
  <c r="BK167" i="3"/>
  <c r="J146" i="3"/>
  <c r="BK140" i="3"/>
  <c r="J127" i="3"/>
  <c r="J140" i="3"/>
  <c r="BK135" i="2"/>
  <c r="BK141" i="2"/>
  <c r="BK157" i="3"/>
  <c r="BK163" i="3"/>
  <c r="J133" i="3"/>
  <c r="J143" i="2"/>
  <c r="J141" i="2"/>
  <c r="BK152" i="3"/>
  <c r="BK175" i="3"/>
  <c r="BK154" i="3"/>
  <c r="BK143" i="3"/>
  <c r="P137" i="2" l="1"/>
  <c r="T137" i="2"/>
  <c r="R137" i="2"/>
  <c r="BK134" i="2"/>
  <c r="J134" i="2" s="1"/>
  <c r="J101" i="2" s="1"/>
  <c r="P145" i="3"/>
  <c r="BK137" i="2"/>
  <c r="J137" i="2"/>
  <c r="J102" i="2"/>
  <c r="BK126" i="3"/>
  <c r="J126" i="3" s="1"/>
  <c r="J98" i="3" s="1"/>
  <c r="T139" i="3"/>
  <c r="BK155" i="3"/>
  <c r="J155" i="3"/>
  <c r="J102" i="3"/>
  <c r="P126" i="3"/>
  <c r="P158" i="3"/>
  <c r="T134" i="2"/>
  <c r="T126" i="2" s="1"/>
  <c r="T125" i="2" s="1"/>
  <c r="T126" i="3"/>
  <c r="P139" i="3"/>
  <c r="R145" i="3"/>
  <c r="T158" i="3"/>
  <c r="R126" i="3"/>
  <c r="R125" i="3"/>
  <c r="P155" i="3"/>
  <c r="BK166" i="3"/>
  <c r="J166" i="3"/>
  <c r="J104" i="3"/>
  <c r="R139" i="3"/>
  <c r="T145" i="3"/>
  <c r="BK158" i="3"/>
  <c r="J158" i="3"/>
  <c r="J103" i="3" s="1"/>
  <c r="R158" i="3"/>
  <c r="R134" i="2"/>
  <c r="R126" i="2" s="1"/>
  <c r="R125" i="2" s="1"/>
  <c r="BK139" i="3"/>
  <c r="J139" i="3" s="1"/>
  <c r="J99" i="3" s="1"/>
  <c r="T155" i="3"/>
  <c r="P166" i="3"/>
  <c r="BK145" i="3"/>
  <c r="J145" i="3"/>
  <c r="J101" i="3" s="1"/>
  <c r="R155" i="3"/>
  <c r="R166" i="3"/>
  <c r="P134" i="2"/>
  <c r="P126" i="2" s="1"/>
  <c r="P125" i="2" s="1"/>
  <c r="AU95" i="1" s="1"/>
  <c r="T166" i="3"/>
  <c r="BK144" i="2"/>
  <c r="J144" i="2"/>
  <c r="J105" i="2"/>
  <c r="BK127" i="2"/>
  <c r="J127" i="2"/>
  <c r="J98" i="2"/>
  <c r="BK132" i="2"/>
  <c r="J132" i="2" s="1"/>
  <c r="J100" i="2" s="1"/>
  <c r="BK140" i="2"/>
  <c r="J140" i="2"/>
  <c r="J103" i="2"/>
  <c r="BK130" i="2"/>
  <c r="J130" i="2" s="1"/>
  <c r="J99" i="2" s="1"/>
  <c r="BK142" i="2"/>
  <c r="J142" i="2" s="1"/>
  <c r="J104" i="2" s="1"/>
  <c r="F121" i="3"/>
  <c r="BE133" i="3"/>
  <c r="BE141" i="3"/>
  <c r="BE142" i="3"/>
  <c r="BE152" i="3"/>
  <c r="BE171" i="3"/>
  <c r="E85" i="3"/>
  <c r="BE140" i="3"/>
  <c r="BE143" i="3"/>
  <c r="BE167" i="3"/>
  <c r="BE157" i="3"/>
  <c r="BE165" i="3"/>
  <c r="BE175" i="3"/>
  <c r="J89" i="3"/>
  <c r="BE146" i="3"/>
  <c r="BE159" i="3"/>
  <c r="BE150" i="3"/>
  <c r="BE154" i="3"/>
  <c r="BE163" i="3"/>
  <c r="BE127" i="3"/>
  <c r="BE156" i="3"/>
  <c r="BE143" i="2"/>
  <c r="E85" i="2"/>
  <c r="BE133" i="2"/>
  <c r="BE138" i="2"/>
  <c r="BE139" i="2"/>
  <c r="BE131" i="2"/>
  <c r="J89" i="2"/>
  <c r="BE135" i="2"/>
  <c r="BE136" i="2"/>
  <c r="F92" i="2"/>
  <c r="BE128" i="2"/>
  <c r="BE141" i="2"/>
  <c r="BE145" i="2"/>
  <c r="BA95" i="1"/>
  <c r="BD95" i="1"/>
  <c r="F35" i="2"/>
  <c r="BB95" i="1"/>
  <c r="J34" i="3"/>
  <c r="AW96" i="1" s="1"/>
  <c r="J34" i="2"/>
  <c r="AW95" i="1"/>
  <c r="F36" i="2"/>
  <c r="BC95" i="1" s="1"/>
  <c r="F34" i="3"/>
  <c r="BA96" i="1"/>
  <c r="BA94" i="1"/>
  <c r="AW94" i="1"/>
  <c r="AK30" i="1" s="1"/>
  <c r="F35" i="3"/>
  <c r="BB96" i="1" s="1"/>
  <c r="F37" i="3"/>
  <c r="BD96" i="1" s="1"/>
  <c r="F36" i="3"/>
  <c r="BC96" i="1"/>
  <c r="BD94" i="1" l="1"/>
  <c r="W33" i="1" s="1"/>
  <c r="T125" i="3"/>
  <c r="BK126" i="2"/>
  <c r="BK125" i="2" s="1"/>
  <c r="J125" i="2" s="1"/>
  <c r="J30" i="2" s="1"/>
  <c r="AG95" i="1" s="1"/>
  <c r="AN95" i="1" s="1"/>
  <c r="T144" i="3"/>
  <c r="T124" i="3" s="1"/>
  <c r="P144" i="3"/>
  <c r="P124" i="3" s="1"/>
  <c r="AU96" i="1" s="1"/>
  <c r="AU94" i="1" s="1"/>
  <c r="P125" i="3"/>
  <c r="R144" i="3"/>
  <c r="R124" i="3" s="1"/>
  <c r="BK125" i="3"/>
  <c r="J125" i="3"/>
  <c r="J97" i="3"/>
  <c r="BK144" i="3"/>
  <c r="J144" i="3"/>
  <c r="J100" i="3" s="1"/>
  <c r="J33" i="3"/>
  <c r="AV96" i="1"/>
  <c r="AT96" i="1" s="1"/>
  <c r="F33" i="2"/>
  <c r="AZ95" i="1" s="1"/>
  <c r="F33" i="3"/>
  <c r="AZ96" i="1"/>
  <c r="J33" i="2"/>
  <c r="AV95" i="1"/>
  <c r="AT95" i="1"/>
  <c r="BB94" i="1"/>
  <c r="W31" i="1" s="1"/>
  <c r="BC94" i="1"/>
  <c r="AY94" i="1" s="1"/>
  <c r="W30" i="1"/>
  <c r="J126" i="2" l="1"/>
  <c r="J97" i="2" s="1"/>
  <c r="J96" i="2"/>
  <c r="BK124" i="3"/>
  <c r="J124" i="3" s="1"/>
  <c r="J96" i="3" s="1"/>
  <c r="J39" i="2"/>
  <c r="W32" i="1"/>
  <c r="AX94" i="1"/>
  <c r="AZ94" i="1"/>
  <c r="W29" i="1" s="1"/>
  <c r="J30" i="3" l="1"/>
  <c r="AG96" i="1"/>
  <c r="AG94" i="1" s="1"/>
  <c r="AK26" i="1" s="1"/>
  <c r="AK35" i="1" s="1"/>
  <c r="AV94" i="1"/>
  <c r="AK29" i="1" s="1"/>
  <c r="J39" i="3" l="1"/>
  <c r="AN96" i="1"/>
  <c r="AT94" i="1"/>
  <c r="AN94" i="1" l="1"/>
</calcChain>
</file>

<file path=xl/sharedStrings.xml><?xml version="1.0" encoding="utf-8"?>
<sst xmlns="http://schemas.openxmlformats.org/spreadsheetml/2006/main" count="1154" uniqueCount="285">
  <si>
    <t>Export Komplet</t>
  </si>
  <si>
    <t/>
  </si>
  <si>
    <t>2.0</t>
  </si>
  <si>
    <t>ZAMOK</t>
  </si>
  <si>
    <t>False</t>
  </si>
  <si>
    <t>{ab5fd924-3759-4987-b240-cf59c3f3ea2d}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</si>
  <si>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</si>
  <si>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</si>
  <si>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</si>
  <si>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</si>
  <si>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</si>
  <si>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</si>
  <si>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</si>
  <si>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</si>
  <si>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0570(1)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</si>
  <si>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</si>
  <si>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</si>
  <si>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</si>
  <si>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</si>
  <si>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</si>
  <si>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</si>
  <si>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</si>
  <si>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6. 11. 2024</t>
  </si>
  <si>
    <t>Zadavatel:</t>
  </si>
  <si>
    <t>IČ:</t>
  </si>
  <si>
    <t>Město Valtice</t>
  </si>
  <si>
    <t>DIČ:</t>
  </si>
  <si>
    <t>Uchazeč:</t>
  </si>
  <si>
    <t>Vyplň údaj</t>
  </si>
  <si>
    <t>Projektant:</t>
  </si>
  <si>
    <t>IPOKa s.r.o.</t>
  </si>
  <si>
    <t>True</t>
  </si>
  <si>
    <t>Zpracovatel:</t>
  </si>
  <si>
    <t xml:space="preserve"> František Klus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</si>
  <si>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</si>
  <si>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</si>
  <si>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</si>
  <si>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</si>
  <si>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</si>
  <si>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</si>
  <si>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</si>
  <si>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</si>
  <si>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</si>
  <si>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</si>
  <si>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</si>
  <si>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</si>
  <si>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</si>
  <si>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</si>
  <si>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</si>
  <si>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</si>
  <si>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</si>
  <si>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</si>
  <si>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</si>
  <si>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</si>
  <si>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</si>
  <si>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</si>
  <si>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</si>
  <si>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</si>
  <si>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</si>
  <si>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</si>
  <si>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</si>
  <si>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</si>
  <si>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</si>
  <si>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</si>
  <si>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</si>
  <si>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</si>
  <si>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</si>
  <si>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</si>
  <si>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</si>
  <si>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</si>
  <si>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</si>
  <si>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</si>
  <si>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</si>
  <si>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</si>
  <si>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</si>
  <si>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</si>
  <si>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</si>
  <si>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</si>
  <si>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</si>
  <si>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</si>
  <si>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</si>
  <si>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</si>
  <si>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</si>
  <si>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</si>
  <si>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{1b3c0049-735e-45fc-8218-2e8759ea20b9}</t>
  </si>
  <si>
    <t>2</t>
  </si>
  <si>
    <t>01</t>
  </si>
  <si>
    <t>Architektonické stavební řešení</t>
  </si>
  <si>
    <t>{f2c69018-c9c5-4701-9943-7d807c0283a3}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</si>
  <si>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</si>
  <si>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</si>
  <si>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</si>
  <si>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</si>
  <si>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</si>
  <si>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</si>
  <si>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</si>
  <si>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</si>
  <si>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</si>
  <si>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</si>
  <si>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</si>
  <si>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</si>
  <si>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</si>
  <si>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</si>
  <si>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</si>
  <si>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</si>
  <si>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</si>
  <si>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</si>
  <si>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</si>
  <si>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</si>
  <si>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</si>
  <si>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</si>
  <si>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</si>
  <si>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</si>
  <si>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</si>
  <si>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</si>
  <si>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</si>
  <si>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</si>
  <si>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</si>
  <si>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</si>
  <si>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</si>
  <si>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</si>
  <si>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</si>
  <si>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</si>
  <si>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</si>
  <si>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</si>
  <si>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</si>
  <si>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</si>
  <si>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CS ÚRS 2021 01</t>
  </si>
  <si>
    <t>1024</t>
  </si>
  <si>
    <t>1226217485</t>
  </si>
  <si>
    <t>P</t>
  </si>
  <si>
    <t>Poznámka k položce:_x000D_
podrobné členění VRN nákladů:_x000D_
_x000D_
https://podminky.urs.cz/catalog?versionId=TWWRkbQQQuJyzATX0cb0&amp;catalogId=uyXlYb4eRHPoqJCf72PN&amp;categoryId=uyXlYb4eRHPoqJCf72PN_x000D_
_x000D_
součástí ocenění VRN zohlednit také prováděcí dokumentaci a ostatní dle odkazu, dle TZ, dle výběrového řízení</t>
  </si>
  <si>
    <t>VRN2</t>
  </si>
  <si>
    <t>Příprava staveniště</t>
  </si>
  <si>
    <t>020001000</t>
  </si>
  <si>
    <t>819135666</t>
  </si>
  <si>
    <t>VRN3</t>
  </si>
  <si>
    <t>Zařízení staveniště</t>
  </si>
  <si>
    <t>3</t>
  </si>
  <si>
    <t>030001000</t>
  </si>
  <si>
    <t>-505164249</t>
  </si>
  <si>
    <t>VRN4</t>
  </si>
  <si>
    <t>Inženýrská činnost</t>
  </si>
  <si>
    <t>4</t>
  </si>
  <si>
    <t>040001000</t>
  </si>
  <si>
    <t>1433067116</t>
  </si>
  <si>
    <t>040001000DK</t>
  </si>
  <si>
    <t>Prováděcí projektová dokumentace</t>
  </si>
  <si>
    <t>-1672740602</t>
  </si>
  <si>
    <t>VRN5</t>
  </si>
  <si>
    <t>Finanční náklady</t>
  </si>
  <si>
    <t>6</t>
  </si>
  <si>
    <t>050001000</t>
  </si>
  <si>
    <t>-1892206593</t>
  </si>
  <si>
    <t>7</t>
  </si>
  <si>
    <t>050001000VZ</t>
  </si>
  <si>
    <t>Vzorkování investorovi</t>
  </si>
  <si>
    <t>689216456</t>
  </si>
  <si>
    <t>VRN6</t>
  </si>
  <si>
    <t>Územní vlivy</t>
  </si>
  <si>
    <t>8</t>
  </si>
  <si>
    <t>060001000</t>
  </si>
  <si>
    <t>-62631641</t>
  </si>
  <si>
    <t>VRN7</t>
  </si>
  <si>
    <t>Provozní vlivy</t>
  </si>
  <si>
    <t>9</t>
  </si>
  <si>
    <t>070001000</t>
  </si>
  <si>
    <t>-703894168</t>
  </si>
  <si>
    <t>VRN8</t>
  </si>
  <si>
    <t>Přesun stavebních kapacit</t>
  </si>
  <si>
    <t>10</t>
  </si>
  <si>
    <t>080001000</t>
  </si>
  <si>
    <t>Další náklady na pracovníky</t>
  </si>
  <si>
    <t>199953922</t>
  </si>
  <si>
    <t>01 - Architektonické stavební řešení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</si>
  <si>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</si>
  <si>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</si>
  <si>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</si>
  <si>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</si>
  <si>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</si>
  <si>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762 - Konstrukce tesařské</t>
  </si>
  <si>
    <t xml:space="preserve">    765 - Krytina skládaná</t>
  </si>
  <si>
    <t xml:space="preserve">    766 - Konstrukce truhlářské</t>
  </si>
  <si>
    <t>HSV</t>
  </si>
  <si>
    <t>Práce a dodávky HSV</t>
  </si>
  <si>
    <t>Ostatní konstrukce a práce, bourání</t>
  </si>
  <si>
    <t>949101111</t>
  </si>
  <si>
    <t>Lešení pomocné pro objekty pozemních staveb s lešeňovou podlahou v do 1,9 m zatížení do 150 kg/m2</t>
  </si>
  <si>
    <t>m2</t>
  </si>
  <si>
    <t>CS ÚRS 2024 01</t>
  </si>
  <si>
    <t>1534135914</t>
  </si>
  <si>
    <t>VV</t>
  </si>
  <si>
    <t>"1NP</t>
  </si>
  <si>
    <t>45*3*2</t>
  </si>
  <si>
    <t>"2NP</t>
  </si>
  <si>
    <t>56*3*2</t>
  </si>
  <si>
    <t>Součet</t>
  </si>
  <si>
    <t>952901111</t>
  </si>
  <si>
    <t>Vyčištění budov bytové a občanské výstavby při výšce podlaží do 4 m</t>
  </si>
  <si>
    <t>2140561022</t>
  </si>
  <si>
    <t>45*2</t>
  </si>
  <si>
    <t>56*2</t>
  </si>
  <si>
    <t>997</t>
  </si>
  <si>
    <t>Přesun sutě</t>
  </si>
  <si>
    <t>997013152</t>
  </si>
  <si>
    <t>Vnitrostaveništní doprava suti a vybouraných hmot pro budovy v přes 6 do 9 m s omezením mechanizace</t>
  </si>
  <si>
    <t>t</t>
  </si>
  <si>
    <t>2006495648</t>
  </si>
  <si>
    <t>997013501</t>
  </si>
  <si>
    <t>Odvoz suti a vybouraných hmot na skládku nebo meziskládku do 1 km se složením</t>
  </si>
  <si>
    <t>1178226217</t>
  </si>
  <si>
    <t>997013509</t>
  </si>
  <si>
    <t>Příplatek k odvozu suti a vybouraných hmot na skládku ZKD 1 km přes 1 km</t>
  </si>
  <si>
    <t>8186416</t>
  </si>
  <si>
    <t>997013631</t>
  </si>
  <si>
    <t>Poplatek za uložení na skládce (skládkovné) stavebního odpadu směsného kód odpadu 17 09 04</t>
  </si>
  <si>
    <t>2136004167</t>
  </si>
  <si>
    <t>PSV</t>
  </si>
  <si>
    <t>Práce a dodávky PSV</t>
  </si>
  <si>
    <t>713</t>
  </si>
  <si>
    <t>Izolace tepelné</t>
  </si>
  <si>
    <t>713121121</t>
  </si>
  <si>
    <t>Montáž izolace tepelné podlah volně kladenými rohožemi, pásy, dílci, deskami 2 vrstvy</t>
  </si>
  <si>
    <t>16</t>
  </si>
  <si>
    <t>-163109756</t>
  </si>
  <si>
    <t>"zateplení podkroví</t>
  </si>
  <si>
    <t>426,8+674,2</t>
  </si>
  <si>
    <t>M</t>
  </si>
  <si>
    <t>63152135</t>
  </si>
  <si>
    <t>pás tepelně izolační univerzální λ=0,034-0,035 tl 140mm</t>
  </si>
  <si>
    <t>32</t>
  </si>
  <si>
    <t>-1477420883</t>
  </si>
  <si>
    <t>1101*1,05 "Přepočtené koeficientem množství</t>
  </si>
  <si>
    <t>11</t>
  </si>
  <si>
    <t>63152136</t>
  </si>
  <si>
    <t>pás tepelně izolační univerzální λ=0,034-0,035 tl 160mm</t>
  </si>
  <si>
    <t>-1223681507</t>
  </si>
  <si>
    <t>998713212</t>
  </si>
  <si>
    <t>Přesun hmot procentní pro izolace tepelné s omezením mechanizace v objektech v přes 6 do 12 m</t>
  </si>
  <si>
    <t>%</t>
  </si>
  <si>
    <t>-11947581</t>
  </si>
  <si>
    <t>762</t>
  </si>
  <si>
    <t>Konstrukce tesařské</t>
  </si>
  <si>
    <t>13</t>
  </si>
  <si>
    <t>762083111RR</t>
  </si>
  <si>
    <t>kpl</t>
  </si>
  <si>
    <t>290543518</t>
  </si>
  <si>
    <t>14</t>
  </si>
  <si>
    <t>762083111RR2</t>
  </si>
  <si>
    <t>Dukladné očištění konstrukce před sanací</t>
  </si>
  <si>
    <t>1162661588</t>
  </si>
  <si>
    <t>765</t>
  </si>
  <si>
    <t>Krytina skládaná</t>
  </si>
  <si>
    <t>15</t>
  </si>
  <si>
    <t>765191023</t>
  </si>
  <si>
    <t>Montáž pojistné hydroizolační nebo parotěsné kladené ve sklonu přes 20° s lepenými spoji na bednění</t>
  </si>
  <si>
    <t>1331125591</t>
  </si>
  <si>
    <t>28329036</t>
  </si>
  <si>
    <t>fólie kontaktní difuzně propustná pro doplňkovou hydroizolační vrstvu, třívrstvá mikroporézní PP 150g/m2 s integrovanou samolepící páskou</t>
  </si>
  <si>
    <t>-1397893850</t>
  </si>
  <si>
    <t>1101*1,1 "Přepočtené koeficientem množství</t>
  </si>
  <si>
    <t>17</t>
  </si>
  <si>
    <t>998765212</t>
  </si>
  <si>
    <t>Přesun hmot procentní pro krytiny skládané s omezením mechanizace v objektech v přes 6 do 12 m</t>
  </si>
  <si>
    <t>-204960753</t>
  </si>
  <si>
    <t>766</t>
  </si>
  <si>
    <t>Konstrukce truhlářské</t>
  </si>
  <si>
    <t>18</t>
  </si>
  <si>
    <t>LV1</t>
  </si>
  <si>
    <t>Dodávka a montáž pochozí lávky podkroví vč. roznášecí konstrukce</t>
  </si>
  <si>
    <t>-804513298</t>
  </si>
  <si>
    <t>"podkroví</t>
  </si>
  <si>
    <t>(1,05+2,744+0,221+0,92+2,68+0,95+2,86+0,66+4,81+5,38+2,47+6,64+4,285+4,31+4,263+3,507+3,2+1,12+8,63+0,95+7,88+0,95+4,42+1+27,833)*0,95</t>
  </si>
  <si>
    <t>19</t>
  </si>
  <si>
    <t>LV1Z</t>
  </si>
  <si>
    <t>Dodávka a montáž zábradlí pochozí lávky podkroví</t>
  </si>
  <si>
    <t>m</t>
  </si>
  <si>
    <t>1085135779</t>
  </si>
  <si>
    <t>(1,05+2,744+0,221+0,92+2,68+0,95+2,86+0,66+4,81+5,38+2,47+6,64+4,285+4,31+4,263+3,507+3,2+1,12+8,63+0,95+7,88+0,95+4,42+1+27,833)*2</t>
  </si>
  <si>
    <t>20</t>
  </si>
  <si>
    <t>998766202</t>
  </si>
  <si>
    <t>Přesun hmot procentní pro kce truhlářské v objektech v přes 6 do 12 m</t>
  </si>
  <si>
    <t>-1549835265</t>
  </si>
  <si>
    <t>Ošetření technologií např. Airless (plocha krovu + prostorové pvky)</t>
  </si>
  <si>
    <t>Zateplení stropu a sanace krovu ZŠ Valtice nám. Svobody č.p. 38 k.ú. Valtice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</si>
</sst>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>
      <selection activeCell="K7" sqref="K7"/>
    </sheetView>
  </sheetViews>
  <sheetFormatPr defaultColWidth="12" defaultRowHeight="11.25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7" t="s">
        <v>14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19"/>
      <c r="BE5" s="18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9" t="s">
        <v>284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19"/>
      <c r="BE6" s="185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185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185"/>
      <c r="BS8" s="16" t="s">
        <v>6</v>
      </c>
    </row>
    <row r="9" spans="1:74" ht="14.45" customHeight="1">
      <c r="B9" s="19"/>
      <c r="AR9" s="19"/>
      <c r="BE9" s="185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185"/>
      <c r="BS10" s="16" t="s">
        <v>6</v>
      </c>
    </row>
    <row r="11" spans="1:74" ht="18.600000000000001" customHeight="1">
      <c r="B11" s="19"/>
      <c r="E11" s="24" t="s">
        <v>25</v>
      </c>
      <c r="AK11" s="26" t="s">
        <v>26</v>
      </c>
      <c r="AN11" s="24" t="s">
        <v>1</v>
      </c>
      <c r="AR11" s="19"/>
      <c r="BE11" s="185"/>
      <c r="BS11" s="16" t="s">
        <v>6</v>
      </c>
    </row>
    <row r="12" spans="1:74" ht="6.95" customHeight="1">
      <c r="B12" s="19"/>
      <c r="AR12" s="19"/>
      <c r="BE12" s="185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185"/>
      <c r="BS13" s="16" t="s">
        <v>6</v>
      </c>
    </row>
    <row r="14" spans="1:74" ht="12.75">
      <c r="B14" s="19"/>
      <c r="E14" s="190" t="s">
        <v>28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6" t="s">
        <v>26</v>
      </c>
      <c r="AN14" s="28" t="s">
        <v>28</v>
      </c>
      <c r="AR14" s="19"/>
      <c r="BE14" s="185"/>
      <c r="BS14" s="16" t="s">
        <v>6</v>
      </c>
    </row>
    <row r="15" spans="1:74" ht="6.95" customHeight="1">
      <c r="B15" s="19"/>
      <c r="AR15" s="19"/>
      <c r="BE15" s="185"/>
      <c r="BS15" s="16" t="s">
        <v>4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185"/>
      <c r="BS16" s="16" t="s">
        <v>4</v>
      </c>
    </row>
    <row r="17" spans="2:71" ht="18.600000000000001" customHeight="1">
      <c r="B17" s="19"/>
      <c r="E17" s="24" t="s">
        <v>30</v>
      </c>
      <c r="AK17" s="26" t="s">
        <v>26</v>
      </c>
      <c r="AN17" s="24" t="s">
        <v>1</v>
      </c>
      <c r="AR17" s="19"/>
      <c r="BE17" s="185"/>
      <c r="BS17" s="16" t="s">
        <v>31</v>
      </c>
    </row>
    <row r="18" spans="2:71" ht="6.95" customHeight="1">
      <c r="B18" s="19"/>
      <c r="AR18" s="19"/>
      <c r="BE18" s="185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185"/>
      <c r="BS19" s="16" t="s">
        <v>6</v>
      </c>
    </row>
    <row r="20" spans="2:71" ht="18.600000000000001" customHeight="1">
      <c r="B20" s="19"/>
      <c r="E20" s="24" t="s">
        <v>33</v>
      </c>
      <c r="AK20" s="26" t="s">
        <v>26</v>
      </c>
      <c r="AN20" s="24" t="s">
        <v>1</v>
      </c>
      <c r="AR20" s="19"/>
      <c r="BE20" s="185"/>
      <c r="BS20" s="16" t="s">
        <v>31</v>
      </c>
    </row>
    <row r="21" spans="2:71" ht="6.95" customHeight="1">
      <c r="B21" s="19"/>
      <c r="AR21" s="19"/>
      <c r="BE21" s="185"/>
    </row>
    <row r="22" spans="2:71" ht="12" customHeight="1">
      <c r="B22" s="19"/>
      <c r="D22" s="26" t="s">
        <v>34</v>
      </c>
      <c r="AR22" s="19"/>
      <c r="BE22" s="185"/>
    </row>
    <row r="23" spans="2:71" ht="16.5" customHeight="1">
      <c r="B23" s="19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9"/>
      <c r="BE23" s="185"/>
    </row>
    <row r="24" spans="2:71" ht="6.95" customHeight="1">
      <c r="B24" s="19"/>
      <c r="AR24" s="19"/>
      <c r="BE24" s="18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5"/>
    </row>
    <row r="26" spans="2:71" s="1" customFormat="1" ht="26.1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3">
        <f>ROUND(AG94,2)</f>
        <v>0</v>
      </c>
      <c r="AL26" s="194"/>
      <c r="AM26" s="194"/>
      <c r="AN26" s="194"/>
      <c r="AO26" s="194"/>
      <c r="AR26" s="31"/>
      <c r="BE26" s="185"/>
    </row>
    <row r="27" spans="2:71" s="1" customFormat="1" ht="6.95" customHeight="1">
      <c r="B27" s="31"/>
      <c r="AR27" s="31"/>
      <c r="BE27" s="185"/>
    </row>
    <row r="28" spans="2:71" s="1" customFormat="1" ht="12.75">
      <c r="B28" s="31"/>
      <c r="L28" s="195" t="s">
        <v>36</v>
      </c>
      <c r="M28" s="195"/>
      <c r="N28" s="195"/>
      <c r="O28" s="195"/>
      <c r="P28" s="195"/>
      <c r="W28" s="195" t="s">
        <v>37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38</v>
      </c>
      <c r="AL28" s="195"/>
      <c r="AM28" s="195"/>
      <c r="AN28" s="195"/>
      <c r="AO28" s="195"/>
      <c r="AR28" s="31"/>
      <c r="BE28" s="185"/>
    </row>
    <row r="29" spans="2:71" s="2" customFormat="1" ht="14.45" customHeight="1">
      <c r="B29" s="34"/>
      <c r="D29" s="26" t="s">
        <v>39</v>
      </c>
      <c r="F29" s="26" t="s">
        <v>40</v>
      </c>
      <c r="L29" s="198">
        <v>0.21</v>
      </c>
      <c r="M29" s="197"/>
      <c r="N29" s="197"/>
      <c r="O29" s="197"/>
      <c r="P29" s="197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6">
        <f>ROUND(AV94, 2)</f>
        <v>0</v>
      </c>
      <c r="AL29" s="197"/>
      <c r="AM29" s="197"/>
      <c r="AN29" s="197"/>
      <c r="AO29" s="197"/>
      <c r="AR29" s="34"/>
      <c r="BE29" s="186"/>
    </row>
    <row r="30" spans="2:71" s="2" customFormat="1" ht="14.45" customHeight="1">
      <c r="B30" s="34"/>
      <c r="F30" s="26" t="s">
        <v>41</v>
      </c>
      <c r="L30" s="198">
        <v>0.12</v>
      </c>
      <c r="M30" s="197"/>
      <c r="N30" s="197"/>
      <c r="O30" s="197"/>
      <c r="P30" s="197"/>
      <c r="W30" s="196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ROUND(AW94, 2)</f>
        <v>0</v>
      </c>
      <c r="AL30" s="197"/>
      <c r="AM30" s="197"/>
      <c r="AN30" s="197"/>
      <c r="AO30" s="197"/>
      <c r="AR30" s="34"/>
      <c r="BE30" s="186"/>
    </row>
    <row r="31" spans="2:71" s="2" customFormat="1" ht="14.45" hidden="1" customHeight="1">
      <c r="B31" s="34"/>
      <c r="F31" s="26" t="s">
        <v>42</v>
      </c>
      <c r="L31" s="198">
        <v>0.21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4"/>
      <c r="BE31" s="186"/>
    </row>
    <row r="32" spans="2:71" s="2" customFormat="1" ht="14.45" hidden="1" customHeight="1">
      <c r="B32" s="34"/>
      <c r="F32" s="26" t="s">
        <v>43</v>
      </c>
      <c r="L32" s="198">
        <v>0.12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4"/>
      <c r="BE32" s="186"/>
    </row>
    <row r="33" spans="2:57" s="2" customFormat="1" ht="14.45" hidden="1" customHeight="1">
      <c r="B33" s="34"/>
      <c r="F33" s="26" t="s">
        <v>44</v>
      </c>
      <c r="L33" s="198">
        <v>0</v>
      </c>
      <c r="M33" s="197"/>
      <c r="N33" s="197"/>
      <c r="O33" s="197"/>
      <c r="P33" s="197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6">
        <v>0</v>
      </c>
      <c r="AL33" s="197"/>
      <c r="AM33" s="197"/>
      <c r="AN33" s="197"/>
      <c r="AO33" s="197"/>
      <c r="AR33" s="34"/>
      <c r="BE33" s="186"/>
    </row>
    <row r="34" spans="2:57" s="1" customFormat="1" ht="6.95" customHeight="1">
      <c r="B34" s="31"/>
      <c r="AR34" s="31"/>
      <c r="BE34" s="185"/>
    </row>
    <row r="35" spans="2:57" s="1" customFormat="1" ht="26.1" customHeight="1">
      <c r="B35" s="31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199" t="s">
        <v>47</v>
      </c>
      <c r="Y35" s="200"/>
      <c r="Z35" s="200"/>
      <c r="AA35" s="200"/>
      <c r="AB35" s="200"/>
      <c r="AC35" s="37"/>
      <c r="AD35" s="37"/>
      <c r="AE35" s="37"/>
      <c r="AF35" s="37"/>
      <c r="AG35" s="37"/>
      <c r="AH35" s="37"/>
      <c r="AI35" s="37"/>
      <c r="AJ35" s="37"/>
      <c r="AK35" s="201">
        <f>SUM(AK26:AK33)</f>
        <v>0</v>
      </c>
      <c r="AL35" s="200"/>
      <c r="AM35" s="200"/>
      <c r="AN35" s="200"/>
      <c r="AO35" s="202"/>
      <c r="AP35" s="35"/>
      <c r="AQ35" s="35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1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1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1" t="s">
        <v>50</v>
      </c>
      <c r="AI60" s="33"/>
      <c r="AJ60" s="33"/>
      <c r="AK60" s="33"/>
      <c r="AL60" s="33"/>
      <c r="AM60" s="41" t="s">
        <v>51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1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1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1" t="s">
        <v>50</v>
      </c>
      <c r="AI75" s="33"/>
      <c r="AJ75" s="33"/>
      <c r="AK75" s="33"/>
      <c r="AL75" s="33"/>
      <c r="AM75" s="41" t="s">
        <v>51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1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1"/>
    </row>
    <row r="82" spans="1:91" s="1" customFormat="1" ht="24.95" customHeight="1">
      <c r="B82" s="31"/>
      <c r="C82" s="20" t="s">
        <v>54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6"/>
      <c r="C84" s="26" t="s">
        <v>13</v>
      </c>
      <c r="L84" s="3" t="str">
        <f>K5</f>
        <v>0570(1)</v>
      </c>
      <c r="AR84" s="46"/>
    </row>
    <row r="85" spans="1:91" s="4" customFormat="1" ht="36.950000000000003" customHeight="1">
      <c r="B85" s="47"/>
      <c r="C85" s="48" t="s">
        <v>16</v>
      </c>
      <c r="L85" s="220" t="str">
        <f>K6</f>
        <v>Zateplení stropu a sanace krovu ZŠ Valtice nám. Svobody č.p. 38 k.ú. Valtice</v>
      </c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R85" s="47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49" t="str">
        <f>IF(K8="","",K8)</f>
        <v xml:space="preserve"> </v>
      </c>
      <c r="AI87" s="26" t="s">
        <v>21</v>
      </c>
      <c r="AM87" s="203" t="str">
        <f>IF(AN8= "","",AN8)</f>
        <v>6. 11. 2024</v>
      </c>
      <c r="AN87" s="203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23</v>
      </c>
      <c r="L89" s="3" t="str">
        <f>IF(E11= "","",E11)</f>
        <v>Město Valtice</v>
      </c>
      <c r="AI89" s="26" t="s">
        <v>29</v>
      </c>
      <c r="AM89" s="204" t="str">
        <f>IF(E17="","",E17)</f>
        <v>IPOKa s.r.o.</v>
      </c>
      <c r="AN89" s="205"/>
      <c r="AO89" s="205"/>
      <c r="AP89" s="205"/>
      <c r="AR89" s="31"/>
      <c r="AS89" s="206" t="s">
        <v>55</v>
      </c>
      <c r="AT89" s="207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32</v>
      </c>
      <c r="AM90" s="204" t="str">
        <f>IF(E20="","",E20)</f>
        <v xml:space="preserve"> František Klus</v>
      </c>
      <c r="AN90" s="205"/>
      <c r="AO90" s="205"/>
      <c r="AP90" s="205"/>
      <c r="AR90" s="31"/>
      <c r="AS90" s="208"/>
      <c r="AT90" s="209"/>
      <c r="BD90" s="53"/>
    </row>
    <row r="91" spans="1:91" s="1" customFormat="1" ht="10.7" customHeight="1">
      <c r="B91" s="31"/>
      <c r="AR91" s="31"/>
      <c r="AS91" s="208"/>
      <c r="AT91" s="209"/>
      <c r="BD91" s="53"/>
    </row>
    <row r="92" spans="1:91" s="1" customFormat="1" ht="29.25" customHeight="1">
      <c r="B92" s="31"/>
      <c r="C92" s="215" t="s">
        <v>56</v>
      </c>
      <c r="D92" s="216"/>
      <c r="E92" s="216"/>
      <c r="F92" s="216"/>
      <c r="G92" s="216"/>
      <c r="H92" s="54"/>
      <c r="I92" s="217" t="s">
        <v>57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8" t="s">
        <v>58</v>
      </c>
      <c r="AH92" s="216"/>
      <c r="AI92" s="216"/>
      <c r="AJ92" s="216"/>
      <c r="AK92" s="216"/>
      <c r="AL92" s="216"/>
      <c r="AM92" s="216"/>
      <c r="AN92" s="217" t="s">
        <v>59</v>
      </c>
      <c r="AO92" s="216"/>
      <c r="AP92" s="219"/>
      <c r="AQ92" s="55" t="s">
        <v>60</v>
      </c>
      <c r="AR92" s="31"/>
      <c r="AS92" s="56" t="s">
        <v>61</v>
      </c>
      <c r="AT92" s="57" t="s">
        <v>62</v>
      </c>
      <c r="AU92" s="57" t="s">
        <v>63</v>
      </c>
      <c r="AV92" s="57" t="s">
        <v>64</v>
      </c>
      <c r="AW92" s="57" t="s">
        <v>65</v>
      </c>
      <c r="AX92" s="57" t="s">
        <v>66</v>
      </c>
      <c r="AY92" s="57" t="s">
        <v>67</v>
      </c>
      <c r="AZ92" s="57" t="s">
        <v>68</v>
      </c>
      <c r="BA92" s="57" t="s">
        <v>69</v>
      </c>
      <c r="BB92" s="57" t="s">
        <v>70</v>
      </c>
      <c r="BC92" s="57" t="s">
        <v>71</v>
      </c>
      <c r="BD92" s="58" t="s">
        <v>72</v>
      </c>
    </row>
    <row r="93" spans="1:91" s="1" customFormat="1" ht="10.7" customHeight="1">
      <c r="B93" s="31"/>
      <c r="AR93" s="31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0"/>
      <c r="C94" s="61" t="s">
        <v>73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13">
        <f>ROUND(SUM(AG95:AG96),2)</f>
        <v>0</v>
      </c>
      <c r="AH94" s="213"/>
      <c r="AI94" s="213"/>
      <c r="AJ94" s="213"/>
      <c r="AK94" s="213"/>
      <c r="AL94" s="213"/>
      <c r="AM94" s="213"/>
      <c r="AN94" s="214">
        <f>SUM(AG94,AT94)</f>
        <v>0</v>
      </c>
      <c r="AO94" s="214"/>
      <c r="AP94" s="214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74</v>
      </c>
      <c r="BT94" s="69" t="s">
        <v>75</v>
      </c>
      <c r="BU94" s="70" t="s">
        <v>76</v>
      </c>
      <c r="BV94" s="69" t="s">
        <v>77</v>
      </c>
      <c r="BW94" s="69" t="s">
        <v>5</v>
      </c>
      <c r="BX94" s="69" t="s">
        <v>78</v>
      </c>
      <c r="CL94" s="69" t="s">
        <v>1</v>
      </c>
    </row>
    <row r="95" spans="1:91" s="6" customFormat="1" ht="16.5" customHeight="1">
      <c r="A95" s="71" t="s">
        <v>79</v>
      </c>
      <c r="B95" s="72"/>
      <c r="C95" s="73"/>
      <c r="D95" s="212" t="s">
        <v>80</v>
      </c>
      <c r="E95" s="212"/>
      <c r="F95" s="212"/>
      <c r="G95" s="212"/>
      <c r="H95" s="212"/>
      <c r="I95" s="74"/>
      <c r="J95" s="212" t="s">
        <v>81</v>
      </c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0">
        <f>'00 - Vedlejší rozpočtové ...'!J30</f>
        <v>0</v>
      </c>
      <c r="AH95" s="211"/>
      <c r="AI95" s="211"/>
      <c r="AJ95" s="211"/>
      <c r="AK95" s="211"/>
      <c r="AL95" s="211"/>
      <c r="AM95" s="211"/>
      <c r="AN95" s="210">
        <f>SUM(AG95,AT95)</f>
        <v>0</v>
      </c>
      <c r="AO95" s="211"/>
      <c r="AP95" s="211"/>
      <c r="AQ95" s="75" t="s">
        <v>82</v>
      </c>
      <c r="AR95" s="72"/>
      <c r="AS95" s="76">
        <v>0</v>
      </c>
      <c r="AT95" s="77">
        <f>ROUND(SUM(AV95:AW95),2)</f>
        <v>0</v>
      </c>
      <c r="AU95" s="78">
        <f>'00 - Vedlejší rozpočtové ...'!P125</f>
        <v>0</v>
      </c>
      <c r="AV95" s="77">
        <f>'00 - Vedlejší rozpočtové ...'!J33</f>
        <v>0</v>
      </c>
      <c r="AW95" s="77">
        <f>'00 - Vedlejší rozpočtové ...'!J34</f>
        <v>0</v>
      </c>
      <c r="AX95" s="77">
        <f>'00 - Vedlejší rozpočtové ...'!J35</f>
        <v>0</v>
      </c>
      <c r="AY95" s="77">
        <f>'00 - Vedlejší rozpočtové ...'!J36</f>
        <v>0</v>
      </c>
      <c r="AZ95" s="77">
        <f>'00 - Vedlejší rozpočtové ...'!F33</f>
        <v>0</v>
      </c>
      <c r="BA95" s="77">
        <f>'00 - Vedlejší rozpočtové ...'!F34</f>
        <v>0</v>
      </c>
      <c r="BB95" s="77">
        <f>'00 - Vedlejší rozpočtové ...'!F35</f>
        <v>0</v>
      </c>
      <c r="BC95" s="77">
        <f>'00 - Vedlejší rozpočtové ...'!F36</f>
        <v>0</v>
      </c>
      <c r="BD95" s="79">
        <f>'00 - Vedlejší rozpočtové ...'!F37</f>
        <v>0</v>
      </c>
      <c r="BT95" s="80" t="s">
        <v>83</v>
      </c>
      <c r="BV95" s="80" t="s">
        <v>77</v>
      </c>
      <c r="BW95" s="80" t="s">
        <v>84</v>
      </c>
      <c r="BX95" s="80" t="s">
        <v>5</v>
      </c>
      <c r="CL95" s="80" t="s">
        <v>1</v>
      </c>
      <c r="CM95" s="80" t="s">
        <v>85</v>
      </c>
    </row>
    <row r="96" spans="1:91" s="6" customFormat="1" ht="16.5" customHeight="1">
      <c r="A96" s="71" t="s">
        <v>79</v>
      </c>
      <c r="B96" s="72"/>
      <c r="C96" s="73"/>
      <c r="D96" s="212" t="s">
        <v>86</v>
      </c>
      <c r="E96" s="212"/>
      <c r="F96" s="212"/>
      <c r="G96" s="212"/>
      <c r="H96" s="212"/>
      <c r="I96" s="74"/>
      <c r="J96" s="212" t="s">
        <v>87</v>
      </c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0">
        <f>'01 - Architektonické stav...'!J30</f>
        <v>0</v>
      </c>
      <c r="AH96" s="211"/>
      <c r="AI96" s="211"/>
      <c r="AJ96" s="211"/>
      <c r="AK96" s="211"/>
      <c r="AL96" s="211"/>
      <c r="AM96" s="211"/>
      <c r="AN96" s="210">
        <f>SUM(AG96,AT96)</f>
        <v>0</v>
      </c>
      <c r="AO96" s="211"/>
      <c r="AP96" s="211"/>
      <c r="AQ96" s="75" t="s">
        <v>82</v>
      </c>
      <c r="AR96" s="72"/>
      <c r="AS96" s="81">
        <v>0</v>
      </c>
      <c r="AT96" s="82">
        <f>ROUND(SUM(AV96:AW96),2)</f>
        <v>0</v>
      </c>
      <c r="AU96" s="83">
        <f>'01 - Architektonické stav...'!P124</f>
        <v>0</v>
      </c>
      <c r="AV96" s="82">
        <f>'01 - Architektonické stav...'!J33</f>
        <v>0</v>
      </c>
      <c r="AW96" s="82">
        <f>'01 - Architektonické stav...'!J34</f>
        <v>0</v>
      </c>
      <c r="AX96" s="82">
        <f>'01 - Architektonické stav...'!J35</f>
        <v>0</v>
      </c>
      <c r="AY96" s="82">
        <f>'01 - Architektonické stav...'!J36</f>
        <v>0</v>
      </c>
      <c r="AZ96" s="82">
        <f>'01 - Architektonické stav...'!F33</f>
        <v>0</v>
      </c>
      <c r="BA96" s="82">
        <f>'01 - Architektonické stav...'!F34</f>
        <v>0</v>
      </c>
      <c r="BB96" s="82">
        <f>'01 - Architektonické stav...'!F35</f>
        <v>0</v>
      </c>
      <c r="BC96" s="82">
        <f>'01 - Architektonické stav...'!F36</f>
        <v>0</v>
      </c>
      <c r="BD96" s="84">
        <f>'01 - Architektonické stav...'!F37</f>
        <v>0</v>
      </c>
      <c r="BT96" s="80" t="s">
        <v>83</v>
      </c>
      <c r="BV96" s="80" t="s">
        <v>77</v>
      </c>
      <c r="BW96" s="80" t="s">
        <v>88</v>
      </c>
      <c r="BX96" s="80" t="s">
        <v>5</v>
      </c>
      <c r="CL96" s="80" t="s">
        <v>1</v>
      </c>
      <c r="CM96" s="80" t="s">
        <v>85</v>
      </c>
    </row>
    <row r="97" spans="2:44" s="1" customFormat="1" ht="30" customHeight="1">
      <c r="B97" s="31"/>
      <c r="AR97" s="31"/>
    </row>
    <row r="98" spans="2:44" s="1" customFormat="1" ht="6.95" customHeight="1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31"/>
    </row>
  </sheetData>
  <sheetProtection algorithmName="SHA-512" hashValue="c/PTh1zRbr/HVELl99jWDBWkxXW/8DFaoME0kfuw9p/fhoUlhC0xQMz1O1Zu6gCldCMrgGJYUb0ZMf2iMdA+aQ==" saltValue="yEsNs5Ct3DPktMIOIM/zpw==" spinCount="100000" sheet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0 - Vedlejší rozpočtové ...'!C2" display="/" xr:uid="{00000000-0004-0000-0000-000000000000}"/>
    <hyperlink ref="A96" location="'01 - Architektonické stav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6"/>
  <sheetViews>
    <sheetView showGridLines="0" topLeftCell="A127" workbookViewId="0"/>
  </sheetViews>
  <sheetFormatPr defaultColWidth="12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89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3" t="str">
        <f>'Rekapitulace stavby'!K6</f>
        <v>Zateplení stropu a sanace krovu ZŠ Valtice nám. Svobody č.p. 38 k.ú. Valtice</v>
      </c>
      <c r="F7" s="224"/>
      <c r="G7" s="224"/>
      <c r="H7" s="224"/>
      <c r="L7" s="19"/>
    </row>
    <row r="8" spans="2:46" s="1" customFormat="1" ht="12" customHeight="1">
      <c r="B8" s="31"/>
      <c r="D8" s="26" t="s">
        <v>90</v>
      </c>
      <c r="L8" s="31"/>
    </row>
    <row r="9" spans="2:46" s="1" customFormat="1" ht="16.5" customHeight="1">
      <c r="B9" s="31"/>
      <c r="E9" s="220" t="s">
        <v>91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0" t="str">
        <f>'Rekapitulace stavby'!AN8</f>
        <v>6. 11. 2024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187"/>
      <c r="G18" s="187"/>
      <c r="H18" s="187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6"/>
      <c r="E27" s="192" t="s">
        <v>1</v>
      </c>
      <c r="F27" s="192"/>
      <c r="G27" s="192"/>
      <c r="H27" s="192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5" customHeight="1">
      <c r="B30" s="31"/>
      <c r="D30" s="87" t="s">
        <v>35</v>
      </c>
      <c r="J30" s="63">
        <f>ROUND(J125,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37</v>
      </c>
      <c r="I32" s="88" t="s">
        <v>36</v>
      </c>
      <c r="J32" s="88" t="s">
        <v>38</v>
      </c>
      <c r="L32" s="31"/>
    </row>
    <row r="33" spans="2:12" s="1" customFormat="1" ht="14.45" customHeight="1">
      <c r="B33" s="31"/>
      <c r="D33" s="89" t="s">
        <v>39</v>
      </c>
      <c r="E33" s="26" t="s">
        <v>40</v>
      </c>
      <c r="F33" s="90">
        <f>ROUND((SUM(BE125:BE145)),  2)</f>
        <v>0</v>
      </c>
      <c r="I33" s="91">
        <v>0.21</v>
      </c>
      <c r="J33" s="90">
        <f>ROUND(((SUM(BE125:BE145))*I33),  2)</f>
        <v>0</v>
      </c>
      <c r="L33" s="31"/>
    </row>
    <row r="34" spans="2:12" s="1" customFormat="1" ht="14.45" customHeight="1">
      <c r="B34" s="31"/>
      <c r="E34" s="26" t="s">
        <v>41</v>
      </c>
      <c r="F34" s="90">
        <f>ROUND((SUM(BF125:BF145)),  2)</f>
        <v>0</v>
      </c>
      <c r="I34" s="91">
        <v>0.12</v>
      </c>
      <c r="J34" s="90">
        <f>ROUND(((SUM(BF125:BF145))*I34),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0">
        <f>ROUND((SUM(BG125:BG145)),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0">
        <f>ROUND((SUM(BH125:BH145)),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0">
        <f>ROUND((SUM(BI125:BI145)),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45</v>
      </c>
      <c r="E39" s="54"/>
      <c r="F39" s="54"/>
      <c r="G39" s="94" t="s">
        <v>46</v>
      </c>
      <c r="H39" s="95" t="s">
        <v>47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50</v>
      </c>
      <c r="E61" s="33"/>
      <c r="F61" s="98" t="s">
        <v>51</v>
      </c>
      <c r="G61" s="41" t="s">
        <v>50</v>
      </c>
      <c r="H61" s="33"/>
      <c r="I61" s="33"/>
      <c r="J61" s="99" t="s">
        <v>51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50</v>
      </c>
      <c r="E76" s="33"/>
      <c r="F76" s="98" t="s">
        <v>51</v>
      </c>
      <c r="G76" s="41" t="s">
        <v>50</v>
      </c>
      <c r="H76" s="33"/>
      <c r="I76" s="33"/>
      <c r="J76" s="99" t="s">
        <v>51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92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3" t="str">
        <f>E7</f>
        <v>Zateplení stropu a sanace krovu ZŠ Valtice nám. Svobody č.p. 38 k.ú. Valtice</v>
      </c>
      <c r="F85" s="224"/>
      <c r="G85" s="224"/>
      <c r="H85" s="224"/>
      <c r="L85" s="31"/>
    </row>
    <row r="86" spans="2:47" s="1" customFormat="1" ht="12" customHeight="1">
      <c r="B86" s="31"/>
      <c r="C86" s="26" t="s">
        <v>90</v>
      </c>
      <c r="L86" s="31"/>
    </row>
    <row r="87" spans="2:47" s="1" customFormat="1" ht="16.5" customHeight="1">
      <c r="B87" s="31"/>
      <c r="E87" s="220" t="str">
        <f>E9</f>
        <v>00 - Vedlejší rozpočtové náklady</v>
      </c>
      <c r="F87" s="222"/>
      <c r="G87" s="222"/>
      <c r="H87" s="22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0" t="str">
        <f>IF(J12="","",J12)</f>
        <v>6. 11. 2024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Město Valtice</v>
      </c>
      <c r="I91" s="26" t="s">
        <v>29</v>
      </c>
      <c r="J91" s="29" t="str">
        <f>E21</f>
        <v>IPOKa s.r.o.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František Klus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95</v>
      </c>
      <c r="J96" s="63">
        <f>J125</f>
        <v>0</v>
      </c>
      <c r="L96" s="31"/>
      <c r="AU96" s="16" t="s">
        <v>96</v>
      </c>
    </row>
    <row r="97" spans="2:12" s="8" customFormat="1" ht="24.95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20.100000000000001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20.100000000000001" customHeight="1">
      <c r="B99" s="107"/>
      <c r="D99" s="108" t="s">
        <v>99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12" s="9" customFormat="1" ht="20.100000000000001" customHeight="1">
      <c r="B100" s="107"/>
      <c r="D100" s="108" t="s">
        <v>100</v>
      </c>
      <c r="E100" s="109"/>
      <c r="F100" s="109"/>
      <c r="G100" s="109"/>
      <c r="H100" s="109"/>
      <c r="I100" s="109"/>
      <c r="J100" s="110">
        <f>J132</f>
        <v>0</v>
      </c>
      <c r="L100" s="107"/>
    </row>
    <row r="101" spans="2:12" s="9" customFormat="1" ht="20.100000000000001" customHeight="1">
      <c r="B101" s="107"/>
      <c r="D101" s="108" t="s">
        <v>101</v>
      </c>
      <c r="E101" s="109"/>
      <c r="F101" s="109"/>
      <c r="G101" s="109"/>
      <c r="H101" s="109"/>
      <c r="I101" s="109"/>
      <c r="J101" s="110">
        <f>J134</f>
        <v>0</v>
      </c>
      <c r="L101" s="107"/>
    </row>
    <row r="102" spans="2:12" s="9" customFormat="1" ht="20.100000000000001" customHeight="1">
      <c r="B102" s="107"/>
      <c r="D102" s="108" t="s">
        <v>102</v>
      </c>
      <c r="E102" s="109"/>
      <c r="F102" s="109"/>
      <c r="G102" s="109"/>
      <c r="H102" s="109"/>
      <c r="I102" s="109"/>
      <c r="J102" s="110">
        <f>J137</f>
        <v>0</v>
      </c>
      <c r="L102" s="107"/>
    </row>
    <row r="103" spans="2:12" s="9" customFormat="1" ht="20.100000000000001" customHeight="1">
      <c r="B103" s="107"/>
      <c r="D103" s="108" t="s">
        <v>103</v>
      </c>
      <c r="E103" s="109"/>
      <c r="F103" s="109"/>
      <c r="G103" s="109"/>
      <c r="H103" s="109"/>
      <c r="I103" s="109"/>
      <c r="J103" s="110">
        <f>J140</f>
        <v>0</v>
      </c>
      <c r="L103" s="107"/>
    </row>
    <row r="104" spans="2:12" s="9" customFormat="1" ht="20.100000000000001" customHeight="1">
      <c r="B104" s="107"/>
      <c r="D104" s="108" t="s">
        <v>104</v>
      </c>
      <c r="E104" s="109"/>
      <c r="F104" s="109"/>
      <c r="G104" s="109"/>
      <c r="H104" s="109"/>
      <c r="I104" s="109"/>
      <c r="J104" s="110">
        <f>J142</f>
        <v>0</v>
      </c>
      <c r="L104" s="107"/>
    </row>
    <row r="105" spans="2:12" s="9" customFormat="1" ht="20.100000000000001" customHeight="1">
      <c r="B105" s="107"/>
      <c r="D105" s="108" t="s">
        <v>105</v>
      </c>
      <c r="E105" s="109"/>
      <c r="F105" s="109"/>
      <c r="G105" s="109"/>
      <c r="H105" s="109"/>
      <c r="I105" s="109"/>
      <c r="J105" s="110">
        <f>J144</f>
        <v>0</v>
      </c>
      <c r="L105" s="107"/>
    </row>
    <row r="106" spans="2:12" s="1" customFormat="1" ht="21.75" customHeight="1">
      <c r="B106" s="31"/>
      <c r="L106" s="31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31"/>
    </row>
    <row r="111" spans="2:12" s="1" customFormat="1" ht="6.95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1"/>
    </row>
    <row r="112" spans="2:12" s="1" customFormat="1" ht="24.95" customHeight="1">
      <c r="B112" s="31"/>
      <c r="C112" s="20" t="s">
        <v>106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16</v>
      </c>
      <c r="L114" s="31"/>
    </row>
    <row r="115" spans="2:65" s="1" customFormat="1" ht="26.25" customHeight="1">
      <c r="B115" s="31"/>
      <c r="E115" s="223" t="str">
        <f>E7</f>
        <v>Zateplení stropu a sanace krovu ZŠ Valtice nám. Svobody č.p. 38 k.ú. Valtice</v>
      </c>
      <c r="F115" s="224"/>
      <c r="G115" s="224"/>
      <c r="H115" s="224"/>
      <c r="L115" s="31"/>
    </row>
    <row r="116" spans="2:65" s="1" customFormat="1" ht="12" customHeight="1">
      <c r="B116" s="31"/>
      <c r="C116" s="26" t="s">
        <v>90</v>
      </c>
      <c r="L116" s="31"/>
    </row>
    <row r="117" spans="2:65" s="1" customFormat="1" ht="16.5" customHeight="1">
      <c r="B117" s="31"/>
      <c r="E117" s="220" t="str">
        <f>E9</f>
        <v>00 - Vedlejší rozpočtové náklady</v>
      </c>
      <c r="F117" s="222"/>
      <c r="G117" s="222"/>
      <c r="H117" s="222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6" t="s">
        <v>19</v>
      </c>
      <c r="F119" s="24" t="str">
        <f>F12</f>
        <v xml:space="preserve"> </v>
      </c>
      <c r="I119" s="26" t="s">
        <v>21</v>
      </c>
      <c r="J119" s="50" t="str">
        <f>IF(J12="","",J12)</f>
        <v>6. 11. 2024</v>
      </c>
      <c r="L119" s="31"/>
    </row>
    <row r="120" spans="2:65" s="1" customFormat="1" ht="6.95" customHeight="1">
      <c r="B120" s="31"/>
      <c r="L120" s="31"/>
    </row>
    <row r="121" spans="2:65" s="1" customFormat="1" ht="15.2" customHeight="1">
      <c r="B121" s="31"/>
      <c r="C121" s="26" t="s">
        <v>23</v>
      </c>
      <c r="F121" s="24" t="str">
        <f>E15</f>
        <v>Město Valtice</v>
      </c>
      <c r="I121" s="26" t="s">
        <v>29</v>
      </c>
      <c r="J121" s="29" t="str">
        <f>E21</f>
        <v>IPOKa s.r.o.</v>
      </c>
      <c r="L121" s="31"/>
    </row>
    <row r="122" spans="2:65" s="1" customFormat="1" ht="15.2" customHeight="1">
      <c r="B122" s="31"/>
      <c r="C122" s="26" t="s">
        <v>27</v>
      </c>
      <c r="F122" s="24" t="str">
        <f>IF(E18="","",E18)</f>
        <v>Vyplň údaj</v>
      </c>
      <c r="I122" s="26" t="s">
        <v>32</v>
      </c>
      <c r="J122" s="29" t="str">
        <f>E24</f>
        <v xml:space="preserve"> František Klus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1"/>
      <c r="C124" s="112" t="s">
        <v>107</v>
      </c>
      <c r="D124" s="113" t="s">
        <v>60</v>
      </c>
      <c r="E124" s="113" t="s">
        <v>56</v>
      </c>
      <c r="F124" s="113" t="s">
        <v>57</v>
      </c>
      <c r="G124" s="113" t="s">
        <v>108</v>
      </c>
      <c r="H124" s="113" t="s">
        <v>109</v>
      </c>
      <c r="I124" s="113" t="s">
        <v>110</v>
      </c>
      <c r="J124" s="113" t="s">
        <v>94</v>
      </c>
      <c r="K124" s="114" t="s">
        <v>111</v>
      </c>
      <c r="L124" s="111"/>
      <c r="M124" s="56" t="s">
        <v>1</v>
      </c>
      <c r="N124" s="57" t="s">
        <v>39</v>
      </c>
      <c r="O124" s="57" t="s">
        <v>112</v>
      </c>
      <c r="P124" s="57" t="s">
        <v>113</v>
      </c>
      <c r="Q124" s="57" t="s">
        <v>114</v>
      </c>
      <c r="R124" s="57" t="s">
        <v>115</v>
      </c>
      <c r="S124" s="57" t="s">
        <v>116</v>
      </c>
      <c r="T124" s="58" t="s">
        <v>117</v>
      </c>
    </row>
    <row r="125" spans="2:65" s="1" customFormat="1" ht="22.7" customHeight="1">
      <c r="B125" s="31"/>
      <c r="C125" s="61" t="s">
        <v>118</v>
      </c>
      <c r="J125" s="115">
        <f>BK125</f>
        <v>0</v>
      </c>
      <c r="L125" s="31"/>
      <c r="M125" s="59"/>
      <c r="N125" s="51"/>
      <c r="O125" s="51"/>
      <c r="P125" s="116">
        <f>P126</f>
        <v>0</v>
      </c>
      <c r="Q125" s="51"/>
      <c r="R125" s="116">
        <f>R126</f>
        <v>0</v>
      </c>
      <c r="S125" s="51"/>
      <c r="T125" s="117">
        <f>T126</f>
        <v>0</v>
      </c>
      <c r="AT125" s="16" t="s">
        <v>74</v>
      </c>
      <c r="AU125" s="16" t="s">
        <v>96</v>
      </c>
      <c r="BK125" s="118">
        <f>BK126</f>
        <v>0</v>
      </c>
    </row>
    <row r="126" spans="2:65" s="11" customFormat="1" ht="26.1" customHeight="1">
      <c r="B126" s="119"/>
      <c r="D126" s="120" t="s">
        <v>74</v>
      </c>
      <c r="E126" s="121" t="s">
        <v>119</v>
      </c>
      <c r="F126" s="121" t="s">
        <v>81</v>
      </c>
      <c r="I126" s="122"/>
      <c r="J126" s="123">
        <f>BK126</f>
        <v>0</v>
      </c>
      <c r="L126" s="119"/>
      <c r="M126" s="124"/>
      <c r="P126" s="125">
        <f>P127+P130+P132+P134+P137+P140+P142+P144</f>
        <v>0</v>
      </c>
      <c r="R126" s="125">
        <f>R127+R130+R132+R134+R137+R140+R142+R144</f>
        <v>0</v>
      </c>
      <c r="T126" s="126">
        <f>T127+T130+T132+T134+T137+T140+T142+T144</f>
        <v>0</v>
      </c>
      <c r="AR126" s="120" t="s">
        <v>120</v>
      </c>
      <c r="AT126" s="127" t="s">
        <v>74</v>
      </c>
      <c r="AU126" s="127" t="s">
        <v>75</v>
      </c>
      <c r="AY126" s="120" t="s">
        <v>121</v>
      </c>
      <c r="BK126" s="128">
        <f>BK127+BK130+BK132+BK134+BK137+BK140+BK142+BK144</f>
        <v>0</v>
      </c>
    </row>
    <row r="127" spans="2:65" s="11" customFormat="1" ht="22.7" customHeight="1">
      <c r="B127" s="119"/>
      <c r="D127" s="120" t="s">
        <v>74</v>
      </c>
      <c r="E127" s="129" t="s">
        <v>122</v>
      </c>
      <c r="F127" s="129" t="s">
        <v>123</v>
      </c>
      <c r="I127" s="122"/>
      <c r="J127" s="130">
        <f>BK127</f>
        <v>0</v>
      </c>
      <c r="L127" s="119"/>
      <c r="M127" s="124"/>
      <c r="P127" s="125">
        <f>SUM(P128:P129)</f>
        <v>0</v>
      </c>
      <c r="R127" s="125">
        <f>SUM(R128:R129)</f>
        <v>0</v>
      </c>
      <c r="T127" s="126">
        <f>SUM(T128:T129)</f>
        <v>0</v>
      </c>
      <c r="AR127" s="120" t="s">
        <v>120</v>
      </c>
      <c r="AT127" s="127" t="s">
        <v>74</v>
      </c>
      <c r="AU127" s="127" t="s">
        <v>83</v>
      </c>
      <c r="AY127" s="120" t="s">
        <v>121</v>
      </c>
      <c r="BK127" s="128">
        <f>SUM(BK128:BK129)</f>
        <v>0</v>
      </c>
    </row>
    <row r="128" spans="2:65" s="1" customFormat="1" ht="16.5" customHeight="1">
      <c r="B128" s="31"/>
      <c r="C128" s="131" t="s">
        <v>83</v>
      </c>
      <c r="D128" s="131" t="s">
        <v>124</v>
      </c>
      <c r="E128" s="132" t="s">
        <v>125</v>
      </c>
      <c r="F128" s="133" t="s">
        <v>123</v>
      </c>
      <c r="G128" s="134" t="s">
        <v>126</v>
      </c>
      <c r="H128" s="135">
        <v>1</v>
      </c>
      <c r="I128" s="136"/>
      <c r="J128" s="137">
        <f>ROUND(I128*H128,2)</f>
        <v>0</v>
      </c>
      <c r="K128" s="133" t="s">
        <v>127</v>
      </c>
      <c r="L128" s="31"/>
      <c r="M128" s="138" t="s">
        <v>1</v>
      </c>
      <c r="N128" s="139" t="s">
        <v>40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128</v>
      </c>
      <c r="AT128" s="142" t="s">
        <v>124</v>
      </c>
      <c r="AU128" s="142" t="s">
        <v>85</v>
      </c>
      <c r="AY128" s="16" t="s">
        <v>121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83</v>
      </c>
      <c r="BK128" s="143">
        <f>ROUND(I128*H128,2)</f>
        <v>0</v>
      </c>
      <c r="BL128" s="16" t="s">
        <v>128</v>
      </c>
      <c r="BM128" s="142" t="s">
        <v>129</v>
      </c>
    </row>
    <row r="129" spans="2:65" s="1" customFormat="1" ht="87.75">
      <c r="B129" s="31"/>
      <c r="D129" s="144" t="s">
        <v>130</v>
      </c>
      <c r="F129" s="145" t="s">
        <v>131</v>
      </c>
      <c r="I129" s="146"/>
      <c r="L129" s="31"/>
      <c r="M129" s="147"/>
      <c r="T129" s="53"/>
      <c r="AT129" s="16" t="s">
        <v>130</v>
      </c>
      <c r="AU129" s="16" t="s">
        <v>85</v>
      </c>
    </row>
    <row r="130" spans="2:65" s="11" customFormat="1" ht="22.7" customHeight="1">
      <c r="B130" s="119"/>
      <c r="D130" s="120" t="s">
        <v>74</v>
      </c>
      <c r="E130" s="129" t="s">
        <v>132</v>
      </c>
      <c r="F130" s="129" t="s">
        <v>133</v>
      </c>
      <c r="I130" s="122"/>
      <c r="J130" s="130">
        <f>BK130</f>
        <v>0</v>
      </c>
      <c r="L130" s="119"/>
      <c r="M130" s="124"/>
      <c r="P130" s="125">
        <f>P131</f>
        <v>0</v>
      </c>
      <c r="R130" s="125">
        <f>R131</f>
        <v>0</v>
      </c>
      <c r="T130" s="126">
        <f>T131</f>
        <v>0</v>
      </c>
      <c r="AR130" s="120" t="s">
        <v>120</v>
      </c>
      <c r="AT130" s="127" t="s">
        <v>74</v>
      </c>
      <c r="AU130" s="127" t="s">
        <v>83</v>
      </c>
      <c r="AY130" s="120" t="s">
        <v>121</v>
      </c>
      <c r="BK130" s="128">
        <f>BK131</f>
        <v>0</v>
      </c>
    </row>
    <row r="131" spans="2:65" s="1" customFormat="1" ht="16.5" customHeight="1">
      <c r="B131" s="31"/>
      <c r="C131" s="131" t="s">
        <v>85</v>
      </c>
      <c r="D131" s="131" t="s">
        <v>124</v>
      </c>
      <c r="E131" s="132" t="s">
        <v>134</v>
      </c>
      <c r="F131" s="133" t="s">
        <v>133</v>
      </c>
      <c r="G131" s="134" t="s">
        <v>126</v>
      </c>
      <c r="H131" s="135">
        <v>1</v>
      </c>
      <c r="I131" s="136"/>
      <c r="J131" s="137">
        <f>ROUND(I131*H131,2)</f>
        <v>0</v>
      </c>
      <c r="K131" s="133" t="s">
        <v>127</v>
      </c>
      <c r="L131" s="31"/>
      <c r="M131" s="138" t="s">
        <v>1</v>
      </c>
      <c r="N131" s="139" t="s">
        <v>40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128</v>
      </c>
      <c r="AT131" s="142" t="s">
        <v>124</v>
      </c>
      <c r="AU131" s="142" t="s">
        <v>85</v>
      </c>
      <c r="AY131" s="16" t="s">
        <v>121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83</v>
      </c>
      <c r="BK131" s="143">
        <f>ROUND(I131*H131,2)</f>
        <v>0</v>
      </c>
      <c r="BL131" s="16" t="s">
        <v>128</v>
      </c>
      <c r="BM131" s="142" t="s">
        <v>135</v>
      </c>
    </row>
    <row r="132" spans="2:65" s="11" customFormat="1" ht="22.7" customHeight="1">
      <c r="B132" s="119"/>
      <c r="D132" s="120" t="s">
        <v>74</v>
      </c>
      <c r="E132" s="129" t="s">
        <v>136</v>
      </c>
      <c r="F132" s="129" t="s">
        <v>137</v>
      </c>
      <c r="I132" s="122"/>
      <c r="J132" s="130">
        <f>BK132</f>
        <v>0</v>
      </c>
      <c r="L132" s="119"/>
      <c r="M132" s="124"/>
      <c r="P132" s="125">
        <f>P133</f>
        <v>0</v>
      </c>
      <c r="R132" s="125">
        <f>R133</f>
        <v>0</v>
      </c>
      <c r="T132" s="126">
        <f>T133</f>
        <v>0</v>
      </c>
      <c r="AR132" s="120" t="s">
        <v>120</v>
      </c>
      <c r="AT132" s="127" t="s">
        <v>74</v>
      </c>
      <c r="AU132" s="127" t="s">
        <v>83</v>
      </c>
      <c r="AY132" s="120" t="s">
        <v>121</v>
      </c>
      <c r="BK132" s="128">
        <f>BK133</f>
        <v>0</v>
      </c>
    </row>
    <row r="133" spans="2:65" s="1" customFormat="1" ht="16.5" customHeight="1">
      <c r="B133" s="31"/>
      <c r="C133" s="131" t="s">
        <v>138</v>
      </c>
      <c r="D133" s="131" t="s">
        <v>124</v>
      </c>
      <c r="E133" s="132" t="s">
        <v>139</v>
      </c>
      <c r="F133" s="133" t="s">
        <v>137</v>
      </c>
      <c r="G133" s="134" t="s">
        <v>126</v>
      </c>
      <c r="H133" s="135">
        <v>1</v>
      </c>
      <c r="I133" s="136"/>
      <c r="J133" s="137">
        <f>ROUND(I133*H133,2)</f>
        <v>0</v>
      </c>
      <c r="K133" s="133" t="s">
        <v>127</v>
      </c>
      <c r="L133" s="31"/>
      <c r="M133" s="138" t="s">
        <v>1</v>
      </c>
      <c r="N133" s="139" t="s">
        <v>40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128</v>
      </c>
      <c r="AT133" s="142" t="s">
        <v>124</v>
      </c>
      <c r="AU133" s="142" t="s">
        <v>85</v>
      </c>
      <c r="AY133" s="16" t="s">
        <v>121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83</v>
      </c>
      <c r="BK133" s="143">
        <f>ROUND(I133*H133,2)</f>
        <v>0</v>
      </c>
      <c r="BL133" s="16" t="s">
        <v>128</v>
      </c>
      <c r="BM133" s="142" t="s">
        <v>140</v>
      </c>
    </row>
    <row r="134" spans="2:65" s="11" customFormat="1" ht="22.7" customHeight="1">
      <c r="B134" s="119"/>
      <c r="D134" s="120" t="s">
        <v>74</v>
      </c>
      <c r="E134" s="129" t="s">
        <v>141</v>
      </c>
      <c r="F134" s="129" t="s">
        <v>142</v>
      </c>
      <c r="I134" s="122"/>
      <c r="J134" s="130">
        <f>BK134</f>
        <v>0</v>
      </c>
      <c r="L134" s="119"/>
      <c r="M134" s="124"/>
      <c r="P134" s="125">
        <f>SUM(P135:P136)</f>
        <v>0</v>
      </c>
      <c r="R134" s="125">
        <f>SUM(R135:R136)</f>
        <v>0</v>
      </c>
      <c r="T134" s="126">
        <f>SUM(T135:T136)</f>
        <v>0</v>
      </c>
      <c r="AR134" s="120" t="s">
        <v>120</v>
      </c>
      <c r="AT134" s="127" t="s">
        <v>74</v>
      </c>
      <c r="AU134" s="127" t="s">
        <v>83</v>
      </c>
      <c r="AY134" s="120" t="s">
        <v>121</v>
      </c>
      <c r="BK134" s="128">
        <f>SUM(BK135:BK136)</f>
        <v>0</v>
      </c>
    </row>
    <row r="135" spans="2:65" s="1" customFormat="1" ht="16.5" customHeight="1">
      <c r="B135" s="31"/>
      <c r="C135" s="131" t="s">
        <v>143</v>
      </c>
      <c r="D135" s="131" t="s">
        <v>124</v>
      </c>
      <c r="E135" s="132" t="s">
        <v>144</v>
      </c>
      <c r="F135" s="133" t="s">
        <v>142</v>
      </c>
      <c r="G135" s="134" t="s">
        <v>126</v>
      </c>
      <c r="H135" s="135">
        <v>1</v>
      </c>
      <c r="I135" s="136"/>
      <c r="J135" s="137">
        <f>ROUND(I135*H135,2)</f>
        <v>0</v>
      </c>
      <c r="K135" s="133" t="s">
        <v>127</v>
      </c>
      <c r="L135" s="31"/>
      <c r="M135" s="138" t="s">
        <v>1</v>
      </c>
      <c r="N135" s="139" t="s">
        <v>40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128</v>
      </c>
      <c r="AT135" s="142" t="s">
        <v>124</v>
      </c>
      <c r="AU135" s="142" t="s">
        <v>85</v>
      </c>
      <c r="AY135" s="16" t="s">
        <v>121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83</v>
      </c>
      <c r="BK135" s="143">
        <f>ROUND(I135*H135,2)</f>
        <v>0</v>
      </c>
      <c r="BL135" s="16" t="s">
        <v>128</v>
      </c>
      <c r="BM135" s="142" t="s">
        <v>145</v>
      </c>
    </row>
    <row r="136" spans="2:65" s="1" customFormat="1" ht="16.5" customHeight="1">
      <c r="B136" s="31"/>
      <c r="C136" s="131" t="s">
        <v>120</v>
      </c>
      <c r="D136" s="131" t="s">
        <v>124</v>
      </c>
      <c r="E136" s="132" t="s">
        <v>146</v>
      </c>
      <c r="F136" s="133" t="s">
        <v>147</v>
      </c>
      <c r="G136" s="134" t="s">
        <v>126</v>
      </c>
      <c r="H136" s="135">
        <v>1</v>
      </c>
      <c r="I136" s="136"/>
      <c r="J136" s="137">
        <f>ROUND(I136*H136,2)</f>
        <v>0</v>
      </c>
      <c r="K136" s="133" t="s">
        <v>1</v>
      </c>
      <c r="L136" s="31"/>
      <c r="M136" s="138" t="s">
        <v>1</v>
      </c>
      <c r="N136" s="139" t="s">
        <v>40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128</v>
      </c>
      <c r="AT136" s="142" t="s">
        <v>124</v>
      </c>
      <c r="AU136" s="142" t="s">
        <v>85</v>
      </c>
      <c r="AY136" s="16" t="s">
        <v>121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83</v>
      </c>
      <c r="BK136" s="143">
        <f>ROUND(I136*H136,2)</f>
        <v>0</v>
      </c>
      <c r="BL136" s="16" t="s">
        <v>128</v>
      </c>
      <c r="BM136" s="142" t="s">
        <v>148</v>
      </c>
    </row>
    <row r="137" spans="2:65" s="11" customFormat="1" ht="22.7" customHeight="1">
      <c r="B137" s="119"/>
      <c r="D137" s="120" t="s">
        <v>74</v>
      </c>
      <c r="E137" s="129" t="s">
        <v>149</v>
      </c>
      <c r="F137" s="129" t="s">
        <v>150</v>
      </c>
      <c r="I137" s="122"/>
      <c r="J137" s="130">
        <f>BK137</f>
        <v>0</v>
      </c>
      <c r="L137" s="119"/>
      <c r="M137" s="124"/>
      <c r="P137" s="125">
        <f>SUM(P138:P139)</f>
        <v>0</v>
      </c>
      <c r="R137" s="125">
        <f>SUM(R138:R139)</f>
        <v>0</v>
      </c>
      <c r="T137" s="126">
        <f>SUM(T138:T139)</f>
        <v>0</v>
      </c>
      <c r="AR137" s="120" t="s">
        <v>120</v>
      </c>
      <c r="AT137" s="127" t="s">
        <v>74</v>
      </c>
      <c r="AU137" s="127" t="s">
        <v>83</v>
      </c>
      <c r="AY137" s="120" t="s">
        <v>121</v>
      </c>
      <c r="BK137" s="128">
        <f>SUM(BK138:BK139)</f>
        <v>0</v>
      </c>
    </row>
    <row r="138" spans="2:65" s="1" customFormat="1" ht="16.5" customHeight="1">
      <c r="B138" s="31"/>
      <c r="C138" s="131" t="s">
        <v>151</v>
      </c>
      <c r="D138" s="131" t="s">
        <v>124</v>
      </c>
      <c r="E138" s="132" t="s">
        <v>152</v>
      </c>
      <c r="F138" s="133" t="s">
        <v>150</v>
      </c>
      <c r="G138" s="134" t="s">
        <v>126</v>
      </c>
      <c r="H138" s="135">
        <v>1</v>
      </c>
      <c r="I138" s="136"/>
      <c r="J138" s="137">
        <f>ROUND(I138*H138,2)</f>
        <v>0</v>
      </c>
      <c r="K138" s="133" t="s">
        <v>127</v>
      </c>
      <c r="L138" s="31"/>
      <c r="M138" s="138" t="s">
        <v>1</v>
      </c>
      <c r="N138" s="139" t="s">
        <v>40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128</v>
      </c>
      <c r="AT138" s="142" t="s">
        <v>124</v>
      </c>
      <c r="AU138" s="142" t="s">
        <v>85</v>
      </c>
      <c r="AY138" s="16" t="s">
        <v>121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83</v>
      </c>
      <c r="BK138" s="143">
        <f>ROUND(I138*H138,2)</f>
        <v>0</v>
      </c>
      <c r="BL138" s="16" t="s">
        <v>128</v>
      </c>
      <c r="BM138" s="142" t="s">
        <v>153</v>
      </c>
    </row>
    <row r="139" spans="2:65" s="1" customFormat="1" ht="16.5" customHeight="1">
      <c r="B139" s="31"/>
      <c r="C139" s="131" t="s">
        <v>154</v>
      </c>
      <c r="D139" s="131" t="s">
        <v>124</v>
      </c>
      <c r="E139" s="132" t="s">
        <v>155</v>
      </c>
      <c r="F139" s="133" t="s">
        <v>156</v>
      </c>
      <c r="G139" s="134" t="s">
        <v>126</v>
      </c>
      <c r="H139" s="135">
        <v>1</v>
      </c>
      <c r="I139" s="136"/>
      <c r="J139" s="137">
        <f>ROUND(I139*H139,2)</f>
        <v>0</v>
      </c>
      <c r="K139" s="133" t="s">
        <v>1</v>
      </c>
      <c r="L139" s="31"/>
      <c r="M139" s="138" t="s">
        <v>1</v>
      </c>
      <c r="N139" s="139" t="s">
        <v>40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128</v>
      </c>
      <c r="AT139" s="142" t="s">
        <v>124</v>
      </c>
      <c r="AU139" s="142" t="s">
        <v>85</v>
      </c>
      <c r="AY139" s="16" t="s">
        <v>121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83</v>
      </c>
      <c r="BK139" s="143">
        <f>ROUND(I139*H139,2)</f>
        <v>0</v>
      </c>
      <c r="BL139" s="16" t="s">
        <v>128</v>
      </c>
      <c r="BM139" s="142" t="s">
        <v>157</v>
      </c>
    </row>
    <row r="140" spans="2:65" s="11" customFormat="1" ht="22.7" customHeight="1">
      <c r="B140" s="119"/>
      <c r="D140" s="120" t="s">
        <v>74</v>
      </c>
      <c r="E140" s="129" t="s">
        <v>158</v>
      </c>
      <c r="F140" s="129" t="s">
        <v>159</v>
      </c>
      <c r="I140" s="122"/>
      <c r="J140" s="130">
        <f>BK140</f>
        <v>0</v>
      </c>
      <c r="L140" s="119"/>
      <c r="M140" s="124"/>
      <c r="P140" s="125">
        <f>P141</f>
        <v>0</v>
      </c>
      <c r="R140" s="125">
        <f>R141</f>
        <v>0</v>
      </c>
      <c r="T140" s="126">
        <f>T141</f>
        <v>0</v>
      </c>
      <c r="AR140" s="120" t="s">
        <v>120</v>
      </c>
      <c r="AT140" s="127" t="s">
        <v>74</v>
      </c>
      <c r="AU140" s="127" t="s">
        <v>83</v>
      </c>
      <c r="AY140" s="120" t="s">
        <v>121</v>
      </c>
      <c r="BK140" s="128">
        <f>BK141</f>
        <v>0</v>
      </c>
    </row>
    <row r="141" spans="2:65" s="1" customFormat="1" ht="16.5" customHeight="1">
      <c r="B141" s="31"/>
      <c r="C141" s="131" t="s">
        <v>160</v>
      </c>
      <c r="D141" s="131" t="s">
        <v>124</v>
      </c>
      <c r="E141" s="132" t="s">
        <v>161</v>
      </c>
      <c r="F141" s="133" t="s">
        <v>159</v>
      </c>
      <c r="G141" s="134" t="s">
        <v>126</v>
      </c>
      <c r="H141" s="135">
        <v>1</v>
      </c>
      <c r="I141" s="136"/>
      <c r="J141" s="137">
        <f>ROUND(I141*H141,2)</f>
        <v>0</v>
      </c>
      <c r="K141" s="133" t="s">
        <v>127</v>
      </c>
      <c r="L141" s="31"/>
      <c r="M141" s="138" t="s">
        <v>1</v>
      </c>
      <c r="N141" s="139" t="s">
        <v>40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128</v>
      </c>
      <c r="AT141" s="142" t="s">
        <v>124</v>
      </c>
      <c r="AU141" s="142" t="s">
        <v>85</v>
      </c>
      <c r="AY141" s="16" t="s">
        <v>121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83</v>
      </c>
      <c r="BK141" s="143">
        <f>ROUND(I141*H141,2)</f>
        <v>0</v>
      </c>
      <c r="BL141" s="16" t="s">
        <v>128</v>
      </c>
      <c r="BM141" s="142" t="s">
        <v>162</v>
      </c>
    </row>
    <row r="142" spans="2:65" s="11" customFormat="1" ht="22.7" customHeight="1">
      <c r="B142" s="119"/>
      <c r="D142" s="120" t="s">
        <v>74</v>
      </c>
      <c r="E142" s="129" t="s">
        <v>163</v>
      </c>
      <c r="F142" s="129" t="s">
        <v>164</v>
      </c>
      <c r="I142" s="122"/>
      <c r="J142" s="130">
        <f>BK142</f>
        <v>0</v>
      </c>
      <c r="L142" s="119"/>
      <c r="M142" s="124"/>
      <c r="P142" s="125">
        <f>P143</f>
        <v>0</v>
      </c>
      <c r="R142" s="125">
        <f>R143</f>
        <v>0</v>
      </c>
      <c r="T142" s="126">
        <f>T143</f>
        <v>0</v>
      </c>
      <c r="AR142" s="120" t="s">
        <v>120</v>
      </c>
      <c r="AT142" s="127" t="s">
        <v>74</v>
      </c>
      <c r="AU142" s="127" t="s">
        <v>83</v>
      </c>
      <c r="AY142" s="120" t="s">
        <v>121</v>
      </c>
      <c r="BK142" s="128">
        <f>BK143</f>
        <v>0</v>
      </c>
    </row>
    <row r="143" spans="2:65" s="1" customFormat="1" ht="16.5" customHeight="1">
      <c r="B143" s="31"/>
      <c r="C143" s="131" t="s">
        <v>165</v>
      </c>
      <c r="D143" s="131" t="s">
        <v>124</v>
      </c>
      <c r="E143" s="132" t="s">
        <v>166</v>
      </c>
      <c r="F143" s="133" t="s">
        <v>164</v>
      </c>
      <c r="G143" s="134" t="s">
        <v>126</v>
      </c>
      <c r="H143" s="135">
        <v>1</v>
      </c>
      <c r="I143" s="136"/>
      <c r="J143" s="137">
        <f>ROUND(I143*H143,2)</f>
        <v>0</v>
      </c>
      <c r="K143" s="133" t="s">
        <v>127</v>
      </c>
      <c r="L143" s="31"/>
      <c r="M143" s="138" t="s">
        <v>1</v>
      </c>
      <c r="N143" s="139" t="s">
        <v>40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128</v>
      </c>
      <c r="AT143" s="142" t="s">
        <v>124</v>
      </c>
      <c r="AU143" s="142" t="s">
        <v>85</v>
      </c>
      <c r="AY143" s="16" t="s">
        <v>121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83</v>
      </c>
      <c r="BK143" s="143">
        <f>ROUND(I143*H143,2)</f>
        <v>0</v>
      </c>
      <c r="BL143" s="16" t="s">
        <v>128</v>
      </c>
      <c r="BM143" s="142" t="s">
        <v>167</v>
      </c>
    </row>
    <row r="144" spans="2:65" s="11" customFormat="1" ht="22.7" customHeight="1">
      <c r="B144" s="119"/>
      <c r="D144" s="120" t="s">
        <v>74</v>
      </c>
      <c r="E144" s="129" t="s">
        <v>168</v>
      </c>
      <c r="F144" s="129" t="s">
        <v>169</v>
      </c>
      <c r="I144" s="122"/>
      <c r="J144" s="130">
        <f>BK144</f>
        <v>0</v>
      </c>
      <c r="L144" s="119"/>
      <c r="M144" s="124"/>
      <c r="P144" s="125">
        <f>P145</f>
        <v>0</v>
      </c>
      <c r="R144" s="125">
        <f>R145</f>
        <v>0</v>
      </c>
      <c r="T144" s="126">
        <f>T145</f>
        <v>0</v>
      </c>
      <c r="AR144" s="120" t="s">
        <v>120</v>
      </c>
      <c r="AT144" s="127" t="s">
        <v>74</v>
      </c>
      <c r="AU144" s="127" t="s">
        <v>83</v>
      </c>
      <c r="AY144" s="120" t="s">
        <v>121</v>
      </c>
      <c r="BK144" s="128">
        <f>BK145</f>
        <v>0</v>
      </c>
    </row>
    <row r="145" spans="2:65" s="1" customFormat="1" ht="16.5" customHeight="1">
      <c r="B145" s="31"/>
      <c r="C145" s="131" t="s">
        <v>170</v>
      </c>
      <c r="D145" s="131" t="s">
        <v>124</v>
      </c>
      <c r="E145" s="132" t="s">
        <v>171</v>
      </c>
      <c r="F145" s="133" t="s">
        <v>172</v>
      </c>
      <c r="G145" s="134" t="s">
        <v>126</v>
      </c>
      <c r="H145" s="135">
        <v>1</v>
      </c>
      <c r="I145" s="136"/>
      <c r="J145" s="137">
        <f>ROUND(I145*H145,2)</f>
        <v>0</v>
      </c>
      <c r="K145" s="133" t="s">
        <v>127</v>
      </c>
      <c r="L145" s="31"/>
      <c r="M145" s="148" t="s">
        <v>1</v>
      </c>
      <c r="N145" s="149" t="s">
        <v>40</v>
      </c>
      <c r="O145" s="150"/>
      <c r="P145" s="151">
        <f>O145*H145</f>
        <v>0</v>
      </c>
      <c r="Q145" s="151">
        <v>0</v>
      </c>
      <c r="R145" s="151">
        <f>Q145*H145</f>
        <v>0</v>
      </c>
      <c r="S145" s="151">
        <v>0</v>
      </c>
      <c r="T145" s="152">
        <f>S145*H145</f>
        <v>0</v>
      </c>
      <c r="AR145" s="142" t="s">
        <v>128</v>
      </c>
      <c r="AT145" s="142" t="s">
        <v>124</v>
      </c>
      <c r="AU145" s="142" t="s">
        <v>85</v>
      </c>
      <c r="AY145" s="16" t="s">
        <v>121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83</v>
      </c>
      <c r="BK145" s="143">
        <f>ROUND(I145*H145,2)</f>
        <v>0</v>
      </c>
      <c r="BL145" s="16" t="s">
        <v>128</v>
      </c>
      <c r="BM145" s="142" t="s">
        <v>173</v>
      </c>
    </row>
    <row r="146" spans="2:65" s="1" customFormat="1" ht="6.95" customHeight="1">
      <c r="B146" s="42"/>
      <c r="C146" s="43"/>
      <c r="D146" s="43"/>
      <c r="E146" s="43"/>
      <c r="F146" s="43"/>
      <c r="G146" s="43"/>
      <c r="H146" s="43"/>
      <c r="I146" s="43"/>
      <c r="J146" s="43"/>
      <c r="K146" s="43"/>
      <c r="L146" s="31"/>
    </row>
  </sheetData>
  <sheetProtection algorithmName="SHA-512" hashValue="XBKL3r7CpUQPRJumMuMHFZmCvad+hLjoXyDGxAbDX5IDZg8VuGTnzxrvz9yybNpvE0hIh8ORDShzshcjqOxaXA==" saltValue="nA3nebzPktZSiemtLyk+mwtfm6NiWQwffFrcswWGYLNMfXZVYUkUjCFcDe6xiRPhIn91MKYe+c6PlIQe7GVZJw==" spinCount="100000" sheet="1" objects="1" scenarios="1" formatColumns="0" formatRows="0" autoFilter="0"/>
  <autoFilter ref="C124:K145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6"/>
  <sheetViews>
    <sheetView showGridLines="0" tabSelected="1" topLeftCell="A163" workbookViewId="0">
      <selection activeCell="W135" sqref="W135"/>
    </sheetView>
  </sheetViews>
  <sheetFormatPr defaultColWidth="12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89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3" t="str">
        <f>'Rekapitulace stavby'!K6</f>
        <v>Zateplení stropu a sanace krovu ZŠ Valtice nám. Svobody č.p. 38 k.ú. Valtice</v>
      </c>
      <c r="F7" s="224"/>
      <c r="G7" s="224"/>
      <c r="H7" s="224"/>
      <c r="L7" s="19"/>
    </row>
    <row r="8" spans="2:46" s="1" customFormat="1" ht="12" customHeight="1">
      <c r="B8" s="31"/>
      <c r="D8" s="26" t="s">
        <v>90</v>
      </c>
      <c r="L8" s="31"/>
    </row>
    <row r="9" spans="2:46" s="1" customFormat="1" ht="16.5" customHeight="1">
      <c r="B9" s="31"/>
      <c r="E9" s="220" t="s">
        <v>174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0" t="str">
        <f>'Rekapitulace stavby'!AN8</f>
        <v>6. 11. 2024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187"/>
      <c r="G18" s="187"/>
      <c r="H18" s="187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6"/>
      <c r="E27" s="192" t="s">
        <v>1</v>
      </c>
      <c r="F27" s="192"/>
      <c r="G27" s="192"/>
      <c r="H27" s="192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5" customHeight="1">
      <c r="B30" s="31"/>
      <c r="D30" s="87" t="s">
        <v>35</v>
      </c>
      <c r="J30" s="63">
        <f>ROUND(J124,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37</v>
      </c>
      <c r="I32" s="88" t="s">
        <v>36</v>
      </c>
      <c r="J32" s="88" t="s">
        <v>38</v>
      </c>
      <c r="L32" s="31"/>
    </row>
    <row r="33" spans="2:12" s="1" customFormat="1" ht="14.45" customHeight="1">
      <c r="B33" s="31"/>
      <c r="D33" s="89" t="s">
        <v>39</v>
      </c>
      <c r="E33" s="26" t="s">
        <v>40</v>
      </c>
      <c r="F33" s="90">
        <f>ROUND((SUM(BE124:BE175)),  2)</f>
        <v>0</v>
      </c>
      <c r="I33" s="91">
        <v>0.21</v>
      </c>
      <c r="J33" s="90">
        <f>ROUND(((SUM(BE124:BE175))*I33),  2)</f>
        <v>0</v>
      </c>
      <c r="L33" s="31"/>
    </row>
    <row r="34" spans="2:12" s="1" customFormat="1" ht="14.45" customHeight="1">
      <c r="B34" s="31"/>
      <c r="E34" s="26" t="s">
        <v>41</v>
      </c>
      <c r="F34" s="90">
        <f>ROUND((SUM(BF124:BF175)),  2)</f>
        <v>0</v>
      </c>
      <c r="I34" s="91">
        <v>0.12</v>
      </c>
      <c r="J34" s="90">
        <f>ROUND(((SUM(BF124:BF175))*I34),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0">
        <f>ROUND((SUM(BG124:BG175)),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0">
        <f>ROUND((SUM(BH124:BH175)),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0">
        <f>ROUND((SUM(BI124:BI175)),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45</v>
      </c>
      <c r="E39" s="54"/>
      <c r="F39" s="54"/>
      <c r="G39" s="94" t="s">
        <v>46</v>
      </c>
      <c r="H39" s="95" t="s">
        <v>47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50</v>
      </c>
      <c r="E61" s="33"/>
      <c r="F61" s="98" t="s">
        <v>51</v>
      </c>
      <c r="G61" s="41" t="s">
        <v>50</v>
      </c>
      <c r="H61" s="33"/>
      <c r="I61" s="33"/>
      <c r="J61" s="99" t="s">
        <v>51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50</v>
      </c>
      <c r="E76" s="33"/>
      <c r="F76" s="98" t="s">
        <v>51</v>
      </c>
      <c r="G76" s="41" t="s">
        <v>50</v>
      </c>
      <c r="H76" s="33"/>
      <c r="I76" s="33"/>
      <c r="J76" s="99" t="s">
        <v>51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92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3" t="str">
        <f>E7</f>
        <v>Zateplení stropu a sanace krovu ZŠ Valtice nám. Svobody č.p. 38 k.ú. Valtice</v>
      </c>
      <c r="F85" s="224"/>
      <c r="G85" s="224"/>
      <c r="H85" s="224"/>
      <c r="L85" s="31"/>
    </row>
    <row r="86" spans="2:47" s="1" customFormat="1" ht="12" customHeight="1">
      <c r="B86" s="31"/>
      <c r="C86" s="26" t="s">
        <v>90</v>
      </c>
      <c r="L86" s="31"/>
    </row>
    <row r="87" spans="2:47" s="1" customFormat="1" ht="16.5" customHeight="1">
      <c r="B87" s="31"/>
      <c r="E87" s="220" t="str">
        <f>E9</f>
        <v>01 - Architektonické stavební řešení</v>
      </c>
      <c r="F87" s="222"/>
      <c r="G87" s="222"/>
      <c r="H87" s="22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0" t="str">
        <f>IF(J12="","",J12)</f>
        <v>6. 11. 2024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Město Valtice</v>
      </c>
      <c r="I91" s="26" t="s">
        <v>29</v>
      </c>
      <c r="J91" s="29" t="str">
        <f>E21</f>
        <v>IPOKa s.r.o.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František Klus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95</v>
      </c>
      <c r="J96" s="63">
        <f>J124</f>
        <v>0</v>
      </c>
      <c r="L96" s="31"/>
      <c r="AU96" s="16" t="s">
        <v>96</v>
      </c>
    </row>
    <row r="97" spans="2:12" s="8" customFormat="1" ht="24.95" customHeight="1">
      <c r="B97" s="103"/>
      <c r="D97" s="104" t="s">
        <v>175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20.100000000000001" customHeight="1">
      <c r="B98" s="107"/>
      <c r="D98" s="108" t="s">
        <v>176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20.100000000000001" customHeight="1">
      <c r="B99" s="107"/>
      <c r="D99" s="108" t="s">
        <v>177</v>
      </c>
      <c r="E99" s="109"/>
      <c r="F99" s="109"/>
      <c r="G99" s="109"/>
      <c r="H99" s="109"/>
      <c r="I99" s="109"/>
      <c r="J99" s="110">
        <f>J139</f>
        <v>0</v>
      </c>
      <c r="L99" s="107"/>
    </row>
    <row r="100" spans="2:12" s="8" customFormat="1" ht="24.95" customHeight="1">
      <c r="B100" s="103"/>
      <c r="D100" s="104" t="s">
        <v>178</v>
      </c>
      <c r="E100" s="105"/>
      <c r="F100" s="105"/>
      <c r="G100" s="105"/>
      <c r="H100" s="105"/>
      <c r="I100" s="105"/>
      <c r="J100" s="106">
        <f>J144</f>
        <v>0</v>
      </c>
      <c r="L100" s="103"/>
    </row>
    <row r="101" spans="2:12" s="9" customFormat="1" ht="20.100000000000001" customHeight="1">
      <c r="B101" s="107"/>
      <c r="D101" s="108" t="s">
        <v>179</v>
      </c>
      <c r="E101" s="109"/>
      <c r="F101" s="109"/>
      <c r="G101" s="109"/>
      <c r="H101" s="109"/>
      <c r="I101" s="109"/>
      <c r="J101" s="110">
        <f>J145</f>
        <v>0</v>
      </c>
      <c r="L101" s="107"/>
    </row>
    <row r="102" spans="2:12" s="9" customFormat="1" ht="20.100000000000001" customHeight="1">
      <c r="B102" s="107"/>
      <c r="D102" s="108" t="s">
        <v>180</v>
      </c>
      <c r="E102" s="109"/>
      <c r="F102" s="109"/>
      <c r="G102" s="109"/>
      <c r="H102" s="109"/>
      <c r="I102" s="109"/>
      <c r="J102" s="110">
        <f>J155</f>
        <v>0</v>
      </c>
      <c r="L102" s="107"/>
    </row>
    <row r="103" spans="2:12" s="9" customFormat="1" ht="20.100000000000001" customHeight="1">
      <c r="B103" s="107"/>
      <c r="D103" s="108" t="s">
        <v>181</v>
      </c>
      <c r="E103" s="109"/>
      <c r="F103" s="109"/>
      <c r="G103" s="109"/>
      <c r="H103" s="109"/>
      <c r="I103" s="109"/>
      <c r="J103" s="110">
        <f>J158</f>
        <v>0</v>
      </c>
      <c r="L103" s="107"/>
    </row>
    <row r="104" spans="2:12" s="9" customFormat="1" ht="20.100000000000001" customHeight="1">
      <c r="B104" s="107"/>
      <c r="D104" s="108" t="s">
        <v>182</v>
      </c>
      <c r="E104" s="109"/>
      <c r="F104" s="109"/>
      <c r="G104" s="109"/>
      <c r="H104" s="109"/>
      <c r="I104" s="109"/>
      <c r="J104" s="110">
        <f>J166</f>
        <v>0</v>
      </c>
      <c r="L104" s="107"/>
    </row>
    <row r="105" spans="2:12" s="1" customFormat="1" ht="21.75" customHeight="1">
      <c r="B105" s="31"/>
      <c r="L105" s="31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1"/>
    </row>
    <row r="110" spans="2:12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1"/>
    </row>
    <row r="111" spans="2:12" s="1" customFormat="1" ht="24.95" customHeight="1">
      <c r="B111" s="31"/>
      <c r="C111" s="20" t="s">
        <v>106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26.25" customHeight="1">
      <c r="B114" s="31"/>
      <c r="E114" s="223" t="str">
        <f>E7</f>
        <v>Zateplení stropu a sanace krovu ZŠ Valtice nám. Svobody č.p. 38 k.ú. Valtice</v>
      </c>
      <c r="F114" s="224"/>
      <c r="G114" s="224"/>
      <c r="H114" s="224"/>
      <c r="L114" s="31"/>
    </row>
    <row r="115" spans="2:65" s="1" customFormat="1" ht="12" customHeight="1">
      <c r="B115" s="31"/>
      <c r="C115" s="26" t="s">
        <v>90</v>
      </c>
      <c r="L115" s="31"/>
    </row>
    <row r="116" spans="2:65" s="1" customFormat="1" ht="16.5" customHeight="1">
      <c r="B116" s="31"/>
      <c r="E116" s="220" t="str">
        <f>E9</f>
        <v>01 - Architektonické stavební řešení</v>
      </c>
      <c r="F116" s="222"/>
      <c r="G116" s="222"/>
      <c r="H116" s="222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19</v>
      </c>
      <c r="F118" s="24" t="str">
        <f>F12</f>
        <v xml:space="preserve"> </v>
      </c>
      <c r="I118" s="26" t="s">
        <v>21</v>
      </c>
      <c r="J118" s="50" t="str">
        <f>IF(J12="","",J12)</f>
        <v>6. 11. 2024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23</v>
      </c>
      <c r="F120" s="24" t="str">
        <f>E15</f>
        <v>Město Valtice</v>
      </c>
      <c r="I120" s="26" t="s">
        <v>29</v>
      </c>
      <c r="J120" s="29" t="str">
        <f>E21</f>
        <v>IPOKa s.r.o.</v>
      </c>
      <c r="L120" s="31"/>
    </row>
    <row r="121" spans="2:65" s="1" customFormat="1" ht="15.2" customHeight="1">
      <c r="B121" s="31"/>
      <c r="C121" s="26" t="s">
        <v>27</v>
      </c>
      <c r="F121" s="24" t="str">
        <f>IF(E18="","",E18)</f>
        <v>Vyplň údaj</v>
      </c>
      <c r="I121" s="26" t="s">
        <v>32</v>
      </c>
      <c r="J121" s="29" t="str">
        <f>E24</f>
        <v xml:space="preserve"> František Klus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1"/>
      <c r="C123" s="112" t="s">
        <v>107</v>
      </c>
      <c r="D123" s="113" t="s">
        <v>60</v>
      </c>
      <c r="E123" s="113" t="s">
        <v>56</v>
      </c>
      <c r="F123" s="113" t="s">
        <v>57</v>
      </c>
      <c r="G123" s="113" t="s">
        <v>108</v>
      </c>
      <c r="H123" s="113" t="s">
        <v>109</v>
      </c>
      <c r="I123" s="113" t="s">
        <v>110</v>
      </c>
      <c r="J123" s="113" t="s">
        <v>94</v>
      </c>
      <c r="K123" s="114" t="s">
        <v>111</v>
      </c>
      <c r="L123" s="111"/>
      <c r="M123" s="56" t="s">
        <v>1</v>
      </c>
      <c r="N123" s="57" t="s">
        <v>39</v>
      </c>
      <c r="O123" s="57" t="s">
        <v>112</v>
      </c>
      <c r="P123" s="57" t="s">
        <v>113</v>
      </c>
      <c r="Q123" s="57" t="s">
        <v>114</v>
      </c>
      <c r="R123" s="57" t="s">
        <v>115</v>
      </c>
      <c r="S123" s="57" t="s">
        <v>116</v>
      </c>
      <c r="T123" s="58" t="s">
        <v>117</v>
      </c>
    </row>
    <row r="124" spans="2:65" s="1" customFormat="1" ht="22.7" customHeight="1">
      <c r="B124" s="31"/>
      <c r="C124" s="61" t="s">
        <v>118</v>
      </c>
      <c r="J124" s="115">
        <f>BK124</f>
        <v>0</v>
      </c>
      <c r="L124" s="31"/>
      <c r="M124" s="59"/>
      <c r="N124" s="51"/>
      <c r="O124" s="51"/>
      <c r="P124" s="116">
        <f>P125+P144</f>
        <v>0</v>
      </c>
      <c r="Q124" s="51"/>
      <c r="R124" s="116">
        <f>R125+R144</f>
        <v>10.742867119999996</v>
      </c>
      <c r="S124" s="51"/>
      <c r="T124" s="117">
        <f>T125+T144</f>
        <v>0</v>
      </c>
      <c r="AT124" s="16" t="s">
        <v>74</v>
      </c>
      <c r="AU124" s="16" t="s">
        <v>96</v>
      </c>
      <c r="BK124" s="118">
        <f>BK125+BK144</f>
        <v>0</v>
      </c>
    </row>
    <row r="125" spans="2:65" s="11" customFormat="1" ht="26.1" customHeight="1">
      <c r="B125" s="119"/>
      <c r="D125" s="120" t="s">
        <v>74</v>
      </c>
      <c r="E125" s="121" t="s">
        <v>183</v>
      </c>
      <c r="F125" s="121" t="s">
        <v>184</v>
      </c>
      <c r="I125" s="122"/>
      <c r="J125" s="123">
        <f>BK125</f>
        <v>0</v>
      </c>
      <c r="L125" s="119"/>
      <c r="M125" s="124"/>
      <c r="P125" s="125">
        <f>P126+P139</f>
        <v>0</v>
      </c>
      <c r="R125" s="125">
        <f>R126+R139</f>
        <v>8.6859999999999993E-2</v>
      </c>
      <c r="T125" s="126">
        <f>T126+T139</f>
        <v>0</v>
      </c>
      <c r="AR125" s="120" t="s">
        <v>83</v>
      </c>
      <c r="AT125" s="127" t="s">
        <v>74</v>
      </c>
      <c r="AU125" s="127" t="s">
        <v>75</v>
      </c>
      <c r="AY125" s="120" t="s">
        <v>121</v>
      </c>
      <c r="BK125" s="128">
        <f>BK126+BK139</f>
        <v>0</v>
      </c>
    </row>
    <row r="126" spans="2:65" s="11" customFormat="1" ht="22.7" customHeight="1">
      <c r="B126" s="119"/>
      <c r="D126" s="120" t="s">
        <v>74</v>
      </c>
      <c r="E126" s="129" t="s">
        <v>165</v>
      </c>
      <c r="F126" s="129" t="s">
        <v>185</v>
      </c>
      <c r="I126" s="122"/>
      <c r="J126" s="130">
        <f>BK126</f>
        <v>0</v>
      </c>
      <c r="L126" s="119"/>
      <c r="M126" s="124"/>
      <c r="P126" s="125">
        <f>SUM(P127:P138)</f>
        <v>0</v>
      </c>
      <c r="R126" s="125">
        <f>SUM(R127:R138)</f>
        <v>8.6859999999999993E-2</v>
      </c>
      <c r="T126" s="126">
        <f>SUM(T127:T138)</f>
        <v>0</v>
      </c>
      <c r="AR126" s="120" t="s">
        <v>83</v>
      </c>
      <c r="AT126" s="127" t="s">
        <v>74</v>
      </c>
      <c r="AU126" s="127" t="s">
        <v>83</v>
      </c>
      <c r="AY126" s="120" t="s">
        <v>121</v>
      </c>
      <c r="BK126" s="128">
        <f>SUM(BK127:BK138)</f>
        <v>0</v>
      </c>
    </row>
    <row r="127" spans="2:65" s="1" customFormat="1" ht="33" customHeight="1">
      <c r="B127" s="31"/>
      <c r="C127" s="131" t="s">
        <v>83</v>
      </c>
      <c r="D127" s="131" t="s">
        <v>124</v>
      </c>
      <c r="E127" s="132" t="s">
        <v>186</v>
      </c>
      <c r="F127" s="133" t="s">
        <v>187</v>
      </c>
      <c r="G127" s="134" t="s">
        <v>188</v>
      </c>
      <c r="H127" s="135">
        <v>606</v>
      </c>
      <c r="I127" s="136"/>
      <c r="J127" s="137">
        <f>ROUND(I127*H127,2)</f>
        <v>0</v>
      </c>
      <c r="K127" s="133" t="s">
        <v>189</v>
      </c>
      <c r="L127" s="31"/>
      <c r="M127" s="138" t="s">
        <v>1</v>
      </c>
      <c r="N127" s="139" t="s">
        <v>40</v>
      </c>
      <c r="P127" s="140">
        <f>O127*H127</f>
        <v>0</v>
      </c>
      <c r="Q127" s="140">
        <v>1.2999999999999999E-4</v>
      </c>
      <c r="R127" s="140">
        <f>Q127*H127</f>
        <v>7.8779999999999989E-2</v>
      </c>
      <c r="S127" s="140">
        <v>0</v>
      </c>
      <c r="T127" s="141">
        <f>S127*H127</f>
        <v>0</v>
      </c>
      <c r="AR127" s="142" t="s">
        <v>143</v>
      </c>
      <c r="AT127" s="142" t="s">
        <v>124</v>
      </c>
      <c r="AU127" s="142" t="s">
        <v>85</v>
      </c>
      <c r="AY127" s="16" t="s">
        <v>121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6" t="s">
        <v>83</v>
      </c>
      <c r="BK127" s="143">
        <f>ROUND(I127*H127,2)</f>
        <v>0</v>
      </c>
      <c r="BL127" s="16" t="s">
        <v>143</v>
      </c>
      <c r="BM127" s="142" t="s">
        <v>190</v>
      </c>
    </row>
    <row r="128" spans="2:65" s="12" customFormat="1">
      <c r="B128" s="153"/>
      <c r="D128" s="144" t="s">
        <v>191</v>
      </c>
      <c r="E128" s="154" t="s">
        <v>1</v>
      </c>
      <c r="F128" s="155" t="s">
        <v>192</v>
      </c>
      <c r="H128" s="154" t="s">
        <v>1</v>
      </c>
      <c r="I128" s="156"/>
      <c r="L128" s="153"/>
      <c r="M128" s="157"/>
      <c r="T128" s="158"/>
      <c r="AT128" s="154" t="s">
        <v>191</v>
      </c>
      <c r="AU128" s="154" t="s">
        <v>85</v>
      </c>
      <c r="AV128" s="12" t="s">
        <v>83</v>
      </c>
      <c r="AW128" s="12" t="s">
        <v>31</v>
      </c>
      <c r="AX128" s="12" t="s">
        <v>75</v>
      </c>
      <c r="AY128" s="154" t="s">
        <v>121</v>
      </c>
    </row>
    <row r="129" spans="2:65" s="13" customFormat="1">
      <c r="B129" s="159"/>
      <c r="D129" s="144" t="s">
        <v>191</v>
      </c>
      <c r="E129" s="160" t="s">
        <v>1</v>
      </c>
      <c r="F129" s="161" t="s">
        <v>193</v>
      </c>
      <c r="H129" s="162">
        <v>270</v>
      </c>
      <c r="I129" s="163"/>
      <c r="L129" s="159"/>
      <c r="M129" s="164"/>
      <c r="T129" s="165"/>
      <c r="AT129" s="160" t="s">
        <v>191</v>
      </c>
      <c r="AU129" s="160" t="s">
        <v>85</v>
      </c>
      <c r="AV129" s="13" t="s">
        <v>85</v>
      </c>
      <c r="AW129" s="13" t="s">
        <v>31</v>
      </c>
      <c r="AX129" s="13" t="s">
        <v>75</v>
      </c>
      <c r="AY129" s="160" t="s">
        <v>121</v>
      </c>
    </row>
    <row r="130" spans="2:65" s="12" customFormat="1">
      <c r="B130" s="153"/>
      <c r="D130" s="144" t="s">
        <v>191</v>
      </c>
      <c r="E130" s="154" t="s">
        <v>1</v>
      </c>
      <c r="F130" s="155" t="s">
        <v>194</v>
      </c>
      <c r="H130" s="154" t="s">
        <v>1</v>
      </c>
      <c r="I130" s="156"/>
      <c r="L130" s="153"/>
      <c r="M130" s="157"/>
      <c r="T130" s="158"/>
      <c r="AT130" s="154" t="s">
        <v>191</v>
      </c>
      <c r="AU130" s="154" t="s">
        <v>85</v>
      </c>
      <c r="AV130" s="12" t="s">
        <v>83</v>
      </c>
      <c r="AW130" s="12" t="s">
        <v>31</v>
      </c>
      <c r="AX130" s="12" t="s">
        <v>75</v>
      </c>
      <c r="AY130" s="154" t="s">
        <v>121</v>
      </c>
    </row>
    <row r="131" spans="2:65" s="13" customFormat="1">
      <c r="B131" s="159"/>
      <c r="D131" s="144" t="s">
        <v>191</v>
      </c>
      <c r="E131" s="160" t="s">
        <v>1</v>
      </c>
      <c r="F131" s="161" t="s">
        <v>195</v>
      </c>
      <c r="H131" s="162">
        <v>336</v>
      </c>
      <c r="I131" s="163"/>
      <c r="L131" s="159"/>
      <c r="M131" s="164"/>
      <c r="T131" s="165"/>
      <c r="AT131" s="160" t="s">
        <v>191</v>
      </c>
      <c r="AU131" s="160" t="s">
        <v>85</v>
      </c>
      <c r="AV131" s="13" t="s">
        <v>85</v>
      </c>
      <c r="AW131" s="13" t="s">
        <v>31</v>
      </c>
      <c r="AX131" s="13" t="s">
        <v>75</v>
      </c>
      <c r="AY131" s="160" t="s">
        <v>121</v>
      </c>
    </row>
    <row r="132" spans="2:65" s="14" customFormat="1">
      <c r="B132" s="166"/>
      <c r="D132" s="144" t="s">
        <v>191</v>
      </c>
      <c r="E132" s="167" t="s">
        <v>1</v>
      </c>
      <c r="F132" s="168" t="s">
        <v>196</v>
      </c>
      <c r="H132" s="169">
        <v>606</v>
      </c>
      <c r="I132" s="170"/>
      <c r="L132" s="166"/>
      <c r="M132" s="171"/>
      <c r="T132" s="172"/>
      <c r="AT132" s="167" t="s">
        <v>191</v>
      </c>
      <c r="AU132" s="167" t="s">
        <v>85</v>
      </c>
      <c r="AV132" s="14" t="s">
        <v>143</v>
      </c>
      <c r="AW132" s="14" t="s">
        <v>31</v>
      </c>
      <c r="AX132" s="14" t="s">
        <v>83</v>
      </c>
      <c r="AY132" s="167" t="s">
        <v>121</v>
      </c>
    </row>
    <row r="133" spans="2:65" s="1" customFormat="1" ht="24.2" customHeight="1">
      <c r="B133" s="31"/>
      <c r="C133" s="131" t="s">
        <v>85</v>
      </c>
      <c r="D133" s="131" t="s">
        <v>124</v>
      </c>
      <c r="E133" s="132" t="s">
        <v>197</v>
      </c>
      <c r="F133" s="133" t="s">
        <v>198</v>
      </c>
      <c r="G133" s="134" t="s">
        <v>188</v>
      </c>
      <c r="H133" s="135">
        <v>202</v>
      </c>
      <c r="I133" s="136"/>
      <c r="J133" s="137">
        <f>ROUND(I133*H133,2)</f>
        <v>0</v>
      </c>
      <c r="K133" s="133" t="s">
        <v>189</v>
      </c>
      <c r="L133" s="31"/>
      <c r="M133" s="138" t="s">
        <v>1</v>
      </c>
      <c r="N133" s="139" t="s">
        <v>40</v>
      </c>
      <c r="P133" s="140">
        <f>O133*H133</f>
        <v>0</v>
      </c>
      <c r="Q133" s="140">
        <v>4.0000000000000003E-5</v>
      </c>
      <c r="R133" s="140">
        <f>Q133*H133</f>
        <v>8.0800000000000004E-3</v>
      </c>
      <c r="S133" s="140">
        <v>0</v>
      </c>
      <c r="T133" s="141">
        <f>S133*H133</f>
        <v>0</v>
      </c>
      <c r="AR133" s="142" t="s">
        <v>143</v>
      </c>
      <c r="AT133" s="142" t="s">
        <v>124</v>
      </c>
      <c r="AU133" s="142" t="s">
        <v>85</v>
      </c>
      <c r="AY133" s="16" t="s">
        <v>121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83</v>
      </c>
      <c r="BK133" s="143">
        <f>ROUND(I133*H133,2)</f>
        <v>0</v>
      </c>
      <c r="BL133" s="16" t="s">
        <v>143</v>
      </c>
      <c r="BM133" s="142" t="s">
        <v>199</v>
      </c>
    </row>
    <row r="134" spans="2:65" s="12" customFormat="1">
      <c r="B134" s="153"/>
      <c r="D134" s="144" t="s">
        <v>191</v>
      </c>
      <c r="E134" s="154" t="s">
        <v>1</v>
      </c>
      <c r="F134" s="155" t="s">
        <v>192</v>
      </c>
      <c r="H134" s="154" t="s">
        <v>1</v>
      </c>
      <c r="I134" s="156"/>
      <c r="L134" s="153"/>
      <c r="M134" s="157"/>
      <c r="T134" s="158"/>
      <c r="AT134" s="154" t="s">
        <v>191</v>
      </c>
      <c r="AU134" s="154" t="s">
        <v>85</v>
      </c>
      <c r="AV134" s="12" t="s">
        <v>83</v>
      </c>
      <c r="AW134" s="12" t="s">
        <v>31</v>
      </c>
      <c r="AX134" s="12" t="s">
        <v>75</v>
      </c>
      <c r="AY134" s="154" t="s">
        <v>121</v>
      </c>
    </row>
    <row r="135" spans="2:65" s="13" customFormat="1">
      <c r="B135" s="159"/>
      <c r="D135" s="144" t="s">
        <v>191</v>
      </c>
      <c r="E135" s="160" t="s">
        <v>1</v>
      </c>
      <c r="F135" s="161" t="s">
        <v>200</v>
      </c>
      <c r="H135" s="162">
        <v>90</v>
      </c>
      <c r="I135" s="163"/>
      <c r="L135" s="159"/>
      <c r="M135" s="164"/>
      <c r="T135" s="165"/>
      <c r="AT135" s="160" t="s">
        <v>191</v>
      </c>
      <c r="AU135" s="160" t="s">
        <v>85</v>
      </c>
      <c r="AV135" s="13" t="s">
        <v>85</v>
      </c>
      <c r="AW135" s="13" t="s">
        <v>31</v>
      </c>
      <c r="AX135" s="13" t="s">
        <v>75</v>
      </c>
      <c r="AY135" s="160" t="s">
        <v>121</v>
      </c>
    </row>
    <row r="136" spans="2:65" s="12" customFormat="1">
      <c r="B136" s="153"/>
      <c r="D136" s="144" t="s">
        <v>191</v>
      </c>
      <c r="E136" s="154" t="s">
        <v>1</v>
      </c>
      <c r="F136" s="155" t="s">
        <v>194</v>
      </c>
      <c r="H136" s="154" t="s">
        <v>1</v>
      </c>
      <c r="I136" s="156"/>
      <c r="L136" s="153"/>
      <c r="M136" s="157"/>
      <c r="T136" s="158"/>
      <c r="AT136" s="154" t="s">
        <v>191</v>
      </c>
      <c r="AU136" s="154" t="s">
        <v>85</v>
      </c>
      <c r="AV136" s="12" t="s">
        <v>83</v>
      </c>
      <c r="AW136" s="12" t="s">
        <v>31</v>
      </c>
      <c r="AX136" s="12" t="s">
        <v>75</v>
      </c>
      <c r="AY136" s="154" t="s">
        <v>121</v>
      </c>
    </row>
    <row r="137" spans="2:65" s="13" customFormat="1">
      <c r="B137" s="159"/>
      <c r="D137" s="144" t="s">
        <v>191</v>
      </c>
      <c r="E137" s="160" t="s">
        <v>1</v>
      </c>
      <c r="F137" s="161" t="s">
        <v>201</v>
      </c>
      <c r="H137" s="162">
        <v>112</v>
      </c>
      <c r="I137" s="163"/>
      <c r="L137" s="159"/>
      <c r="M137" s="164"/>
      <c r="T137" s="165"/>
      <c r="AT137" s="160" t="s">
        <v>191</v>
      </c>
      <c r="AU137" s="160" t="s">
        <v>85</v>
      </c>
      <c r="AV137" s="13" t="s">
        <v>85</v>
      </c>
      <c r="AW137" s="13" t="s">
        <v>31</v>
      </c>
      <c r="AX137" s="13" t="s">
        <v>75</v>
      </c>
      <c r="AY137" s="160" t="s">
        <v>121</v>
      </c>
    </row>
    <row r="138" spans="2:65" s="14" customFormat="1">
      <c r="B138" s="166"/>
      <c r="D138" s="144" t="s">
        <v>191</v>
      </c>
      <c r="E138" s="167" t="s">
        <v>1</v>
      </c>
      <c r="F138" s="168" t="s">
        <v>196</v>
      </c>
      <c r="H138" s="169">
        <v>202</v>
      </c>
      <c r="I138" s="170"/>
      <c r="L138" s="166"/>
      <c r="M138" s="171"/>
      <c r="T138" s="172"/>
      <c r="AT138" s="167" t="s">
        <v>191</v>
      </c>
      <c r="AU138" s="167" t="s">
        <v>85</v>
      </c>
      <c r="AV138" s="14" t="s">
        <v>143</v>
      </c>
      <c r="AW138" s="14" t="s">
        <v>31</v>
      </c>
      <c r="AX138" s="14" t="s">
        <v>83</v>
      </c>
      <c r="AY138" s="167" t="s">
        <v>121</v>
      </c>
    </row>
    <row r="139" spans="2:65" s="11" customFormat="1" ht="22.7" customHeight="1">
      <c r="B139" s="119"/>
      <c r="D139" s="120" t="s">
        <v>74</v>
      </c>
      <c r="E139" s="129" t="s">
        <v>202</v>
      </c>
      <c r="F139" s="129" t="s">
        <v>203</v>
      </c>
      <c r="I139" s="122"/>
      <c r="J139" s="130">
        <f>BK139</f>
        <v>0</v>
      </c>
      <c r="L139" s="119"/>
      <c r="M139" s="124"/>
      <c r="P139" s="125">
        <f>SUM(P140:P143)</f>
        <v>0</v>
      </c>
      <c r="R139" s="125">
        <f>SUM(R140:R143)</f>
        <v>0</v>
      </c>
      <c r="T139" s="126">
        <f>SUM(T140:T143)</f>
        <v>0</v>
      </c>
      <c r="AR139" s="120" t="s">
        <v>83</v>
      </c>
      <c r="AT139" s="127" t="s">
        <v>74</v>
      </c>
      <c r="AU139" s="127" t="s">
        <v>83</v>
      </c>
      <c r="AY139" s="120" t="s">
        <v>121</v>
      </c>
      <c r="BK139" s="128">
        <f>SUM(BK140:BK143)</f>
        <v>0</v>
      </c>
    </row>
    <row r="140" spans="2:65" s="1" customFormat="1" ht="33" customHeight="1">
      <c r="B140" s="31"/>
      <c r="C140" s="131" t="s">
        <v>120</v>
      </c>
      <c r="D140" s="131" t="s">
        <v>124</v>
      </c>
      <c r="E140" s="132" t="s">
        <v>204</v>
      </c>
      <c r="F140" s="133" t="s">
        <v>205</v>
      </c>
      <c r="G140" s="134" t="s">
        <v>206</v>
      </c>
      <c r="H140" s="135">
        <v>2</v>
      </c>
      <c r="I140" s="136"/>
      <c r="J140" s="137">
        <f>ROUND(I140*H140,2)</f>
        <v>0</v>
      </c>
      <c r="K140" s="133" t="s">
        <v>189</v>
      </c>
      <c r="L140" s="31"/>
      <c r="M140" s="138" t="s">
        <v>1</v>
      </c>
      <c r="N140" s="139" t="s">
        <v>40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143</v>
      </c>
      <c r="AT140" s="142" t="s">
        <v>124</v>
      </c>
      <c r="AU140" s="142" t="s">
        <v>85</v>
      </c>
      <c r="AY140" s="16" t="s">
        <v>121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83</v>
      </c>
      <c r="BK140" s="143">
        <f>ROUND(I140*H140,2)</f>
        <v>0</v>
      </c>
      <c r="BL140" s="16" t="s">
        <v>143</v>
      </c>
      <c r="BM140" s="142" t="s">
        <v>207</v>
      </c>
    </row>
    <row r="141" spans="2:65" s="1" customFormat="1" ht="24.2" customHeight="1">
      <c r="B141" s="31"/>
      <c r="C141" s="131" t="s">
        <v>151</v>
      </c>
      <c r="D141" s="131" t="s">
        <v>124</v>
      </c>
      <c r="E141" s="132" t="s">
        <v>208</v>
      </c>
      <c r="F141" s="133" t="s">
        <v>209</v>
      </c>
      <c r="G141" s="134" t="s">
        <v>206</v>
      </c>
      <c r="H141" s="135">
        <v>2</v>
      </c>
      <c r="I141" s="136"/>
      <c r="J141" s="137">
        <f>ROUND(I141*H141,2)</f>
        <v>0</v>
      </c>
      <c r="K141" s="133" t="s">
        <v>189</v>
      </c>
      <c r="L141" s="31"/>
      <c r="M141" s="138" t="s">
        <v>1</v>
      </c>
      <c r="N141" s="139" t="s">
        <v>40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143</v>
      </c>
      <c r="AT141" s="142" t="s">
        <v>124</v>
      </c>
      <c r="AU141" s="142" t="s">
        <v>85</v>
      </c>
      <c r="AY141" s="16" t="s">
        <v>121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83</v>
      </c>
      <c r="BK141" s="143">
        <f>ROUND(I141*H141,2)</f>
        <v>0</v>
      </c>
      <c r="BL141" s="16" t="s">
        <v>143</v>
      </c>
      <c r="BM141" s="142" t="s">
        <v>210</v>
      </c>
    </row>
    <row r="142" spans="2:65" s="1" customFormat="1" ht="24.2" customHeight="1">
      <c r="B142" s="31"/>
      <c r="C142" s="131" t="s">
        <v>154</v>
      </c>
      <c r="D142" s="131" t="s">
        <v>124</v>
      </c>
      <c r="E142" s="132" t="s">
        <v>211</v>
      </c>
      <c r="F142" s="133" t="s">
        <v>212</v>
      </c>
      <c r="G142" s="134" t="s">
        <v>206</v>
      </c>
      <c r="H142" s="135">
        <v>38</v>
      </c>
      <c r="I142" s="136"/>
      <c r="J142" s="137">
        <f>ROUND(I142*H142,2)</f>
        <v>0</v>
      </c>
      <c r="K142" s="133" t="s">
        <v>189</v>
      </c>
      <c r="L142" s="31"/>
      <c r="M142" s="138" t="s">
        <v>1</v>
      </c>
      <c r="N142" s="139" t="s">
        <v>40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143</v>
      </c>
      <c r="AT142" s="142" t="s">
        <v>124</v>
      </c>
      <c r="AU142" s="142" t="s">
        <v>85</v>
      </c>
      <c r="AY142" s="16" t="s">
        <v>121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83</v>
      </c>
      <c r="BK142" s="143">
        <f>ROUND(I142*H142,2)</f>
        <v>0</v>
      </c>
      <c r="BL142" s="16" t="s">
        <v>143</v>
      </c>
      <c r="BM142" s="142" t="s">
        <v>213</v>
      </c>
    </row>
    <row r="143" spans="2:65" s="1" customFormat="1" ht="33" customHeight="1">
      <c r="B143" s="31"/>
      <c r="C143" s="131" t="s">
        <v>160</v>
      </c>
      <c r="D143" s="131" t="s">
        <v>124</v>
      </c>
      <c r="E143" s="132" t="s">
        <v>214</v>
      </c>
      <c r="F143" s="133" t="s">
        <v>215</v>
      </c>
      <c r="G143" s="134" t="s">
        <v>206</v>
      </c>
      <c r="H143" s="135">
        <v>2</v>
      </c>
      <c r="I143" s="136"/>
      <c r="J143" s="137">
        <f>ROUND(I143*H143,2)</f>
        <v>0</v>
      </c>
      <c r="K143" s="133" t="s">
        <v>189</v>
      </c>
      <c r="L143" s="31"/>
      <c r="M143" s="138" t="s">
        <v>1</v>
      </c>
      <c r="N143" s="139" t="s">
        <v>40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143</v>
      </c>
      <c r="AT143" s="142" t="s">
        <v>124</v>
      </c>
      <c r="AU143" s="142" t="s">
        <v>85</v>
      </c>
      <c r="AY143" s="16" t="s">
        <v>121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83</v>
      </c>
      <c r="BK143" s="143">
        <f>ROUND(I143*H143,2)</f>
        <v>0</v>
      </c>
      <c r="BL143" s="16" t="s">
        <v>143</v>
      </c>
      <c r="BM143" s="142" t="s">
        <v>216</v>
      </c>
    </row>
    <row r="144" spans="2:65" s="11" customFormat="1" ht="26.1" customHeight="1">
      <c r="B144" s="119"/>
      <c r="D144" s="120" t="s">
        <v>74</v>
      </c>
      <c r="E144" s="121" t="s">
        <v>217</v>
      </c>
      <c r="F144" s="121" t="s">
        <v>218</v>
      </c>
      <c r="I144" s="122"/>
      <c r="J144" s="123">
        <f>BK144</f>
        <v>0</v>
      </c>
      <c r="L144" s="119"/>
      <c r="M144" s="124"/>
      <c r="P144" s="125">
        <f>P145+P155+P158+P166</f>
        <v>0</v>
      </c>
      <c r="R144" s="125">
        <f>R145+R155+R158+R166</f>
        <v>10.656007119999996</v>
      </c>
      <c r="T144" s="126">
        <f>T145+T155+T158+T166</f>
        <v>0</v>
      </c>
      <c r="AR144" s="120" t="s">
        <v>85</v>
      </c>
      <c r="AT144" s="127" t="s">
        <v>74</v>
      </c>
      <c r="AU144" s="127" t="s">
        <v>75</v>
      </c>
      <c r="AY144" s="120" t="s">
        <v>121</v>
      </c>
      <c r="BK144" s="128">
        <f>BK145+BK155+BK158+BK166</f>
        <v>0</v>
      </c>
    </row>
    <row r="145" spans="2:65" s="11" customFormat="1" ht="22.7" customHeight="1">
      <c r="B145" s="119"/>
      <c r="D145" s="120" t="s">
        <v>74</v>
      </c>
      <c r="E145" s="129" t="s">
        <v>219</v>
      </c>
      <c r="F145" s="129" t="s">
        <v>220</v>
      </c>
      <c r="I145" s="122"/>
      <c r="J145" s="130">
        <f>BK145</f>
        <v>0</v>
      </c>
      <c r="L145" s="119"/>
      <c r="M145" s="124"/>
      <c r="P145" s="125">
        <f>SUM(P146:P154)</f>
        <v>0</v>
      </c>
      <c r="R145" s="125">
        <f>SUM(R146:R154)</f>
        <v>10.404449999999997</v>
      </c>
      <c r="T145" s="126">
        <f>SUM(T146:T154)</f>
        <v>0</v>
      </c>
      <c r="AR145" s="120" t="s">
        <v>85</v>
      </c>
      <c r="AT145" s="127" t="s">
        <v>74</v>
      </c>
      <c r="AU145" s="127" t="s">
        <v>83</v>
      </c>
      <c r="AY145" s="120" t="s">
        <v>121</v>
      </c>
      <c r="BK145" s="128">
        <f>SUM(BK146:BK154)</f>
        <v>0</v>
      </c>
    </row>
    <row r="146" spans="2:65" s="1" customFormat="1" ht="24.2" customHeight="1">
      <c r="B146" s="31"/>
      <c r="C146" s="131" t="s">
        <v>165</v>
      </c>
      <c r="D146" s="131" t="s">
        <v>124</v>
      </c>
      <c r="E146" s="132" t="s">
        <v>221</v>
      </c>
      <c r="F146" s="133" t="s">
        <v>222</v>
      </c>
      <c r="G146" s="134" t="s">
        <v>188</v>
      </c>
      <c r="H146" s="135">
        <v>1101</v>
      </c>
      <c r="I146" s="136"/>
      <c r="J146" s="137">
        <f>ROUND(I146*H146,2)</f>
        <v>0</v>
      </c>
      <c r="K146" s="133" t="s">
        <v>189</v>
      </c>
      <c r="L146" s="31"/>
      <c r="M146" s="138" t="s">
        <v>1</v>
      </c>
      <c r="N146" s="139" t="s">
        <v>40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223</v>
      </c>
      <c r="AT146" s="142" t="s">
        <v>124</v>
      </c>
      <c r="AU146" s="142" t="s">
        <v>85</v>
      </c>
      <c r="AY146" s="16" t="s">
        <v>121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83</v>
      </c>
      <c r="BK146" s="143">
        <f>ROUND(I146*H146,2)</f>
        <v>0</v>
      </c>
      <c r="BL146" s="16" t="s">
        <v>223</v>
      </c>
      <c r="BM146" s="142" t="s">
        <v>224</v>
      </c>
    </row>
    <row r="147" spans="2:65" s="12" customFormat="1">
      <c r="B147" s="153"/>
      <c r="D147" s="144" t="s">
        <v>191</v>
      </c>
      <c r="E147" s="154" t="s">
        <v>1</v>
      </c>
      <c r="F147" s="155" t="s">
        <v>225</v>
      </c>
      <c r="H147" s="154" t="s">
        <v>1</v>
      </c>
      <c r="I147" s="156"/>
      <c r="L147" s="153"/>
      <c r="M147" s="157"/>
      <c r="T147" s="158"/>
      <c r="AT147" s="154" t="s">
        <v>191</v>
      </c>
      <c r="AU147" s="154" t="s">
        <v>85</v>
      </c>
      <c r="AV147" s="12" t="s">
        <v>83</v>
      </c>
      <c r="AW147" s="12" t="s">
        <v>31</v>
      </c>
      <c r="AX147" s="12" t="s">
        <v>75</v>
      </c>
      <c r="AY147" s="154" t="s">
        <v>121</v>
      </c>
    </row>
    <row r="148" spans="2:65" s="13" customFormat="1">
      <c r="B148" s="159"/>
      <c r="D148" s="144" t="s">
        <v>191</v>
      </c>
      <c r="E148" s="160" t="s">
        <v>1</v>
      </c>
      <c r="F148" s="161" t="s">
        <v>226</v>
      </c>
      <c r="H148" s="162">
        <v>1101</v>
      </c>
      <c r="I148" s="163"/>
      <c r="L148" s="159"/>
      <c r="M148" s="164"/>
      <c r="T148" s="165"/>
      <c r="AT148" s="160" t="s">
        <v>191</v>
      </c>
      <c r="AU148" s="160" t="s">
        <v>85</v>
      </c>
      <c r="AV148" s="13" t="s">
        <v>85</v>
      </c>
      <c r="AW148" s="13" t="s">
        <v>31</v>
      </c>
      <c r="AX148" s="13" t="s">
        <v>75</v>
      </c>
      <c r="AY148" s="160" t="s">
        <v>121</v>
      </c>
    </row>
    <row r="149" spans="2:65" s="14" customFormat="1">
      <c r="B149" s="166"/>
      <c r="D149" s="144" t="s">
        <v>191</v>
      </c>
      <c r="E149" s="167" t="s">
        <v>1</v>
      </c>
      <c r="F149" s="168" t="s">
        <v>196</v>
      </c>
      <c r="H149" s="169">
        <v>1101</v>
      </c>
      <c r="I149" s="170"/>
      <c r="L149" s="166"/>
      <c r="M149" s="171"/>
      <c r="T149" s="172"/>
      <c r="AT149" s="167" t="s">
        <v>191</v>
      </c>
      <c r="AU149" s="167" t="s">
        <v>85</v>
      </c>
      <c r="AV149" s="14" t="s">
        <v>143</v>
      </c>
      <c r="AW149" s="14" t="s">
        <v>31</v>
      </c>
      <c r="AX149" s="14" t="s">
        <v>83</v>
      </c>
      <c r="AY149" s="167" t="s">
        <v>121</v>
      </c>
    </row>
    <row r="150" spans="2:65" s="1" customFormat="1" ht="24.2" customHeight="1">
      <c r="B150" s="31"/>
      <c r="C150" s="173" t="s">
        <v>170</v>
      </c>
      <c r="D150" s="173" t="s">
        <v>227</v>
      </c>
      <c r="E150" s="174" t="s">
        <v>228</v>
      </c>
      <c r="F150" s="175" t="s">
        <v>229</v>
      </c>
      <c r="G150" s="176" t="s">
        <v>188</v>
      </c>
      <c r="H150" s="177">
        <v>1156.05</v>
      </c>
      <c r="I150" s="178"/>
      <c r="J150" s="179">
        <f>ROUND(I150*H150,2)</f>
        <v>0</v>
      </c>
      <c r="K150" s="175" t="s">
        <v>189</v>
      </c>
      <c r="L150" s="180"/>
      <c r="M150" s="181" t="s">
        <v>1</v>
      </c>
      <c r="N150" s="182" t="s">
        <v>40</v>
      </c>
      <c r="P150" s="140">
        <f>O150*H150</f>
        <v>0</v>
      </c>
      <c r="Q150" s="140">
        <v>4.1999999999999997E-3</v>
      </c>
      <c r="R150" s="140">
        <f>Q150*H150</f>
        <v>4.8554099999999991</v>
      </c>
      <c r="S150" s="140">
        <v>0</v>
      </c>
      <c r="T150" s="141">
        <f>S150*H150</f>
        <v>0</v>
      </c>
      <c r="AR150" s="142" t="s">
        <v>230</v>
      </c>
      <c r="AT150" s="142" t="s">
        <v>227</v>
      </c>
      <c r="AU150" s="142" t="s">
        <v>85</v>
      </c>
      <c r="AY150" s="16" t="s">
        <v>121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83</v>
      </c>
      <c r="BK150" s="143">
        <f>ROUND(I150*H150,2)</f>
        <v>0</v>
      </c>
      <c r="BL150" s="16" t="s">
        <v>223</v>
      </c>
      <c r="BM150" s="142" t="s">
        <v>231</v>
      </c>
    </row>
    <row r="151" spans="2:65" s="13" customFormat="1">
      <c r="B151" s="159"/>
      <c r="D151" s="144" t="s">
        <v>191</v>
      </c>
      <c r="E151" s="160" t="s">
        <v>1</v>
      </c>
      <c r="F151" s="161" t="s">
        <v>232</v>
      </c>
      <c r="H151" s="162">
        <v>1156.05</v>
      </c>
      <c r="I151" s="163"/>
      <c r="L151" s="159"/>
      <c r="M151" s="164"/>
      <c r="T151" s="165"/>
      <c r="AT151" s="160" t="s">
        <v>191</v>
      </c>
      <c r="AU151" s="160" t="s">
        <v>85</v>
      </c>
      <c r="AV151" s="13" t="s">
        <v>85</v>
      </c>
      <c r="AW151" s="13" t="s">
        <v>31</v>
      </c>
      <c r="AX151" s="13" t="s">
        <v>83</v>
      </c>
      <c r="AY151" s="160" t="s">
        <v>121</v>
      </c>
    </row>
    <row r="152" spans="2:65" s="1" customFormat="1" ht="24.2" customHeight="1">
      <c r="B152" s="31"/>
      <c r="C152" s="173" t="s">
        <v>233</v>
      </c>
      <c r="D152" s="173" t="s">
        <v>227</v>
      </c>
      <c r="E152" s="174" t="s">
        <v>234</v>
      </c>
      <c r="F152" s="175" t="s">
        <v>235</v>
      </c>
      <c r="G152" s="176" t="s">
        <v>188</v>
      </c>
      <c r="H152" s="177">
        <v>1156.05</v>
      </c>
      <c r="I152" s="178"/>
      <c r="J152" s="179">
        <f>ROUND(I152*H152,2)</f>
        <v>0</v>
      </c>
      <c r="K152" s="175" t="s">
        <v>189</v>
      </c>
      <c r="L152" s="180"/>
      <c r="M152" s="181" t="s">
        <v>1</v>
      </c>
      <c r="N152" s="182" t="s">
        <v>40</v>
      </c>
      <c r="P152" s="140">
        <f>O152*H152</f>
        <v>0</v>
      </c>
      <c r="Q152" s="140">
        <v>4.7999999999999996E-3</v>
      </c>
      <c r="R152" s="140">
        <f>Q152*H152</f>
        <v>5.5490399999999989</v>
      </c>
      <c r="S152" s="140">
        <v>0</v>
      </c>
      <c r="T152" s="141">
        <f>S152*H152</f>
        <v>0</v>
      </c>
      <c r="AR152" s="142" t="s">
        <v>230</v>
      </c>
      <c r="AT152" s="142" t="s">
        <v>227</v>
      </c>
      <c r="AU152" s="142" t="s">
        <v>85</v>
      </c>
      <c r="AY152" s="16" t="s">
        <v>121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83</v>
      </c>
      <c r="BK152" s="143">
        <f>ROUND(I152*H152,2)</f>
        <v>0</v>
      </c>
      <c r="BL152" s="16" t="s">
        <v>223</v>
      </c>
      <c r="BM152" s="142" t="s">
        <v>236</v>
      </c>
    </row>
    <row r="153" spans="2:65" s="13" customFormat="1">
      <c r="B153" s="159"/>
      <c r="D153" s="144" t="s">
        <v>191</v>
      </c>
      <c r="E153" s="160" t="s">
        <v>1</v>
      </c>
      <c r="F153" s="161" t="s">
        <v>232</v>
      </c>
      <c r="H153" s="162">
        <v>1156.05</v>
      </c>
      <c r="I153" s="163"/>
      <c r="L153" s="159"/>
      <c r="M153" s="164"/>
      <c r="T153" s="165"/>
      <c r="AT153" s="160" t="s">
        <v>191</v>
      </c>
      <c r="AU153" s="160" t="s">
        <v>85</v>
      </c>
      <c r="AV153" s="13" t="s">
        <v>85</v>
      </c>
      <c r="AW153" s="13" t="s">
        <v>31</v>
      </c>
      <c r="AX153" s="13" t="s">
        <v>83</v>
      </c>
      <c r="AY153" s="160" t="s">
        <v>121</v>
      </c>
    </row>
    <row r="154" spans="2:65" s="1" customFormat="1" ht="33" customHeight="1">
      <c r="B154" s="31"/>
      <c r="C154" s="131" t="s">
        <v>8</v>
      </c>
      <c r="D154" s="131" t="s">
        <v>124</v>
      </c>
      <c r="E154" s="132" t="s">
        <v>237</v>
      </c>
      <c r="F154" s="133" t="s">
        <v>238</v>
      </c>
      <c r="G154" s="134" t="s">
        <v>239</v>
      </c>
      <c r="H154" s="183"/>
      <c r="I154" s="136"/>
      <c r="J154" s="137">
        <f>ROUND(I154*H154,2)</f>
        <v>0</v>
      </c>
      <c r="K154" s="133" t="s">
        <v>189</v>
      </c>
      <c r="L154" s="31"/>
      <c r="M154" s="138" t="s">
        <v>1</v>
      </c>
      <c r="N154" s="139" t="s">
        <v>40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223</v>
      </c>
      <c r="AT154" s="142" t="s">
        <v>124</v>
      </c>
      <c r="AU154" s="142" t="s">
        <v>85</v>
      </c>
      <c r="AY154" s="16" t="s">
        <v>121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6" t="s">
        <v>83</v>
      </c>
      <c r="BK154" s="143">
        <f>ROUND(I154*H154,2)</f>
        <v>0</v>
      </c>
      <c r="BL154" s="16" t="s">
        <v>223</v>
      </c>
      <c r="BM154" s="142" t="s">
        <v>240</v>
      </c>
    </row>
    <row r="155" spans="2:65" s="11" customFormat="1" ht="22.7" customHeight="1">
      <c r="B155" s="119"/>
      <c r="D155" s="120" t="s">
        <v>74</v>
      </c>
      <c r="E155" s="129" t="s">
        <v>241</v>
      </c>
      <c r="F155" s="129" t="s">
        <v>242</v>
      </c>
      <c r="I155" s="122"/>
      <c r="J155" s="130">
        <f>BK155</f>
        <v>0</v>
      </c>
      <c r="L155" s="119"/>
      <c r="M155" s="124"/>
      <c r="P155" s="125">
        <f>SUM(P156:P157)</f>
        <v>0</v>
      </c>
      <c r="R155" s="125">
        <f>SUM(R156:R157)</f>
        <v>2.4399999999999999E-3</v>
      </c>
      <c r="T155" s="126">
        <f>SUM(T156:T157)</f>
        <v>0</v>
      </c>
      <c r="AR155" s="120" t="s">
        <v>85</v>
      </c>
      <c r="AT155" s="127" t="s">
        <v>74</v>
      </c>
      <c r="AU155" s="127" t="s">
        <v>83</v>
      </c>
      <c r="AY155" s="120" t="s">
        <v>121</v>
      </c>
      <c r="BK155" s="128">
        <f>SUM(BK156:BK157)</f>
        <v>0</v>
      </c>
    </row>
    <row r="156" spans="2:65" s="1" customFormat="1" ht="24.2" customHeight="1">
      <c r="B156" s="31"/>
      <c r="C156" s="131" t="s">
        <v>243</v>
      </c>
      <c r="D156" s="131" t="s">
        <v>124</v>
      </c>
      <c r="E156" s="132" t="s">
        <v>244</v>
      </c>
      <c r="F156" s="133" t="s">
        <v>283</v>
      </c>
      <c r="G156" s="134" t="s">
        <v>245</v>
      </c>
      <c r="H156" s="135">
        <v>1</v>
      </c>
      <c r="I156" s="136"/>
      <c r="J156" s="137">
        <f>ROUND(I156*H156,2)</f>
        <v>0</v>
      </c>
      <c r="K156" s="133" t="s">
        <v>189</v>
      </c>
      <c r="L156" s="31"/>
      <c r="M156" s="138" t="s">
        <v>1</v>
      </c>
      <c r="N156" s="139" t="s">
        <v>40</v>
      </c>
      <c r="P156" s="140">
        <f>O156*H156</f>
        <v>0</v>
      </c>
      <c r="Q156" s="140">
        <v>1.2199999999999999E-3</v>
      </c>
      <c r="R156" s="140">
        <f>Q156*H156</f>
        <v>1.2199999999999999E-3</v>
      </c>
      <c r="S156" s="140">
        <v>0</v>
      </c>
      <c r="T156" s="141">
        <f>S156*H156</f>
        <v>0</v>
      </c>
      <c r="AR156" s="142" t="s">
        <v>223</v>
      </c>
      <c r="AT156" s="142" t="s">
        <v>124</v>
      </c>
      <c r="AU156" s="142" t="s">
        <v>85</v>
      </c>
      <c r="AY156" s="16" t="s">
        <v>121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6" t="s">
        <v>83</v>
      </c>
      <c r="BK156" s="143">
        <f>ROUND(I156*H156,2)</f>
        <v>0</v>
      </c>
      <c r="BL156" s="16" t="s">
        <v>223</v>
      </c>
      <c r="BM156" s="142" t="s">
        <v>246</v>
      </c>
    </row>
    <row r="157" spans="2:65" s="1" customFormat="1" ht="16.5" customHeight="1">
      <c r="B157" s="31"/>
      <c r="C157" s="131" t="s">
        <v>247</v>
      </c>
      <c r="D157" s="131" t="s">
        <v>124</v>
      </c>
      <c r="E157" s="132" t="s">
        <v>248</v>
      </c>
      <c r="F157" s="133" t="s">
        <v>249</v>
      </c>
      <c r="G157" s="134" t="s">
        <v>245</v>
      </c>
      <c r="H157" s="135">
        <v>1</v>
      </c>
      <c r="I157" s="136"/>
      <c r="J157" s="137">
        <f>ROUND(I157*H157,2)</f>
        <v>0</v>
      </c>
      <c r="K157" s="133" t="s">
        <v>1</v>
      </c>
      <c r="L157" s="31"/>
      <c r="M157" s="138" t="s">
        <v>1</v>
      </c>
      <c r="N157" s="139" t="s">
        <v>40</v>
      </c>
      <c r="P157" s="140">
        <f>O157*H157</f>
        <v>0</v>
      </c>
      <c r="Q157" s="140">
        <v>1.2199999999999999E-3</v>
      </c>
      <c r="R157" s="140">
        <f>Q157*H157</f>
        <v>1.2199999999999999E-3</v>
      </c>
      <c r="S157" s="140">
        <v>0</v>
      </c>
      <c r="T157" s="141">
        <f>S157*H157</f>
        <v>0</v>
      </c>
      <c r="AR157" s="142" t="s">
        <v>223</v>
      </c>
      <c r="AT157" s="142" t="s">
        <v>124</v>
      </c>
      <c r="AU157" s="142" t="s">
        <v>85</v>
      </c>
      <c r="AY157" s="16" t="s">
        <v>121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83</v>
      </c>
      <c r="BK157" s="143">
        <f>ROUND(I157*H157,2)</f>
        <v>0</v>
      </c>
      <c r="BL157" s="16" t="s">
        <v>223</v>
      </c>
      <c r="BM157" s="142" t="s">
        <v>250</v>
      </c>
    </row>
    <row r="158" spans="2:65" s="11" customFormat="1" ht="22.7" customHeight="1">
      <c r="B158" s="119"/>
      <c r="D158" s="120" t="s">
        <v>74</v>
      </c>
      <c r="E158" s="129" t="s">
        <v>251</v>
      </c>
      <c r="F158" s="129" t="s">
        <v>252</v>
      </c>
      <c r="I158" s="122"/>
      <c r="J158" s="130">
        <f>BK158</f>
        <v>0</v>
      </c>
      <c r="L158" s="119"/>
      <c r="M158" s="124"/>
      <c r="P158" s="125">
        <f>SUM(P159:P165)</f>
        <v>0</v>
      </c>
      <c r="R158" s="125">
        <f>SUM(R159:R165)</f>
        <v>0.16955399999999998</v>
      </c>
      <c r="T158" s="126">
        <f>SUM(T159:T165)</f>
        <v>0</v>
      </c>
      <c r="AR158" s="120" t="s">
        <v>85</v>
      </c>
      <c r="AT158" s="127" t="s">
        <v>74</v>
      </c>
      <c r="AU158" s="127" t="s">
        <v>83</v>
      </c>
      <c r="AY158" s="120" t="s">
        <v>121</v>
      </c>
      <c r="BK158" s="128">
        <f>SUM(BK159:BK165)</f>
        <v>0</v>
      </c>
    </row>
    <row r="159" spans="2:65" s="1" customFormat="1" ht="33" customHeight="1">
      <c r="B159" s="31"/>
      <c r="C159" s="131" t="s">
        <v>253</v>
      </c>
      <c r="D159" s="131" t="s">
        <v>124</v>
      </c>
      <c r="E159" s="132" t="s">
        <v>254</v>
      </c>
      <c r="F159" s="133" t="s">
        <v>255</v>
      </c>
      <c r="G159" s="134" t="s">
        <v>188</v>
      </c>
      <c r="H159" s="135">
        <v>1101</v>
      </c>
      <c r="I159" s="136"/>
      <c r="J159" s="137">
        <f>ROUND(I159*H159,2)</f>
        <v>0</v>
      </c>
      <c r="K159" s="133" t="s">
        <v>189</v>
      </c>
      <c r="L159" s="31"/>
      <c r="M159" s="138" t="s">
        <v>1</v>
      </c>
      <c r="N159" s="139" t="s">
        <v>40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223</v>
      </c>
      <c r="AT159" s="142" t="s">
        <v>124</v>
      </c>
      <c r="AU159" s="142" t="s">
        <v>85</v>
      </c>
      <c r="AY159" s="16" t="s">
        <v>121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83</v>
      </c>
      <c r="BK159" s="143">
        <f>ROUND(I159*H159,2)</f>
        <v>0</v>
      </c>
      <c r="BL159" s="16" t="s">
        <v>223</v>
      </c>
      <c r="BM159" s="142" t="s">
        <v>256</v>
      </c>
    </row>
    <row r="160" spans="2:65" s="12" customFormat="1">
      <c r="B160" s="153"/>
      <c r="D160" s="144" t="s">
        <v>191</v>
      </c>
      <c r="E160" s="154" t="s">
        <v>1</v>
      </c>
      <c r="F160" s="155" t="s">
        <v>225</v>
      </c>
      <c r="H160" s="154" t="s">
        <v>1</v>
      </c>
      <c r="I160" s="156"/>
      <c r="L160" s="153"/>
      <c r="M160" s="157"/>
      <c r="T160" s="158"/>
      <c r="AT160" s="154" t="s">
        <v>191</v>
      </c>
      <c r="AU160" s="154" t="s">
        <v>85</v>
      </c>
      <c r="AV160" s="12" t="s">
        <v>83</v>
      </c>
      <c r="AW160" s="12" t="s">
        <v>31</v>
      </c>
      <c r="AX160" s="12" t="s">
        <v>75</v>
      </c>
      <c r="AY160" s="154" t="s">
        <v>121</v>
      </c>
    </row>
    <row r="161" spans="2:65" s="13" customFormat="1">
      <c r="B161" s="159"/>
      <c r="D161" s="144" t="s">
        <v>191</v>
      </c>
      <c r="E161" s="160" t="s">
        <v>1</v>
      </c>
      <c r="F161" s="161" t="s">
        <v>226</v>
      </c>
      <c r="H161" s="162">
        <v>1101</v>
      </c>
      <c r="I161" s="163"/>
      <c r="L161" s="159"/>
      <c r="M161" s="164"/>
      <c r="T161" s="165"/>
      <c r="AT161" s="160" t="s">
        <v>191</v>
      </c>
      <c r="AU161" s="160" t="s">
        <v>85</v>
      </c>
      <c r="AV161" s="13" t="s">
        <v>85</v>
      </c>
      <c r="AW161" s="13" t="s">
        <v>31</v>
      </c>
      <c r="AX161" s="13" t="s">
        <v>75</v>
      </c>
      <c r="AY161" s="160" t="s">
        <v>121</v>
      </c>
    </row>
    <row r="162" spans="2:65" s="14" customFormat="1">
      <c r="B162" s="166"/>
      <c r="D162" s="144" t="s">
        <v>191</v>
      </c>
      <c r="E162" s="167" t="s">
        <v>1</v>
      </c>
      <c r="F162" s="168" t="s">
        <v>196</v>
      </c>
      <c r="H162" s="169">
        <v>1101</v>
      </c>
      <c r="I162" s="170"/>
      <c r="L162" s="166"/>
      <c r="M162" s="171"/>
      <c r="T162" s="172"/>
      <c r="AT162" s="167" t="s">
        <v>191</v>
      </c>
      <c r="AU162" s="167" t="s">
        <v>85</v>
      </c>
      <c r="AV162" s="14" t="s">
        <v>143</v>
      </c>
      <c r="AW162" s="14" t="s">
        <v>31</v>
      </c>
      <c r="AX162" s="14" t="s">
        <v>83</v>
      </c>
      <c r="AY162" s="167" t="s">
        <v>121</v>
      </c>
    </row>
    <row r="163" spans="2:65" s="1" customFormat="1" ht="66" customHeight="1">
      <c r="B163" s="31"/>
      <c r="C163" s="173" t="s">
        <v>223</v>
      </c>
      <c r="D163" s="173" t="s">
        <v>227</v>
      </c>
      <c r="E163" s="174" t="s">
        <v>257</v>
      </c>
      <c r="F163" s="175" t="s">
        <v>258</v>
      </c>
      <c r="G163" s="176" t="s">
        <v>188</v>
      </c>
      <c r="H163" s="177">
        <v>1211.0999999999999</v>
      </c>
      <c r="I163" s="178"/>
      <c r="J163" s="179">
        <f>ROUND(I163*H163,2)</f>
        <v>0</v>
      </c>
      <c r="K163" s="175" t="s">
        <v>189</v>
      </c>
      <c r="L163" s="180"/>
      <c r="M163" s="181" t="s">
        <v>1</v>
      </c>
      <c r="N163" s="182" t="s">
        <v>40</v>
      </c>
      <c r="P163" s="140">
        <f>O163*H163</f>
        <v>0</v>
      </c>
      <c r="Q163" s="140">
        <v>1.3999999999999999E-4</v>
      </c>
      <c r="R163" s="140">
        <f>Q163*H163</f>
        <v>0.16955399999999998</v>
      </c>
      <c r="S163" s="140">
        <v>0</v>
      </c>
      <c r="T163" s="141">
        <f>S163*H163</f>
        <v>0</v>
      </c>
      <c r="AR163" s="142" t="s">
        <v>230</v>
      </c>
      <c r="AT163" s="142" t="s">
        <v>227</v>
      </c>
      <c r="AU163" s="142" t="s">
        <v>85</v>
      </c>
      <c r="AY163" s="16" t="s">
        <v>121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83</v>
      </c>
      <c r="BK163" s="143">
        <f>ROUND(I163*H163,2)</f>
        <v>0</v>
      </c>
      <c r="BL163" s="16" t="s">
        <v>223</v>
      </c>
      <c r="BM163" s="142" t="s">
        <v>259</v>
      </c>
    </row>
    <row r="164" spans="2:65" s="13" customFormat="1">
      <c r="B164" s="159"/>
      <c r="D164" s="144" t="s">
        <v>191</v>
      </c>
      <c r="E164" s="160" t="s">
        <v>1</v>
      </c>
      <c r="F164" s="161" t="s">
        <v>260</v>
      </c>
      <c r="H164" s="162">
        <v>1211.0999999999999</v>
      </c>
      <c r="I164" s="163"/>
      <c r="L164" s="159"/>
      <c r="M164" s="164"/>
      <c r="T164" s="165"/>
      <c r="AT164" s="160" t="s">
        <v>191</v>
      </c>
      <c r="AU164" s="160" t="s">
        <v>85</v>
      </c>
      <c r="AV164" s="13" t="s">
        <v>85</v>
      </c>
      <c r="AW164" s="13" t="s">
        <v>31</v>
      </c>
      <c r="AX164" s="13" t="s">
        <v>83</v>
      </c>
      <c r="AY164" s="160" t="s">
        <v>121</v>
      </c>
    </row>
    <row r="165" spans="2:65" s="1" customFormat="1" ht="33" customHeight="1">
      <c r="B165" s="31"/>
      <c r="C165" s="131" t="s">
        <v>261</v>
      </c>
      <c r="D165" s="131" t="s">
        <v>124</v>
      </c>
      <c r="E165" s="132" t="s">
        <v>262</v>
      </c>
      <c r="F165" s="133" t="s">
        <v>263</v>
      </c>
      <c r="G165" s="134" t="s">
        <v>239</v>
      </c>
      <c r="H165" s="183"/>
      <c r="I165" s="136"/>
      <c r="J165" s="137">
        <f>ROUND(I165*H165,2)</f>
        <v>0</v>
      </c>
      <c r="K165" s="133" t="s">
        <v>189</v>
      </c>
      <c r="L165" s="31"/>
      <c r="M165" s="138" t="s">
        <v>1</v>
      </c>
      <c r="N165" s="139" t="s">
        <v>40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223</v>
      </c>
      <c r="AT165" s="142" t="s">
        <v>124</v>
      </c>
      <c r="AU165" s="142" t="s">
        <v>85</v>
      </c>
      <c r="AY165" s="16" t="s">
        <v>121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83</v>
      </c>
      <c r="BK165" s="143">
        <f>ROUND(I165*H165,2)</f>
        <v>0</v>
      </c>
      <c r="BL165" s="16" t="s">
        <v>223</v>
      </c>
      <c r="BM165" s="142" t="s">
        <v>264</v>
      </c>
    </row>
    <row r="166" spans="2:65" s="11" customFormat="1" ht="22.7" customHeight="1">
      <c r="B166" s="119"/>
      <c r="D166" s="120" t="s">
        <v>74</v>
      </c>
      <c r="E166" s="129" t="s">
        <v>265</v>
      </c>
      <c r="F166" s="129" t="s">
        <v>266</v>
      </c>
      <c r="I166" s="122"/>
      <c r="J166" s="130">
        <f>BK166</f>
        <v>0</v>
      </c>
      <c r="L166" s="119"/>
      <c r="M166" s="124"/>
      <c r="P166" s="125">
        <f>SUM(P167:P175)</f>
        <v>0</v>
      </c>
      <c r="R166" s="125">
        <f>SUM(R167:R175)</f>
        <v>7.9563119999999987E-2</v>
      </c>
      <c r="T166" s="126">
        <f>SUM(T167:T175)</f>
        <v>0</v>
      </c>
      <c r="AR166" s="120" t="s">
        <v>85</v>
      </c>
      <c r="AT166" s="127" t="s">
        <v>74</v>
      </c>
      <c r="AU166" s="127" t="s">
        <v>83</v>
      </c>
      <c r="AY166" s="120" t="s">
        <v>121</v>
      </c>
      <c r="BK166" s="128">
        <f>SUM(BK167:BK175)</f>
        <v>0</v>
      </c>
    </row>
    <row r="167" spans="2:65" s="1" customFormat="1" ht="24.2" customHeight="1">
      <c r="B167" s="31"/>
      <c r="C167" s="131" t="s">
        <v>267</v>
      </c>
      <c r="D167" s="131" t="s">
        <v>124</v>
      </c>
      <c r="E167" s="132" t="s">
        <v>268</v>
      </c>
      <c r="F167" s="133" t="s">
        <v>269</v>
      </c>
      <c r="G167" s="134" t="s">
        <v>188</v>
      </c>
      <c r="H167" s="135">
        <v>98.546000000000006</v>
      </c>
      <c r="I167" s="136"/>
      <c r="J167" s="137">
        <f>ROUND(I167*H167,2)</f>
        <v>0</v>
      </c>
      <c r="K167" s="133" t="s">
        <v>1</v>
      </c>
      <c r="L167" s="31"/>
      <c r="M167" s="138" t="s">
        <v>1</v>
      </c>
      <c r="N167" s="139" t="s">
        <v>40</v>
      </c>
      <c r="P167" s="140">
        <f>O167*H167</f>
        <v>0</v>
      </c>
      <c r="Q167" s="140">
        <v>2.5999999999999998E-4</v>
      </c>
      <c r="R167" s="140">
        <f>Q167*H167</f>
        <v>2.5621959999999999E-2</v>
      </c>
      <c r="S167" s="140">
        <v>0</v>
      </c>
      <c r="T167" s="141">
        <f>S167*H167</f>
        <v>0</v>
      </c>
      <c r="AR167" s="142" t="s">
        <v>223</v>
      </c>
      <c r="AT167" s="142" t="s">
        <v>124</v>
      </c>
      <c r="AU167" s="142" t="s">
        <v>85</v>
      </c>
      <c r="AY167" s="16" t="s">
        <v>121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83</v>
      </c>
      <c r="BK167" s="143">
        <f>ROUND(I167*H167,2)</f>
        <v>0</v>
      </c>
      <c r="BL167" s="16" t="s">
        <v>223</v>
      </c>
      <c r="BM167" s="142" t="s">
        <v>270</v>
      </c>
    </row>
    <row r="168" spans="2:65" s="12" customFormat="1">
      <c r="B168" s="153"/>
      <c r="D168" s="144" t="s">
        <v>191</v>
      </c>
      <c r="E168" s="154" t="s">
        <v>1</v>
      </c>
      <c r="F168" s="155" t="s">
        <v>271</v>
      </c>
      <c r="H168" s="154" t="s">
        <v>1</v>
      </c>
      <c r="I168" s="156"/>
      <c r="L168" s="153"/>
      <c r="M168" s="157"/>
      <c r="T168" s="158"/>
      <c r="AT168" s="154" t="s">
        <v>191</v>
      </c>
      <c r="AU168" s="154" t="s">
        <v>85</v>
      </c>
      <c r="AV168" s="12" t="s">
        <v>83</v>
      </c>
      <c r="AW168" s="12" t="s">
        <v>31</v>
      </c>
      <c r="AX168" s="12" t="s">
        <v>75</v>
      </c>
      <c r="AY168" s="154" t="s">
        <v>121</v>
      </c>
    </row>
    <row r="169" spans="2:65" s="13" customFormat="1" ht="33.75">
      <c r="B169" s="159"/>
      <c r="D169" s="144" t="s">
        <v>191</v>
      </c>
      <c r="E169" s="160" t="s">
        <v>1</v>
      </c>
      <c r="F169" s="161" t="s">
        <v>272</v>
      </c>
      <c r="H169" s="162">
        <v>98.546000000000006</v>
      </c>
      <c r="I169" s="163"/>
      <c r="L169" s="159"/>
      <c r="M169" s="164"/>
      <c r="T169" s="165"/>
      <c r="AT169" s="160" t="s">
        <v>191</v>
      </c>
      <c r="AU169" s="160" t="s">
        <v>85</v>
      </c>
      <c r="AV169" s="13" t="s">
        <v>85</v>
      </c>
      <c r="AW169" s="13" t="s">
        <v>31</v>
      </c>
      <c r="AX169" s="13" t="s">
        <v>75</v>
      </c>
      <c r="AY169" s="160" t="s">
        <v>121</v>
      </c>
    </row>
    <row r="170" spans="2:65" s="14" customFormat="1">
      <c r="B170" s="166"/>
      <c r="D170" s="144" t="s">
        <v>191</v>
      </c>
      <c r="E170" s="167" t="s">
        <v>1</v>
      </c>
      <c r="F170" s="168" t="s">
        <v>196</v>
      </c>
      <c r="H170" s="169">
        <v>98.546000000000006</v>
      </c>
      <c r="I170" s="170"/>
      <c r="L170" s="166"/>
      <c r="M170" s="171"/>
      <c r="T170" s="172"/>
      <c r="AT170" s="167" t="s">
        <v>191</v>
      </c>
      <c r="AU170" s="167" t="s">
        <v>85</v>
      </c>
      <c r="AV170" s="14" t="s">
        <v>143</v>
      </c>
      <c r="AW170" s="14" t="s">
        <v>31</v>
      </c>
      <c r="AX170" s="14" t="s">
        <v>83</v>
      </c>
      <c r="AY170" s="167" t="s">
        <v>121</v>
      </c>
    </row>
    <row r="171" spans="2:65" s="1" customFormat="1" ht="21.75" customHeight="1">
      <c r="B171" s="31"/>
      <c r="C171" s="131" t="s">
        <v>273</v>
      </c>
      <c r="D171" s="131" t="s">
        <v>124</v>
      </c>
      <c r="E171" s="132" t="s">
        <v>274</v>
      </c>
      <c r="F171" s="133" t="s">
        <v>275</v>
      </c>
      <c r="G171" s="134" t="s">
        <v>276</v>
      </c>
      <c r="H171" s="135">
        <v>207.46600000000001</v>
      </c>
      <c r="I171" s="136"/>
      <c r="J171" s="137">
        <f>ROUND(I171*H171,2)</f>
        <v>0</v>
      </c>
      <c r="K171" s="133" t="s">
        <v>1</v>
      </c>
      <c r="L171" s="31"/>
      <c r="M171" s="138" t="s">
        <v>1</v>
      </c>
      <c r="N171" s="139" t="s">
        <v>40</v>
      </c>
      <c r="P171" s="140">
        <f>O171*H171</f>
        <v>0</v>
      </c>
      <c r="Q171" s="140">
        <v>2.5999999999999998E-4</v>
      </c>
      <c r="R171" s="140">
        <f>Q171*H171</f>
        <v>5.3941159999999995E-2</v>
      </c>
      <c r="S171" s="140">
        <v>0</v>
      </c>
      <c r="T171" s="141">
        <f>S171*H171</f>
        <v>0</v>
      </c>
      <c r="AR171" s="142" t="s">
        <v>223</v>
      </c>
      <c r="AT171" s="142" t="s">
        <v>124</v>
      </c>
      <c r="AU171" s="142" t="s">
        <v>85</v>
      </c>
      <c r="AY171" s="16" t="s">
        <v>121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83</v>
      </c>
      <c r="BK171" s="143">
        <f>ROUND(I171*H171,2)</f>
        <v>0</v>
      </c>
      <c r="BL171" s="16" t="s">
        <v>223</v>
      </c>
      <c r="BM171" s="142" t="s">
        <v>277</v>
      </c>
    </row>
    <row r="172" spans="2:65" s="12" customFormat="1">
      <c r="B172" s="153"/>
      <c r="D172" s="144" t="s">
        <v>191</v>
      </c>
      <c r="E172" s="154" t="s">
        <v>1</v>
      </c>
      <c r="F172" s="155" t="s">
        <v>271</v>
      </c>
      <c r="H172" s="154" t="s">
        <v>1</v>
      </c>
      <c r="I172" s="156"/>
      <c r="L172" s="153"/>
      <c r="M172" s="157"/>
      <c r="T172" s="158"/>
      <c r="AT172" s="154" t="s">
        <v>191</v>
      </c>
      <c r="AU172" s="154" t="s">
        <v>85</v>
      </c>
      <c r="AV172" s="12" t="s">
        <v>83</v>
      </c>
      <c r="AW172" s="12" t="s">
        <v>31</v>
      </c>
      <c r="AX172" s="12" t="s">
        <v>75</v>
      </c>
      <c r="AY172" s="154" t="s">
        <v>121</v>
      </c>
    </row>
    <row r="173" spans="2:65" s="13" customFormat="1" ht="33.75">
      <c r="B173" s="159"/>
      <c r="D173" s="144" t="s">
        <v>191</v>
      </c>
      <c r="E173" s="160" t="s">
        <v>1</v>
      </c>
      <c r="F173" s="161" t="s">
        <v>278</v>
      </c>
      <c r="H173" s="162">
        <v>207.46600000000001</v>
      </c>
      <c r="I173" s="163"/>
      <c r="L173" s="159"/>
      <c r="M173" s="164"/>
      <c r="T173" s="165"/>
      <c r="AT173" s="160" t="s">
        <v>191</v>
      </c>
      <c r="AU173" s="160" t="s">
        <v>85</v>
      </c>
      <c r="AV173" s="13" t="s">
        <v>85</v>
      </c>
      <c r="AW173" s="13" t="s">
        <v>31</v>
      </c>
      <c r="AX173" s="13" t="s">
        <v>75</v>
      </c>
      <c r="AY173" s="160" t="s">
        <v>121</v>
      </c>
    </row>
    <row r="174" spans="2:65" s="14" customFormat="1">
      <c r="B174" s="166"/>
      <c r="D174" s="144" t="s">
        <v>191</v>
      </c>
      <c r="E174" s="167" t="s">
        <v>1</v>
      </c>
      <c r="F174" s="168" t="s">
        <v>196</v>
      </c>
      <c r="H174" s="169">
        <v>207.46600000000001</v>
      </c>
      <c r="I174" s="170"/>
      <c r="L174" s="166"/>
      <c r="M174" s="171"/>
      <c r="T174" s="172"/>
      <c r="AT174" s="167" t="s">
        <v>191</v>
      </c>
      <c r="AU174" s="167" t="s">
        <v>85</v>
      </c>
      <c r="AV174" s="14" t="s">
        <v>143</v>
      </c>
      <c r="AW174" s="14" t="s">
        <v>31</v>
      </c>
      <c r="AX174" s="14" t="s">
        <v>83</v>
      </c>
      <c r="AY174" s="167" t="s">
        <v>121</v>
      </c>
    </row>
    <row r="175" spans="2:65" s="1" customFormat="1" ht="24.2" customHeight="1">
      <c r="B175" s="31"/>
      <c r="C175" s="131" t="s">
        <v>279</v>
      </c>
      <c r="D175" s="131" t="s">
        <v>124</v>
      </c>
      <c r="E175" s="132" t="s">
        <v>280</v>
      </c>
      <c r="F175" s="133" t="s">
        <v>281</v>
      </c>
      <c r="G175" s="134" t="s">
        <v>239</v>
      </c>
      <c r="H175" s="183"/>
      <c r="I175" s="136"/>
      <c r="J175" s="137">
        <f>ROUND(I175*H175,2)</f>
        <v>0</v>
      </c>
      <c r="K175" s="133" t="s">
        <v>189</v>
      </c>
      <c r="L175" s="31"/>
      <c r="M175" s="148" t="s">
        <v>1</v>
      </c>
      <c r="N175" s="149" t="s">
        <v>40</v>
      </c>
      <c r="O175" s="150"/>
      <c r="P175" s="151">
        <f>O175*H175</f>
        <v>0</v>
      </c>
      <c r="Q175" s="151">
        <v>0</v>
      </c>
      <c r="R175" s="151">
        <f>Q175*H175</f>
        <v>0</v>
      </c>
      <c r="S175" s="151">
        <v>0</v>
      </c>
      <c r="T175" s="152">
        <f>S175*H175</f>
        <v>0</v>
      </c>
      <c r="AR175" s="142" t="s">
        <v>223</v>
      </c>
      <c r="AT175" s="142" t="s">
        <v>124</v>
      </c>
      <c r="AU175" s="142" t="s">
        <v>85</v>
      </c>
      <c r="AY175" s="16" t="s">
        <v>121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83</v>
      </c>
      <c r="BK175" s="143">
        <f>ROUND(I175*H175,2)</f>
        <v>0</v>
      </c>
      <c r="BL175" s="16" t="s">
        <v>223</v>
      </c>
      <c r="BM175" s="142" t="s">
        <v>282</v>
      </c>
    </row>
    <row r="176" spans="2:65" s="1" customFormat="1" ht="6.95" customHeight="1">
      <c r="B176" s="42"/>
      <c r="C176" s="43"/>
      <c r="D176" s="43"/>
      <c r="E176" s="43"/>
      <c r="F176" s="43"/>
      <c r="G176" s="43"/>
      <c r="H176" s="43"/>
      <c r="I176" s="43"/>
      <c r="J176" s="43"/>
      <c r="K176" s="43"/>
      <c r="L176" s="31"/>
    </row>
  </sheetData>
  <sheetProtection formatColumns="0" formatRows="0" autoFilter="0"/>
  <autoFilter ref="C123:K175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00 - Vedlejší rozpočtové ...</vt:lpstr>
      <vt:lpstr>01 - Architektonické stav...</vt:lpstr>
      <vt:lpstr>'00 - Vedlejší rozpočtové ...'!Názvy_tisku</vt:lpstr>
      <vt:lpstr>'01 - Architektonické stav...'!Názvy_tisku</vt:lpstr>
      <vt:lpstr>'Rekapitulace stavby'!Názvy_tisku</vt:lpstr>
      <vt:lpstr>'00 - Vedlejší rozpočtové ...'!Oblast_tisku</vt:lpstr>
      <vt:lpstr>'01 - Architektonické stav...'!Oblast_tisku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Honored\Ema1</dc:creator>
  <cp:lastModifiedBy>Michala Řehořová</cp:lastModifiedBy>
  <dcterms:created xsi:type="dcterms:W3CDTF">2024-11-06T06:54:22Z</dcterms:created>
  <dcterms:modified xsi:type="dcterms:W3CDTF">2025-01-08T11:46:28Z</dcterms:modified>
</cp:coreProperties>
</file>