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Jirka\Akce\Komunikace Vysoká\platné za PD\"/>
    </mc:Choice>
  </mc:AlternateContent>
  <bookViews>
    <workbookView xWindow="0" yWindow="0" windowWidth="0" windowHeight="0"/>
  </bookViews>
  <sheets>
    <sheet name="Rekapitulace stavby" sheetId="1" r:id="rId1"/>
    <sheet name="SO 01 - Komunikace" sheetId="2" r:id="rId2"/>
    <sheet name="SO 02 - Sadové úpravy" sheetId="3" r:id="rId3"/>
    <sheet name="VRN - Vedlejší náklady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01 - Komunikace'!$C$129:$K$311</definedName>
    <definedName name="_xlnm.Print_Area" localSheetId="1">'SO 01 - Komunikace'!$C$4:$J$76,'SO 01 - Komunikace'!$C$82:$J$111,'SO 01 - Komunikace'!$C$117:$J$311</definedName>
    <definedName name="_xlnm.Print_Titles" localSheetId="1">'SO 01 - Komunikace'!$129:$129</definedName>
    <definedName name="_xlnm._FilterDatabase" localSheetId="2" hidden="1">'SO 02 - Sadové úpravy'!$C$121:$K$160</definedName>
    <definedName name="_xlnm.Print_Area" localSheetId="2">'SO 02 - Sadové úpravy'!$C$4:$J$76,'SO 02 - Sadové úpravy'!$C$82:$J$103,'SO 02 - Sadové úpravy'!$C$109:$J$160</definedName>
    <definedName name="_xlnm.Print_Titles" localSheetId="2">'SO 02 - Sadové úpravy'!$121:$121</definedName>
    <definedName name="_xlnm._FilterDatabase" localSheetId="3" hidden="1">'VRN - Vedlejší náklady'!$C$121:$K$161</definedName>
    <definedName name="_xlnm.Print_Area" localSheetId="3">'VRN - Vedlejší náklady'!$C$4:$J$76,'VRN - Vedlejší náklady'!$C$82:$J$103,'VRN - Vedlejší náklady'!$C$109:$J$161</definedName>
    <definedName name="_xlnm.Print_Titles" localSheetId="3">'VRN - Vedlejší náklady'!$121:$121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61"/>
  <c r="BH161"/>
  <c r="BG161"/>
  <c r="BF161"/>
  <c r="BK161"/>
  <c r="J161"/>
  <c r="BE161"/>
  <c r="BI160"/>
  <c r="BH160"/>
  <c r="BG160"/>
  <c r="BF160"/>
  <c r="BK160"/>
  <c r="J160"/>
  <c r="BE160"/>
  <c r="BI159"/>
  <c r="BH159"/>
  <c r="BG159"/>
  <c r="BF159"/>
  <c r="BK159"/>
  <c r="J159"/>
  <c r="BE159"/>
  <c r="BI158"/>
  <c r="BH158"/>
  <c r="BG158"/>
  <c r="BF158"/>
  <c r="BK158"/>
  <c r="J158"/>
  <c r="BE158"/>
  <c r="BI157"/>
  <c r="BH157"/>
  <c r="BG157"/>
  <c r="BF157"/>
  <c r="BK157"/>
  <c r="J157"/>
  <c r="BE157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89"/>
  <c r="E7"/>
  <c r="E112"/>
  <c i="3" r="J37"/>
  <c r="J36"/>
  <c i="1" r="AY96"/>
  <c i="3" r="J35"/>
  <c i="1" r="AX96"/>
  <c i="3" r="BI160"/>
  <c r="BH160"/>
  <c r="BG160"/>
  <c r="BF160"/>
  <c r="BK160"/>
  <c r="J160"/>
  <c r="BE160"/>
  <c r="BI159"/>
  <c r="BH159"/>
  <c r="BG159"/>
  <c r="BF159"/>
  <c r="BK159"/>
  <c r="J159"/>
  <c r="BE159"/>
  <c r="BI158"/>
  <c r="BH158"/>
  <c r="BG158"/>
  <c r="BF158"/>
  <c r="BK158"/>
  <c r="J158"/>
  <c r="BE158"/>
  <c r="BI157"/>
  <c r="BH157"/>
  <c r="BG157"/>
  <c r="BF157"/>
  <c r="BK157"/>
  <c r="J157"/>
  <c r="BE157"/>
  <c r="BI156"/>
  <c r="BH156"/>
  <c r="BG156"/>
  <c r="BF156"/>
  <c r="BK156"/>
  <c r="J156"/>
  <c r="BE156"/>
  <c r="BI154"/>
  <c r="BH154"/>
  <c r="BG154"/>
  <c r="BF154"/>
  <c r="T154"/>
  <c r="T153"/>
  <c r="R154"/>
  <c r="R153"/>
  <c r="P154"/>
  <c r="P153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92"/>
  <c r="J17"/>
  <c r="J12"/>
  <c r="J89"/>
  <c r="E7"/>
  <c r="E85"/>
  <c i="1" r="AY95"/>
  <c i="2" r="J37"/>
  <c r="J36"/>
  <c r="J35"/>
  <c i="1" r="AX95"/>
  <c i="2" r="BI311"/>
  <c r="BH311"/>
  <c r="BG311"/>
  <c r="BF311"/>
  <c r="BK311"/>
  <c r="J311"/>
  <c r="BE311"/>
  <c r="BI310"/>
  <c r="BH310"/>
  <c r="BG310"/>
  <c r="BF310"/>
  <c r="BK310"/>
  <c r="J310"/>
  <c r="BE310"/>
  <c r="BI309"/>
  <c r="BH309"/>
  <c r="BG309"/>
  <c r="BF309"/>
  <c r="BK309"/>
  <c r="J309"/>
  <c r="BE309"/>
  <c r="BI308"/>
  <c r="BH308"/>
  <c r="BG308"/>
  <c r="BF308"/>
  <c r="BK308"/>
  <c r="J308"/>
  <c r="BE308"/>
  <c r="BI307"/>
  <c r="BH307"/>
  <c r="BG307"/>
  <c r="BF307"/>
  <c r="BK307"/>
  <c r="J307"/>
  <c r="BE307"/>
  <c r="BI305"/>
  <c r="BH305"/>
  <c r="BG305"/>
  <c r="BF305"/>
  <c r="T305"/>
  <c r="T304"/>
  <c r="R305"/>
  <c r="R304"/>
  <c r="P305"/>
  <c r="P304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2"/>
  <c r="BH172"/>
  <c r="BG172"/>
  <c r="BF172"/>
  <c r="T172"/>
  <c r="R172"/>
  <c r="P172"/>
  <c r="BI165"/>
  <c r="BH165"/>
  <c r="BG165"/>
  <c r="BF165"/>
  <c r="T165"/>
  <c r="R165"/>
  <c r="P165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1"/>
  <c r="BH151"/>
  <c r="BG151"/>
  <c r="BF151"/>
  <c r="T151"/>
  <c r="R151"/>
  <c r="P151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92"/>
  <c r="J23"/>
  <c r="J18"/>
  <c r="E18"/>
  <c r="F127"/>
  <c r="J17"/>
  <c r="J12"/>
  <c r="J124"/>
  <c r="E7"/>
  <c r="E85"/>
  <c i="1" r="L90"/>
  <c r="AM90"/>
  <c r="AM89"/>
  <c r="L89"/>
  <c r="AM87"/>
  <c r="L87"/>
  <c r="L85"/>
  <c r="L84"/>
  <c i="2" r="J284"/>
  <c r="BK265"/>
  <c r="J243"/>
  <c r="J206"/>
  <c r="BK172"/>
  <c r="J143"/>
  <c r="BK227"/>
  <c r="J176"/>
  <c r="J145"/>
  <c r="BK133"/>
  <c i="3" r="J134"/>
  <c r="J143"/>
  <c r="J126"/>
  <c r="BK129"/>
  <c i="4" r="J132"/>
  <c r="BK140"/>
  <c r="J144"/>
  <c i="2" r="J294"/>
  <c r="J281"/>
  <c r="J255"/>
  <c r="BK223"/>
  <c r="BK159"/>
  <c r="BK293"/>
  <c r="J226"/>
  <c r="J203"/>
  <c r="J161"/>
  <c i="1" r="AS94"/>
  <c i="3" r="J135"/>
  <c r="J127"/>
  <c r="BK133"/>
  <c i="4" r="J133"/>
  <c r="BK130"/>
  <c r="BK132"/>
  <c i="2" r="BK289"/>
  <c r="BK275"/>
  <c r="BK262"/>
  <c r="BK251"/>
  <c r="BK200"/>
  <c r="BK176"/>
  <c r="F37"/>
  <c i="4" r="BK147"/>
  <c r="J125"/>
  <c r="J155"/>
  <c r="J135"/>
  <c i="2" r="J303"/>
  <c r="BK278"/>
  <c r="BK258"/>
  <c r="J229"/>
  <c r="J209"/>
  <c r="J160"/>
  <c r="BK299"/>
  <c r="BK229"/>
  <c r="BK206"/>
  <c r="J181"/>
  <c r="BK157"/>
  <c r="BK296"/>
  <c i="3" r="BK143"/>
  <c r="J125"/>
  <c r="BK135"/>
  <c r="J130"/>
  <c i="4" r="J140"/>
  <c r="BK141"/>
  <c i="2" r="J289"/>
  <c r="J271"/>
  <c r="J251"/>
  <c r="BK212"/>
  <c r="BK181"/>
  <c r="F36"/>
  <c i="4" r="BK152"/>
  <c r="BK150"/>
  <c r="BK135"/>
  <c i="2" r="J305"/>
  <c r="BK281"/>
  <c r="J262"/>
  <c r="BK233"/>
  <c r="BK186"/>
  <c r="BK305"/>
  <c r="J233"/>
  <c r="BK209"/>
  <c r="J189"/>
  <c r="J151"/>
  <c r="BK300"/>
  <c i="3" r="J154"/>
  <c r="J131"/>
  <c r="BK149"/>
  <c r="J129"/>
  <c r="BK131"/>
  <c r="BK125"/>
  <c i="4" r="J141"/>
  <c r="BK155"/>
  <c r="BK139"/>
  <c i="2" r="BK284"/>
  <c r="BK268"/>
  <c r="BK247"/>
  <c r="J215"/>
  <c r="BK165"/>
  <c r="BK139"/>
  <c r="J292"/>
  <c r="BK222"/>
  <c r="J200"/>
  <c r="J172"/>
  <c r="F35"/>
  <c i="4" r="J147"/>
  <c i="2" r="J293"/>
  <c r="BK271"/>
  <c r="BK243"/>
  <c r="J222"/>
  <c r="J157"/>
  <c r="J300"/>
  <c r="J223"/>
  <c r="J186"/>
  <c r="BK146"/>
  <c r="J133"/>
  <c i="3" r="BK127"/>
  <c r="BK139"/>
  <c r="BK128"/>
  <c r="BK130"/>
  <c i="4" r="J138"/>
  <c r="J134"/>
  <c r="BK131"/>
  <c r="J139"/>
  <c r="BK129"/>
  <c r="J127"/>
  <c r="J129"/>
  <c i="2" r="BK287"/>
  <c r="J275"/>
  <c r="J258"/>
  <c r="J227"/>
  <c r="J196"/>
  <c r="BK145"/>
  <c r="BK238"/>
  <c r="BK215"/>
  <c r="BK193"/>
  <c r="J159"/>
  <c r="F34"/>
  <c i="4" r="J153"/>
  <c r="BK138"/>
  <c r="J152"/>
  <c r="BK125"/>
  <c i="2" r="BK303"/>
  <c r="J287"/>
  <c r="J265"/>
  <c r="J247"/>
  <c r="BK226"/>
  <c r="J193"/>
  <c r="BK151"/>
  <c r="J296"/>
  <c r="J212"/>
  <c r="BK196"/>
  <c r="J165"/>
  <c r="BK143"/>
  <c i="3" r="BK126"/>
  <c r="J139"/>
  <c r="J148"/>
  <c r="BK148"/>
  <c r="BK144"/>
  <c r="BK134"/>
  <c i="4" r="J126"/>
  <c r="J130"/>
  <c r="BK126"/>
  <c i="2" r="BK294"/>
  <c r="J278"/>
  <c r="BK255"/>
  <c r="BK218"/>
  <c r="BK189"/>
  <c r="J146"/>
  <c r="J299"/>
  <c r="J218"/>
  <c r="BK160"/>
  <c r="J139"/>
  <c i="3" r="BK154"/>
  <c r="J133"/>
  <c r="J144"/>
  <c r="J149"/>
  <c r="J128"/>
  <c i="4" r="BK127"/>
  <c r="BK153"/>
  <c r="BK133"/>
  <c i="2" r="BK292"/>
  <c r="J268"/>
  <c r="J238"/>
  <c r="BK203"/>
  <c r="BK161"/>
  <c r="J34"/>
  <c i="4" r="J150"/>
  <c r="J131"/>
  <c r="BK144"/>
  <c r="BK134"/>
  <c i="2" l="1" r="T132"/>
  <c r="R158"/>
  <c r="P250"/>
  <c r="R132"/>
  <c r="P158"/>
  <c r="T250"/>
  <c i="3" r="T124"/>
  <c i="2" r="R150"/>
  <c r="P180"/>
  <c r="BK221"/>
  <c r="J221"/>
  <c r="J104"/>
  <c r="P288"/>
  <c i="3" r="BK138"/>
  <c r="J138"/>
  <c r="J100"/>
  <c i="2" r="BK158"/>
  <c r="J158"/>
  <c r="J100"/>
  <c r="R250"/>
  <c i="3" r="R124"/>
  <c i="2" r="P150"/>
  <c r="T180"/>
  <c r="P221"/>
  <c r="P199"/>
  <c r="BK288"/>
  <c r="J288"/>
  <c r="J107"/>
  <c i="3" r="P132"/>
  <c i="4" r="BK124"/>
  <c i="2" r="P164"/>
  <c r="T228"/>
  <c r="T295"/>
  <c i="3" r="P124"/>
  <c r="T132"/>
  <c i="4" r="R128"/>
  <c i="2" r="BK164"/>
  <c r="J164"/>
  <c r="J101"/>
  <c r="R228"/>
  <c r="R295"/>
  <c i="3" r="BK132"/>
  <c r="J132"/>
  <c r="J99"/>
  <c r="BK155"/>
  <c r="J155"/>
  <c r="J102"/>
  <c i="4" r="P124"/>
  <c r="BK151"/>
  <c r="J151"/>
  <c r="J100"/>
  <c i="2" r="BK132"/>
  <c r="J132"/>
  <c r="J98"/>
  <c r="R164"/>
  <c r="P228"/>
  <c r="P295"/>
  <c i="3" r="BK124"/>
  <c r="R132"/>
  <c i="4" r="T124"/>
  <c r="P151"/>
  <c i="2" r="T164"/>
  <c r="BK228"/>
  <c r="J228"/>
  <c r="J105"/>
  <c r="T288"/>
  <c i="4" r="BK128"/>
  <c r="J128"/>
  <c r="J99"/>
  <c r="T151"/>
  <c i="2" r="BK150"/>
  <c r="J150"/>
  <c r="J99"/>
  <c r="T158"/>
  <c r="BK250"/>
  <c r="J250"/>
  <c r="J106"/>
  <c r="BK306"/>
  <c r="J306"/>
  <c r="J110"/>
  <c i="3" r="R138"/>
  <c i="4" r="T128"/>
  <c i="2" r="T150"/>
  <c r="R180"/>
  <c r="R221"/>
  <c r="R199"/>
  <c r="BK295"/>
  <c r="J295"/>
  <c r="J108"/>
  <c i="3" r="T138"/>
  <c i="4" r="R124"/>
  <c r="BK156"/>
  <c r="J156"/>
  <c r="J102"/>
  <c i="2" r="P132"/>
  <c r="BK180"/>
  <c r="J180"/>
  <c r="J102"/>
  <c r="T221"/>
  <c r="T199"/>
  <c r="R288"/>
  <c i="3" r="P138"/>
  <c i="4" r="P128"/>
  <c r="R151"/>
  <c i="3" r="BK153"/>
  <c r="J153"/>
  <c r="J101"/>
  <c i="4" r="BK154"/>
  <c r="J154"/>
  <c r="J101"/>
  <c i="2" r="BK304"/>
  <c r="J304"/>
  <c r="J109"/>
  <c r="BK199"/>
  <c r="J199"/>
  <c r="J103"/>
  <c i="4" r="J119"/>
  <c r="BE127"/>
  <c r="BE131"/>
  <c r="BE140"/>
  <c r="BE147"/>
  <c i="3" r="J124"/>
  <c r="J98"/>
  <c i="4" r="BE125"/>
  <c r="BE130"/>
  <c r="BE138"/>
  <c r="BE144"/>
  <c r="J116"/>
  <c r="F92"/>
  <c r="BE126"/>
  <c r="BE133"/>
  <c r="BE152"/>
  <c r="BE129"/>
  <c r="BE132"/>
  <c r="BE155"/>
  <c r="BE139"/>
  <c r="E85"/>
  <c r="BE134"/>
  <c r="BE141"/>
  <c r="BE153"/>
  <c r="BE135"/>
  <c r="BE150"/>
  <c i="3" r="BE126"/>
  <c r="BE139"/>
  <c r="E112"/>
  <c r="J119"/>
  <c r="J116"/>
  <c r="F119"/>
  <c r="BE129"/>
  <c r="BE149"/>
  <c r="BE125"/>
  <c r="BE131"/>
  <c r="BE143"/>
  <c i="2" r="BK131"/>
  <c r="BK130"/>
  <c r="J130"/>
  <c r="J96"/>
  <c i="3" r="BE134"/>
  <c r="BE144"/>
  <c r="BE128"/>
  <c r="BE130"/>
  <c r="BE127"/>
  <c r="BE135"/>
  <c r="BE154"/>
  <c r="BE133"/>
  <c r="BE148"/>
  <c i="1" r="BA95"/>
  <c r="BC95"/>
  <c i="2" r="J89"/>
  <c r="E120"/>
  <c r="J127"/>
  <c r="BE139"/>
  <c r="BE151"/>
  <c r="BE176"/>
  <c r="BE189"/>
  <c r="BE193"/>
  <c r="BE196"/>
  <c r="BE203"/>
  <c r="BE206"/>
  <c r="BE212"/>
  <c r="BE218"/>
  <c r="BE222"/>
  <c r="BE223"/>
  <c r="BE227"/>
  <c r="BE229"/>
  <c r="BE233"/>
  <c r="BE292"/>
  <c i="1" r="BB95"/>
  <c r="AW95"/>
  <c i="2" r="BE296"/>
  <c r="BE299"/>
  <c r="BE305"/>
  <c r="F92"/>
  <c r="BE133"/>
  <c r="BE143"/>
  <c r="BE145"/>
  <c r="BE146"/>
  <c r="BE157"/>
  <c r="BE159"/>
  <c r="BE160"/>
  <c r="BE161"/>
  <c r="BE165"/>
  <c r="BE172"/>
  <c r="BE181"/>
  <c r="BE186"/>
  <c r="BE200"/>
  <c r="BE209"/>
  <c r="BE215"/>
  <c r="BE226"/>
  <c r="BE238"/>
  <c r="BE243"/>
  <c r="BE247"/>
  <c r="BE251"/>
  <c r="BE255"/>
  <c r="BE258"/>
  <c r="BE262"/>
  <c r="BE265"/>
  <c r="BE268"/>
  <c r="BE271"/>
  <c r="BE275"/>
  <c r="BE278"/>
  <c r="BE281"/>
  <c r="BE284"/>
  <c r="BE287"/>
  <c r="BE289"/>
  <c r="BE293"/>
  <c r="BE294"/>
  <c r="BE300"/>
  <c r="BE303"/>
  <c i="1" r="BD95"/>
  <c i="4" r="F37"/>
  <c i="1" r="BD97"/>
  <c i="4" r="F35"/>
  <c i="1" r="BB97"/>
  <c i="3" r="F36"/>
  <c i="1" r="BC96"/>
  <c i="3" r="F37"/>
  <c i="1" r="BD96"/>
  <c i="3" r="J34"/>
  <c i="1" r="AW96"/>
  <c i="4" r="F34"/>
  <c i="1" r="BA97"/>
  <c i="4" r="J34"/>
  <c i="1" r="AW97"/>
  <c i="4" r="F36"/>
  <c i="1" r="BC97"/>
  <c i="3" r="F35"/>
  <c i="1" r="BB96"/>
  <c i="3" r="F34"/>
  <c i="1" r="BA96"/>
  <c i="4" l="1" r="T123"/>
  <c r="T122"/>
  <c r="P123"/>
  <c r="P122"/>
  <c i="1" r="AU97"/>
  <c i="2" r="P131"/>
  <c r="P130"/>
  <c i="1" r="AU95"/>
  <c i="3" r="BK123"/>
  <c r="BK122"/>
  <c r="J122"/>
  <c r="J96"/>
  <c i="2" r="R131"/>
  <c r="R130"/>
  <c i="3" r="T123"/>
  <c r="T122"/>
  <c i="4" r="BK123"/>
  <c r="J123"/>
  <c r="J97"/>
  <c i="2" r="T131"/>
  <c r="T130"/>
  <c i="4" r="R123"/>
  <c r="R122"/>
  <c i="3" r="P123"/>
  <c r="P122"/>
  <c i="1" r="AU96"/>
  <c i="3" r="R123"/>
  <c r="R122"/>
  <c i="4" r="J124"/>
  <c r="J98"/>
  <c i="2" r="J131"/>
  <c r="J97"/>
  <c r="F33"/>
  <c i="1" r="AZ95"/>
  <c r="BB94"/>
  <c r="W31"/>
  <c r="BC94"/>
  <c r="AY94"/>
  <c r="BD94"/>
  <c r="W33"/>
  <c i="2" r="J30"/>
  <c i="1" r="AG95"/>
  <c r="BA94"/>
  <c r="W30"/>
  <c i="4" r="F33"/>
  <c i="1" r="AZ97"/>
  <c i="2" r="J33"/>
  <c i="1" r="AV95"/>
  <c r="AT95"/>
  <c i="3" r="J33"/>
  <c i="1" r="AV96"/>
  <c r="AT96"/>
  <c i="3" r="F33"/>
  <c i="1" r="AZ96"/>
  <c i="4" r="J33"/>
  <c i="1" r="AV97"/>
  <c r="AT97"/>
  <c i="3" l="1" r="J123"/>
  <c r="J97"/>
  <c i="4" r="BK122"/>
  <c r="J122"/>
  <c r="J96"/>
  <c i="1" r="AN95"/>
  <c i="2" r="J39"/>
  <c i="1" r="AU94"/>
  <c i="3" r="J30"/>
  <c i="1" r="AG96"/>
  <c r="AW94"/>
  <c r="AK30"/>
  <c r="AX94"/>
  <c r="W32"/>
  <c r="AZ94"/>
  <c r="W29"/>
  <c i="3" l="1" r="J39"/>
  <c i="1" r="AN96"/>
  <c r="AV94"/>
  <c r="AK29"/>
  <c i="4" r="J30"/>
  <c i="1" r="AG97"/>
  <c r="AG94"/>
  <c r="AK26"/>
  <c i="4" l="1" r="J39"/>
  <c i="1" r="AN97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<sst xmlns="http://schemas.openxmlformats.org/spreadsheetml/2006/main">
  <si>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</si>
  <si>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</si>
  <si>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</si>
  <si>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</si>
  <si>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</si>
  <si>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{cddf1c8f-a38e-4fcf-8ea9-aa988def79f8}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</si>
  <si>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</si>
  <si>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</si>
  <si>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</si>
  <si>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</si>
  <si>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</si>
  <si>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</si>
  <si>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</si>
  <si>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</si>
  <si>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2023-035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</si>
  <si>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</si>
  <si>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</si>
  <si>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Místní komunikace, Vysoká</t>
  </si>
  <si>
    <t>KSO:</t>
  </si>
  <si>
    <t>CC-CZ:</t>
  </si>
  <si>
    <t>Místo:</t>
  </si>
  <si>
    <t>Vysoká</t>
  </si>
  <si>
    <t>Datum:</t>
  </si>
  <si>
    <t>12. 9. 2023</t>
  </si>
  <si>
    <t>Zadavatel:</t>
  </si>
  <si>
    <t>IČ:</t>
  </si>
  <si>
    <t>00237337</t>
  </si>
  <si>
    <t>Obec Vysoká</t>
  </si>
  <si>
    <t>DIČ:</t>
  </si>
  <si>
    <t>Uchazeč:</t>
  </si>
  <si>
    <t>Vyplň údaj</t>
  </si>
  <si>
    <t>Projektant:</t>
  </si>
  <si>
    <t>25004620</t>
  </si>
  <si>
    <t>EMSTAV s.r.o.</t>
  </si>
  <si>
    <t>Zpracovatel:</t>
  </si>
  <si>
    <t xml:space="preserve">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</si>
  <si>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</si>
  <si>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</si>
  <si>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</si>
  <si>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</si>
  <si>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</si>
  <si>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</si>
  <si>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</si>
  <si>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</si>
  <si>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</si>
  <si>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</si>
  <si>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</si>
  <si>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</si>
  <si>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</si>
  <si>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</si>
  <si>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</si>
  <si>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</si>
  <si>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</si>
  <si>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</si>
  <si>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</si>
  <si>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</si>
  <si>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</si>
  <si>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</si>
  <si>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</si>
  <si>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</si>
  <si>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</si>
  <si>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</si>
  <si>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</si>
  <si>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</si>
  <si>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</si>
  <si>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</si>
  <si>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</si>
  <si>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</si>
  <si>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</si>
  <si>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</si>
  <si>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</si>
  <si>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</si>
  <si>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</si>
  <si>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</si>
  <si>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</si>
  <si>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</si>
  <si>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</si>
  <si>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</si>
  <si>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</si>
  <si>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</si>
  <si>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</si>
  <si>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</si>
  <si>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</si>
  <si>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</si>
  <si>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</t>
  </si>
  <si>
    <t>STA</t>
  </si>
  <si>
    <t>1</t>
  </si>
  <si>
    <t>{363820ec-c3e6-4594-9dae-f7255f2ce03a}</t>
  </si>
  <si>
    <t>2</t>
  </si>
  <si>
    <t>SO 02</t>
  </si>
  <si>
    <t>Sadové úpravy</t>
  </si>
  <si>
    <t>{e72ca2de-e0b3-4132-bddd-7f8d0e899256}</t>
  </si>
  <si>
    <t>VRN</t>
  </si>
  <si>
    <t>Vedlejší náklady</t>
  </si>
  <si>
    <t>{a34d890d-e1fc-48f9-8164-dd5b299bfcce}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</si>
  <si>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</si>
  <si>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</si>
  <si>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</si>
  <si>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</si>
  <si>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</si>
  <si>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</si>
  <si>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</si>
  <si>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</si>
  <si>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</si>
  <si>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11 - Zemní práce - přípravné a přidružené práce</t>
  </si>
  <si>
    <t xml:space="preserve">    12 - Zemní práce - odkopávky a prokopávky</t>
  </si>
  <si>
    <t xml:space="preserve">    13 - Zemní práce -zásypy</t>
  </si>
  <si>
    <t xml:space="preserve">    15 - Zemní práce - odvoz zeminy</t>
  </si>
  <si>
    <t xml:space="preserve">    26 - Zakládání - drenáže</t>
  </si>
  <si>
    <t xml:space="preserve">    505 - Napojení na stáv. komunikaci, odstranění stáv. vrstvy</t>
  </si>
  <si>
    <t xml:space="preserve">      55 - Suť</t>
  </si>
  <si>
    <t xml:space="preserve">    51 - Komunikace</t>
  </si>
  <si>
    <t xml:space="preserve">    9 - Ostatní konstrukce a práce, bourání</t>
  </si>
  <si>
    <t xml:space="preserve">    911 - Vpusti, poklopy</t>
  </si>
  <si>
    <t xml:space="preserve">    913 - Značka</t>
  </si>
  <si>
    <t xml:space="preserve">    998 - Přesun hmot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</si>
  <si>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</si>
  <si>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</si>
  <si>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</si>
  <si>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</si>
  <si>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</si>
  <si>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</si>
  <si>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</si>
  <si>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</si>
  <si>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</si>
  <si>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</si>
  <si>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</si>
  <si>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</si>
  <si>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</si>
  <si>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</si>
  <si>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</si>
  <si>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</si>
  <si>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</si>
  <si>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</si>
  <si>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Zemní práce - přípravné a přidružené práce</t>
  </si>
  <si>
    <t>K</t>
  </si>
  <si>
    <t>121151103</t>
  </si>
  <si>
    <t>Sejmutí ornice strojně při souvislé ploše do 100 m2, tl. vrstvy do 200 mm</t>
  </si>
  <si>
    <t>m2</t>
  </si>
  <si>
    <t>4</t>
  </si>
  <si>
    <t>1685469005</t>
  </si>
  <si>
    <t>P</t>
  </si>
  <si>
    <t>Poznámka k položce:_x000d_
Poznámka k položce: Uvažuje se ponechání ornice na pozemku a její zpětné využití.</t>
  </si>
  <si>
    <t>VV</t>
  </si>
  <si>
    <t>"předpokládá se pouze okrajové sejmutí u zasakovacího žlabu</t>
  </si>
  <si>
    <t>žlab</t>
  </si>
  <si>
    <t>83,244*1,2</t>
  </si>
  <si>
    <t>Součet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</si>
  <si>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</si>
  <si>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</si>
  <si>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m3</t>
  </si>
  <si>
    <t>1919884932</t>
  </si>
  <si>
    <t>"odvoz na deponii"zemní*0,25</t>
  </si>
  <si>
    <t>((69,014+7,232+0,002+6,998)+(100,780+3,560+21,850+8,230+12,830+2,290+25,180+16,610)+89,133)*0,25</t>
  </si>
  <si>
    <t>3</t>
  </si>
  <si>
    <t>-387839361</t>
  </si>
  <si>
    <t>Poznámka k položce:_x000d_
Poznámka k položce: naložení a dovoz pro zásyp v rámci mezideponie v obci</t>
  </si>
  <si>
    <t>167151101</t>
  </si>
  <si>
    <t>Nakládání, skládání a překládání neulehlého výkopku nebo sypaniny strojně nakládání, množství do 100 m3, z horniny třídy těžitelnosti I, skupiny 1 až 3</t>
  </si>
  <si>
    <t>-752260125</t>
  </si>
  <si>
    <t>5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</si>
  <si>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</si>
  <si>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</si>
  <si>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879322037</t>
  </si>
  <si>
    <t>zemní</t>
  </si>
  <si>
    <t>(69,014+7,232+0,002+6,998)+(100,780+3,560+21,850+8,230+12,830+2,290+25,180+16,610)+89,133</t>
  </si>
  <si>
    <t>12</t>
  </si>
  <si>
    <t>Zemní práce - odkopávky a prokopávky</t>
  </si>
  <si>
    <t>6</t>
  </si>
  <si>
    <t>131251104</t>
  </si>
  <si>
    <t>Hloubení nezapažených jam a zářezů strojně s urovnáním dna do předepsaného profilu a spádu v hornině třídy těžitelnosti I skupiny 3 přes 100 do 500 m3</t>
  </si>
  <si>
    <t>-463254223</t>
  </si>
  <si>
    <t>"srovnání stávající plochy</t>
  </si>
  <si>
    <t>komunikace*0,25</t>
  </si>
  <si>
    <t>680,0*0,25</t>
  </si>
  <si>
    <t>"vsakovací žebro"8</t>
  </si>
  <si>
    <t>7</t>
  </si>
  <si>
    <t>132251103</t>
  </si>
  <si>
    <t>Hloubení nezapažených rýh šířky do 800 mm strojně s urovnáním dna do předepsaného profilu a spádu v hornině třídy těžitelnosti I skupiny 3 přes 50 do 100 m3</t>
  </si>
  <si>
    <t>-1569488750</t>
  </si>
  <si>
    <t>13</t>
  </si>
  <si>
    <t>Zemní práce -zásypy</t>
  </si>
  <si>
    <t>8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</si>
  <si>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</si>
  <si>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</si>
  <si>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1991743415</t>
  </si>
  <si>
    <t>9</t>
  </si>
  <si>
    <t>167151111</t>
  </si>
  <si>
    <t>Nakládání, skládání a překládání neulehlého výkopku nebo sypaniny strojně nakládání, množství přes 100 m3, z hornin třídy těžitelnosti I, skupiny 1 až 3</t>
  </si>
  <si>
    <t>1404129160</t>
  </si>
  <si>
    <t>10</t>
  </si>
  <si>
    <t>174111101</t>
  </si>
  <si>
    <t>Zásyp sypaninou z jakékoliv horniny ručně s uložením výkopku ve vrstvách se zhutněním jam, šachet, rýh nebo kolem objektů v těchto vykopávkách</t>
  </si>
  <si>
    <t>-783148979</t>
  </si>
  <si>
    <t>"zásyp vsakovacího žebra"3</t>
  </si>
  <si>
    <t>Zemní práce - odvoz zeminy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</si>
  <si>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</si>
  <si>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</si>
  <si>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-20376865</t>
  </si>
  <si>
    <t>"nakypření se neuvažuje</t>
  </si>
  <si>
    <t>178+67,51</t>
  </si>
  <si>
    <t>"zásyp"-3</t>
  </si>
  <si>
    <t>"zpětné použití-zemní*0,25" -90,927</t>
  </si>
  <si>
    <t>"orncie"99,89*0,2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</si>
  <si>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</si>
  <si>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</si>
  <si>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-2015170993</t>
  </si>
  <si>
    <t>Poznámka k položce:_x000d_
Poznámka k položce: 15 km celkem</t>
  </si>
  <si>
    <t>171,561*10 "Přepočtené koeficientem množství</t>
  </si>
  <si>
    <t>997013873</t>
  </si>
  <si>
    <t>Poplatek za uložení stavebního odpadu na recyklační skládce (skládkovné) zeminy a kamení zatříděného do Katalogu odpadů pod kódem 17 05 04</t>
  </si>
  <si>
    <t>t</t>
  </si>
  <si>
    <t>1677396628</t>
  </si>
  <si>
    <t>Poznámka k položce:_x000d_
Poznámka k položce: 1600 kg/m3</t>
  </si>
  <si>
    <t>171,561*1,9 "Přepočtené koeficientem množství</t>
  </si>
  <si>
    <t>26</t>
  </si>
  <si>
    <t>Zakládání - drenáže</t>
  </si>
  <si>
    <t>14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</si>
  <si>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</si>
  <si>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</si>
  <si>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-499599561</t>
  </si>
  <si>
    <t>"obsyp trubky - vytvoření drenu cca 500*400</t>
  </si>
  <si>
    <t>"drenáž"71,944*0,5*0,6</t>
  </si>
  <si>
    <t>"vytvoření vsakovacího žebra"5</t>
  </si>
  <si>
    <t>M</t>
  </si>
  <si>
    <t>58343930</t>
  </si>
  <si>
    <t>kamenivo drcené hrubé frakce 16/32</t>
  </si>
  <si>
    <t>746369996</t>
  </si>
  <si>
    <t>26,583*1,9 "Přepočtené koeficientem množství</t>
  </si>
  <si>
    <t>16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</si>
  <si>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</si>
  <si>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</si>
  <si>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-2103893422</t>
  </si>
  <si>
    <t>"drenáž"71,944*2,2</t>
  </si>
  <si>
    <t>"vytvoření vsakovacího žebra"25</t>
  </si>
  <si>
    <t>17</t>
  </si>
  <si>
    <t>69311088</t>
  </si>
  <si>
    <t>geotextilie netkaná separační, ochranná, filtrační, drenážní PES 500g/m2</t>
  </si>
  <si>
    <t>-763000858</t>
  </si>
  <si>
    <t>183,277*1,2 "Přepočtené koeficientem množství</t>
  </si>
  <si>
    <t>18</t>
  </si>
  <si>
    <t>212755214</t>
  </si>
  <si>
    <t>Trativody bez lože z drenážních trubek plastových flexibilních D 100 mm</t>
  </si>
  <si>
    <t>m</t>
  </si>
  <si>
    <t>-905460595</t>
  </si>
  <si>
    <t>"drenáž" 71,944</t>
  </si>
  <si>
    <t>505</t>
  </si>
  <si>
    <t>Napojení na stáv. komunikaci, odstranění stáv. vrstvy</t>
  </si>
  <si>
    <t>19</t>
  </si>
  <si>
    <t>113107211</t>
  </si>
  <si>
    <t>Odstranění podkladů nebo krytů strojně plochy jednotlivě přes 200 m2 s přemístěním hmot na skládku na vzdálenost do 20 m nebo s naložením na dopravní prostředek z kameniva těženého, o tl. vrstvy do 100 mm</t>
  </si>
  <si>
    <t>-1864593905</t>
  </si>
  <si>
    <t>"komunikace" 680,0</t>
  </si>
  <si>
    <t>20</t>
  </si>
  <si>
    <t>113107411</t>
  </si>
  <si>
    <t>Odstranění podkladů nebo krytů při překopech inženýrských sítí s přemístěním hmot na skládku ve vzdálenosti do 3 m nebo s naložením na dopravní prostředek strojně plochy jednotlivě do 15 m2 z kameniva těženého, o tl. vrstvy do 100 mm</t>
  </si>
  <si>
    <t>1062076929</t>
  </si>
  <si>
    <t>"napojení" 16,0*0,75</t>
  </si>
  <si>
    <t>113107442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</si>
  <si>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</si>
  <si>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103608792</t>
  </si>
  <si>
    <t>"napojení"16,0*0,75</t>
  </si>
  <si>
    <t>22</t>
  </si>
  <si>
    <t>566901131</t>
  </si>
  <si>
    <t>Vyspravení podkladu po překopech inženýrských sítí plochy do 15 m2 s rozprostřením a zhutněním štěrkodrtí tl. 100 mm</t>
  </si>
  <si>
    <t>-1607191067</t>
  </si>
  <si>
    <t>23</t>
  </si>
  <si>
    <t>572340112</t>
  </si>
  <si>
    <t>Vyspravení krytu komunikací po překopech inženýrských sítí plochy do 15 m2 asfaltovým betonem ACO (AB), po zhutnění tl. přes 50 do 70 mm</t>
  </si>
  <si>
    <t>-1119551582</t>
  </si>
  <si>
    <t>24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</si>
  <si>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</si>
  <si>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</si>
  <si>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-16533486</t>
  </si>
  <si>
    <t>16,0+0,75*2</t>
  </si>
  <si>
    <t>25</t>
  </si>
  <si>
    <t>919735112</t>
  </si>
  <si>
    <t>Řezání stávajícího živičného krytu nebo podkladu hloubky přes 50 do 100 mm</t>
  </si>
  <si>
    <t>1676776565</t>
  </si>
  <si>
    <t>16,0+0,75*4</t>
  </si>
  <si>
    <t>55</t>
  </si>
  <si>
    <t>Suť</t>
  </si>
  <si>
    <t>997221571</t>
  </si>
  <si>
    <t>Vodorovná doprava vybouraných hmot bez naložení, ale se složením a s hrubým urovnáním na vzdálenost do 1 km</t>
  </si>
  <si>
    <t>-1375266212</t>
  </si>
  <si>
    <t>27</t>
  </si>
  <si>
    <t>997221579</t>
  </si>
  <si>
    <t>Vodorovná doprava vybouraných hmot bez naložení, ale se složením a s hrubým urovnáním na vzdálenost Příplatek k ceně za každý další i započatý 1 km přes 1 km</t>
  </si>
  <si>
    <t>1938062388</t>
  </si>
  <si>
    <t>131*19 "Přepočtené koeficientem množství</t>
  </si>
  <si>
    <t>28</t>
  </si>
  <si>
    <t>997221612</t>
  </si>
  <si>
    <t>Nakládání na dopravní prostředky pro vodorovnou dopravu vybouraných hmot</t>
  </si>
  <si>
    <t>1457557149</t>
  </si>
  <si>
    <t>29</t>
  </si>
  <si>
    <t>997221875</t>
  </si>
  <si>
    <t>Poplatek za uložení stavebního odpadu na recyklační skládce (skládkovné) asfaltového bez obsahu dehtu zatříděného do Katalogu odpadů pod kódem 17 03 02</t>
  </si>
  <si>
    <t>-646680439</t>
  </si>
  <si>
    <t>51</t>
  </si>
  <si>
    <t>30</t>
  </si>
  <si>
    <t>1812523Xr</t>
  </si>
  <si>
    <t>Úprava pláně na stavbách silnic a dálnic strojně, Edef,2 = 30 MPa</t>
  </si>
  <si>
    <t>-371459049</t>
  </si>
  <si>
    <t>komunikace</t>
  </si>
  <si>
    <t>680,0</t>
  </si>
  <si>
    <t>31</t>
  </si>
  <si>
    <t>564851111</t>
  </si>
  <si>
    <t>Podklad ze štěrkodrti ŠD s rozprostřením a zhutněním plochy přes 100 m2, po zhutnění tl. 150 mm</t>
  </si>
  <si>
    <t>1776213187</t>
  </si>
  <si>
    <t>Poznámka k položce:_x000d_
Poznámka k položce: frakce 0/32</t>
  </si>
  <si>
    <t>32</t>
  </si>
  <si>
    <t>564861111</t>
  </si>
  <si>
    <t>Podklad ze štěrkodrti ŠD s rozprostřením a zhutněním plochy přes 100 m2, po zhutnění tl. 200 mm</t>
  </si>
  <si>
    <t>-1281206139</t>
  </si>
  <si>
    <t>Poznámka k položce:_x000d_
Poznámka k položce: frakce 0/63</t>
  </si>
  <si>
    <t>33</t>
  </si>
  <si>
    <t>596212213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</si>
  <si>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</t>
  </si>
  <si>
    <t>1660593125</t>
  </si>
  <si>
    <t>34</t>
  </si>
  <si>
    <t>59245213</t>
  </si>
  <si>
    <t>dlažba zámková tvaru I 196x161x80mm přírodní</t>
  </si>
  <si>
    <t>-215177435</t>
  </si>
  <si>
    <t>680*1,02 "Přepočtené koeficientem množství</t>
  </si>
  <si>
    <t>Ostatní konstrukce a práce, bourání</t>
  </si>
  <si>
    <t>35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</si>
  <si>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</si>
  <si>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</si>
  <si>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-1588846306</t>
  </si>
  <si>
    <t>"v linii obrubníků + u vjezdu, pokud zde již není úprava v rámci pozemku</t>
  </si>
  <si>
    <t>"obrubník3*2" 48,1</t>
  </si>
  <si>
    <t>36</t>
  </si>
  <si>
    <t>59217029</t>
  </si>
  <si>
    <t>obrubník betonový silniční nájezdový 1000x150x150mm</t>
  </si>
  <si>
    <t>799323721</t>
  </si>
  <si>
    <t>48,1*1,05 "Přepočtené koeficientem množství</t>
  </si>
  <si>
    <t>37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</si>
  <si>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</si>
  <si>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</si>
  <si>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-1076048485</t>
  </si>
  <si>
    <t>obrubník1</t>
  </si>
  <si>
    <t>268,355</t>
  </si>
  <si>
    <t>38</t>
  </si>
  <si>
    <t>59217031</t>
  </si>
  <si>
    <t>obrubník betonový silniční 1000x150x250mm</t>
  </si>
  <si>
    <t>1654853042</t>
  </si>
  <si>
    <t>268,355*1,05 "Přepočtené koeficientem množství</t>
  </si>
  <si>
    <t>39</t>
  </si>
  <si>
    <t>916133112</t>
  </si>
  <si>
    <t>Osazení silničního obrubníku ke kruhovým objezdům se zřízením lože tl. do 150 mm, s vyplněním a zatřením spár cementovou maltou betonového, do lože z betonu prostého s boční opěrou</t>
  </si>
  <si>
    <t>1021057576</t>
  </si>
  <si>
    <t>"nájezdy k objektům"6*0,5</t>
  </si>
  <si>
    <t>40</t>
  </si>
  <si>
    <t>59217052</t>
  </si>
  <si>
    <t>obrubník betonový pro kruhový objezd vnější R0,5 200x270x300mm</t>
  </si>
  <si>
    <t>-1058408012</t>
  </si>
  <si>
    <t>3*1,02 "Přepočtené koeficientem množství</t>
  </si>
  <si>
    <t>41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</si>
  <si>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</si>
  <si>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</si>
  <si>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1715668107</t>
  </si>
  <si>
    <t>obrubník2</t>
  </si>
  <si>
    <t>12,01</t>
  </si>
  <si>
    <t>42</t>
  </si>
  <si>
    <t>59217016</t>
  </si>
  <si>
    <t>obrubník betonový chodníkový 1000x80x250mm</t>
  </si>
  <si>
    <t>282673841</t>
  </si>
  <si>
    <t>12,01*1,05 "Přepočtené koeficientem množství</t>
  </si>
  <si>
    <t>43</t>
  </si>
  <si>
    <t>916231293</t>
  </si>
  <si>
    <t>Osazení chodníkového obrubníku betonového se zřízením lože, s vyplněním a zatřením spár cementovou maltou Příplatek k cenám za osazení obloukového obrubníku</t>
  </si>
  <si>
    <t>749367612</t>
  </si>
  <si>
    <t>"velké oblouky"35,0</t>
  </si>
  <si>
    <t>44</t>
  </si>
  <si>
    <t>916991121</t>
  </si>
  <si>
    <t>Lože pod obrubníky, krajníky nebo obruby z dlažebních kostek z betonu prostého</t>
  </si>
  <si>
    <t>-1505869902</t>
  </si>
  <si>
    <t>"(obrubník1+3+obrubník3+obrubník2)*0,2*0,25"16,55</t>
  </si>
  <si>
    <t>45</t>
  </si>
  <si>
    <t>935112111</t>
  </si>
  <si>
    <t>Osazení betonového příkopového žlabu s vyplněním a zatřením spár cementovou maltou s ložem tl. 100 mm z betonu prostého z betonových příkopových tvárnic šířky do 500 mm</t>
  </si>
  <si>
    <t>980266184</t>
  </si>
  <si>
    <t>"u vjezdů"7+6,5</t>
  </si>
  <si>
    <t>46</t>
  </si>
  <si>
    <t>59227054</t>
  </si>
  <si>
    <t>žlabovka příkopová betonová 500x500x130mm</t>
  </si>
  <si>
    <t>-1021487792</t>
  </si>
  <si>
    <t>911</t>
  </si>
  <si>
    <t>Vpusti, poklopy</t>
  </si>
  <si>
    <t>47</t>
  </si>
  <si>
    <t>899132111</t>
  </si>
  <si>
    <t>Výměna poklopu kanalizačního s rámem samonivelačním s ošetřením podkladních vrstev hloubky do 25 cm</t>
  </si>
  <si>
    <t>kus</t>
  </si>
  <si>
    <t>1383370549</t>
  </si>
  <si>
    <t>"přesný počet se upřesní"5</t>
  </si>
  <si>
    <t>48</t>
  </si>
  <si>
    <t>899132211</t>
  </si>
  <si>
    <t>Výměna poklopu vodovodního samonivelačního nebo pevného ventilového</t>
  </si>
  <si>
    <t>-1598514639</t>
  </si>
  <si>
    <t>49</t>
  </si>
  <si>
    <t>899132212</t>
  </si>
  <si>
    <t>Výměna poklopu vodovodního samonivelačního nebo pevného šoupátkového</t>
  </si>
  <si>
    <t>-1783620662</t>
  </si>
  <si>
    <t>50</t>
  </si>
  <si>
    <t>899132213</t>
  </si>
  <si>
    <t>Výměna poklopu vodovodního samonivelačního nebo pevného hydrantového</t>
  </si>
  <si>
    <t>332121117</t>
  </si>
  <si>
    <t>913</t>
  </si>
  <si>
    <t>Značka</t>
  </si>
  <si>
    <t>914111121</t>
  </si>
  <si>
    <t>Montáž svislé dopravní značky základní velikosti do 2 m2 objímkami na sloupky nebo konzoly</t>
  </si>
  <si>
    <t>-1447116831</t>
  </si>
  <si>
    <t>52</t>
  </si>
  <si>
    <t>40445609</t>
  </si>
  <si>
    <t>značky upravující přednost P1, P4 900mm</t>
  </si>
  <si>
    <t>-552130851</t>
  </si>
  <si>
    <t>53</t>
  </si>
  <si>
    <t>914511111</t>
  </si>
  <si>
    <t>Montáž sloupku dopravních značek délky do 3,5 m do betonového základu</t>
  </si>
  <si>
    <t>-2098252663</t>
  </si>
  <si>
    <t>54</t>
  </si>
  <si>
    <t>40445225</t>
  </si>
  <si>
    <t>sloupek pro dopravní značku Zn D 60mm v 3,5m</t>
  </si>
  <si>
    <t>116680286</t>
  </si>
  <si>
    <t>998</t>
  </si>
  <si>
    <t>Přesun hmot</t>
  </si>
  <si>
    <t>998223011</t>
  </si>
  <si>
    <t>Přesun hmot pro pozemní komunikace s krytem dlážděným dopravní vzdálenost do 200 m jakékoliv délky objektu</t>
  </si>
  <si>
    <t>389576024</t>
  </si>
  <si>
    <t>VP</t>
  </si>
  <si>
    <t xml:space="preserve">  Vícepráce</t>
  </si>
  <si>
    <t>PN</t>
  </si>
  <si>
    <t>SO 02 - Sadové úpravy</t>
  </si>
  <si>
    <t xml:space="preserve">    1 - Zemní práce</t>
  </si>
  <si>
    <t>Zemní práce</t>
  </si>
  <si>
    <t>183151111</t>
  </si>
  <si>
    <t>Hloubení jam pro výsadbu dřevin strojně v rovině nebo ve svahu do 1:5 obj jamky do 0,2 m3</t>
  </si>
  <si>
    <t>1410573531</t>
  </si>
  <si>
    <t>183151112</t>
  </si>
  <si>
    <t>Hloubení jam pro výsadbu dřevin strojně v rovině nebo ve svahu do 1:5 obj jamky přes 0,2 do 0,3 m3</t>
  </si>
  <si>
    <t>-1452740324</t>
  </si>
  <si>
    <t>184102114</t>
  </si>
  <si>
    <t>Výsadba dřeviny s balem D přes 0,4 do 0,5 m do jamky se zalitím v rovině a svahu do 1:5</t>
  </si>
  <si>
    <t>-1447246552</t>
  </si>
  <si>
    <t>02652026R2</t>
  </si>
  <si>
    <t>aronia 60-100 cm</t>
  </si>
  <si>
    <t>-540752389</t>
  </si>
  <si>
    <t>184102115</t>
  </si>
  <si>
    <t>Výsadba dřeviny s balem D přes 0,5 do 0,6 m do jamky se zalitím v rovině a svahu do 1:5</t>
  </si>
  <si>
    <t>1542913338</t>
  </si>
  <si>
    <t>02650300R1</t>
  </si>
  <si>
    <t>javor babyka /Acer campestre/ 150-200cm</t>
  </si>
  <si>
    <t>-476924621</t>
  </si>
  <si>
    <t>185804312</t>
  </si>
  <si>
    <t>Zalití rostlin vodou plocha přes 20 m2</t>
  </si>
  <si>
    <t>819673506</t>
  </si>
  <si>
    <t>181311103</t>
  </si>
  <si>
    <t>Rozprostření ornice tl vrstvy do 200 mm v rovině nebo ve svahu do 1:5 ručně</t>
  </si>
  <si>
    <t>532058377</t>
  </si>
  <si>
    <t>181411131</t>
  </si>
  <si>
    <t>Založení trávníku na půdě předem připravené plochy do 1000 m2 výsevem včetně utažení parkového v rovině nebo na svahu do 1:5</t>
  </si>
  <si>
    <t>-1458138620</t>
  </si>
  <si>
    <t>00572474.1</t>
  </si>
  <si>
    <t>osivo směs travní krajinná-svahová</t>
  </si>
  <si>
    <t>kg</t>
  </si>
  <si>
    <t>-1368019468</t>
  </si>
  <si>
    <t>363,709*0,04 "Přepočtené koeficientem množství</t>
  </si>
  <si>
    <t>Nakládání výkopku z hornin třídy těžitelnosti I skupiny 1 až 3 do 100 m3</t>
  </si>
  <si>
    <t>-1750592989</t>
  </si>
  <si>
    <t>20*0,2</t>
  </si>
  <si>
    <t>4*0,3</t>
  </si>
  <si>
    <t>1668955983</t>
  </si>
  <si>
    <t>1746167788</t>
  </si>
  <si>
    <t>5,2*5</t>
  </si>
  <si>
    <t>171251201</t>
  </si>
  <si>
    <t>Uložení sypaniny na skládky nebo meziskládky</t>
  </si>
  <si>
    <t>1570644356</t>
  </si>
  <si>
    <t>-115182983</t>
  </si>
  <si>
    <t>5,2*1,9</t>
  </si>
  <si>
    <t>998231311</t>
  </si>
  <si>
    <t>Přesun hmot pro sadovnické a krajinářské úpravy vodorovně do 5000 m</t>
  </si>
  <si>
    <t>1717390829</t>
  </si>
  <si>
    <t>VRN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</si>
  <si>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</si>
  <si>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</si>
  <si>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</si>
  <si>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</si>
  <si>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VRN8 - Přesun stavebních kapacit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</si>
  <si>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</si>
  <si>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</si>
  <si>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</si>
  <si>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</si>
  <si>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</si>
  <si>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soubor</t>
  </si>
  <si>
    <t>523556847</t>
  </si>
  <si>
    <t>012303000</t>
  </si>
  <si>
    <t>Geodetické práce po výstavbě</t>
  </si>
  <si>
    <t>-844071243</t>
  </si>
  <si>
    <t>013254000</t>
  </si>
  <si>
    <t>Dokumentace skutečného provedení stavby</t>
  </si>
  <si>
    <t>398605562</t>
  </si>
  <si>
    <t>VRN3</t>
  </si>
  <si>
    <t>Zařízení staveniště</t>
  </si>
  <si>
    <t>030001000</t>
  </si>
  <si>
    <t>-1547091392</t>
  </si>
  <si>
    <t>033002000</t>
  </si>
  <si>
    <t>Připojení staveniště na inženýrské sítě</t>
  </si>
  <si>
    <t>-147721894</t>
  </si>
  <si>
    <t>033203000</t>
  </si>
  <si>
    <t>Energie pro zařízení staveniště</t>
  </si>
  <si>
    <t>ks</t>
  </si>
  <si>
    <t>1807716617</t>
  </si>
  <si>
    <t>034103000</t>
  </si>
  <si>
    <t>Oplocení staveniště, zabezpečení stavby</t>
  </si>
  <si>
    <t>-372173277</t>
  </si>
  <si>
    <t>034503000</t>
  </si>
  <si>
    <t>Informační tabule na staveništi</t>
  </si>
  <si>
    <t>723500707</t>
  </si>
  <si>
    <t>039002000</t>
  </si>
  <si>
    <t>Zrušení zařízení staveniště</t>
  </si>
  <si>
    <t>-1540762409</t>
  </si>
  <si>
    <t>619996135</t>
  </si>
  <si>
    <t>Ochrana stavebních konstrukcí a samostatných prvků včetně pozdějšího odstranění obedněním z řeziva samostatných konstrukcí a prvků</t>
  </si>
  <si>
    <t>-296050196</t>
  </si>
  <si>
    <t>"stromy, sloupy aj."5</t>
  </si>
  <si>
    <t>913111111</t>
  </si>
  <si>
    <t>Montáž a demontáž dočasných dopravních značek zařízení pro upevnění samostatných značek podstavce plastového</t>
  </si>
  <si>
    <t>-1453999854</t>
  </si>
  <si>
    <t>913111112</t>
  </si>
  <si>
    <t>Montáž a demontáž dočasných dopravních značek zařízení pro upevnění samostatných značek sloupku délky do 2 m</t>
  </si>
  <si>
    <t>1761583594</t>
  </si>
  <si>
    <t>913111115</t>
  </si>
  <si>
    <t>Montáž a demontáž dočasných dopravních značek samostatných značek základních</t>
  </si>
  <si>
    <t>1880875965</t>
  </si>
  <si>
    <t>913111211</t>
  </si>
  <si>
    <t>Montáž a demontáž dočasných dopravních značek Příplatek za první a každý další den použití dočasných dopravních značek k ceně 11-1111</t>
  </si>
  <si>
    <t>-568728146</t>
  </si>
  <si>
    <t>4*60 "Přepočtené koeficientem množství</t>
  </si>
  <si>
    <t>913111212</t>
  </si>
  <si>
    <t>Montáž a demontáž dočasných dopravních značek Příplatek za první a každý další den použití dočasných dopravních značek k ceně 11-1112</t>
  </si>
  <si>
    <t>1572464091</t>
  </si>
  <si>
    <t>913111215</t>
  </si>
  <si>
    <t>Montáž a demontáž dočasných dopravních značek Příplatek za první a každý další den použití dočasných dopravních značek k ceně 11-1115</t>
  </si>
  <si>
    <t>-1285062002</t>
  </si>
  <si>
    <t>K002</t>
  </si>
  <si>
    <t>Zajištění bezpečného přístupu (osob) k nemovitosti - lávka, silnostěnný plech aj.</t>
  </si>
  <si>
    <t>-1220876423</t>
  </si>
  <si>
    <t>VRN4</t>
  </si>
  <si>
    <t>Inženýrská činnost</t>
  </si>
  <si>
    <t>043154000</t>
  </si>
  <si>
    <t>Zkoušky hutnící</t>
  </si>
  <si>
    <t>-116687946</t>
  </si>
  <si>
    <t>045002000</t>
  </si>
  <si>
    <t>Kompletační a koordinační činnost</t>
  </si>
  <si>
    <t>hod</t>
  </si>
  <si>
    <t>1186119493</t>
  </si>
  <si>
    <t>VRN8</t>
  </si>
  <si>
    <t>Přesun stavebních kapacit</t>
  </si>
  <si>
    <t>081002000</t>
  </si>
  <si>
    <t>Doprava zaměstnanců</t>
  </si>
  <si>
    <t>kpl</t>
  </si>
  <si>
    <t>231519058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</si>
</sst>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2023-035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Místní komunikace, Vysoká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Vysoká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12. 9. 2023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Vysoká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EMSTAV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 01 - Komunikace'!P130</f>
        <v>0</v>
      </c>
      <c r="AV95" s="128">
        <f>'SO 01 - Komunikace'!J33</f>
        <v>0</v>
      </c>
      <c r="AW95" s="128">
        <f>'SO 01 - Komunikace'!J34</f>
        <v>0</v>
      </c>
      <c r="AX95" s="128">
        <f>'SO 01 - Komunikace'!J35</f>
        <v>0</v>
      </c>
      <c r="AY95" s="128">
        <f>'SO 01 - Komunikace'!J36</f>
        <v>0</v>
      </c>
      <c r="AZ95" s="128">
        <f>'SO 01 - Komunikace'!F33</f>
        <v>0</v>
      </c>
      <c r="BA95" s="128">
        <f>'SO 01 - Komunikace'!F34</f>
        <v>0</v>
      </c>
      <c r="BB95" s="128">
        <f>'SO 01 - Komunikace'!F35</f>
        <v>0</v>
      </c>
      <c r="BC95" s="128">
        <f>'SO 01 - Komunikace'!F36</f>
        <v>0</v>
      </c>
      <c r="BD95" s="130">
        <f>'SO 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7" customFormat="1" ht="16.5" customHeight="1">
      <c r="A96" s="119" t="s">
        <v>82</v>
      </c>
      <c r="B96" s="120"/>
      <c r="C96" s="121"/>
      <c r="D96" s="122" t="s">
        <v>89</v>
      </c>
      <c r="E96" s="122"/>
      <c r="F96" s="122"/>
      <c r="G96" s="122"/>
      <c r="H96" s="122"/>
      <c r="I96" s="123"/>
      <c r="J96" s="122" t="s">
        <v>90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02 - Sadové úpravy'!J30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85</v>
      </c>
      <c r="AR96" s="126"/>
      <c r="AS96" s="127">
        <v>0</v>
      </c>
      <c r="AT96" s="128">
        <f>ROUND(SUM(AV96:AW96),2)</f>
        <v>0</v>
      </c>
      <c r="AU96" s="129">
        <f>'SO 02 - Sadové úpravy'!P122</f>
        <v>0</v>
      </c>
      <c r="AV96" s="128">
        <f>'SO 02 - Sadové úpravy'!J33</f>
        <v>0</v>
      </c>
      <c r="AW96" s="128">
        <f>'SO 02 - Sadové úpravy'!J34</f>
        <v>0</v>
      </c>
      <c r="AX96" s="128">
        <f>'SO 02 - Sadové úpravy'!J35</f>
        <v>0</v>
      </c>
      <c r="AY96" s="128">
        <f>'SO 02 - Sadové úpravy'!J36</f>
        <v>0</v>
      </c>
      <c r="AZ96" s="128">
        <f>'SO 02 - Sadové úpravy'!F33</f>
        <v>0</v>
      </c>
      <c r="BA96" s="128">
        <f>'SO 02 - Sadové úpravy'!F34</f>
        <v>0</v>
      </c>
      <c r="BB96" s="128">
        <f>'SO 02 - Sadové úpravy'!F35</f>
        <v>0</v>
      </c>
      <c r="BC96" s="128">
        <f>'SO 02 - Sadové úpravy'!F36</f>
        <v>0</v>
      </c>
      <c r="BD96" s="130">
        <f>'SO 02 - Sadové úpravy'!F37</f>
        <v>0</v>
      </c>
      <c r="BE96" s="7"/>
      <c r="BT96" s="131" t="s">
        <v>86</v>
      </c>
      <c r="BV96" s="131" t="s">
        <v>80</v>
      </c>
      <c r="BW96" s="131" t="s">
        <v>91</v>
      </c>
      <c r="BX96" s="131" t="s">
        <v>5</v>
      </c>
      <c r="CL96" s="131" t="s">
        <v>1</v>
      </c>
      <c r="CM96" s="131" t="s">
        <v>88</v>
      </c>
    </row>
    <row r="97" s="7" customFormat="1" ht="16.5" customHeight="1">
      <c r="A97" s="119" t="s">
        <v>82</v>
      </c>
      <c r="B97" s="120"/>
      <c r="C97" s="121"/>
      <c r="D97" s="122" t="s">
        <v>92</v>
      </c>
      <c r="E97" s="122"/>
      <c r="F97" s="122"/>
      <c r="G97" s="122"/>
      <c r="H97" s="122"/>
      <c r="I97" s="123"/>
      <c r="J97" s="122" t="s">
        <v>93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'VRN - Vedlejší náklady'!J30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85</v>
      </c>
      <c r="AR97" s="126"/>
      <c r="AS97" s="132">
        <v>0</v>
      </c>
      <c r="AT97" s="133">
        <f>ROUND(SUM(AV97:AW97),2)</f>
        <v>0</v>
      </c>
      <c r="AU97" s="134">
        <f>'VRN - Vedlejší náklady'!P122</f>
        <v>0</v>
      </c>
      <c r="AV97" s="133">
        <f>'VRN - Vedlejší náklady'!J33</f>
        <v>0</v>
      </c>
      <c r="AW97" s="133">
        <f>'VRN - Vedlejší náklady'!J34</f>
        <v>0</v>
      </c>
      <c r="AX97" s="133">
        <f>'VRN - Vedlejší náklady'!J35</f>
        <v>0</v>
      </c>
      <c r="AY97" s="133">
        <f>'VRN - Vedlejší náklady'!J36</f>
        <v>0</v>
      </c>
      <c r="AZ97" s="133">
        <f>'VRN - Vedlejší náklady'!F33</f>
        <v>0</v>
      </c>
      <c r="BA97" s="133">
        <f>'VRN - Vedlejší náklady'!F34</f>
        <v>0</v>
      </c>
      <c r="BB97" s="133">
        <f>'VRN - Vedlejší náklady'!F35</f>
        <v>0</v>
      </c>
      <c r="BC97" s="133">
        <f>'VRN - Vedlejší náklady'!F36</f>
        <v>0</v>
      </c>
      <c r="BD97" s="135">
        <f>'VRN - Vedlejší náklady'!F37</f>
        <v>0</v>
      </c>
      <c r="BE97" s="7"/>
      <c r="BT97" s="131" t="s">
        <v>86</v>
      </c>
      <c r="BV97" s="131" t="s">
        <v>80</v>
      </c>
      <c r="BW97" s="131" t="s">
        <v>94</v>
      </c>
      <c r="BX97" s="131" t="s">
        <v>5</v>
      </c>
      <c r="CL97" s="131" t="s">
        <v>1</v>
      </c>
      <c r="CM97" s="131" t="s">
        <v>88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SsW2g2w+iu1T9NjwGawI+sZiPwazxUmmgY3D8ZYDy5GN1EID1QRVHMu44fHyOJkgwjpcTIbRCHWKccW9GzrsEQ==" hashValue="WOfTPm49S3NkXWPA7uZfO8BHaBaUtXRQAX9VFN+eSRnfqhTkpa2LyzccEK64L/0CPjfQONm0CPeLPBu/4Guxsw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Komunikace'!C2" display="/"/>
    <hyperlink ref="A96" location="'SO 02 - Sadové úpravy'!C2" display="/"/>
    <hyperlink ref="A97" location="'VRN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Místní komunikace, Vysoká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12. 9. 2023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ROUND(J130,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ROUND((ROUND((SUM(BE130:BE305)),  2) + SUM(BE307:BE311)), 2)</f>
        <v>0</v>
      </c>
      <c r="G33" s="38"/>
      <c r="H33" s="38"/>
      <c r="I33" s="155">
        <v>0.20999999999999999</v>
      </c>
      <c r="J33" s="154">
        <f>ROUND((ROUND(((SUM(BE130:BE305))*I33),  2) + (SUM(BE307:BE311)*I33)),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ROUND((ROUND((SUM(BF130:BF305)),  2) + SUM(BF307:BF311)), 2)</f>
        <v>0</v>
      </c>
      <c r="G34" s="38"/>
      <c r="H34" s="38"/>
      <c r="I34" s="155">
        <v>0.14999999999999999</v>
      </c>
      <c r="J34" s="154">
        <f>ROUND((ROUND(((SUM(BF130:BF305))*I34),  2) + (SUM(BF307:BF311)*I34)),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ROUND((ROUND((SUM(BG130:BG305)),  2) + SUM(BG307:BG311)),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ROUND((ROUND((SUM(BH130:BH305)),  2) + SUM(BH307:BH311)),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ROUND((ROUND((SUM(BI130:BI305)),  2) + SUM(BI307:BI311)),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Místní komunikace, Vysoká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Vysoká</v>
      </c>
      <c r="G89" s="40"/>
      <c r="H89" s="40"/>
      <c r="I89" s="32" t="s">
        <v>22</v>
      </c>
      <c r="J89" s="79" t="str">
        <f>IF(J12="","",J12)</f>
        <v>12. 9. 2023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Obec Vysoká</v>
      </c>
      <c r="G91" s="40"/>
      <c r="H91" s="40"/>
      <c r="I91" s="32" t="s">
        <v>31</v>
      </c>
      <c r="J91" s="36" t="str">
        <f>E21</f>
        <v>EMSTAV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J130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J131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J132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J150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106</v>
      </c>
      <c r="E100" s="188"/>
      <c r="F100" s="188"/>
      <c r="G100" s="188"/>
      <c r="H100" s="188"/>
      <c r="I100" s="188"/>
      <c r="J100" s="189">
        <f>J158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107</v>
      </c>
      <c r="E101" s="188"/>
      <c r="F101" s="188"/>
      <c r="G101" s="188"/>
      <c r="H101" s="188"/>
      <c r="I101" s="188"/>
      <c r="J101" s="189">
        <f>J164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108</v>
      </c>
      <c r="E102" s="188"/>
      <c r="F102" s="188"/>
      <c r="G102" s="188"/>
      <c r="H102" s="188"/>
      <c r="I102" s="188"/>
      <c r="J102" s="189">
        <f>J180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J199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5"/>
      <c r="C104" s="186"/>
      <c r="D104" s="187" t="s">
        <v>110</v>
      </c>
      <c r="E104" s="188"/>
      <c r="F104" s="188"/>
      <c r="G104" s="188"/>
      <c r="H104" s="188"/>
      <c r="I104" s="188"/>
      <c r="J104" s="189">
        <f>J221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111</v>
      </c>
      <c r="E105" s="188"/>
      <c r="F105" s="188"/>
      <c r="G105" s="188"/>
      <c r="H105" s="188"/>
      <c r="I105" s="188"/>
      <c r="J105" s="189">
        <f>J228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112</v>
      </c>
      <c r="E106" s="188"/>
      <c r="F106" s="188"/>
      <c r="G106" s="188"/>
      <c r="H106" s="188"/>
      <c r="I106" s="188"/>
      <c r="J106" s="189">
        <f>J250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113</v>
      </c>
      <c r="E107" s="188"/>
      <c r="F107" s="188"/>
      <c r="G107" s="188"/>
      <c r="H107" s="188"/>
      <c r="I107" s="188"/>
      <c r="J107" s="189">
        <f>J288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114</v>
      </c>
      <c r="E108" s="188"/>
      <c r="F108" s="188"/>
      <c r="G108" s="188"/>
      <c r="H108" s="188"/>
      <c r="I108" s="188"/>
      <c r="J108" s="189">
        <f>J295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115</v>
      </c>
      <c r="E109" s="188"/>
      <c r="F109" s="188"/>
      <c r="G109" s="188"/>
      <c r="H109" s="188"/>
      <c r="I109" s="188"/>
      <c r="J109" s="189">
        <f>J304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1.84" customHeight="1">
      <c r="A110" s="9"/>
      <c r="B110" s="179"/>
      <c r="C110" s="180"/>
      <c r="D110" s="191" t="s">
        <v>116</v>
      </c>
      <c r="E110" s="180"/>
      <c r="F110" s="180"/>
      <c r="G110" s="180"/>
      <c r="H110" s="180"/>
      <c r="I110" s="180"/>
      <c r="J110" s="192">
        <f>J306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117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74" t="str">
        <f>E7</f>
        <v>Místní komunikace, Vysoká</v>
      </c>
      <c r="F120" s="32"/>
      <c r="G120" s="32"/>
      <c r="H120" s="32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96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E9</f>
        <v>SO 01 - Komunikace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F12</f>
        <v>Vysoká</v>
      </c>
      <c r="G124" s="40"/>
      <c r="H124" s="40"/>
      <c r="I124" s="32" t="s">
        <v>22</v>
      </c>
      <c r="J124" s="79" t="str">
        <f>IF(J12="","",J12)</f>
        <v>12. 9. 2023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E15</f>
        <v>Obec Vysoká</v>
      </c>
      <c r="G126" s="40"/>
      <c r="H126" s="40"/>
      <c r="I126" s="32" t="s">
        <v>31</v>
      </c>
      <c r="J126" s="36" t="str">
        <f>E21</f>
        <v>EMSTAV s.r.o.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29</v>
      </c>
      <c r="D127" s="40"/>
      <c r="E127" s="40"/>
      <c r="F127" s="27" t="str">
        <f>IF(E18="","",E18)</f>
        <v>Vyplň údaj</v>
      </c>
      <c r="G127" s="40"/>
      <c r="H127" s="40"/>
      <c r="I127" s="32" t="s">
        <v>34</v>
      </c>
      <c r="J127" s="36" t="str">
        <f>E24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3"/>
      <c r="B129" s="194"/>
      <c r="C129" s="195" t="s">
        <v>118</v>
      </c>
      <c r="D129" s="196" t="s">
        <v>63</v>
      </c>
      <c r="E129" s="196" t="s">
        <v>59</v>
      </c>
      <c r="F129" s="196" t="s">
        <v>60</v>
      </c>
      <c r="G129" s="196" t="s">
        <v>119</v>
      </c>
      <c r="H129" s="196" t="s">
        <v>120</v>
      </c>
      <c r="I129" s="196" t="s">
        <v>121</v>
      </c>
      <c r="J129" s="197" t="s">
        <v>100</v>
      </c>
      <c r="K129" s="198" t="s">
        <v>122</v>
      </c>
      <c r="L129" s="199"/>
      <c r="M129" s="100" t="s">
        <v>1</v>
      </c>
      <c r="N129" s="101" t="s">
        <v>42</v>
      </c>
      <c r="O129" s="101" t="s">
        <v>123</v>
      </c>
      <c r="P129" s="101" t="s">
        <v>124</v>
      </c>
      <c r="Q129" s="101" t="s">
        <v>125</v>
      </c>
      <c r="R129" s="101" t="s">
        <v>126</v>
      </c>
      <c r="S129" s="101" t="s">
        <v>127</v>
      </c>
      <c r="T129" s="102" t="s">
        <v>128</v>
      </c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</row>
    <row r="130" s="2" customFormat="1" ht="22.8" customHeight="1">
      <c r="A130" s="38"/>
      <c r="B130" s="39"/>
      <c r="C130" s="107" t="s">
        <v>129</v>
      </c>
      <c r="D130" s="40"/>
      <c r="E130" s="40"/>
      <c r="F130" s="40"/>
      <c r="G130" s="40"/>
      <c r="H130" s="40"/>
      <c r="I130" s="40"/>
      <c r="J130" s="200">
        <f>BK130</f>
        <v>0</v>
      </c>
      <c r="K130" s="40"/>
      <c r="L130" s="44"/>
      <c r="M130" s="103"/>
      <c r="N130" s="201"/>
      <c r="O130" s="104"/>
      <c r="P130" s="202">
        <f>P131+P306</f>
        <v>0</v>
      </c>
      <c r="Q130" s="104"/>
      <c r="R130" s="202">
        <f>R131+R306</f>
        <v>0</v>
      </c>
      <c r="S130" s="104"/>
      <c r="T130" s="203">
        <f>T131+T306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77</v>
      </c>
      <c r="AU130" s="17" t="s">
        <v>102</v>
      </c>
      <c r="BK130" s="204">
        <f>BK131+BK306</f>
        <v>0</v>
      </c>
    </row>
    <row r="131" s="12" customFormat="1" ht="25.92" customHeight="1">
      <c r="A131" s="12"/>
      <c r="B131" s="205"/>
      <c r="C131" s="206"/>
      <c r="D131" s="207" t="s">
        <v>77</v>
      </c>
      <c r="E131" s="208" t="s">
        <v>130</v>
      </c>
      <c r="F131" s="208" t="s">
        <v>131</v>
      </c>
      <c r="G131" s="206"/>
      <c r="H131" s="206"/>
      <c r="I131" s="209"/>
      <c r="J131" s="192">
        <f>BK131</f>
        <v>0</v>
      </c>
      <c r="K131" s="206"/>
      <c r="L131" s="210"/>
      <c r="M131" s="211"/>
      <c r="N131" s="212"/>
      <c r="O131" s="212"/>
      <c r="P131" s="213">
        <f>P132+P150+P158+P164+P180+P199+P228+P250+P288+P295+P304</f>
        <v>0</v>
      </c>
      <c r="Q131" s="212"/>
      <c r="R131" s="213">
        <f>R132+R150+R158+R164+R180+R199+R228+R250+R288+R295+R304</f>
        <v>0</v>
      </c>
      <c r="S131" s="212"/>
      <c r="T131" s="214">
        <f>T132+T150+T158+T164+T180+T199+T228+T250+T288+T295+T304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86</v>
      </c>
      <c r="AT131" s="216" t="s">
        <v>77</v>
      </c>
      <c r="AU131" s="216" t="s">
        <v>78</v>
      </c>
      <c r="AY131" s="215" t="s">
        <v>132</v>
      </c>
      <c r="BK131" s="217">
        <f>BK132+BK150+BK158+BK164+BK180+BK199+BK228+BK250+BK288+BK295+BK304</f>
        <v>0</v>
      </c>
    </row>
    <row r="132" s="12" customFormat="1" ht="22.8" customHeight="1">
      <c r="A132" s="12"/>
      <c r="B132" s="205"/>
      <c r="C132" s="206"/>
      <c r="D132" s="207" t="s">
        <v>77</v>
      </c>
      <c r="E132" s="218" t="s">
        <v>133</v>
      </c>
      <c r="F132" s="218" t="s">
        <v>134</v>
      </c>
      <c r="G132" s="206"/>
      <c r="H132" s="206"/>
      <c r="I132" s="209"/>
      <c r="J132" s="219">
        <f>BK132</f>
        <v>0</v>
      </c>
      <c r="K132" s="206"/>
      <c r="L132" s="210"/>
      <c r="M132" s="211"/>
      <c r="N132" s="212"/>
      <c r="O132" s="212"/>
      <c r="P132" s="213">
        <f>SUM(P133:P149)</f>
        <v>0</v>
      </c>
      <c r="Q132" s="212"/>
      <c r="R132" s="213">
        <f>SUM(R133:R149)</f>
        <v>0</v>
      </c>
      <c r="S132" s="212"/>
      <c r="T132" s="214">
        <f>SUM(T133:T149)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86</v>
      </c>
      <c r="AT132" s="216" t="s">
        <v>77</v>
      </c>
      <c r="AU132" s="216" t="s">
        <v>86</v>
      </c>
      <c r="AY132" s="215" t="s">
        <v>132</v>
      </c>
      <c r="BK132" s="217">
        <f>SUM(BK133:BK149)</f>
        <v>0</v>
      </c>
    </row>
    <row r="133" s="2" customFormat="1" ht="24.15" customHeight="1">
      <c r="A133" s="38"/>
      <c r="B133" s="39"/>
      <c r="C133" s="220" t="s">
        <v>86</v>
      </c>
      <c r="D133" s="220" t="s">
        <v>135</v>
      </c>
      <c r="E133" s="221" t="s">
        <v>136</v>
      </c>
      <c r="F133" s="222" t="s">
        <v>137</v>
      </c>
      <c r="G133" s="223" t="s">
        <v>138</v>
      </c>
      <c r="H133" s="224">
        <v>99.893000000000001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43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139</v>
      </c>
      <c r="AT133" s="232" t="s">
        <v>135</v>
      </c>
      <c r="AU133" s="232" t="s">
        <v>88</v>
      </c>
      <c r="AY133" s="17" t="s">
        <v>132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86</v>
      </c>
      <c r="BK133" s="233">
        <f>ROUND(I133*H133,2)</f>
        <v>0</v>
      </c>
      <c r="BL133" s="17" t="s">
        <v>139</v>
      </c>
      <c r="BM133" s="232" t="s">
        <v>140</v>
      </c>
    </row>
    <row r="134" s="2" customFormat="1">
      <c r="A134" s="38"/>
      <c r="B134" s="39"/>
      <c r="C134" s="40"/>
      <c r="D134" s="234" t="s">
        <v>141</v>
      </c>
      <c r="E134" s="40"/>
      <c r="F134" s="235" t="s">
        <v>142</v>
      </c>
      <c r="G134" s="40"/>
      <c r="H134" s="40"/>
      <c r="I134" s="236"/>
      <c r="J134" s="40"/>
      <c r="K134" s="40"/>
      <c r="L134" s="44"/>
      <c r="M134" s="237"/>
      <c r="N134" s="238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141</v>
      </c>
      <c r="AU134" s="17" t="s">
        <v>88</v>
      </c>
    </row>
    <row r="135" s="13" customFormat="1">
      <c r="A135" s="13"/>
      <c r="B135" s="239"/>
      <c r="C135" s="240"/>
      <c r="D135" s="234" t="s">
        <v>143</v>
      </c>
      <c r="E135" s="241" t="s">
        <v>1</v>
      </c>
      <c r="F135" s="242" t="s">
        <v>144</v>
      </c>
      <c r="G135" s="240"/>
      <c r="H135" s="241" t="s">
        <v>1</v>
      </c>
      <c r="I135" s="243"/>
      <c r="J135" s="240"/>
      <c r="K135" s="240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143</v>
      </c>
      <c r="AU135" s="248" t="s">
        <v>88</v>
      </c>
      <c r="AV135" s="13" t="s">
        <v>86</v>
      </c>
      <c r="AW135" s="13" t="s">
        <v>36</v>
      </c>
      <c r="AX135" s="13" t="s">
        <v>78</v>
      </c>
      <c r="AY135" s="248" t="s">
        <v>132</v>
      </c>
    </row>
    <row r="136" s="13" customFormat="1">
      <c r="A136" s="13"/>
      <c r="B136" s="239"/>
      <c r="C136" s="240"/>
      <c r="D136" s="234" t="s">
        <v>143</v>
      </c>
      <c r="E136" s="241" t="s">
        <v>1</v>
      </c>
      <c r="F136" s="242" t="s">
        <v>145</v>
      </c>
      <c r="G136" s="240"/>
      <c r="H136" s="241" t="s">
        <v>1</v>
      </c>
      <c r="I136" s="243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143</v>
      </c>
      <c r="AU136" s="248" t="s">
        <v>88</v>
      </c>
      <c r="AV136" s="13" t="s">
        <v>86</v>
      </c>
      <c r="AW136" s="13" t="s">
        <v>36</v>
      </c>
      <c r="AX136" s="13" t="s">
        <v>78</v>
      </c>
      <c r="AY136" s="248" t="s">
        <v>132</v>
      </c>
    </row>
    <row r="137" s="14" customFormat="1">
      <c r="A137" s="14"/>
      <c r="B137" s="249"/>
      <c r="C137" s="250"/>
      <c r="D137" s="234" t="s">
        <v>143</v>
      </c>
      <c r="E137" s="251" t="s">
        <v>1</v>
      </c>
      <c r="F137" s="252" t="s">
        <v>146</v>
      </c>
      <c r="G137" s="250"/>
      <c r="H137" s="253">
        <v>99.892799999999994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143</v>
      </c>
      <c r="AU137" s="259" t="s">
        <v>88</v>
      </c>
      <c r="AV137" s="14" t="s">
        <v>88</v>
      </c>
      <c r="AW137" s="14" t="s">
        <v>36</v>
      </c>
      <c r="AX137" s="14" t="s">
        <v>78</v>
      </c>
      <c r="AY137" s="259" t="s">
        <v>132</v>
      </c>
    </row>
    <row r="138" s="15" customFormat="1">
      <c r="A138" s="15"/>
      <c r="B138" s="260"/>
      <c r="C138" s="261"/>
      <c r="D138" s="234" t="s">
        <v>143</v>
      </c>
      <c r="E138" s="262" t="s">
        <v>1</v>
      </c>
      <c r="F138" s="263" t="s">
        <v>147</v>
      </c>
      <c r="G138" s="261"/>
      <c r="H138" s="264">
        <v>99.892799999999994</v>
      </c>
      <c r="I138" s="265"/>
      <c r="J138" s="261"/>
      <c r="K138" s="261"/>
      <c r="L138" s="266"/>
      <c r="M138" s="267"/>
      <c r="N138" s="268"/>
      <c r="O138" s="268"/>
      <c r="P138" s="268"/>
      <c r="Q138" s="268"/>
      <c r="R138" s="268"/>
      <c r="S138" s="268"/>
      <c r="T138" s="26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0" t="s">
        <v>143</v>
      </c>
      <c r="AU138" s="270" t="s">
        <v>88</v>
      </c>
      <c r="AV138" s="15" t="s">
        <v>139</v>
      </c>
      <c r="AW138" s="15" t="s">
        <v>36</v>
      </c>
      <c r="AX138" s="15" t="s">
        <v>86</v>
      </c>
      <c r="AY138" s="270" t="s">
        <v>132</v>
      </c>
    </row>
    <row r="139" s="2" customFormat="1" ht="62.7" customHeight="1">
      <c r="A139" s="38"/>
      <c r="B139" s="39"/>
      <c r="C139" s="220" t="s">
        <v>88</v>
      </c>
      <c r="D139" s="220" t="s">
        <v>135</v>
      </c>
      <c r="E139" s="221" t="s">
        <v>148</v>
      </c>
      <c r="F139" s="222" t="s">
        <v>149</v>
      </c>
      <c r="G139" s="223" t="s">
        <v>150</v>
      </c>
      <c r="H139" s="224">
        <v>90.927000000000007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43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139</v>
      </c>
      <c r="AT139" s="232" t="s">
        <v>135</v>
      </c>
      <c r="AU139" s="232" t="s">
        <v>88</v>
      </c>
      <c r="AY139" s="17" t="s">
        <v>132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86</v>
      </c>
      <c r="BK139" s="233">
        <f>ROUND(I139*H139,2)</f>
        <v>0</v>
      </c>
      <c r="BL139" s="17" t="s">
        <v>139</v>
      </c>
      <c r="BM139" s="232" t="s">
        <v>151</v>
      </c>
    </row>
    <row r="140" s="13" customFormat="1">
      <c r="A140" s="13"/>
      <c r="B140" s="239"/>
      <c r="C140" s="240"/>
      <c r="D140" s="234" t="s">
        <v>143</v>
      </c>
      <c r="E140" s="241" t="s">
        <v>1</v>
      </c>
      <c r="F140" s="242" t="s">
        <v>152</v>
      </c>
      <c r="G140" s="240"/>
      <c r="H140" s="241" t="s">
        <v>1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143</v>
      </c>
      <c r="AU140" s="248" t="s">
        <v>88</v>
      </c>
      <c r="AV140" s="13" t="s">
        <v>86</v>
      </c>
      <c r="AW140" s="13" t="s">
        <v>36</v>
      </c>
      <c r="AX140" s="13" t="s">
        <v>78</v>
      </c>
      <c r="AY140" s="248" t="s">
        <v>132</v>
      </c>
    </row>
    <row r="141" s="14" customFormat="1">
      <c r="A141" s="14"/>
      <c r="B141" s="249"/>
      <c r="C141" s="250"/>
      <c r="D141" s="234" t="s">
        <v>143</v>
      </c>
      <c r="E141" s="251" t="s">
        <v>1</v>
      </c>
      <c r="F141" s="252" t="s">
        <v>153</v>
      </c>
      <c r="G141" s="250"/>
      <c r="H141" s="253">
        <v>90.927249999999987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143</v>
      </c>
      <c r="AU141" s="259" t="s">
        <v>88</v>
      </c>
      <c r="AV141" s="14" t="s">
        <v>88</v>
      </c>
      <c r="AW141" s="14" t="s">
        <v>36</v>
      </c>
      <c r="AX141" s="14" t="s">
        <v>78</v>
      </c>
      <c r="AY141" s="259" t="s">
        <v>132</v>
      </c>
    </row>
    <row r="142" s="15" customFormat="1">
      <c r="A142" s="15"/>
      <c r="B142" s="260"/>
      <c r="C142" s="261"/>
      <c r="D142" s="234" t="s">
        <v>143</v>
      </c>
      <c r="E142" s="262" t="s">
        <v>1</v>
      </c>
      <c r="F142" s="263" t="s">
        <v>147</v>
      </c>
      <c r="G142" s="261"/>
      <c r="H142" s="264">
        <v>90.927249999999987</v>
      </c>
      <c r="I142" s="265"/>
      <c r="J142" s="261"/>
      <c r="K142" s="261"/>
      <c r="L142" s="266"/>
      <c r="M142" s="267"/>
      <c r="N142" s="268"/>
      <c r="O142" s="268"/>
      <c r="P142" s="268"/>
      <c r="Q142" s="268"/>
      <c r="R142" s="268"/>
      <c r="S142" s="268"/>
      <c r="T142" s="26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0" t="s">
        <v>143</v>
      </c>
      <c r="AU142" s="270" t="s">
        <v>88</v>
      </c>
      <c r="AV142" s="15" t="s">
        <v>139</v>
      </c>
      <c r="AW142" s="15" t="s">
        <v>36</v>
      </c>
      <c r="AX142" s="15" t="s">
        <v>86</v>
      </c>
      <c r="AY142" s="270" t="s">
        <v>132</v>
      </c>
    </row>
    <row r="143" s="2" customFormat="1" ht="62.7" customHeight="1">
      <c r="A143" s="38"/>
      <c r="B143" s="39"/>
      <c r="C143" s="220" t="s">
        <v>154</v>
      </c>
      <c r="D143" s="220" t="s">
        <v>135</v>
      </c>
      <c r="E143" s="221" t="s">
        <v>148</v>
      </c>
      <c r="F143" s="222" t="s">
        <v>149</v>
      </c>
      <c r="G143" s="223" t="s">
        <v>150</v>
      </c>
      <c r="H143" s="224">
        <v>90.927000000000007</v>
      </c>
      <c r="I143" s="225"/>
      <c r="J143" s="226">
        <f>ROUND(I143*H143,2)</f>
        <v>0</v>
      </c>
      <c r="K143" s="227"/>
      <c r="L143" s="44"/>
      <c r="M143" s="228" t="s">
        <v>1</v>
      </c>
      <c r="N143" s="229" t="s">
        <v>43</v>
      </c>
      <c r="O143" s="91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2" t="s">
        <v>139</v>
      </c>
      <c r="AT143" s="232" t="s">
        <v>135</v>
      </c>
      <c r="AU143" s="232" t="s">
        <v>88</v>
      </c>
      <c r="AY143" s="17" t="s">
        <v>132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86</v>
      </c>
      <c r="BK143" s="233">
        <f>ROUND(I143*H143,2)</f>
        <v>0</v>
      </c>
      <c r="BL143" s="17" t="s">
        <v>139</v>
      </c>
      <c r="BM143" s="232" t="s">
        <v>155</v>
      </c>
    </row>
    <row r="144" s="2" customFormat="1">
      <c r="A144" s="38"/>
      <c r="B144" s="39"/>
      <c r="C144" s="40"/>
      <c r="D144" s="234" t="s">
        <v>141</v>
      </c>
      <c r="E144" s="40"/>
      <c r="F144" s="235" t="s">
        <v>156</v>
      </c>
      <c r="G144" s="40"/>
      <c r="H144" s="40"/>
      <c r="I144" s="236"/>
      <c r="J144" s="40"/>
      <c r="K144" s="40"/>
      <c r="L144" s="44"/>
      <c r="M144" s="237"/>
      <c r="N144" s="23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141</v>
      </c>
      <c r="AU144" s="17" t="s">
        <v>88</v>
      </c>
    </row>
    <row r="145" s="2" customFormat="1" ht="44.25" customHeight="1">
      <c r="A145" s="38"/>
      <c r="B145" s="39"/>
      <c r="C145" s="220" t="s">
        <v>139</v>
      </c>
      <c r="D145" s="220" t="s">
        <v>135</v>
      </c>
      <c r="E145" s="221" t="s">
        <v>157</v>
      </c>
      <c r="F145" s="222" t="s">
        <v>158</v>
      </c>
      <c r="G145" s="223" t="s">
        <v>150</v>
      </c>
      <c r="H145" s="224">
        <v>90.927000000000007</v>
      </c>
      <c r="I145" s="225"/>
      <c r="J145" s="226">
        <f>ROUND(I145*H145,2)</f>
        <v>0</v>
      </c>
      <c r="K145" s="227"/>
      <c r="L145" s="44"/>
      <c r="M145" s="228" t="s">
        <v>1</v>
      </c>
      <c r="N145" s="229" t="s">
        <v>43</v>
      </c>
      <c r="O145" s="91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2" t="s">
        <v>139</v>
      </c>
      <c r="AT145" s="232" t="s">
        <v>135</v>
      </c>
      <c r="AU145" s="232" t="s">
        <v>88</v>
      </c>
      <c r="AY145" s="17" t="s">
        <v>132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86</v>
      </c>
      <c r="BK145" s="233">
        <f>ROUND(I145*H145,2)</f>
        <v>0</v>
      </c>
      <c r="BL145" s="17" t="s">
        <v>139</v>
      </c>
      <c r="BM145" s="232" t="s">
        <v>159</v>
      </c>
    </row>
    <row r="146" s="2" customFormat="1" ht="55.5" customHeight="1">
      <c r="A146" s="38"/>
      <c r="B146" s="39"/>
      <c r="C146" s="220" t="s">
        <v>160</v>
      </c>
      <c r="D146" s="220" t="s">
        <v>135</v>
      </c>
      <c r="E146" s="221" t="s">
        <v>161</v>
      </c>
      <c r="F146" s="222" t="s">
        <v>162</v>
      </c>
      <c r="G146" s="223" t="s">
        <v>138</v>
      </c>
      <c r="H146" s="224">
        <v>363.709</v>
      </c>
      <c r="I146" s="225"/>
      <c r="J146" s="226">
        <f>ROUND(I146*H146,2)</f>
        <v>0</v>
      </c>
      <c r="K146" s="227"/>
      <c r="L146" s="44"/>
      <c r="M146" s="228" t="s">
        <v>1</v>
      </c>
      <c r="N146" s="229" t="s">
        <v>43</v>
      </c>
      <c r="O146" s="91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2" t="s">
        <v>139</v>
      </c>
      <c r="AT146" s="232" t="s">
        <v>135</v>
      </c>
      <c r="AU146" s="232" t="s">
        <v>88</v>
      </c>
      <c r="AY146" s="17" t="s">
        <v>132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86</v>
      </c>
      <c r="BK146" s="233">
        <f>ROUND(I146*H146,2)</f>
        <v>0</v>
      </c>
      <c r="BL146" s="17" t="s">
        <v>139</v>
      </c>
      <c r="BM146" s="232" t="s">
        <v>163</v>
      </c>
    </row>
    <row r="147" s="13" customFormat="1">
      <c r="A147" s="13"/>
      <c r="B147" s="239"/>
      <c r="C147" s="240"/>
      <c r="D147" s="234" t="s">
        <v>143</v>
      </c>
      <c r="E147" s="241" t="s">
        <v>1</v>
      </c>
      <c r="F147" s="242" t="s">
        <v>164</v>
      </c>
      <c r="G147" s="240"/>
      <c r="H147" s="241" t="s">
        <v>1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143</v>
      </c>
      <c r="AU147" s="248" t="s">
        <v>88</v>
      </c>
      <c r="AV147" s="13" t="s">
        <v>86</v>
      </c>
      <c r="AW147" s="13" t="s">
        <v>36</v>
      </c>
      <c r="AX147" s="13" t="s">
        <v>78</v>
      </c>
      <c r="AY147" s="248" t="s">
        <v>132</v>
      </c>
    </row>
    <row r="148" s="14" customFormat="1">
      <c r="A148" s="14"/>
      <c r="B148" s="249"/>
      <c r="C148" s="250"/>
      <c r="D148" s="234" t="s">
        <v>143</v>
      </c>
      <c r="E148" s="251" t="s">
        <v>1</v>
      </c>
      <c r="F148" s="252" t="s">
        <v>165</v>
      </c>
      <c r="G148" s="250"/>
      <c r="H148" s="253">
        <v>363.70899999999995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143</v>
      </c>
      <c r="AU148" s="259" t="s">
        <v>88</v>
      </c>
      <c r="AV148" s="14" t="s">
        <v>88</v>
      </c>
      <c r="AW148" s="14" t="s">
        <v>36</v>
      </c>
      <c r="AX148" s="14" t="s">
        <v>78</v>
      </c>
      <c r="AY148" s="259" t="s">
        <v>132</v>
      </c>
    </row>
    <row r="149" s="15" customFormat="1">
      <c r="A149" s="15"/>
      <c r="B149" s="260"/>
      <c r="C149" s="261"/>
      <c r="D149" s="234" t="s">
        <v>143</v>
      </c>
      <c r="E149" s="262" t="s">
        <v>1</v>
      </c>
      <c r="F149" s="263" t="s">
        <v>147</v>
      </c>
      <c r="G149" s="261"/>
      <c r="H149" s="264">
        <v>363.70899999999995</v>
      </c>
      <c r="I149" s="265"/>
      <c r="J149" s="261"/>
      <c r="K149" s="261"/>
      <c r="L149" s="266"/>
      <c r="M149" s="267"/>
      <c r="N149" s="268"/>
      <c r="O149" s="268"/>
      <c r="P149" s="268"/>
      <c r="Q149" s="268"/>
      <c r="R149" s="268"/>
      <c r="S149" s="268"/>
      <c r="T149" s="269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0" t="s">
        <v>143</v>
      </c>
      <c r="AU149" s="270" t="s">
        <v>88</v>
      </c>
      <c r="AV149" s="15" t="s">
        <v>139</v>
      </c>
      <c r="AW149" s="15" t="s">
        <v>36</v>
      </c>
      <c r="AX149" s="15" t="s">
        <v>86</v>
      </c>
      <c r="AY149" s="270" t="s">
        <v>132</v>
      </c>
    </row>
    <row r="150" s="12" customFormat="1" ht="22.8" customHeight="1">
      <c r="A150" s="12"/>
      <c r="B150" s="205"/>
      <c r="C150" s="206"/>
      <c r="D150" s="207" t="s">
        <v>77</v>
      </c>
      <c r="E150" s="218" t="s">
        <v>166</v>
      </c>
      <c r="F150" s="218" t="s">
        <v>167</v>
      </c>
      <c r="G150" s="206"/>
      <c r="H150" s="206"/>
      <c r="I150" s="209"/>
      <c r="J150" s="219">
        <f>BK150</f>
        <v>0</v>
      </c>
      <c r="K150" s="206"/>
      <c r="L150" s="210"/>
      <c r="M150" s="211"/>
      <c r="N150" s="212"/>
      <c r="O150" s="212"/>
      <c r="P150" s="213">
        <f>SUM(P151:P157)</f>
        <v>0</v>
      </c>
      <c r="Q150" s="212"/>
      <c r="R150" s="213">
        <f>SUM(R151:R157)</f>
        <v>0</v>
      </c>
      <c r="S150" s="212"/>
      <c r="T150" s="214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86</v>
      </c>
      <c r="AT150" s="216" t="s">
        <v>77</v>
      </c>
      <c r="AU150" s="216" t="s">
        <v>86</v>
      </c>
      <c r="AY150" s="215" t="s">
        <v>132</v>
      </c>
      <c r="BK150" s="217">
        <f>SUM(BK151:BK157)</f>
        <v>0</v>
      </c>
    </row>
    <row r="151" s="2" customFormat="1" ht="49.05" customHeight="1">
      <c r="A151" s="38"/>
      <c r="B151" s="39"/>
      <c r="C151" s="220" t="s">
        <v>168</v>
      </c>
      <c r="D151" s="220" t="s">
        <v>135</v>
      </c>
      <c r="E151" s="221" t="s">
        <v>169</v>
      </c>
      <c r="F151" s="222" t="s">
        <v>170</v>
      </c>
      <c r="G151" s="223" t="s">
        <v>150</v>
      </c>
      <c r="H151" s="224">
        <v>178</v>
      </c>
      <c r="I151" s="225"/>
      <c r="J151" s="226">
        <f>ROUND(I151*H151,2)</f>
        <v>0</v>
      </c>
      <c r="K151" s="227"/>
      <c r="L151" s="44"/>
      <c r="M151" s="228" t="s">
        <v>1</v>
      </c>
      <c r="N151" s="229" t="s">
        <v>43</v>
      </c>
      <c r="O151" s="91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2" t="s">
        <v>139</v>
      </c>
      <c r="AT151" s="232" t="s">
        <v>135</v>
      </c>
      <c r="AU151" s="232" t="s">
        <v>88</v>
      </c>
      <c r="AY151" s="17" t="s">
        <v>132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86</v>
      </c>
      <c r="BK151" s="233">
        <f>ROUND(I151*H151,2)</f>
        <v>0</v>
      </c>
      <c r="BL151" s="17" t="s">
        <v>139</v>
      </c>
      <c r="BM151" s="232" t="s">
        <v>171</v>
      </c>
    </row>
    <row r="152" s="13" customFormat="1">
      <c r="A152" s="13"/>
      <c r="B152" s="239"/>
      <c r="C152" s="240"/>
      <c r="D152" s="234" t="s">
        <v>143</v>
      </c>
      <c r="E152" s="241" t="s">
        <v>1</v>
      </c>
      <c r="F152" s="242" t="s">
        <v>172</v>
      </c>
      <c r="G152" s="240"/>
      <c r="H152" s="241" t="s">
        <v>1</v>
      </c>
      <c r="I152" s="243"/>
      <c r="J152" s="240"/>
      <c r="K152" s="240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143</v>
      </c>
      <c r="AU152" s="248" t="s">
        <v>88</v>
      </c>
      <c r="AV152" s="13" t="s">
        <v>86</v>
      </c>
      <c r="AW152" s="13" t="s">
        <v>36</v>
      </c>
      <c r="AX152" s="13" t="s">
        <v>78</v>
      </c>
      <c r="AY152" s="248" t="s">
        <v>132</v>
      </c>
    </row>
    <row r="153" s="13" customFormat="1">
      <c r="A153" s="13"/>
      <c r="B153" s="239"/>
      <c r="C153" s="240"/>
      <c r="D153" s="234" t="s">
        <v>143</v>
      </c>
      <c r="E153" s="241" t="s">
        <v>1</v>
      </c>
      <c r="F153" s="242" t="s">
        <v>173</v>
      </c>
      <c r="G153" s="240"/>
      <c r="H153" s="241" t="s">
        <v>1</v>
      </c>
      <c r="I153" s="243"/>
      <c r="J153" s="240"/>
      <c r="K153" s="240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143</v>
      </c>
      <c r="AU153" s="248" t="s">
        <v>88</v>
      </c>
      <c r="AV153" s="13" t="s">
        <v>86</v>
      </c>
      <c r="AW153" s="13" t="s">
        <v>36</v>
      </c>
      <c r="AX153" s="13" t="s">
        <v>78</v>
      </c>
      <c r="AY153" s="248" t="s">
        <v>132</v>
      </c>
    </row>
    <row r="154" s="14" customFormat="1">
      <c r="A154" s="14"/>
      <c r="B154" s="249"/>
      <c r="C154" s="250"/>
      <c r="D154" s="234" t="s">
        <v>143</v>
      </c>
      <c r="E154" s="251" t="s">
        <v>1</v>
      </c>
      <c r="F154" s="252" t="s">
        <v>174</v>
      </c>
      <c r="G154" s="250"/>
      <c r="H154" s="253">
        <v>170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143</v>
      </c>
      <c r="AU154" s="259" t="s">
        <v>88</v>
      </c>
      <c r="AV154" s="14" t="s">
        <v>88</v>
      </c>
      <c r="AW154" s="14" t="s">
        <v>36</v>
      </c>
      <c r="AX154" s="14" t="s">
        <v>78</v>
      </c>
      <c r="AY154" s="259" t="s">
        <v>132</v>
      </c>
    </row>
    <row r="155" s="14" customFormat="1">
      <c r="A155" s="14"/>
      <c r="B155" s="249"/>
      <c r="C155" s="250"/>
      <c r="D155" s="234" t="s">
        <v>143</v>
      </c>
      <c r="E155" s="251" t="s">
        <v>1</v>
      </c>
      <c r="F155" s="252" t="s">
        <v>175</v>
      </c>
      <c r="G155" s="250"/>
      <c r="H155" s="253">
        <v>8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143</v>
      </c>
      <c r="AU155" s="259" t="s">
        <v>88</v>
      </c>
      <c r="AV155" s="14" t="s">
        <v>88</v>
      </c>
      <c r="AW155" s="14" t="s">
        <v>36</v>
      </c>
      <c r="AX155" s="14" t="s">
        <v>78</v>
      </c>
      <c r="AY155" s="259" t="s">
        <v>132</v>
      </c>
    </row>
    <row r="156" s="15" customFormat="1">
      <c r="A156" s="15"/>
      <c r="B156" s="260"/>
      <c r="C156" s="261"/>
      <c r="D156" s="234" t="s">
        <v>143</v>
      </c>
      <c r="E156" s="262" t="s">
        <v>1</v>
      </c>
      <c r="F156" s="263" t="s">
        <v>147</v>
      </c>
      <c r="G156" s="261"/>
      <c r="H156" s="264">
        <v>178</v>
      </c>
      <c r="I156" s="265"/>
      <c r="J156" s="261"/>
      <c r="K156" s="261"/>
      <c r="L156" s="266"/>
      <c r="M156" s="267"/>
      <c r="N156" s="268"/>
      <c r="O156" s="268"/>
      <c r="P156" s="268"/>
      <c r="Q156" s="268"/>
      <c r="R156" s="268"/>
      <c r="S156" s="268"/>
      <c r="T156" s="26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0" t="s">
        <v>143</v>
      </c>
      <c r="AU156" s="270" t="s">
        <v>88</v>
      </c>
      <c r="AV156" s="15" t="s">
        <v>139</v>
      </c>
      <c r="AW156" s="15" t="s">
        <v>36</v>
      </c>
      <c r="AX156" s="15" t="s">
        <v>86</v>
      </c>
      <c r="AY156" s="270" t="s">
        <v>132</v>
      </c>
    </row>
    <row r="157" s="2" customFormat="1" ht="44.25" customHeight="1">
      <c r="A157" s="38"/>
      <c r="B157" s="39"/>
      <c r="C157" s="220" t="s">
        <v>176</v>
      </c>
      <c r="D157" s="220" t="s">
        <v>135</v>
      </c>
      <c r="E157" s="221" t="s">
        <v>177</v>
      </c>
      <c r="F157" s="222" t="s">
        <v>178</v>
      </c>
      <c r="G157" s="223" t="s">
        <v>150</v>
      </c>
      <c r="H157" s="224">
        <v>67.516000000000005</v>
      </c>
      <c r="I157" s="225"/>
      <c r="J157" s="226">
        <f>ROUND(I157*H157,2)</f>
        <v>0</v>
      </c>
      <c r="K157" s="227"/>
      <c r="L157" s="44"/>
      <c r="M157" s="228" t="s">
        <v>1</v>
      </c>
      <c r="N157" s="229" t="s">
        <v>43</v>
      </c>
      <c r="O157" s="91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2" t="s">
        <v>139</v>
      </c>
      <c r="AT157" s="232" t="s">
        <v>135</v>
      </c>
      <c r="AU157" s="232" t="s">
        <v>88</v>
      </c>
      <c r="AY157" s="17" t="s">
        <v>132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86</v>
      </c>
      <c r="BK157" s="233">
        <f>ROUND(I157*H157,2)</f>
        <v>0</v>
      </c>
      <c r="BL157" s="17" t="s">
        <v>139</v>
      </c>
      <c r="BM157" s="232" t="s">
        <v>179</v>
      </c>
    </row>
    <row r="158" s="12" customFormat="1" ht="22.8" customHeight="1">
      <c r="A158" s="12"/>
      <c r="B158" s="205"/>
      <c r="C158" s="206"/>
      <c r="D158" s="207" t="s">
        <v>77</v>
      </c>
      <c r="E158" s="218" t="s">
        <v>180</v>
      </c>
      <c r="F158" s="218" t="s">
        <v>181</v>
      </c>
      <c r="G158" s="206"/>
      <c r="H158" s="206"/>
      <c r="I158" s="209"/>
      <c r="J158" s="219">
        <f>BK158</f>
        <v>0</v>
      </c>
      <c r="K158" s="206"/>
      <c r="L158" s="210"/>
      <c r="M158" s="211"/>
      <c r="N158" s="212"/>
      <c r="O158" s="212"/>
      <c r="P158" s="213">
        <f>SUM(P159:P163)</f>
        <v>0</v>
      </c>
      <c r="Q158" s="212"/>
      <c r="R158" s="213">
        <f>SUM(R159:R163)</f>
        <v>0</v>
      </c>
      <c r="S158" s="212"/>
      <c r="T158" s="214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86</v>
      </c>
      <c r="AT158" s="216" t="s">
        <v>77</v>
      </c>
      <c r="AU158" s="216" t="s">
        <v>86</v>
      </c>
      <c r="AY158" s="215" t="s">
        <v>132</v>
      </c>
      <c r="BK158" s="217">
        <f>SUM(BK159:BK163)</f>
        <v>0</v>
      </c>
    </row>
    <row r="159" s="2" customFormat="1" ht="62.7" customHeight="1">
      <c r="A159" s="38"/>
      <c r="B159" s="39"/>
      <c r="C159" s="220" t="s">
        <v>182</v>
      </c>
      <c r="D159" s="220" t="s">
        <v>135</v>
      </c>
      <c r="E159" s="221" t="s">
        <v>183</v>
      </c>
      <c r="F159" s="222" t="s">
        <v>184</v>
      </c>
      <c r="G159" s="223" t="s">
        <v>150</v>
      </c>
      <c r="H159" s="224">
        <v>3</v>
      </c>
      <c r="I159" s="225"/>
      <c r="J159" s="226">
        <f>ROUND(I159*H159,2)</f>
        <v>0</v>
      </c>
      <c r="K159" s="227"/>
      <c r="L159" s="44"/>
      <c r="M159" s="228" t="s">
        <v>1</v>
      </c>
      <c r="N159" s="229" t="s">
        <v>43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139</v>
      </c>
      <c r="AT159" s="232" t="s">
        <v>135</v>
      </c>
      <c r="AU159" s="232" t="s">
        <v>88</v>
      </c>
      <c r="AY159" s="17" t="s">
        <v>132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86</v>
      </c>
      <c r="BK159" s="233">
        <f>ROUND(I159*H159,2)</f>
        <v>0</v>
      </c>
      <c r="BL159" s="17" t="s">
        <v>139</v>
      </c>
      <c r="BM159" s="232" t="s">
        <v>185</v>
      </c>
    </row>
    <row r="160" s="2" customFormat="1" ht="44.25" customHeight="1">
      <c r="A160" s="38"/>
      <c r="B160" s="39"/>
      <c r="C160" s="220" t="s">
        <v>186</v>
      </c>
      <c r="D160" s="220" t="s">
        <v>135</v>
      </c>
      <c r="E160" s="221" t="s">
        <v>187</v>
      </c>
      <c r="F160" s="222" t="s">
        <v>188</v>
      </c>
      <c r="G160" s="223" t="s">
        <v>150</v>
      </c>
      <c r="H160" s="224">
        <v>3</v>
      </c>
      <c r="I160" s="225"/>
      <c r="J160" s="226">
        <f>ROUND(I160*H160,2)</f>
        <v>0</v>
      </c>
      <c r="K160" s="227"/>
      <c r="L160" s="44"/>
      <c r="M160" s="228" t="s">
        <v>1</v>
      </c>
      <c r="N160" s="229" t="s">
        <v>43</v>
      </c>
      <c r="O160" s="91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2" t="s">
        <v>139</v>
      </c>
      <c r="AT160" s="232" t="s">
        <v>135</v>
      </c>
      <c r="AU160" s="232" t="s">
        <v>88</v>
      </c>
      <c r="AY160" s="17" t="s">
        <v>132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86</v>
      </c>
      <c r="BK160" s="233">
        <f>ROUND(I160*H160,2)</f>
        <v>0</v>
      </c>
      <c r="BL160" s="17" t="s">
        <v>139</v>
      </c>
      <c r="BM160" s="232" t="s">
        <v>189</v>
      </c>
    </row>
    <row r="161" s="2" customFormat="1" ht="44.25" customHeight="1">
      <c r="A161" s="38"/>
      <c r="B161" s="39"/>
      <c r="C161" s="220" t="s">
        <v>190</v>
      </c>
      <c r="D161" s="220" t="s">
        <v>135</v>
      </c>
      <c r="E161" s="221" t="s">
        <v>191</v>
      </c>
      <c r="F161" s="222" t="s">
        <v>192</v>
      </c>
      <c r="G161" s="223" t="s">
        <v>150</v>
      </c>
      <c r="H161" s="224">
        <v>3</v>
      </c>
      <c r="I161" s="225"/>
      <c r="J161" s="226">
        <f>ROUND(I161*H161,2)</f>
        <v>0</v>
      </c>
      <c r="K161" s="227"/>
      <c r="L161" s="44"/>
      <c r="M161" s="228" t="s">
        <v>1</v>
      </c>
      <c r="N161" s="229" t="s">
        <v>43</v>
      </c>
      <c r="O161" s="91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2" t="s">
        <v>139</v>
      </c>
      <c r="AT161" s="232" t="s">
        <v>135</v>
      </c>
      <c r="AU161" s="232" t="s">
        <v>88</v>
      </c>
      <c r="AY161" s="17" t="s">
        <v>132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86</v>
      </c>
      <c r="BK161" s="233">
        <f>ROUND(I161*H161,2)</f>
        <v>0</v>
      </c>
      <c r="BL161" s="17" t="s">
        <v>139</v>
      </c>
      <c r="BM161" s="232" t="s">
        <v>193</v>
      </c>
    </row>
    <row r="162" s="14" customFormat="1">
      <c r="A162" s="14"/>
      <c r="B162" s="249"/>
      <c r="C162" s="250"/>
      <c r="D162" s="234" t="s">
        <v>143</v>
      </c>
      <c r="E162" s="251" t="s">
        <v>1</v>
      </c>
      <c r="F162" s="252" t="s">
        <v>194</v>
      </c>
      <c r="G162" s="250"/>
      <c r="H162" s="253">
        <v>3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9" t="s">
        <v>143</v>
      </c>
      <c r="AU162" s="259" t="s">
        <v>88</v>
      </c>
      <c r="AV162" s="14" t="s">
        <v>88</v>
      </c>
      <c r="AW162" s="14" t="s">
        <v>36</v>
      </c>
      <c r="AX162" s="14" t="s">
        <v>78</v>
      </c>
      <c r="AY162" s="259" t="s">
        <v>132</v>
      </c>
    </row>
    <row r="163" s="15" customFormat="1">
      <c r="A163" s="15"/>
      <c r="B163" s="260"/>
      <c r="C163" s="261"/>
      <c r="D163" s="234" t="s">
        <v>143</v>
      </c>
      <c r="E163" s="262" t="s">
        <v>1</v>
      </c>
      <c r="F163" s="263" t="s">
        <v>147</v>
      </c>
      <c r="G163" s="261"/>
      <c r="H163" s="264">
        <v>3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0" t="s">
        <v>143</v>
      </c>
      <c r="AU163" s="270" t="s">
        <v>88</v>
      </c>
      <c r="AV163" s="15" t="s">
        <v>139</v>
      </c>
      <c r="AW163" s="15" t="s">
        <v>36</v>
      </c>
      <c r="AX163" s="15" t="s">
        <v>86</v>
      </c>
      <c r="AY163" s="270" t="s">
        <v>132</v>
      </c>
    </row>
    <row r="164" s="12" customFormat="1" ht="22.8" customHeight="1">
      <c r="A164" s="12"/>
      <c r="B164" s="205"/>
      <c r="C164" s="206"/>
      <c r="D164" s="207" t="s">
        <v>77</v>
      </c>
      <c r="E164" s="218" t="s">
        <v>8</v>
      </c>
      <c r="F164" s="218" t="s">
        <v>195</v>
      </c>
      <c r="G164" s="206"/>
      <c r="H164" s="206"/>
      <c r="I164" s="209"/>
      <c r="J164" s="219">
        <f>BK164</f>
        <v>0</v>
      </c>
      <c r="K164" s="206"/>
      <c r="L164" s="210"/>
      <c r="M164" s="211"/>
      <c r="N164" s="212"/>
      <c r="O164" s="212"/>
      <c r="P164" s="213">
        <f>SUM(P165:P179)</f>
        <v>0</v>
      </c>
      <c r="Q164" s="212"/>
      <c r="R164" s="213">
        <f>SUM(R165:R179)</f>
        <v>0</v>
      </c>
      <c r="S164" s="212"/>
      <c r="T164" s="214">
        <f>SUM(T165:T179)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86</v>
      </c>
      <c r="AT164" s="216" t="s">
        <v>77</v>
      </c>
      <c r="AU164" s="216" t="s">
        <v>86</v>
      </c>
      <c r="AY164" s="215" t="s">
        <v>132</v>
      </c>
      <c r="BK164" s="217">
        <f>SUM(BK165:BK179)</f>
        <v>0</v>
      </c>
    </row>
    <row r="165" s="2" customFormat="1" ht="62.7" customHeight="1">
      <c r="A165" s="38"/>
      <c r="B165" s="39"/>
      <c r="C165" s="220" t="s">
        <v>133</v>
      </c>
      <c r="D165" s="220" t="s">
        <v>135</v>
      </c>
      <c r="E165" s="221" t="s">
        <v>196</v>
      </c>
      <c r="F165" s="222" t="s">
        <v>197</v>
      </c>
      <c r="G165" s="223" t="s">
        <v>150</v>
      </c>
      <c r="H165" s="224">
        <v>171.56100000000001</v>
      </c>
      <c r="I165" s="225"/>
      <c r="J165" s="226">
        <f>ROUND(I165*H165,2)</f>
        <v>0</v>
      </c>
      <c r="K165" s="227"/>
      <c r="L165" s="44"/>
      <c r="M165" s="228" t="s">
        <v>1</v>
      </c>
      <c r="N165" s="229" t="s">
        <v>43</v>
      </c>
      <c r="O165" s="91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2" t="s">
        <v>139</v>
      </c>
      <c r="AT165" s="232" t="s">
        <v>135</v>
      </c>
      <c r="AU165" s="232" t="s">
        <v>88</v>
      </c>
      <c r="AY165" s="17" t="s">
        <v>132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86</v>
      </c>
      <c r="BK165" s="233">
        <f>ROUND(I165*H165,2)</f>
        <v>0</v>
      </c>
      <c r="BL165" s="17" t="s">
        <v>139</v>
      </c>
      <c r="BM165" s="232" t="s">
        <v>198</v>
      </c>
    </row>
    <row r="166" s="13" customFormat="1">
      <c r="A166" s="13"/>
      <c r="B166" s="239"/>
      <c r="C166" s="240"/>
      <c r="D166" s="234" t="s">
        <v>143</v>
      </c>
      <c r="E166" s="241" t="s">
        <v>1</v>
      </c>
      <c r="F166" s="242" t="s">
        <v>199</v>
      </c>
      <c r="G166" s="240"/>
      <c r="H166" s="241" t="s">
        <v>1</v>
      </c>
      <c r="I166" s="243"/>
      <c r="J166" s="240"/>
      <c r="K166" s="240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143</v>
      </c>
      <c r="AU166" s="248" t="s">
        <v>88</v>
      </c>
      <c r="AV166" s="13" t="s">
        <v>86</v>
      </c>
      <c r="AW166" s="13" t="s">
        <v>36</v>
      </c>
      <c r="AX166" s="13" t="s">
        <v>78</v>
      </c>
      <c r="AY166" s="248" t="s">
        <v>132</v>
      </c>
    </row>
    <row r="167" s="14" customFormat="1">
      <c r="A167" s="14"/>
      <c r="B167" s="249"/>
      <c r="C167" s="250"/>
      <c r="D167" s="234" t="s">
        <v>143</v>
      </c>
      <c r="E167" s="251" t="s">
        <v>1</v>
      </c>
      <c r="F167" s="252" t="s">
        <v>200</v>
      </c>
      <c r="G167" s="250"/>
      <c r="H167" s="253">
        <v>245.50999999999999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9" t="s">
        <v>143</v>
      </c>
      <c r="AU167" s="259" t="s">
        <v>88</v>
      </c>
      <c r="AV167" s="14" t="s">
        <v>88</v>
      </c>
      <c r="AW167" s="14" t="s">
        <v>36</v>
      </c>
      <c r="AX167" s="14" t="s">
        <v>78</v>
      </c>
      <c r="AY167" s="259" t="s">
        <v>132</v>
      </c>
    </row>
    <row r="168" s="14" customFormat="1">
      <c r="A168" s="14"/>
      <c r="B168" s="249"/>
      <c r="C168" s="250"/>
      <c r="D168" s="234" t="s">
        <v>143</v>
      </c>
      <c r="E168" s="251" t="s">
        <v>1</v>
      </c>
      <c r="F168" s="252" t="s">
        <v>201</v>
      </c>
      <c r="G168" s="250"/>
      <c r="H168" s="253">
        <v>-3</v>
      </c>
      <c r="I168" s="254"/>
      <c r="J168" s="250"/>
      <c r="K168" s="250"/>
      <c r="L168" s="255"/>
      <c r="M168" s="256"/>
      <c r="N168" s="257"/>
      <c r="O168" s="257"/>
      <c r="P168" s="257"/>
      <c r="Q168" s="257"/>
      <c r="R168" s="257"/>
      <c r="S168" s="257"/>
      <c r="T168" s="25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9" t="s">
        <v>143</v>
      </c>
      <c r="AU168" s="259" t="s">
        <v>88</v>
      </c>
      <c r="AV168" s="14" t="s">
        <v>88</v>
      </c>
      <c r="AW168" s="14" t="s">
        <v>36</v>
      </c>
      <c r="AX168" s="14" t="s">
        <v>78</v>
      </c>
      <c r="AY168" s="259" t="s">
        <v>132</v>
      </c>
    </row>
    <row r="169" s="14" customFormat="1">
      <c r="A169" s="14"/>
      <c r="B169" s="249"/>
      <c r="C169" s="250"/>
      <c r="D169" s="234" t="s">
        <v>143</v>
      </c>
      <c r="E169" s="251" t="s">
        <v>1</v>
      </c>
      <c r="F169" s="252" t="s">
        <v>202</v>
      </c>
      <c r="G169" s="250"/>
      <c r="H169" s="253">
        <v>-90.927000000000007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143</v>
      </c>
      <c r="AU169" s="259" t="s">
        <v>88</v>
      </c>
      <c r="AV169" s="14" t="s">
        <v>88</v>
      </c>
      <c r="AW169" s="14" t="s">
        <v>36</v>
      </c>
      <c r="AX169" s="14" t="s">
        <v>78</v>
      </c>
      <c r="AY169" s="259" t="s">
        <v>132</v>
      </c>
    </row>
    <row r="170" s="14" customFormat="1">
      <c r="A170" s="14"/>
      <c r="B170" s="249"/>
      <c r="C170" s="250"/>
      <c r="D170" s="234" t="s">
        <v>143</v>
      </c>
      <c r="E170" s="251" t="s">
        <v>1</v>
      </c>
      <c r="F170" s="252" t="s">
        <v>203</v>
      </c>
      <c r="G170" s="250"/>
      <c r="H170" s="253">
        <v>19.978000000000002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143</v>
      </c>
      <c r="AU170" s="259" t="s">
        <v>88</v>
      </c>
      <c r="AV170" s="14" t="s">
        <v>88</v>
      </c>
      <c r="AW170" s="14" t="s">
        <v>36</v>
      </c>
      <c r="AX170" s="14" t="s">
        <v>78</v>
      </c>
      <c r="AY170" s="259" t="s">
        <v>132</v>
      </c>
    </row>
    <row r="171" s="15" customFormat="1">
      <c r="A171" s="15"/>
      <c r="B171" s="260"/>
      <c r="C171" s="261"/>
      <c r="D171" s="234" t="s">
        <v>143</v>
      </c>
      <c r="E171" s="262" t="s">
        <v>1</v>
      </c>
      <c r="F171" s="263" t="s">
        <v>147</v>
      </c>
      <c r="G171" s="261"/>
      <c r="H171" s="264">
        <v>171.56099999999998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0" t="s">
        <v>143</v>
      </c>
      <c r="AU171" s="270" t="s">
        <v>88</v>
      </c>
      <c r="AV171" s="15" t="s">
        <v>139</v>
      </c>
      <c r="AW171" s="15" t="s">
        <v>36</v>
      </c>
      <c r="AX171" s="15" t="s">
        <v>86</v>
      </c>
      <c r="AY171" s="270" t="s">
        <v>132</v>
      </c>
    </row>
    <row r="172" s="2" customFormat="1" ht="66.75" customHeight="1">
      <c r="A172" s="38"/>
      <c r="B172" s="39"/>
      <c r="C172" s="220" t="s">
        <v>166</v>
      </c>
      <c r="D172" s="220" t="s">
        <v>135</v>
      </c>
      <c r="E172" s="221" t="s">
        <v>204</v>
      </c>
      <c r="F172" s="222" t="s">
        <v>205</v>
      </c>
      <c r="G172" s="223" t="s">
        <v>150</v>
      </c>
      <c r="H172" s="224">
        <v>1715.6099999999999</v>
      </c>
      <c r="I172" s="225"/>
      <c r="J172" s="226">
        <f>ROUND(I172*H172,2)</f>
        <v>0</v>
      </c>
      <c r="K172" s="227"/>
      <c r="L172" s="44"/>
      <c r="M172" s="228" t="s">
        <v>1</v>
      </c>
      <c r="N172" s="229" t="s">
        <v>43</v>
      </c>
      <c r="O172" s="91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2" t="s">
        <v>139</v>
      </c>
      <c r="AT172" s="232" t="s">
        <v>135</v>
      </c>
      <c r="AU172" s="232" t="s">
        <v>88</v>
      </c>
      <c r="AY172" s="17" t="s">
        <v>132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86</v>
      </c>
      <c r="BK172" s="233">
        <f>ROUND(I172*H172,2)</f>
        <v>0</v>
      </c>
      <c r="BL172" s="17" t="s">
        <v>139</v>
      </c>
      <c r="BM172" s="232" t="s">
        <v>206</v>
      </c>
    </row>
    <row r="173" s="2" customFormat="1">
      <c r="A173" s="38"/>
      <c r="B173" s="39"/>
      <c r="C173" s="40"/>
      <c r="D173" s="234" t="s">
        <v>141</v>
      </c>
      <c r="E173" s="40"/>
      <c r="F173" s="235" t="s">
        <v>207</v>
      </c>
      <c r="G173" s="40"/>
      <c r="H173" s="40"/>
      <c r="I173" s="236"/>
      <c r="J173" s="40"/>
      <c r="K173" s="40"/>
      <c r="L173" s="44"/>
      <c r="M173" s="237"/>
      <c r="N173" s="238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141</v>
      </c>
      <c r="AU173" s="17" t="s">
        <v>88</v>
      </c>
    </row>
    <row r="174" s="14" customFormat="1">
      <c r="A174" s="14"/>
      <c r="B174" s="249"/>
      <c r="C174" s="250"/>
      <c r="D174" s="234" t="s">
        <v>143</v>
      </c>
      <c r="E174" s="251" t="s">
        <v>1</v>
      </c>
      <c r="F174" s="252" t="s">
        <v>208</v>
      </c>
      <c r="G174" s="250"/>
      <c r="H174" s="253">
        <v>1715.6100000000001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143</v>
      </c>
      <c r="AU174" s="259" t="s">
        <v>88</v>
      </c>
      <c r="AV174" s="14" t="s">
        <v>88</v>
      </c>
      <c r="AW174" s="14" t="s">
        <v>36</v>
      </c>
      <c r="AX174" s="14" t="s">
        <v>78</v>
      </c>
      <c r="AY174" s="259" t="s">
        <v>132</v>
      </c>
    </row>
    <row r="175" s="15" customFormat="1">
      <c r="A175" s="15"/>
      <c r="B175" s="260"/>
      <c r="C175" s="261"/>
      <c r="D175" s="234" t="s">
        <v>143</v>
      </c>
      <c r="E175" s="262" t="s">
        <v>1</v>
      </c>
      <c r="F175" s="263" t="s">
        <v>147</v>
      </c>
      <c r="G175" s="261"/>
      <c r="H175" s="264">
        <v>1715.6100000000001</v>
      </c>
      <c r="I175" s="265"/>
      <c r="J175" s="261"/>
      <c r="K175" s="261"/>
      <c r="L175" s="266"/>
      <c r="M175" s="267"/>
      <c r="N175" s="268"/>
      <c r="O175" s="268"/>
      <c r="P175" s="268"/>
      <c r="Q175" s="268"/>
      <c r="R175" s="268"/>
      <c r="S175" s="268"/>
      <c r="T175" s="269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0" t="s">
        <v>143</v>
      </c>
      <c r="AU175" s="270" t="s">
        <v>88</v>
      </c>
      <c r="AV175" s="15" t="s">
        <v>139</v>
      </c>
      <c r="AW175" s="15" t="s">
        <v>36</v>
      </c>
      <c r="AX175" s="15" t="s">
        <v>86</v>
      </c>
      <c r="AY175" s="270" t="s">
        <v>132</v>
      </c>
    </row>
    <row r="176" s="2" customFormat="1" ht="44.25" customHeight="1">
      <c r="A176" s="38"/>
      <c r="B176" s="39"/>
      <c r="C176" s="220" t="s">
        <v>180</v>
      </c>
      <c r="D176" s="220" t="s">
        <v>135</v>
      </c>
      <c r="E176" s="221" t="s">
        <v>209</v>
      </c>
      <c r="F176" s="222" t="s">
        <v>210</v>
      </c>
      <c r="G176" s="223" t="s">
        <v>211</v>
      </c>
      <c r="H176" s="224">
        <v>325.96600000000001</v>
      </c>
      <c r="I176" s="225"/>
      <c r="J176" s="226">
        <f>ROUND(I176*H176,2)</f>
        <v>0</v>
      </c>
      <c r="K176" s="227"/>
      <c r="L176" s="44"/>
      <c r="M176" s="228" t="s">
        <v>1</v>
      </c>
      <c r="N176" s="229" t="s">
        <v>43</v>
      </c>
      <c r="O176" s="91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2" t="s">
        <v>139</v>
      </c>
      <c r="AT176" s="232" t="s">
        <v>135</v>
      </c>
      <c r="AU176" s="232" t="s">
        <v>88</v>
      </c>
      <c r="AY176" s="17" t="s">
        <v>132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86</v>
      </c>
      <c r="BK176" s="233">
        <f>ROUND(I176*H176,2)</f>
        <v>0</v>
      </c>
      <c r="BL176" s="17" t="s">
        <v>139</v>
      </c>
      <c r="BM176" s="232" t="s">
        <v>212</v>
      </c>
    </row>
    <row r="177" s="2" customFormat="1">
      <c r="A177" s="38"/>
      <c r="B177" s="39"/>
      <c r="C177" s="40"/>
      <c r="D177" s="234" t="s">
        <v>141</v>
      </c>
      <c r="E177" s="40"/>
      <c r="F177" s="235" t="s">
        <v>213</v>
      </c>
      <c r="G177" s="40"/>
      <c r="H177" s="40"/>
      <c r="I177" s="236"/>
      <c r="J177" s="40"/>
      <c r="K177" s="40"/>
      <c r="L177" s="44"/>
      <c r="M177" s="237"/>
      <c r="N177" s="238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141</v>
      </c>
      <c r="AU177" s="17" t="s">
        <v>88</v>
      </c>
    </row>
    <row r="178" s="14" customFormat="1">
      <c r="A178" s="14"/>
      <c r="B178" s="249"/>
      <c r="C178" s="250"/>
      <c r="D178" s="234" t="s">
        <v>143</v>
      </c>
      <c r="E178" s="251" t="s">
        <v>1</v>
      </c>
      <c r="F178" s="252" t="s">
        <v>214</v>
      </c>
      <c r="G178" s="250"/>
      <c r="H178" s="253">
        <v>325.96589999999998</v>
      </c>
      <c r="I178" s="254"/>
      <c r="J178" s="250"/>
      <c r="K178" s="250"/>
      <c r="L178" s="255"/>
      <c r="M178" s="256"/>
      <c r="N178" s="257"/>
      <c r="O178" s="257"/>
      <c r="P178" s="257"/>
      <c r="Q178" s="257"/>
      <c r="R178" s="257"/>
      <c r="S178" s="257"/>
      <c r="T178" s="25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9" t="s">
        <v>143</v>
      </c>
      <c r="AU178" s="259" t="s">
        <v>88</v>
      </c>
      <c r="AV178" s="14" t="s">
        <v>88</v>
      </c>
      <c r="AW178" s="14" t="s">
        <v>36</v>
      </c>
      <c r="AX178" s="14" t="s">
        <v>78</v>
      </c>
      <c r="AY178" s="259" t="s">
        <v>132</v>
      </c>
    </row>
    <row r="179" s="15" customFormat="1">
      <c r="A179" s="15"/>
      <c r="B179" s="260"/>
      <c r="C179" s="261"/>
      <c r="D179" s="234" t="s">
        <v>143</v>
      </c>
      <c r="E179" s="262" t="s">
        <v>1</v>
      </c>
      <c r="F179" s="263" t="s">
        <v>147</v>
      </c>
      <c r="G179" s="261"/>
      <c r="H179" s="264">
        <v>325.96589999999998</v>
      </c>
      <c r="I179" s="265"/>
      <c r="J179" s="261"/>
      <c r="K179" s="261"/>
      <c r="L179" s="266"/>
      <c r="M179" s="267"/>
      <c r="N179" s="268"/>
      <c r="O179" s="268"/>
      <c r="P179" s="268"/>
      <c r="Q179" s="268"/>
      <c r="R179" s="268"/>
      <c r="S179" s="268"/>
      <c r="T179" s="269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0" t="s">
        <v>143</v>
      </c>
      <c r="AU179" s="270" t="s">
        <v>88</v>
      </c>
      <c r="AV179" s="15" t="s">
        <v>139</v>
      </c>
      <c r="AW179" s="15" t="s">
        <v>36</v>
      </c>
      <c r="AX179" s="15" t="s">
        <v>86</v>
      </c>
      <c r="AY179" s="270" t="s">
        <v>132</v>
      </c>
    </row>
    <row r="180" s="12" customFormat="1" ht="22.8" customHeight="1">
      <c r="A180" s="12"/>
      <c r="B180" s="205"/>
      <c r="C180" s="206"/>
      <c r="D180" s="207" t="s">
        <v>77</v>
      </c>
      <c r="E180" s="218" t="s">
        <v>215</v>
      </c>
      <c r="F180" s="218" t="s">
        <v>216</v>
      </c>
      <c r="G180" s="206"/>
      <c r="H180" s="206"/>
      <c r="I180" s="209"/>
      <c r="J180" s="219">
        <f>BK180</f>
        <v>0</v>
      </c>
      <c r="K180" s="206"/>
      <c r="L180" s="210"/>
      <c r="M180" s="211"/>
      <c r="N180" s="212"/>
      <c r="O180" s="212"/>
      <c r="P180" s="213">
        <f>SUM(P181:P198)</f>
        <v>0</v>
      </c>
      <c r="Q180" s="212"/>
      <c r="R180" s="213">
        <f>SUM(R181:R198)</f>
        <v>0</v>
      </c>
      <c r="S180" s="212"/>
      <c r="T180" s="214">
        <f>SUM(T181:T198)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5" t="s">
        <v>86</v>
      </c>
      <c r="AT180" s="216" t="s">
        <v>77</v>
      </c>
      <c r="AU180" s="216" t="s">
        <v>86</v>
      </c>
      <c r="AY180" s="215" t="s">
        <v>132</v>
      </c>
      <c r="BK180" s="217">
        <f>SUM(BK181:BK198)</f>
        <v>0</v>
      </c>
    </row>
    <row r="181" s="2" customFormat="1" ht="66.75" customHeight="1">
      <c r="A181" s="38"/>
      <c r="B181" s="39"/>
      <c r="C181" s="220" t="s">
        <v>217</v>
      </c>
      <c r="D181" s="220" t="s">
        <v>135</v>
      </c>
      <c r="E181" s="221" t="s">
        <v>218</v>
      </c>
      <c r="F181" s="222" t="s">
        <v>219</v>
      </c>
      <c r="G181" s="223" t="s">
        <v>150</v>
      </c>
      <c r="H181" s="224">
        <v>26.582999999999998</v>
      </c>
      <c r="I181" s="225"/>
      <c r="J181" s="226">
        <f>ROUND(I181*H181,2)</f>
        <v>0</v>
      </c>
      <c r="K181" s="227"/>
      <c r="L181" s="44"/>
      <c r="M181" s="228" t="s">
        <v>1</v>
      </c>
      <c r="N181" s="229" t="s">
        <v>43</v>
      </c>
      <c r="O181" s="91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2" t="s">
        <v>139</v>
      </c>
      <c r="AT181" s="232" t="s">
        <v>135</v>
      </c>
      <c r="AU181" s="232" t="s">
        <v>88</v>
      </c>
      <c r="AY181" s="17" t="s">
        <v>132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86</v>
      </c>
      <c r="BK181" s="233">
        <f>ROUND(I181*H181,2)</f>
        <v>0</v>
      </c>
      <c r="BL181" s="17" t="s">
        <v>139</v>
      </c>
      <c r="BM181" s="232" t="s">
        <v>220</v>
      </c>
    </row>
    <row r="182" s="13" customFormat="1">
      <c r="A182" s="13"/>
      <c r="B182" s="239"/>
      <c r="C182" s="240"/>
      <c r="D182" s="234" t="s">
        <v>143</v>
      </c>
      <c r="E182" s="241" t="s">
        <v>1</v>
      </c>
      <c r="F182" s="242" t="s">
        <v>221</v>
      </c>
      <c r="G182" s="240"/>
      <c r="H182" s="241" t="s">
        <v>1</v>
      </c>
      <c r="I182" s="243"/>
      <c r="J182" s="240"/>
      <c r="K182" s="240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143</v>
      </c>
      <c r="AU182" s="248" t="s">
        <v>88</v>
      </c>
      <c r="AV182" s="13" t="s">
        <v>86</v>
      </c>
      <c r="AW182" s="13" t="s">
        <v>36</v>
      </c>
      <c r="AX182" s="13" t="s">
        <v>78</v>
      </c>
      <c r="AY182" s="248" t="s">
        <v>132</v>
      </c>
    </row>
    <row r="183" s="14" customFormat="1">
      <c r="A183" s="14"/>
      <c r="B183" s="249"/>
      <c r="C183" s="250"/>
      <c r="D183" s="234" t="s">
        <v>143</v>
      </c>
      <c r="E183" s="251" t="s">
        <v>1</v>
      </c>
      <c r="F183" s="252" t="s">
        <v>222</v>
      </c>
      <c r="G183" s="250"/>
      <c r="H183" s="253">
        <v>21.583200000000001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143</v>
      </c>
      <c r="AU183" s="259" t="s">
        <v>88</v>
      </c>
      <c r="AV183" s="14" t="s">
        <v>88</v>
      </c>
      <c r="AW183" s="14" t="s">
        <v>36</v>
      </c>
      <c r="AX183" s="14" t="s">
        <v>78</v>
      </c>
      <c r="AY183" s="259" t="s">
        <v>132</v>
      </c>
    </row>
    <row r="184" s="14" customFormat="1">
      <c r="A184" s="14"/>
      <c r="B184" s="249"/>
      <c r="C184" s="250"/>
      <c r="D184" s="234" t="s">
        <v>143</v>
      </c>
      <c r="E184" s="251" t="s">
        <v>1</v>
      </c>
      <c r="F184" s="252" t="s">
        <v>223</v>
      </c>
      <c r="G184" s="250"/>
      <c r="H184" s="253">
        <v>5</v>
      </c>
      <c r="I184" s="254"/>
      <c r="J184" s="250"/>
      <c r="K184" s="250"/>
      <c r="L184" s="255"/>
      <c r="M184" s="256"/>
      <c r="N184" s="257"/>
      <c r="O184" s="257"/>
      <c r="P184" s="257"/>
      <c r="Q184" s="257"/>
      <c r="R184" s="257"/>
      <c r="S184" s="257"/>
      <c r="T184" s="25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9" t="s">
        <v>143</v>
      </c>
      <c r="AU184" s="259" t="s">
        <v>88</v>
      </c>
      <c r="AV184" s="14" t="s">
        <v>88</v>
      </c>
      <c r="AW184" s="14" t="s">
        <v>36</v>
      </c>
      <c r="AX184" s="14" t="s">
        <v>78</v>
      </c>
      <c r="AY184" s="259" t="s">
        <v>132</v>
      </c>
    </row>
    <row r="185" s="15" customFormat="1">
      <c r="A185" s="15"/>
      <c r="B185" s="260"/>
      <c r="C185" s="261"/>
      <c r="D185" s="234" t="s">
        <v>143</v>
      </c>
      <c r="E185" s="262" t="s">
        <v>1</v>
      </c>
      <c r="F185" s="263" t="s">
        <v>147</v>
      </c>
      <c r="G185" s="261"/>
      <c r="H185" s="264">
        <v>26.583200000000001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0" t="s">
        <v>143</v>
      </c>
      <c r="AU185" s="270" t="s">
        <v>88</v>
      </c>
      <c r="AV185" s="15" t="s">
        <v>139</v>
      </c>
      <c r="AW185" s="15" t="s">
        <v>36</v>
      </c>
      <c r="AX185" s="15" t="s">
        <v>86</v>
      </c>
      <c r="AY185" s="270" t="s">
        <v>132</v>
      </c>
    </row>
    <row r="186" s="2" customFormat="1" ht="16.5" customHeight="1">
      <c r="A186" s="38"/>
      <c r="B186" s="39"/>
      <c r="C186" s="271" t="s">
        <v>8</v>
      </c>
      <c r="D186" s="271" t="s">
        <v>224</v>
      </c>
      <c r="E186" s="272" t="s">
        <v>225</v>
      </c>
      <c r="F186" s="273" t="s">
        <v>226</v>
      </c>
      <c r="G186" s="274" t="s">
        <v>211</v>
      </c>
      <c r="H186" s="275">
        <v>50.508000000000003</v>
      </c>
      <c r="I186" s="276"/>
      <c r="J186" s="277">
        <f>ROUND(I186*H186,2)</f>
        <v>0</v>
      </c>
      <c r="K186" s="278"/>
      <c r="L186" s="279"/>
      <c r="M186" s="280" t="s">
        <v>1</v>
      </c>
      <c r="N186" s="281" t="s">
        <v>43</v>
      </c>
      <c r="O186" s="91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2" t="s">
        <v>182</v>
      </c>
      <c r="AT186" s="232" t="s">
        <v>224</v>
      </c>
      <c r="AU186" s="232" t="s">
        <v>88</v>
      </c>
      <c r="AY186" s="17" t="s">
        <v>132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86</v>
      </c>
      <c r="BK186" s="233">
        <f>ROUND(I186*H186,2)</f>
        <v>0</v>
      </c>
      <c r="BL186" s="17" t="s">
        <v>139</v>
      </c>
      <c r="BM186" s="232" t="s">
        <v>227</v>
      </c>
    </row>
    <row r="187" s="14" customFormat="1">
      <c r="A187" s="14"/>
      <c r="B187" s="249"/>
      <c r="C187" s="250"/>
      <c r="D187" s="234" t="s">
        <v>143</v>
      </c>
      <c r="E187" s="251" t="s">
        <v>1</v>
      </c>
      <c r="F187" s="252" t="s">
        <v>228</v>
      </c>
      <c r="G187" s="250"/>
      <c r="H187" s="253">
        <v>50.507699999999993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143</v>
      </c>
      <c r="AU187" s="259" t="s">
        <v>88</v>
      </c>
      <c r="AV187" s="14" t="s">
        <v>88</v>
      </c>
      <c r="AW187" s="14" t="s">
        <v>36</v>
      </c>
      <c r="AX187" s="14" t="s">
        <v>78</v>
      </c>
      <c r="AY187" s="259" t="s">
        <v>132</v>
      </c>
    </row>
    <row r="188" s="15" customFormat="1">
      <c r="A188" s="15"/>
      <c r="B188" s="260"/>
      <c r="C188" s="261"/>
      <c r="D188" s="234" t="s">
        <v>143</v>
      </c>
      <c r="E188" s="262" t="s">
        <v>1</v>
      </c>
      <c r="F188" s="263" t="s">
        <v>147</v>
      </c>
      <c r="G188" s="261"/>
      <c r="H188" s="264">
        <v>50.507699999999993</v>
      </c>
      <c r="I188" s="265"/>
      <c r="J188" s="261"/>
      <c r="K188" s="261"/>
      <c r="L188" s="266"/>
      <c r="M188" s="267"/>
      <c r="N188" s="268"/>
      <c r="O188" s="268"/>
      <c r="P188" s="268"/>
      <c r="Q188" s="268"/>
      <c r="R188" s="268"/>
      <c r="S188" s="268"/>
      <c r="T188" s="26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0" t="s">
        <v>143</v>
      </c>
      <c r="AU188" s="270" t="s">
        <v>88</v>
      </c>
      <c r="AV188" s="15" t="s">
        <v>139</v>
      </c>
      <c r="AW188" s="15" t="s">
        <v>36</v>
      </c>
      <c r="AX188" s="15" t="s">
        <v>86</v>
      </c>
      <c r="AY188" s="270" t="s">
        <v>132</v>
      </c>
    </row>
    <row r="189" s="2" customFormat="1" ht="55.5" customHeight="1">
      <c r="A189" s="38"/>
      <c r="B189" s="39"/>
      <c r="C189" s="220" t="s">
        <v>229</v>
      </c>
      <c r="D189" s="220" t="s">
        <v>135</v>
      </c>
      <c r="E189" s="221" t="s">
        <v>230</v>
      </c>
      <c r="F189" s="222" t="s">
        <v>231</v>
      </c>
      <c r="G189" s="223" t="s">
        <v>138</v>
      </c>
      <c r="H189" s="224">
        <v>183.27699999999999</v>
      </c>
      <c r="I189" s="225"/>
      <c r="J189" s="226">
        <f>ROUND(I189*H189,2)</f>
        <v>0</v>
      </c>
      <c r="K189" s="227"/>
      <c r="L189" s="44"/>
      <c r="M189" s="228" t="s">
        <v>1</v>
      </c>
      <c r="N189" s="229" t="s">
        <v>43</v>
      </c>
      <c r="O189" s="91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2" t="s">
        <v>139</v>
      </c>
      <c r="AT189" s="232" t="s">
        <v>135</v>
      </c>
      <c r="AU189" s="232" t="s">
        <v>88</v>
      </c>
      <c r="AY189" s="17" t="s">
        <v>132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86</v>
      </c>
      <c r="BK189" s="233">
        <f>ROUND(I189*H189,2)</f>
        <v>0</v>
      </c>
      <c r="BL189" s="17" t="s">
        <v>139</v>
      </c>
      <c r="BM189" s="232" t="s">
        <v>232</v>
      </c>
    </row>
    <row r="190" s="14" customFormat="1">
      <c r="A190" s="14"/>
      <c r="B190" s="249"/>
      <c r="C190" s="250"/>
      <c r="D190" s="234" t="s">
        <v>143</v>
      </c>
      <c r="E190" s="251" t="s">
        <v>1</v>
      </c>
      <c r="F190" s="252" t="s">
        <v>233</v>
      </c>
      <c r="G190" s="250"/>
      <c r="H190" s="253">
        <v>158.27680000000001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143</v>
      </c>
      <c r="AU190" s="259" t="s">
        <v>88</v>
      </c>
      <c r="AV190" s="14" t="s">
        <v>88</v>
      </c>
      <c r="AW190" s="14" t="s">
        <v>36</v>
      </c>
      <c r="AX190" s="14" t="s">
        <v>78</v>
      </c>
      <c r="AY190" s="259" t="s">
        <v>132</v>
      </c>
    </row>
    <row r="191" s="14" customFormat="1">
      <c r="A191" s="14"/>
      <c r="B191" s="249"/>
      <c r="C191" s="250"/>
      <c r="D191" s="234" t="s">
        <v>143</v>
      </c>
      <c r="E191" s="251" t="s">
        <v>1</v>
      </c>
      <c r="F191" s="252" t="s">
        <v>234</v>
      </c>
      <c r="G191" s="250"/>
      <c r="H191" s="253">
        <v>25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143</v>
      </c>
      <c r="AU191" s="259" t="s">
        <v>88</v>
      </c>
      <c r="AV191" s="14" t="s">
        <v>88</v>
      </c>
      <c r="AW191" s="14" t="s">
        <v>36</v>
      </c>
      <c r="AX191" s="14" t="s">
        <v>78</v>
      </c>
      <c r="AY191" s="259" t="s">
        <v>132</v>
      </c>
    </row>
    <row r="192" s="15" customFormat="1">
      <c r="A192" s="15"/>
      <c r="B192" s="260"/>
      <c r="C192" s="261"/>
      <c r="D192" s="234" t="s">
        <v>143</v>
      </c>
      <c r="E192" s="262" t="s">
        <v>1</v>
      </c>
      <c r="F192" s="263" t="s">
        <v>147</v>
      </c>
      <c r="G192" s="261"/>
      <c r="H192" s="264">
        <v>183.27680000000001</v>
      </c>
      <c r="I192" s="265"/>
      <c r="J192" s="261"/>
      <c r="K192" s="261"/>
      <c r="L192" s="266"/>
      <c r="M192" s="267"/>
      <c r="N192" s="268"/>
      <c r="O192" s="268"/>
      <c r="P192" s="268"/>
      <c r="Q192" s="268"/>
      <c r="R192" s="268"/>
      <c r="S192" s="268"/>
      <c r="T192" s="269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0" t="s">
        <v>143</v>
      </c>
      <c r="AU192" s="270" t="s">
        <v>88</v>
      </c>
      <c r="AV192" s="15" t="s">
        <v>139</v>
      </c>
      <c r="AW192" s="15" t="s">
        <v>36</v>
      </c>
      <c r="AX192" s="15" t="s">
        <v>86</v>
      </c>
      <c r="AY192" s="270" t="s">
        <v>132</v>
      </c>
    </row>
    <row r="193" s="2" customFormat="1" ht="24.15" customHeight="1">
      <c r="A193" s="38"/>
      <c r="B193" s="39"/>
      <c r="C193" s="271" t="s">
        <v>235</v>
      </c>
      <c r="D193" s="271" t="s">
        <v>224</v>
      </c>
      <c r="E193" s="272" t="s">
        <v>236</v>
      </c>
      <c r="F193" s="273" t="s">
        <v>237</v>
      </c>
      <c r="G193" s="274" t="s">
        <v>138</v>
      </c>
      <c r="H193" s="275">
        <v>219.93199999999999</v>
      </c>
      <c r="I193" s="276"/>
      <c r="J193" s="277">
        <f>ROUND(I193*H193,2)</f>
        <v>0</v>
      </c>
      <c r="K193" s="278"/>
      <c r="L193" s="279"/>
      <c r="M193" s="280" t="s">
        <v>1</v>
      </c>
      <c r="N193" s="281" t="s">
        <v>43</v>
      </c>
      <c r="O193" s="91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2" t="s">
        <v>182</v>
      </c>
      <c r="AT193" s="232" t="s">
        <v>224</v>
      </c>
      <c r="AU193" s="232" t="s">
        <v>88</v>
      </c>
      <c r="AY193" s="17" t="s">
        <v>132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86</v>
      </c>
      <c r="BK193" s="233">
        <f>ROUND(I193*H193,2)</f>
        <v>0</v>
      </c>
      <c r="BL193" s="17" t="s">
        <v>139</v>
      </c>
      <c r="BM193" s="232" t="s">
        <v>238</v>
      </c>
    </row>
    <row r="194" s="14" customFormat="1">
      <c r="A194" s="14"/>
      <c r="B194" s="249"/>
      <c r="C194" s="250"/>
      <c r="D194" s="234" t="s">
        <v>143</v>
      </c>
      <c r="E194" s="251" t="s">
        <v>1</v>
      </c>
      <c r="F194" s="252" t="s">
        <v>239</v>
      </c>
      <c r="G194" s="250"/>
      <c r="H194" s="253">
        <v>219.93239999999997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9" t="s">
        <v>143</v>
      </c>
      <c r="AU194" s="259" t="s">
        <v>88</v>
      </c>
      <c r="AV194" s="14" t="s">
        <v>88</v>
      </c>
      <c r="AW194" s="14" t="s">
        <v>36</v>
      </c>
      <c r="AX194" s="14" t="s">
        <v>78</v>
      </c>
      <c r="AY194" s="259" t="s">
        <v>132</v>
      </c>
    </row>
    <row r="195" s="15" customFormat="1">
      <c r="A195" s="15"/>
      <c r="B195" s="260"/>
      <c r="C195" s="261"/>
      <c r="D195" s="234" t="s">
        <v>143</v>
      </c>
      <c r="E195" s="262" t="s">
        <v>1</v>
      </c>
      <c r="F195" s="263" t="s">
        <v>147</v>
      </c>
      <c r="G195" s="261"/>
      <c r="H195" s="264">
        <v>219.93239999999997</v>
      </c>
      <c r="I195" s="265"/>
      <c r="J195" s="261"/>
      <c r="K195" s="261"/>
      <c r="L195" s="266"/>
      <c r="M195" s="267"/>
      <c r="N195" s="268"/>
      <c r="O195" s="268"/>
      <c r="P195" s="268"/>
      <c r="Q195" s="268"/>
      <c r="R195" s="268"/>
      <c r="S195" s="268"/>
      <c r="T195" s="269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0" t="s">
        <v>143</v>
      </c>
      <c r="AU195" s="270" t="s">
        <v>88</v>
      </c>
      <c r="AV195" s="15" t="s">
        <v>139</v>
      </c>
      <c r="AW195" s="15" t="s">
        <v>36</v>
      </c>
      <c r="AX195" s="15" t="s">
        <v>86</v>
      </c>
      <c r="AY195" s="270" t="s">
        <v>132</v>
      </c>
    </row>
    <row r="196" s="2" customFormat="1" ht="24.15" customHeight="1">
      <c r="A196" s="38"/>
      <c r="B196" s="39"/>
      <c r="C196" s="220" t="s">
        <v>240</v>
      </c>
      <c r="D196" s="220" t="s">
        <v>135</v>
      </c>
      <c r="E196" s="221" t="s">
        <v>241</v>
      </c>
      <c r="F196" s="222" t="s">
        <v>242</v>
      </c>
      <c r="G196" s="223" t="s">
        <v>243</v>
      </c>
      <c r="H196" s="224">
        <v>71.944000000000003</v>
      </c>
      <c r="I196" s="225"/>
      <c r="J196" s="226">
        <f>ROUND(I196*H196,2)</f>
        <v>0</v>
      </c>
      <c r="K196" s="227"/>
      <c r="L196" s="44"/>
      <c r="M196" s="228" t="s">
        <v>1</v>
      </c>
      <c r="N196" s="229" t="s">
        <v>43</v>
      </c>
      <c r="O196" s="91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2" t="s">
        <v>139</v>
      </c>
      <c r="AT196" s="232" t="s">
        <v>135</v>
      </c>
      <c r="AU196" s="232" t="s">
        <v>88</v>
      </c>
      <c r="AY196" s="17" t="s">
        <v>132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7" t="s">
        <v>86</v>
      </c>
      <c r="BK196" s="233">
        <f>ROUND(I196*H196,2)</f>
        <v>0</v>
      </c>
      <c r="BL196" s="17" t="s">
        <v>139</v>
      </c>
      <c r="BM196" s="232" t="s">
        <v>244</v>
      </c>
    </row>
    <row r="197" s="14" customFormat="1">
      <c r="A197" s="14"/>
      <c r="B197" s="249"/>
      <c r="C197" s="250"/>
      <c r="D197" s="234" t="s">
        <v>143</v>
      </c>
      <c r="E197" s="251" t="s">
        <v>1</v>
      </c>
      <c r="F197" s="252" t="s">
        <v>245</v>
      </c>
      <c r="G197" s="250"/>
      <c r="H197" s="253">
        <v>71.944000000000003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143</v>
      </c>
      <c r="AU197" s="259" t="s">
        <v>88</v>
      </c>
      <c r="AV197" s="14" t="s">
        <v>88</v>
      </c>
      <c r="AW197" s="14" t="s">
        <v>36</v>
      </c>
      <c r="AX197" s="14" t="s">
        <v>78</v>
      </c>
      <c r="AY197" s="259" t="s">
        <v>132</v>
      </c>
    </row>
    <row r="198" s="15" customFormat="1">
      <c r="A198" s="15"/>
      <c r="B198" s="260"/>
      <c r="C198" s="261"/>
      <c r="D198" s="234" t="s">
        <v>143</v>
      </c>
      <c r="E198" s="262" t="s">
        <v>1</v>
      </c>
      <c r="F198" s="263" t="s">
        <v>147</v>
      </c>
      <c r="G198" s="261"/>
      <c r="H198" s="264">
        <v>71.944000000000003</v>
      </c>
      <c r="I198" s="265"/>
      <c r="J198" s="261"/>
      <c r="K198" s="261"/>
      <c r="L198" s="266"/>
      <c r="M198" s="267"/>
      <c r="N198" s="268"/>
      <c r="O198" s="268"/>
      <c r="P198" s="268"/>
      <c r="Q198" s="268"/>
      <c r="R198" s="268"/>
      <c r="S198" s="268"/>
      <c r="T198" s="26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0" t="s">
        <v>143</v>
      </c>
      <c r="AU198" s="270" t="s">
        <v>88</v>
      </c>
      <c r="AV198" s="15" t="s">
        <v>139</v>
      </c>
      <c r="AW198" s="15" t="s">
        <v>36</v>
      </c>
      <c r="AX198" s="15" t="s">
        <v>86</v>
      </c>
      <c r="AY198" s="270" t="s">
        <v>132</v>
      </c>
    </row>
    <row r="199" s="12" customFormat="1" ht="22.8" customHeight="1">
      <c r="A199" s="12"/>
      <c r="B199" s="205"/>
      <c r="C199" s="206"/>
      <c r="D199" s="207" t="s">
        <v>77</v>
      </c>
      <c r="E199" s="218" t="s">
        <v>246</v>
      </c>
      <c r="F199" s="218" t="s">
        <v>247</v>
      </c>
      <c r="G199" s="206"/>
      <c r="H199" s="206"/>
      <c r="I199" s="209"/>
      <c r="J199" s="219">
        <f>BK199</f>
        <v>0</v>
      </c>
      <c r="K199" s="206"/>
      <c r="L199" s="210"/>
      <c r="M199" s="211"/>
      <c r="N199" s="212"/>
      <c r="O199" s="212"/>
      <c r="P199" s="213">
        <f>P200+SUM(P201:P221)</f>
        <v>0</v>
      </c>
      <c r="Q199" s="212"/>
      <c r="R199" s="213">
        <f>R200+SUM(R201:R221)</f>
        <v>0</v>
      </c>
      <c r="S199" s="212"/>
      <c r="T199" s="214">
        <f>T200+SUM(T201:T221)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5" t="s">
        <v>86</v>
      </c>
      <c r="AT199" s="216" t="s">
        <v>77</v>
      </c>
      <c r="AU199" s="216" t="s">
        <v>86</v>
      </c>
      <c r="AY199" s="215" t="s">
        <v>132</v>
      </c>
      <c r="BK199" s="217">
        <f>BK200+SUM(BK201:BK221)</f>
        <v>0</v>
      </c>
    </row>
    <row r="200" s="2" customFormat="1" ht="55.5" customHeight="1">
      <c r="A200" s="38"/>
      <c r="B200" s="39"/>
      <c r="C200" s="220" t="s">
        <v>248</v>
      </c>
      <c r="D200" s="220" t="s">
        <v>135</v>
      </c>
      <c r="E200" s="221" t="s">
        <v>249</v>
      </c>
      <c r="F200" s="222" t="s">
        <v>250</v>
      </c>
      <c r="G200" s="223" t="s">
        <v>138</v>
      </c>
      <c r="H200" s="224">
        <v>680</v>
      </c>
      <c r="I200" s="225"/>
      <c r="J200" s="226">
        <f>ROUND(I200*H200,2)</f>
        <v>0</v>
      </c>
      <c r="K200" s="227"/>
      <c r="L200" s="44"/>
      <c r="M200" s="228" t="s">
        <v>1</v>
      </c>
      <c r="N200" s="229" t="s">
        <v>43</v>
      </c>
      <c r="O200" s="91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2" t="s">
        <v>139</v>
      </c>
      <c r="AT200" s="232" t="s">
        <v>135</v>
      </c>
      <c r="AU200" s="232" t="s">
        <v>88</v>
      </c>
      <c r="AY200" s="17" t="s">
        <v>132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86</v>
      </c>
      <c r="BK200" s="233">
        <f>ROUND(I200*H200,2)</f>
        <v>0</v>
      </c>
      <c r="BL200" s="17" t="s">
        <v>139</v>
      </c>
      <c r="BM200" s="232" t="s">
        <v>251</v>
      </c>
    </row>
    <row r="201" s="14" customFormat="1">
      <c r="A201" s="14"/>
      <c r="B201" s="249"/>
      <c r="C201" s="250"/>
      <c r="D201" s="234" t="s">
        <v>143</v>
      </c>
      <c r="E201" s="251" t="s">
        <v>1</v>
      </c>
      <c r="F201" s="252" t="s">
        <v>252</v>
      </c>
      <c r="G201" s="250"/>
      <c r="H201" s="253">
        <v>680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9" t="s">
        <v>143</v>
      </c>
      <c r="AU201" s="259" t="s">
        <v>88</v>
      </c>
      <c r="AV201" s="14" t="s">
        <v>88</v>
      </c>
      <c r="AW201" s="14" t="s">
        <v>36</v>
      </c>
      <c r="AX201" s="14" t="s">
        <v>78</v>
      </c>
      <c r="AY201" s="259" t="s">
        <v>132</v>
      </c>
    </row>
    <row r="202" s="15" customFormat="1">
      <c r="A202" s="15"/>
      <c r="B202" s="260"/>
      <c r="C202" s="261"/>
      <c r="D202" s="234" t="s">
        <v>143</v>
      </c>
      <c r="E202" s="262" t="s">
        <v>1</v>
      </c>
      <c r="F202" s="263" t="s">
        <v>147</v>
      </c>
      <c r="G202" s="261"/>
      <c r="H202" s="264">
        <v>680</v>
      </c>
      <c r="I202" s="265"/>
      <c r="J202" s="261"/>
      <c r="K202" s="261"/>
      <c r="L202" s="266"/>
      <c r="M202" s="267"/>
      <c r="N202" s="268"/>
      <c r="O202" s="268"/>
      <c r="P202" s="268"/>
      <c r="Q202" s="268"/>
      <c r="R202" s="268"/>
      <c r="S202" s="268"/>
      <c r="T202" s="269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0" t="s">
        <v>143</v>
      </c>
      <c r="AU202" s="270" t="s">
        <v>88</v>
      </c>
      <c r="AV202" s="15" t="s">
        <v>139</v>
      </c>
      <c r="AW202" s="15" t="s">
        <v>36</v>
      </c>
      <c r="AX202" s="15" t="s">
        <v>86</v>
      </c>
      <c r="AY202" s="270" t="s">
        <v>132</v>
      </c>
    </row>
    <row r="203" s="2" customFormat="1" ht="66.75" customHeight="1">
      <c r="A203" s="38"/>
      <c r="B203" s="39"/>
      <c r="C203" s="220" t="s">
        <v>253</v>
      </c>
      <c r="D203" s="220" t="s">
        <v>135</v>
      </c>
      <c r="E203" s="221" t="s">
        <v>254</v>
      </c>
      <c r="F203" s="222" t="s">
        <v>255</v>
      </c>
      <c r="G203" s="223" t="s">
        <v>138</v>
      </c>
      <c r="H203" s="224">
        <v>12</v>
      </c>
      <c r="I203" s="225"/>
      <c r="J203" s="226">
        <f>ROUND(I203*H203,2)</f>
        <v>0</v>
      </c>
      <c r="K203" s="227"/>
      <c r="L203" s="44"/>
      <c r="M203" s="228" t="s">
        <v>1</v>
      </c>
      <c r="N203" s="229" t="s">
        <v>43</v>
      </c>
      <c r="O203" s="91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2" t="s">
        <v>139</v>
      </c>
      <c r="AT203" s="232" t="s">
        <v>135</v>
      </c>
      <c r="AU203" s="232" t="s">
        <v>88</v>
      </c>
      <c r="AY203" s="17" t="s">
        <v>132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7" t="s">
        <v>86</v>
      </c>
      <c r="BK203" s="233">
        <f>ROUND(I203*H203,2)</f>
        <v>0</v>
      </c>
      <c r="BL203" s="17" t="s">
        <v>139</v>
      </c>
      <c r="BM203" s="232" t="s">
        <v>256</v>
      </c>
    </row>
    <row r="204" s="14" customFormat="1">
      <c r="A204" s="14"/>
      <c r="B204" s="249"/>
      <c r="C204" s="250"/>
      <c r="D204" s="234" t="s">
        <v>143</v>
      </c>
      <c r="E204" s="251" t="s">
        <v>1</v>
      </c>
      <c r="F204" s="252" t="s">
        <v>257</v>
      </c>
      <c r="G204" s="250"/>
      <c r="H204" s="253">
        <v>12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143</v>
      </c>
      <c r="AU204" s="259" t="s">
        <v>88</v>
      </c>
      <c r="AV204" s="14" t="s">
        <v>88</v>
      </c>
      <c r="AW204" s="14" t="s">
        <v>36</v>
      </c>
      <c r="AX204" s="14" t="s">
        <v>78</v>
      </c>
      <c r="AY204" s="259" t="s">
        <v>132</v>
      </c>
    </row>
    <row r="205" s="15" customFormat="1">
      <c r="A205" s="15"/>
      <c r="B205" s="260"/>
      <c r="C205" s="261"/>
      <c r="D205" s="234" t="s">
        <v>143</v>
      </c>
      <c r="E205" s="262" t="s">
        <v>1</v>
      </c>
      <c r="F205" s="263" t="s">
        <v>147</v>
      </c>
      <c r="G205" s="261"/>
      <c r="H205" s="264">
        <v>12</v>
      </c>
      <c r="I205" s="265"/>
      <c r="J205" s="261"/>
      <c r="K205" s="261"/>
      <c r="L205" s="266"/>
      <c r="M205" s="267"/>
      <c r="N205" s="268"/>
      <c r="O205" s="268"/>
      <c r="P205" s="268"/>
      <c r="Q205" s="268"/>
      <c r="R205" s="268"/>
      <c r="S205" s="268"/>
      <c r="T205" s="269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0" t="s">
        <v>143</v>
      </c>
      <c r="AU205" s="270" t="s">
        <v>88</v>
      </c>
      <c r="AV205" s="15" t="s">
        <v>139</v>
      </c>
      <c r="AW205" s="15" t="s">
        <v>36</v>
      </c>
      <c r="AX205" s="15" t="s">
        <v>86</v>
      </c>
      <c r="AY205" s="270" t="s">
        <v>132</v>
      </c>
    </row>
    <row r="206" s="2" customFormat="1" ht="66.75" customHeight="1">
      <c r="A206" s="38"/>
      <c r="B206" s="39"/>
      <c r="C206" s="220" t="s">
        <v>7</v>
      </c>
      <c r="D206" s="220" t="s">
        <v>135</v>
      </c>
      <c r="E206" s="221" t="s">
        <v>258</v>
      </c>
      <c r="F206" s="222" t="s">
        <v>259</v>
      </c>
      <c r="G206" s="223" t="s">
        <v>138</v>
      </c>
      <c r="H206" s="224">
        <v>12</v>
      </c>
      <c r="I206" s="225"/>
      <c r="J206" s="226">
        <f>ROUND(I206*H206,2)</f>
        <v>0</v>
      </c>
      <c r="K206" s="227"/>
      <c r="L206" s="44"/>
      <c r="M206" s="228" t="s">
        <v>1</v>
      </c>
      <c r="N206" s="229" t="s">
        <v>43</v>
      </c>
      <c r="O206" s="91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2" t="s">
        <v>139</v>
      </c>
      <c r="AT206" s="232" t="s">
        <v>135</v>
      </c>
      <c r="AU206" s="232" t="s">
        <v>88</v>
      </c>
      <c r="AY206" s="17" t="s">
        <v>132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86</v>
      </c>
      <c r="BK206" s="233">
        <f>ROUND(I206*H206,2)</f>
        <v>0</v>
      </c>
      <c r="BL206" s="17" t="s">
        <v>139</v>
      </c>
      <c r="BM206" s="232" t="s">
        <v>260</v>
      </c>
    </row>
    <row r="207" s="14" customFormat="1">
      <c r="A207" s="14"/>
      <c r="B207" s="249"/>
      <c r="C207" s="250"/>
      <c r="D207" s="234" t="s">
        <v>143</v>
      </c>
      <c r="E207" s="251" t="s">
        <v>1</v>
      </c>
      <c r="F207" s="252" t="s">
        <v>261</v>
      </c>
      <c r="G207" s="250"/>
      <c r="H207" s="253">
        <v>12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143</v>
      </c>
      <c r="AU207" s="259" t="s">
        <v>88</v>
      </c>
      <c r="AV207" s="14" t="s">
        <v>88</v>
      </c>
      <c r="AW207" s="14" t="s">
        <v>36</v>
      </c>
      <c r="AX207" s="14" t="s">
        <v>78</v>
      </c>
      <c r="AY207" s="259" t="s">
        <v>132</v>
      </c>
    </row>
    <row r="208" s="15" customFormat="1">
      <c r="A208" s="15"/>
      <c r="B208" s="260"/>
      <c r="C208" s="261"/>
      <c r="D208" s="234" t="s">
        <v>143</v>
      </c>
      <c r="E208" s="262" t="s">
        <v>1</v>
      </c>
      <c r="F208" s="263" t="s">
        <v>147</v>
      </c>
      <c r="G208" s="261"/>
      <c r="H208" s="264">
        <v>12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0" t="s">
        <v>143</v>
      </c>
      <c r="AU208" s="270" t="s">
        <v>88</v>
      </c>
      <c r="AV208" s="15" t="s">
        <v>139</v>
      </c>
      <c r="AW208" s="15" t="s">
        <v>36</v>
      </c>
      <c r="AX208" s="15" t="s">
        <v>86</v>
      </c>
      <c r="AY208" s="270" t="s">
        <v>132</v>
      </c>
    </row>
    <row r="209" s="2" customFormat="1" ht="37.8" customHeight="1">
      <c r="A209" s="38"/>
      <c r="B209" s="39"/>
      <c r="C209" s="220" t="s">
        <v>262</v>
      </c>
      <c r="D209" s="220" t="s">
        <v>135</v>
      </c>
      <c r="E209" s="221" t="s">
        <v>263</v>
      </c>
      <c r="F209" s="222" t="s">
        <v>264</v>
      </c>
      <c r="G209" s="223" t="s">
        <v>138</v>
      </c>
      <c r="H209" s="224">
        <v>12</v>
      </c>
      <c r="I209" s="225"/>
      <c r="J209" s="226">
        <f>ROUND(I209*H209,2)</f>
        <v>0</v>
      </c>
      <c r="K209" s="227"/>
      <c r="L209" s="44"/>
      <c r="M209" s="228" t="s">
        <v>1</v>
      </c>
      <c r="N209" s="229" t="s">
        <v>43</v>
      </c>
      <c r="O209" s="91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2" t="s">
        <v>139</v>
      </c>
      <c r="AT209" s="232" t="s">
        <v>135</v>
      </c>
      <c r="AU209" s="232" t="s">
        <v>88</v>
      </c>
      <c r="AY209" s="17" t="s">
        <v>132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86</v>
      </c>
      <c r="BK209" s="233">
        <f>ROUND(I209*H209,2)</f>
        <v>0</v>
      </c>
      <c r="BL209" s="17" t="s">
        <v>139</v>
      </c>
      <c r="BM209" s="232" t="s">
        <v>265</v>
      </c>
    </row>
    <row r="210" s="14" customFormat="1">
      <c r="A210" s="14"/>
      <c r="B210" s="249"/>
      <c r="C210" s="250"/>
      <c r="D210" s="234" t="s">
        <v>143</v>
      </c>
      <c r="E210" s="251" t="s">
        <v>1</v>
      </c>
      <c r="F210" s="252" t="s">
        <v>261</v>
      </c>
      <c r="G210" s="250"/>
      <c r="H210" s="253">
        <v>12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143</v>
      </c>
      <c r="AU210" s="259" t="s">
        <v>88</v>
      </c>
      <c r="AV210" s="14" t="s">
        <v>88</v>
      </c>
      <c r="AW210" s="14" t="s">
        <v>36</v>
      </c>
      <c r="AX210" s="14" t="s">
        <v>78</v>
      </c>
      <c r="AY210" s="259" t="s">
        <v>132</v>
      </c>
    </row>
    <row r="211" s="15" customFormat="1">
      <c r="A211" s="15"/>
      <c r="B211" s="260"/>
      <c r="C211" s="261"/>
      <c r="D211" s="234" t="s">
        <v>143</v>
      </c>
      <c r="E211" s="262" t="s">
        <v>1</v>
      </c>
      <c r="F211" s="263" t="s">
        <v>147</v>
      </c>
      <c r="G211" s="261"/>
      <c r="H211" s="264">
        <v>12</v>
      </c>
      <c r="I211" s="265"/>
      <c r="J211" s="261"/>
      <c r="K211" s="261"/>
      <c r="L211" s="266"/>
      <c r="M211" s="267"/>
      <c r="N211" s="268"/>
      <c r="O211" s="268"/>
      <c r="P211" s="268"/>
      <c r="Q211" s="268"/>
      <c r="R211" s="268"/>
      <c r="S211" s="268"/>
      <c r="T211" s="26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0" t="s">
        <v>143</v>
      </c>
      <c r="AU211" s="270" t="s">
        <v>88</v>
      </c>
      <c r="AV211" s="15" t="s">
        <v>139</v>
      </c>
      <c r="AW211" s="15" t="s">
        <v>36</v>
      </c>
      <c r="AX211" s="15" t="s">
        <v>86</v>
      </c>
      <c r="AY211" s="270" t="s">
        <v>132</v>
      </c>
    </row>
    <row r="212" s="2" customFormat="1" ht="44.25" customHeight="1">
      <c r="A212" s="38"/>
      <c r="B212" s="39"/>
      <c r="C212" s="220" t="s">
        <v>266</v>
      </c>
      <c r="D212" s="220" t="s">
        <v>135</v>
      </c>
      <c r="E212" s="221" t="s">
        <v>267</v>
      </c>
      <c r="F212" s="222" t="s">
        <v>268</v>
      </c>
      <c r="G212" s="223" t="s">
        <v>138</v>
      </c>
      <c r="H212" s="224">
        <v>12</v>
      </c>
      <c r="I212" s="225"/>
      <c r="J212" s="226">
        <f>ROUND(I212*H212,2)</f>
        <v>0</v>
      </c>
      <c r="K212" s="227"/>
      <c r="L212" s="44"/>
      <c r="M212" s="228" t="s">
        <v>1</v>
      </c>
      <c r="N212" s="229" t="s">
        <v>43</v>
      </c>
      <c r="O212" s="91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2" t="s">
        <v>139</v>
      </c>
      <c r="AT212" s="232" t="s">
        <v>135</v>
      </c>
      <c r="AU212" s="232" t="s">
        <v>88</v>
      </c>
      <c r="AY212" s="17" t="s">
        <v>132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86</v>
      </c>
      <c r="BK212" s="233">
        <f>ROUND(I212*H212,2)</f>
        <v>0</v>
      </c>
      <c r="BL212" s="17" t="s">
        <v>139</v>
      </c>
      <c r="BM212" s="232" t="s">
        <v>269</v>
      </c>
    </row>
    <row r="213" s="14" customFormat="1">
      <c r="A213" s="14"/>
      <c r="B213" s="249"/>
      <c r="C213" s="250"/>
      <c r="D213" s="234" t="s">
        <v>143</v>
      </c>
      <c r="E213" s="251" t="s">
        <v>1</v>
      </c>
      <c r="F213" s="252" t="s">
        <v>261</v>
      </c>
      <c r="G213" s="250"/>
      <c r="H213" s="253">
        <v>12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143</v>
      </c>
      <c r="AU213" s="259" t="s">
        <v>88</v>
      </c>
      <c r="AV213" s="14" t="s">
        <v>88</v>
      </c>
      <c r="AW213" s="14" t="s">
        <v>36</v>
      </c>
      <c r="AX213" s="14" t="s">
        <v>78</v>
      </c>
      <c r="AY213" s="259" t="s">
        <v>132</v>
      </c>
    </row>
    <row r="214" s="15" customFormat="1">
      <c r="A214" s="15"/>
      <c r="B214" s="260"/>
      <c r="C214" s="261"/>
      <c r="D214" s="234" t="s">
        <v>143</v>
      </c>
      <c r="E214" s="262" t="s">
        <v>1</v>
      </c>
      <c r="F214" s="263" t="s">
        <v>147</v>
      </c>
      <c r="G214" s="261"/>
      <c r="H214" s="264">
        <v>12</v>
      </c>
      <c r="I214" s="265"/>
      <c r="J214" s="261"/>
      <c r="K214" s="261"/>
      <c r="L214" s="266"/>
      <c r="M214" s="267"/>
      <c r="N214" s="268"/>
      <c r="O214" s="268"/>
      <c r="P214" s="268"/>
      <c r="Q214" s="268"/>
      <c r="R214" s="268"/>
      <c r="S214" s="268"/>
      <c r="T214" s="269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0" t="s">
        <v>143</v>
      </c>
      <c r="AU214" s="270" t="s">
        <v>88</v>
      </c>
      <c r="AV214" s="15" t="s">
        <v>139</v>
      </c>
      <c r="AW214" s="15" t="s">
        <v>36</v>
      </c>
      <c r="AX214" s="15" t="s">
        <v>86</v>
      </c>
      <c r="AY214" s="270" t="s">
        <v>132</v>
      </c>
    </row>
    <row r="215" s="2" customFormat="1" ht="55.5" customHeight="1">
      <c r="A215" s="38"/>
      <c r="B215" s="39"/>
      <c r="C215" s="220" t="s">
        <v>270</v>
      </c>
      <c r="D215" s="220" t="s">
        <v>135</v>
      </c>
      <c r="E215" s="221" t="s">
        <v>271</v>
      </c>
      <c r="F215" s="222" t="s">
        <v>272</v>
      </c>
      <c r="G215" s="223" t="s">
        <v>243</v>
      </c>
      <c r="H215" s="224">
        <v>17.5</v>
      </c>
      <c r="I215" s="225"/>
      <c r="J215" s="226">
        <f>ROUND(I215*H215,2)</f>
        <v>0</v>
      </c>
      <c r="K215" s="227"/>
      <c r="L215" s="44"/>
      <c r="M215" s="228" t="s">
        <v>1</v>
      </c>
      <c r="N215" s="229" t="s">
        <v>43</v>
      </c>
      <c r="O215" s="91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2" t="s">
        <v>139</v>
      </c>
      <c r="AT215" s="232" t="s">
        <v>135</v>
      </c>
      <c r="AU215" s="232" t="s">
        <v>88</v>
      </c>
      <c r="AY215" s="17" t="s">
        <v>132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86</v>
      </c>
      <c r="BK215" s="233">
        <f>ROUND(I215*H215,2)</f>
        <v>0</v>
      </c>
      <c r="BL215" s="17" t="s">
        <v>139</v>
      </c>
      <c r="BM215" s="232" t="s">
        <v>273</v>
      </c>
    </row>
    <row r="216" s="14" customFormat="1">
      <c r="A216" s="14"/>
      <c r="B216" s="249"/>
      <c r="C216" s="250"/>
      <c r="D216" s="234" t="s">
        <v>143</v>
      </c>
      <c r="E216" s="251" t="s">
        <v>1</v>
      </c>
      <c r="F216" s="252" t="s">
        <v>274</v>
      </c>
      <c r="G216" s="250"/>
      <c r="H216" s="253">
        <v>17.5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143</v>
      </c>
      <c r="AU216" s="259" t="s">
        <v>88</v>
      </c>
      <c r="AV216" s="14" t="s">
        <v>88</v>
      </c>
      <c r="AW216" s="14" t="s">
        <v>36</v>
      </c>
      <c r="AX216" s="14" t="s">
        <v>78</v>
      </c>
      <c r="AY216" s="259" t="s">
        <v>132</v>
      </c>
    </row>
    <row r="217" s="15" customFormat="1">
      <c r="A217" s="15"/>
      <c r="B217" s="260"/>
      <c r="C217" s="261"/>
      <c r="D217" s="234" t="s">
        <v>143</v>
      </c>
      <c r="E217" s="262" t="s">
        <v>1</v>
      </c>
      <c r="F217" s="263" t="s">
        <v>147</v>
      </c>
      <c r="G217" s="261"/>
      <c r="H217" s="264">
        <v>17.5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0" t="s">
        <v>143</v>
      </c>
      <c r="AU217" s="270" t="s">
        <v>88</v>
      </c>
      <c r="AV217" s="15" t="s">
        <v>139</v>
      </c>
      <c r="AW217" s="15" t="s">
        <v>36</v>
      </c>
      <c r="AX217" s="15" t="s">
        <v>86</v>
      </c>
      <c r="AY217" s="270" t="s">
        <v>132</v>
      </c>
    </row>
    <row r="218" s="2" customFormat="1" ht="24.15" customHeight="1">
      <c r="A218" s="38"/>
      <c r="B218" s="39"/>
      <c r="C218" s="220" t="s">
        <v>275</v>
      </c>
      <c r="D218" s="220" t="s">
        <v>135</v>
      </c>
      <c r="E218" s="221" t="s">
        <v>276</v>
      </c>
      <c r="F218" s="222" t="s">
        <v>277</v>
      </c>
      <c r="G218" s="223" t="s">
        <v>243</v>
      </c>
      <c r="H218" s="224">
        <v>19</v>
      </c>
      <c r="I218" s="225"/>
      <c r="J218" s="226">
        <f>ROUND(I218*H218,2)</f>
        <v>0</v>
      </c>
      <c r="K218" s="227"/>
      <c r="L218" s="44"/>
      <c r="M218" s="228" t="s">
        <v>1</v>
      </c>
      <c r="N218" s="229" t="s">
        <v>43</v>
      </c>
      <c r="O218" s="91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2" t="s">
        <v>139</v>
      </c>
      <c r="AT218" s="232" t="s">
        <v>135</v>
      </c>
      <c r="AU218" s="232" t="s">
        <v>88</v>
      </c>
      <c r="AY218" s="17" t="s">
        <v>132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86</v>
      </c>
      <c r="BK218" s="233">
        <f>ROUND(I218*H218,2)</f>
        <v>0</v>
      </c>
      <c r="BL218" s="17" t="s">
        <v>139</v>
      </c>
      <c r="BM218" s="232" t="s">
        <v>278</v>
      </c>
    </row>
    <row r="219" s="14" customFormat="1">
      <c r="A219" s="14"/>
      <c r="B219" s="249"/>
      <c r="C219" s="250"/>
      <c r="D219" s="234" t="s">
        <v>143</v>
      </c>
      <c r="E219" s="251" t="s">
        <v>1</v>
      </c>
      <c r="F219" s="252" t="s">
        <v>279</v>
      </c>
      <c r="G219" s="250"/>
      <c r="H219" s="253">
        <v>19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143</v>
      </c>
      <c r="AU219" s="259" t="s">
        <v>88</v>
      </c>
      <c r="AV219" s="14" t="s">
        <v>88</v>
      </c>
      <c r="AW219" s="14" t="s">
        <v>36</v>
      </c>
      <c r="AX219" s="14" t="s">
        <v>78</v>
      </c>
      <c r="AY219" s="259" t="s">
        <v>132</v>
      </c>
    </row>
    <row r="220" s="15" customFormat="1">
      <c r="A220" s="15"/>
      <c r="B220" s="260"/>
      <c r="C220" s="261"/>
      <c r="D220" s="234" t="s">
        <v>143</v>
      </c>
      <c r="E220" s="262" t="s">
        <v>1</v>
      </c>
      <c r="F220" s="263" t="s">
        <v>147</v>
      </c>
      <c r="G220" s="261"/>
      <c r="H220" s="264">
        <v>19</v>
      </c>
      <c r="I220" s="265"/>
      <c r="J220" s="261"/>
      <c r="K220" s="261"/>
      <c r="L220" s="266"/>
      <c r="M220" s="267"/>
      <c r="N220" s="268"/>
      <c r="O220" s="268"/>
      <c r="P220" s="268"/>
      <c r="Q220" s="268"/>
      <c r="R220" s="268"/>
      <c r="S220" s="268"/>
      <c r="T220" s="269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0" t="s">
        <v>143</v>
      </c>
      <c r="AU220" s="270" t="s">
        <v>88</v>
      </c>
      <c r="AV220" s="15" t="s">
        <v>139</v>
      </c>
      <c r="AW220" s="15" t="s">
        <v>36</v>
      </c>
      <c r="AX220" s="15" t="s">
        <v>86</v>
      </c>
      <c r="AY220" s="270" t="s">
        <v>132</v>
      </c>
    </row>
    <row r="221" s="12" customFormat="1" ht="20.88" customHeight="1">
      <c r="A221" s="12"/>
      <c r="B221" s="205"/>
      <c r="C221" s="206"/>
      <c r="D221" s="207" t="s">
        <v>77</v>
      </c>
      <c r="E221" s="218" t="s">
        <v>280</v>
      </c>
      <c r="F221" s="218" t="s">
        <v>281</v>
      </c>
      <c r="G221" s="206"/>
      <c r="H221" s="206"/>
      <c r="I221" s="209"/>
      <c r="J221" s="219">
        <f>BK221</f>
        <v>0</v>
      </c>
      <c r="K221" s="206"/>
      <c r="L221" s="210"/>
      <c r="M221" s="211"/>
      <c r="N221" s="212"/>
      <c r="O221" s="212"/>
      <c r="P221" s="213">
        <f>SUM(P222:P227)</f>
        <v>0</v>
      </c>
      <c r="Q221" s="212"/>
      <c r="R221" s="213">
        <f>SUM(R222:R227)</f>
        <v>0</v>
      </c>
      <c r="S221" s="212"/>
      <c r="T221" s="214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86</v>
      </c>
      <c r="AT221" s="216" t="s">
        <v>77</v>
      </c>
      <c r="AU221" s="216" t="s">
        <v>88</v>
      </c>
      <c r="AY221" s="215" t="s">
        <v>132</v>
      </c>
      <c r="BK221" s="217">
        <f>SUM(BK222:BK227)</f>
        <v>0</v>
      </c>
    </row>
    <row r="222" s="2" customFormat="1" ht="37.8" customHeight="1">
      <c r="A222" s="38"/>
      <c r="B222" s="39"/>
      <c r="C222" s="220" t="s">
        <v>215</v>
      </c>
      <c r="D222" s="220" t="s">
        <v>135</v>
      </c>
      <c r="E222" s="221" t="s">
        <v>282</v>
      </c>
      <c r="F222" s="222" t="s">
        <v>283</v>
      </c>
      <c r="G222" s="223" t="s">
        <v>211</v>
      </c>
      <c r="H222" s="224">
        <v>131</v>
      </c>
      <c r="I222" s="225"/>
      <c r="J222" s="226">
        <f>ROUND(I222*H222,2)</f>
        <v>0</v>
      </c>
      <c r="K222" s="227"/>
      <c r="L222" s="44"/>
      <c r="M222" s="228" t="s">
        <v>1</v>
      </c>
      <c r="N222" s="229" t="s">
        <v>43</v>
      </c>
      <c r="O222" s="91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2" t="s">
        <v>139</v>
      </c>
      <c r="AT222" s="232" t="s">
        <v>135</v>
      </c>
      <c r="AU222" s="232" t="s">
        <v>154</v>
      </c>
      <c r="AY222" s="17" t="s">
        <v>132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7" t="s">
        <v>86</v>
      </c>
      <c r="BK222" s="233">
        <f>ROUND(I222*H222,2)</f>
        <v>0</v>
      </c>
      <c r="BL222" s="17" t="s">
        <v>139</v>
      </c>
      <c r="BM222" s="232" t="s">
        <v>284</v>
      </c>
    </row>
    <row r="223" s="2" customFormat="1" ht="49.05" customHeight="1">
      <c r="A223" s="38"/>
      <c r="B223" s="39"/>
      <c r="C223" s="220" t="s">
        <v>285</v>
      </c>
      <c r="D223" s="220" t="s">
        <v>135</v>
      </c>
      <c r="E223" s="221" t="s">
        <v>286</v>
      </c>
      <c r="F223" s="222" t="s">
        <v>287</v>
      </c>
      <c r="G223" s="223" t="s">
        <v>211</v>
      </c>
      <c r="H223" s="224">
        <v>2489</v>
      </c>
      <c r="I223" s="225"/>
      <c r="J223" s="226">
        <f>ROUND(I223*H223,2)</f>
        <v>0</v>
      </c>
      <c r="K223" s="227"/>
      <c r="L223" s="44"/>
      <c r="M223" s="228" t="s">
        <v>1</v>
      </c>
      <c r="N223" s="229" t="s">
        <v>43</v>
      </c>
      <c r="O223" s="91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2" t="s">
        <v>139</v>
      </c>
      <c r="AT223" s="232" t="s">
        <v>135</v>
      </c>
      <c r="AU223" s="232" t="s">
        <v>154</v>
      </c>
      <c r="AY223" s="17" t="s">
        <v>132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86</v>
      </c>
      <c r="BK223" s="233">
        <f>ROUND(I223*H223,2)</f>
        <v>0</v>
      </c>
      <c r="BL223" s="17" t="s">
        <v>139</v>
      </c>
      <c r="BM223" s="232" t="s">
        <v>288</v>
      </c>
    </row>
    <row r="224" s="14" customFormat="1">
      <c r="A224" s="14"/>
      <c r="B224" s="249"/>
      <c r="C224" s="250"/>
      <c r="D224" s="234" t="s">
        <v>143</v>
      </c>
      <c r="E224" s="251" t="s">
        <v>1</v>
      </c>
      <c r="F224" s="252" t="s">
        <v>289</v>
      </c>
      <c r="G224" s="250"/>
      <c r="H224" s="253">
        <v>2489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143</v>
      </c>
      <c r="AU224" s="259" t="s">
        <v>154</v>
      </c>
      <c r="AV224" s="14" t="s">
        <v>88</v>
      </c>
      <c r="AW224" s="14" t="s">
        <v>36</v>
      </c>
      <c r="AX224" s="14" t="s">
        <v>78</v>
      </c>
      <c r="AY224" s="259" t="s">
        <v>132</v>
      </c>
    </row>
    <row r="225" s="15" customFormat="1">
      <c r="A225" s="15"/>
      <c r="B225" s="260"/>
      <c r="C225" s="261"/>
      <c r="D225" s="234" t="s">
        <v>143</v>
      </c>
      <c r="E225" s="262" t="s">
        <v>1</v>
      </c>
      <c r="F225" s="263" t="s">
        <v>147</v>
      </c>
      <c r="G225" s="261"/>
      <c r="H225" s="264">
        <v>2489</v>
      </c>
      <c r="I225" s="265"/>
      <c r="J225" s="261"/>
      <c r="K225" s="261"/>
      <c r="L225" s="266"/>
      <c r="M225" s="267"/>
      <c r="N225" s="268"/>
      <c r="O225" s="268"/>
      <c r="P225" s="268"/>
      <c r="Q225" s="268"/>
      <c r="R225" s="268"/>
      <c r="S225" s="268"/>
      <c r="T225" s="26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0" t="s">
        <v>143</v>
      </c>
      <c r="AU225" s="270" t="s">
        <v>154</v>
      </c>
      <c r="AV225" s="15" t="s">
        <v>139</v>
      </c>
      <c r="AW225" s="15" t="s">
        <v>36</v>
      </c>
      <c r="AX225" s="15" t="s">
        <v>86</v>
      </c>
      <c r="AY225" s="270" t="s">
        <v>132</v>
      </c>
    </row>
    <row r="226" s="2" customFormat="1" ht="24.15" customHeight="1">
      <c r="A226" s="38"/>
      <c r="B226" s="39"/>
      <c r="C226" s="220" t="s">
        <v>290</v>
      </c>
      <c r="D226" s="220" t="s">
        <v>135</v>
      </c>
      <c r="E226" s="221" t="s">
        <v>291</v>
      </c>
      <c r="F226" s="222" t="s">
        <v>292</v>
      </c>
      <c r="G226" s="223" t="s">
        <v>211</v>
      </c>
      <c r="H226" s="224">
        <v>131</v>
      </c>
      <c r="I226" s="225"/>
      <c r="J226" s="226">
        <f>ROUND(I226*H226,2)</f>
        <v>0</v>
      </c>
      <c r="K226" s="227"/>
      <c r="L226" s="44"/>
      <c r="M226" s="228" t="s">
        <v>1</v>
      </c>
      <c r="N226" s="229" t="s">
        <v>43</v>
      </c>
      <c r="O226" s="91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2" t="s">
        <v>139</v>
      </c>
      <c r="AT226" s="232" t="s">
        <v>135</v>
      </c>
      <c r="AU226" s="232" t="s">
        <v>154</v>
      </c>
      <c r="AY226" s="17" t="s">
        <v>132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7" t="s">
        <v>86</v>
      </c>
      <c r="BK226" s="233">
        <f>ROUND(I226*H226,2)</f>
        <v>0</v>
      </c>
      <c r="BL226" s="17" t="s">
        <v>139</v>
      </c>
      <c r="BM226" s="232" t="s">
        <v>293</v>
      </c>
    </row>
    <row r="227" s="2" customFormat="1" ht="44.25" customHeight="1">
      <c r="A227" s="38"/>
      <c r="B227" s="39"/>
      <c r="C227" s="220" t="s">
        <v>294</v>
      </c>
      <c r="D227" s="220" t="s">
        <v>135</v>
      </c>
      <c r="E227" s="221" t="s">
        <v>295</v>
      </c>
      <c r="F227" s="222" t="s">
        <v>296</v>
      </c>
      <c r="G227" s="223" t="s">
        <v>211</v>
      </c>
      <c r="H227" s="224">
        <v>131</v>
      </c>
      <c r="I227" s="225"/>
      <c r="J227" s="226">
        <f>ROUND(I227*H227,2)</f>
        <v>0</v>
      </c>
      <c r="K227" s="227"/>
      <c r="L227" s="44"/>
      <c r="M227" s="228" t="s">
        <v>1</v>
      </c>
      <c r="N227" s="229" t="s">
        <v>43</v>
      </c>
      <c r="O227" s="91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2" t="s">
        <v>139</v>
      </c>
      <c r="AT227" s="232" t="s">
        <v>135</v>
      </c>
      <c r="AU227" s="232" t="s">
        <v>154</v>
      </c>
      <c r="AY227" s="17" t="s">
        <v>132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7" t="s">
        <v>86</v>
      </c>
      <c r="BK227" s="233">
        <f>ROUND(I227*H227,2)</f>
        <v>0</v>
      </c>
      <c r="BL227" s="17" t="s">
        <v>139</v>
      </c>
      <c r="BM227" s="232" t="s">
        <v>297</v>
      </c>
    </row>
    <row r="228" s="12" customFormat="1" ht="22.8" customHeight="1">
      <c r="A228" s="12"/>
      <c r="B228" s="205"/>
      <c r="C228" s="206"/>
      <c r="D228" s="207" t="s">
        <v>77</v>
      </c>
      <c r="E228" s="218" t="s">
        <v>298</v>
      </c>
      <c r="F228" s="218" t="s">
        <v>84</v>
      </c>
      <c r="G228" s="206"/>
      <c r="H228" s="206"/>
      <c r="I228" s="209"/>
      <c r="J228" s="219">
        <f>BK228</f>
        <v>0</v>
      </c>
      <c r="K228" s="206"/>
      <c r="L228" s="210"/>
      <c r="M228" s="211"/>
      <c r="N228" s="212"/>
      <c r="O228" s="212"/>
      <c r="P228" s="213">
        <f>SUM(P229:P249)</f>
        <v>0</v>
      </c>
      <c r="Q228" s="212"/>
      <c r="R228" s="213">
        <f>SUM(R229:R249)</f>
        <v>0</v>
      </c>
      <c r="S228" s="212"/>
      <c r="T228" s="214">
        <f>SUM(T229:T249)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86</v>
      </c>
      <c r="AT228" s="216" t="s">
        <v>77</v>
      </c>
      <c r="AU228" s="216" t="s">
        <v>86</v>
      </c>
      <c r="AY228" s="215" t="s">
        <v>132</v>
      </c>
      <c r="BK228" s="217">
        <f>SUM(BK229:BK249)</f>
        <v>0</v>
      </c>
    </row>
    <row r="229" s="2" customFormat="1" ht="24.15" customHeight="1">
      <c r="A229" s="38"/>
      <c r="B229" s="39"/>
      <c r="C229" s="220" t="s">
        <v>299</v>
      </c>
      <c r="D229" s="220" t="s">
        <v>135</v>
      </c>
      <c r="E229" s="221" t="s">
        <v>300</v>
      </c>
      <c r="F229" s="222" t="s">
        <v>301</v>
      </c>
      <c r="G229" s="223" t="s">
        <v>138</v>
      </c>
      <c r="H229" s="224">
        <v>680</v>
      </c>
      <c r="I229" s="225"/>
      <c r="J229" s="226">
        <f>ROUND(I229*H229,2)</f>
        <v>0</v>
      </c>
      <c r="K229" s="227"/>
      <c r="L229" s="44"/>
      <c r="M229" s="228" t="s">
        <v>1</v>
      </c>
      <c r="N229" s="229" t="s">
        <v>43</v>
      </c>
      <c r="O229" s="91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2" t="s">
        <v>139</v>
      </c>
      <c r="AT229" s="232" t="s">
        <v>135</v>
      </c>
      <c r="AU229" s="232" t="s">
        <v>88</v>
      </c>
      <c r="AY229" s="17" t="s">
        <v>132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7" t="s">
        <v>86</v>
      </c>
      <c r="BK229" s="233">
        <f>ROUND(I229*H229,2)</f>
        <v>0</v>
      </c>
      <c r="BL229" s="17" t="s">
        <v>139</v>
      </c>
      <c r="BM229" s="232" t="s">
        <v>302</v>
      </c>
    </row>
    <row r="230" s="13" customFormat="1">
      <c r="A230" s="13"/>
      <c r="B230" s="239"/>
      <c r="C230" s="240"/>
      <c r="D230" s="234" t="s">
        <v>143</v>
      </c>
      <c r="E230" s="241" t="s">
        <v>1</v>
      </c>
      <c r="F230" s="242" t="s">
        <v>303</v>
      </c>
      <c r="G230" s="240"/>
      <c r="H230" s="241" t="s">
        <v>1</v>
      </c>
      <c r="I230" s="243"/>
      <c r="J230" s="240"/>
      <c r="K230" s="240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143</v>
      </c>
      <c r="AU230" s="248" t="s">
        <v>88</v>
      </c>
      <c r="AV230" s="13" t="s">
        <v>86</v>
      </c>
      <c r="AW230" s="13" t="s">
        <v>36</v>
      </c>
      <c r="AX230" s="13" t="s">
        <v>78</v>
      </c>
      <c r="AY230" s="248" t="s">
        <v>132</v>
      </c>
    </row>
    <row r="231" s="14" customFormat="1">
      <c r="A231" s="14"/>
      <c r="B231" s="249"/>
      <c r="C231" s="250"/>
      <c r="D231" s="234" t="s">
        <v>143</v>
      </c>
      <c r="E231" s="251" t="s">
        <v>1</v>
      </c>
      <c r="F231" s="252" t="s">
        <v>304</v>
      </c>
      <c r="G231" s="250"/>
      <c r="H231" s="253">
        <v>680</v>
      </c>
      <c r="I231" s="254"/>
      <c r="J231" s="250"/>
      <c r="K231" s="250"/>
      <c r="L231" s="255"/>
      <c r="M231" s="256"/>
      <c r="N231" s="257"/>
      <c r="O231" s="257"/>
      <c r="P231" s="257"/>
      <c r="Q231" s="257"/>
      <c r="R231" s="257"/>
      <c r="S231" s="257"/>
      <c r="T231" s="25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9" t="s">
        <v>143</v>
      </c>
      <c r="AU231" s="259" t="s">
        <v>88</v>
      </c>
      <c r="AV231" s="14" t="s">
        <v>88</v>
      </c>
      <c r="AW231" s="14" t="s">
        <v>36</v>
      </c>
      <c r="AX231" s="14" t="s">
        <v>78</v>
      </c>
      <c r="AY231" s="259" t="s">
        <v>132</v>
      </c>
    </row>
    <row r="232" s="15" customFormat="1">
      <c r="A232" s="15"/>
      <c r="B232" s="260"/>
      <c r="C232" s="261"/>
      <c r="D232" s="234" t="s">
        <v>143</v>
      </c>
      <c r="E232" s="262" t="s">
        <v>1</v>
      </c>
      <c r="F232" s="263" t="s">
        <v>147</v>
      </c>
      <c r="G232" s="261"/>
      <c r="H232" s="264">
        <v>680</v>
      </c>
      <c r="I232" s="265"/>
      <c r="J232" s="261"/>
      <c r="K232" s="261"/>
      <c r="L232" s="266"/>
      <c r="M232" s="267"/>
      <c r="N232" s="268"/>
      <c r="O232" s="268"/>
      <c r="P232" s="268"/>
      <c r="Q232" s="268"/>
      <c r="R232" s="268"/>
      <c r="S232" s="268"/>
      <c r="T232" s="269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0" t="s">
        <v>143</v>
      </c>
      <c r="AU232" s="270" t="s">
        <v>88</v>
      </c>
      <c r="AV232" s="15" t="s">
        <v>139</v>
      </c>
      <c r="AW232" s="15" t="s">
        <v>36</v>
      </c>
      <c r="AX232" s="15" t="s">
        <v>86</v>
      </c>
      <c r="AY232" s="270" t="s">
        <v>132</v>
      </c>
    </row>
    <row r="233" s="2" customFormat="1" ht="33" customHeight="1">
      <c r="A233" s="38"/>
      <c r="B233" s="39"/>
      <c r="C233" s="220" t="s">
        <v>305</v>
      </c>
      <c r="D233" s="220" t="s">
        <v>135</v>
      </c>
      <c r="E233" s="221" t="s">
        <v>306</v>
      </c>
      <c r="F233" s="222" t="s">
        <v>307</v>
      </c>
      <c r="G233" s="223" t="s">
        <v>138</v>
      </c>
      <c r="H233" s="224">
        <v>680</v>
      </c>
      <c r="I233" s="225"/>
      <c r="J233" s="226">
        <f>ROUND(I233*H233,2)</f>
        <v>0</v>
      </c>
      <c r="K233" s="227"/>
      <c r="L233" s="44"/>
      <c r="M233" s="228" t="s">
        <v>1</v>
      </c>
      <c r="N233" s="229" t="s">
        <v>43</v>
      </c>
      <c r="O233" s="91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2" t="s">
        <v>139</v>
      </c>
      <c r="AT233" s="232" t="s">
        <v>135</v>
      </c>
      <c r="AU233" s="232" t="s">
        <v>88</v>
      </c>
      <c r="AY233" s="17" t="s">
        <v>132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86</v>
      </c>
      <c r="BK233" s="233">
        <f>ROUND(I233*H233,2)</f>
        <v>0</v>
      </c>
      <c r="BL233" s="17" t="s">
        <v>139</v>
      </c>
      <c r="BM233" s="232" t="s">
        <v>308</v>
      </c>
    </row>
    <row r="234" s="2" customFormat="1">
      <c r="A234" s="38"/>
      <c r="B234" s="39"/>
      <c r="C234" s="40"/>
      <c r="D234" s="234" t="s">
        <v>141</v>
      </c>
      <c r="E234" s="40"/>
      <c r="F234" s="235" t="s">
        <v>309</v>
      </c>
      <c r="G234" s="40"/>
      <c r="H234" s="40"/>
      <c r="I234" s="236"/>
      <c r="J234" s="40"/>
      <c r="K234" s="40"/>
      <c r="L234" s="44"/>
      <c r="M234" s="237"/>
      <c r="N234" s="238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141</v>
      </c>
      <c r="AU234" s="17" t="s">
        <v>88</v>
      </c>
    </row>
    <row r="235" s="13" customFormat="1">
      <c r="A235" s="13"/>
      <c r="B235" s="239"/>
      <c r="C235" s="240"/>
      <c r="D235" s="234" t="s">
        <v>143</v>
      </c>
      <c r="E235" s="241" t="s">
        <v>1</v>
      </c>
      <c r="F235" s="242" t="s">
        <v>303</v>
      </c>
      <c r="G235" s="240"/>
      <c r="H235" s="241" t="s">
        <v>1</v>
      </c>
      <c r="I235" s="243"/>
      <c r="J235" s="240"/>
      <c r="K235" s="240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143</v>
      </c>
      <c r="AU235" s="248" t="s">
        <v>88</v>
      </c>
      <c r="AV235" s="13" t="s">
        <v>86</v>
      </c>
      <c r="AW235" s="13" t="s">
        <v>36</v>
      </c>
      <c r="AX235" s="13" t="s">
        <v>78</v>
      </c>
      <c r="AY235" s="248" t="s">
        <v>132</v>
      </c>
    </row>
    <row r="236" s="14" customFormat="1">
      <c r="A236" s="14"/>
      <c r="B236" s="249"/>
      <c r="C236" s="250"/>
      <c r="D236" s="234" t="s">
        <v>143</v>
      </c>
      <c r="E236" s="251" t="s">
        <v>1</v>
      </c>
      <c r="F236" s="252" t="s">
        <v>304</v>
      </c>
      <c r="G236" s="250"/>
      <c r="H236" s="253">
        <v>680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143</v>
      </c>
      <c r="AU236" s="259" t="s">
        <v>88</v>
      </c>
      <c r="AV236" s="14" t="s">
        <v>88</v>
      </c>
      <c r="AW236" s="14" t="s">
        <v>36</v>
      </c>
      <c r="AX236" s="14" t="s">
        <v>78</v>
      </c>
      <c r="AY236" s="259" t="s">
        <v>132</v>
      </c>
    </row>
    <row r="237" s="15" customFormat="1">
      <c r="A237" s="15"/>
      <c r="B237" s="260"/>
      <c r="C237" s="261"/>
      <c r="D237" s="234" t="s">
        <v>143</v>
      </c>
      <c r="E237" s="262" t="s">
        <v>1</v>
      </c>
      <c r="F237" s="263" t="s">
        <v>147</v>
      </c>
      <c r="G237" s="261"/>
      <c r="H237" s="264">
        <v>680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0" t="s">
        <v>143</v>
      </c>
      <c r="AU237" s="270" t="s">
        <v>88</v>
      </c>
      <c r="AV237" s="15" t="s">
        <v>139</v>
      </c>
      <c r="AW237" s="15" t="s">
        <v>36</v>
      </c>
      <c r="AX237" s="15" t="s">
        <v>86</v>
      </c>
      <c r="AY237" s="270" t="s">
        <v>132</v>
      </c>
    </row>
    <row r="238" s="2" customFormat="1" ht="33" customHeight="1">
      <c r="A238" s="38"/>
      <c r="B238" s="39"/>
      <c r="C238" s="220" t="s">
        <v>310</v>
      </c>
      <c r="D238" s="220" t="s">
        <v>135</v>
      </c>
      <c r="E238" s="221" t="s">
        <v>311</v>
      </c>
      <c r="F238" s="222" t="s">
        <v>312</v>
      </c>
      <c r="G238" s="223" t="s">
        <v>138</v>
      </c>
      <c r="H238" s="224">
        <v>680</v>
      </c>
      <c r="I238" s="225"/>
      <c r="J238" s="226">
        <f>ROUND(I238*H238,2)</f>
        <v>0</v>
      </c>
      <c r="K238" s="227"/>
      <c r="L238" s="44"/>
      <c r="M238" s="228" t="s">
        <v>1</v>
      </c>
      <c r="N238" s="229" t="s">
        <v>43</v>
      </c>
      <c r="O238" s="91"/>
      <c r="P238" s="230">
        <f>O238*H238</f>
        <v>0</v>
      </c>
      <c r="Q238" s="230">
        <v>0</v>
      </c>
      <c r="R238" s="230">
        <f>Q238*H238</f>
        <v>0</v>
      </c>
      <c r="S238" s="230">
        <v>0</v>
      </c>
      <c r="T238" s="23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2" t="s">
        <v>139</v>
      </c>
      <c r="AT238" s="232" t="s">
        <v>135</v>
      </c>
      <c r="AU238" s="232" t="s">
        <v>88</v>
      </c>
      <c r="AY238" s="17" t="s">
        <v>132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86</v>
      </c>
      <c r="BK238" s="233">
        <f>ROUND(I238*H238,2)</f>
        <v>0</v>
      </c>
      <c r="BL238" s="17" t="s">
        <v>139</v>
      </c>
      <c r="BM238" s="232" t="s">
        <v>313</v>
      </c>
    </row>
    <row r="239" s="2" customFormat="1">
      <c r="A239" s="38"/>
      <c r="B239" s="39"/>
      <c r="C239" s="40"/>
      <c r="D239" s="234" t="s">
        <v>141</v>
      </c>
      <c r="E239" s="40"/>
      <c r="F239" s="235" t="s">
        <v>314</v>
      </c>
      <c r="G239" s="40"/>
      <c r="H239" s="40"/>
      <c r="I239" s="236"/>
      <c r="J239" s="40"/>
      <c r="K239" s="40"/>
      <c r="L239" s="44"/>
      <c r="M239" s="237"/>
      <c r="N239" s="238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141</v>
      </c>
      <c r="AU239" s="17" t="s">
        <v>88</v>
      </c>
    </row>
    <row r="240" s="13" customFormat="1">
      <c r="A240" s="13"/>
      <c r="B240" s="239"/>
      <c r="C240" s="240"/>
      <c r="D240" s="234" t="s">
        <v>143</v>
      </c>
      <c r="E240" s="241" t="s">
        <v>1</v>
      </c>
      <c r="F240" s="242" t="s">
        <v>303</v>
      </c>
      <c r="G240" s="240"/>
      <c r="H240" s="241" t="s">
        <v>1</v>
      </c>
      <c r="I240" s="243"/>
      <c r="J240" s="240"/>
      <c r="K240" s="240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143</v>
      </c>
      <c r="AU240" s="248" t="s">
        <v>88</v>
      </c>
      <c r="AV240" s="13" t="s">
        <v>86</v>
      </c>
      <c r="AW240" s="13" t="s">
        <v>36</v>
      </c>
      <c r="AX240" s="13" t="s">
        <v>78</v>
      </c>
      <c r="AY240" s="248" t="s">
        <v>132</v>
      </c>
    </row>
    <row r="241" s="14" customFormat="1">
      <c r="A241" s="14"/>
      <c r="B241" s="249"/>
      <c r="C241" s="250"/>
      <c r="D241" s="234" t="s">
        <v>143</v>
      </c>
      <c r="E241" s="251" t="s">
        <v>1</v>
      </c>
      <c r="F241" s="252" t="s">
        <v>304</v>
      </c>
      <c r="G241" s="250"/>
      <c r="H241" s="253">
        <v>680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143</v>
      </c>
      <c r="AU241" s="259" t="s">
        <v>88</v>
      </c>
      <c r="AV241" s="14" t="s">
        <v>88</v>
      </c>
      <c r="AW241" s="14" t="s">
        <v>36</v>
      </c>
      <c r="AX241" s="14" t="s">
        <v>78</v>
      </c>
      <c r="AY241" s="259" t="s">
        <v>132</v>
      </c>
    </row>
    <row r="242" s="15" customFormat="1">
      <c r="A242" s="15"/>
      <c r="B242" s="260"/>
      <c r="C242" s="261"/>
      <c r="D242" s="234" t="s">
        <v>143</v>
      </c>
      <c r="E242" s="262" t="s">
        <v>1</v>
      </c>
      <c r="F242" s="263" t="s">
        <v>147</v>
      </c>
      <c r="G242" s="261"/>
      <c r="H242" s="264">
        <v>680</v>
      </c>
      <c r="I242" s="265"/>
      <c r="J242" s="261"/>
      <c r="K242" s="261"/>
      <c r="L242" s="266"/>
      <c r="M242" s="267"/>
      <c r="N242" s="268"/>
      <c r="O242" s="268"/>
      <c r="P242" s="268"/>
      <c r="Q242" s="268"/>
      <c r="R242" s="268"/>
      <c r="S242" s="268"/>
      <c r="T242" s="26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0" t="s">
        <v>143</v>
      </c>
      <c r="AU242" s="270" t="s">
        <v>88</v>
      </c>
      <c r="AV242" s="15" t="s">
        <v>139</v>
      </c>
      <c r="AW242" s="15" t="s">
        <v>36</v>
      </c>
      <c r="AX242" s="15" t="s">
        <v>86</v>
      </c>
      <c r="AY242" s="270" t="s">
        <v>132</v>
      </c>
    </row>
    <row r="243" s="2" customFormat="1" ht="76.35" customHeight="1">
      <c r="A243" s="38"/>
      <c r="B243" s="39"/>
      <c r="C243" s="220" t="s">
        <v>315</v>
      </c>
      <c r="D243" s="220" t="s">
        <v>135</v>
      </c>
      <c r="E243" s="221" t="s">
        <v>316</v>
      </c>
      <c r="F243" s="222" t="s">
        <v>317</v>
      </c>
      <c r="G243" s="223" t="s">
        <v>138</v>
      </c>
      <c r="H243" s="224">
        <v>680</v>
      </c>
      <c r="I243" s="225"/>
      <c r="J243" s="226">
        <f>ROUND(I243*H243,2)</f>
        <v>0</v>
      </c>
      <c r="K243" s="227"/>
      <c r="L243" s="44"/>
      <c r="M243" s="228" t="s">
        <v>1</v>
      </c>
      <c r="N243" s="229" t="s">
        <v>43</v>
      </c>
      <c r="O243" s="91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2" t="s">
        <v>139</v>
      </c>
      <c r="AT243" s="232" t="s">
        <v>135</v>
      </c>
      <c r="AU243" s="232" t="s">
        <v>88</v>
      </c>
      <c r="AY243" s="17" t="s">
        <v>132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7" t="s">
        <v>86</v>
      </c>
      <c r="BK243" s="233">
        <f>ROUND(I243*H243,2)</f>
        <v>0</v>
      </c>
      <c r="BL243" s="17" t="s">
        <v>139</v>
      </c>
      <c r="BM243" s="232" t="s">
        <v>318</v>
      </c>
    </row>
    <row r="244" s="13" customFormat="1">
      <c r="A244" s="13"/>
      <c r="B244" s="239"/>
      <c r="C244" s="240"/>
      <c r="D244" s="234" t="s">
        <v>143</v>
      </c>
      <c r="E244" s="241" t="s">
        <v>1</v>
      </c>
      <c r="F244" s="242" t="s">
        <v>303</v>
      </c>
      <c r="G244" s="240"/>
      <c r="H244" s="241" t="s">
        <v>1</v>
      </c>
      <c r="I244" s="243"/>
      <c r="J244" s="240"/>
      <c r="K244" s="240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143</v>
      </c>
      <c r="AU244" s="248" t="s">
        <v>88</v>
      </c>
      <c r="AV244" s="13" t="s">
        <v>86</v>
      </c>
      <c r="AW244" s="13" t="s">
        <v>36</v>
      </c>
      <c r="AX244" s="13" t="s">
        <v>78</v>
      </c>
      <c r="AY244" s="248" t="s">
        <v>132</v>
      </c>
    </row>
    <row r="245" s="14" customFormat="1">
      <c r="A245" s="14"/>
      <c r="B245" s="249"/>
      <c r="C245" s="250"/>
      <c r="D245" s="234" t="s">
        <v>143</v>
      </c>
      <c r="E245" s="251" t="s">
        <v>1</v>
      </c>
      <c r="F245" s="252" t="s">
        <v>304</v>
      </c>
      <c r="G245" s="250"/>
      <c r="H245" s="253">
        <v>680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9" t="s">
        <v>143</v>
      </c>
      <c r="AU245" s="259" t="s">
        <v>88</v>
      </c>
      <c r="AV245" s="14" t="s">
        <v>88</v>
      </c>
      <c r="AW245" s="14" t="s">
        <v>36</v>
      </c>
      <c r="AX245" s="14" t="s">
        <v>78</v>
      </c>
      <c r="AY245" s="259" t="s">
        <v>132</v>
      </c>
    </row>
    <row r="246" s="15" customFormat="1">
      <c r="A246" s="15"/>
      <c r="B246" s="260"/>
      <c r="C246" s="261"/>
      <c r="D246" s="234" t="s">
        <v>143</v>
      </c>
      <c r="E246" s="262" t="s">
        <v>1</v>
      </c>
      <c r="F246" s="263" t="s">
        <v>147</v>
      </c>
      <c r="G246" s="261"/>
      <c r="H246" s="264">
        <v>680</v>
      </c>
      <c r="I246" s="265"/>
      <c r="J246" s="261"/>
      <c r="K246" s="261"/>
      <c r="L246" s="266"/>
      <c r="M246" s="267"/>
      <c r="N246" s="268"/>
      <c r="O246" s="268"/>
      <c r="P246" s="268"/>
      <c r="Q246" s="268"/>
      <c r="R246" s="268"/>
      <c r="S246" s="268"/>
      <c r="T246" s="26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0" t="s">
        <v>143</v>
      </c>
      <c r="AU246" s="270" t="s">
        <v>88</v>
      </c>
      <c r="AV246" s="15" t="s">
        <v>139</v>
      </c>
      <c r="AW246" s="15" t="s">
        <v>36</v>
      </c>
      <c r="AX246" s="15" t="s">
        <v>86</v>
      </c>
      <c r="AY246" s="270" t="s">
        <v>132</v>
      </c>
    </row>
    <row r="247" s="2" customFormat="1" ht="16.5" customHeight="1">
      <c r="A247" s="38"/>
      <c r="B247" s="39"/>
      <c r="C247" s="271" t="s">
        <v>319</v>
      </c>
      <c r="D247" s="271" t="s">
        <v>224</v>
      </c>
      <c r="E247" s="272" t="s">
        <v>320</v>
      </c>
      <c r="F247" s="273" t="s">
        <v>321</v>
      </c>
      <c r="G247" s="274" t="s">
        <v>138</v>
      </c>
      <c r="H247" s="275">
        <v>693.60000000000002</v>
      </c>
      <c r="I247" s="276"/>
      <c r="J247" s="277">
        <f>ROUND(I247*H247,2)</f>
        <v>0</v>
      </c>
      <c r="K247" s="278"/>
      <c r="L247" s="279"/>
      <c r="M247" s="280" t="s">
        <v>1</v>
      </c>
      <c r="N247" s="281" t="s">
        <v>43</v>
      </c>
      <c r="O247" s="91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2" t="s">
        <v>182</v>
      </c>
      <c r="AT247" s="232" t="s">
        <v>224</v>
      </c>
      <c r="AU247" s="232" t="s">
        <v>88</v>
      </c>
      <c r="AY247" s="17" t="s">
        <v>132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86</v>
      </c>
      <c r="BK247" s="233">
        <f>ROUND(I247*H247,2)</f>
        <v>0</v>
      </c>
      <c r="BL247" s="17" t="s">
        <v>139</v>
      </c>
      <c r="BM247" s="232" t="s">
        <v>322</v>
      </c>
    </row>
    <row r="248" s="14" customFormat="1">
      <c r="A248" s="14"/>
      <c r="B248" s="249"/>
      <c r="C248" s="250"/>
      <c r="D248" s="234" t="s">
        <v>143</v>
      </c>
      <c r="E248" s="251" t="s">
        <v>1</v>
      </c>
      <c r="F248" s="252" t="s">
        <v>323</v>
      </c>
      <c r="G248" s="250"/>
      <c r="H248" s="253">
        <v>693.60000000000002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143</v>
      </c>
      <c r="AU248" s="259" t="s">
        <v>88</v>
      </c>
      <c r="AV248" s="14" t="s">
        <v>88</v>
      </c>
      <c r="AW248" s="14" t="s">
        <v>36</v>
      </c>
      <c r="AX248" s="14" t="s">
        <v>78</v>
      </c>
      <c r="AY248" s="259" t="s">
        <v>132</v>
      </c>
    </row>
    <row r="249" s="15" customFormat="1">
      <c r="A249" s="15"/>
      <c r="B249" s="260"/>
      <c r="C249" s="261"/>
      <c r="D249" s="234" t="s">
        <v>143</v>
      </c>
      <c r="E249" s="262" t="s">
        <v>1</v>
      </c>
      <c r="F249" s="263" t="s">
        <v>147</v>
      </c>
      <c r="G249" s="261"/>
      <c r="H249" s="264">
        <v>693.60000000000002</v>
      </c>
      <c r="I249" s="265"/>
      <c r="J249" s="261"/>
      <c r="K249" s="261"/>
      <c r="L249" s="266"/>
      <c r="M249" s="267"/>
      <c r="N249" s="268"/>
      <c r="O249" s="268"/>
      <c r="P249" s="268"/>
      <c r="Q249" s="268"/>
      <c r="R249" s="268"/>
      <c r="S249" s="268"/>
      <c r="T249" s="269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0" t="s">
        <v>143</v>
      </c>
      <c r="AU249" s="270" t="s">
        <v>88</v>
      </c>
      <c r="AV249" s="15" t="s">
        <v>139</v>
      </c>
      <c r="AW249" s="15" t="s">
        <v>36</v>
      </c>
      <c r="AX249" s="15" t="s">
        <v>86</v>
      </c>
      <c r="AY249" s="270" t="s">
        <v>132</v>
      </c>
    </row>
    <row r="250" s="12" customFormat="1" ht="22.8" customHeight="1">
      <c r="A250" s="12"/>
      <c r="B250" s="205"/>
      <c r="C250" s="206"/>
      <c r="D250" s="207" t="s">
        <v>77</v>
      </c>
      <c r="E250" s="218" t="s">
        <v>186</v>
      </c>
      <c r="F250" s="218" t="s">
        <v>324</v>
      </c>
      <c r="G250" s="206"/>
      <c r="H250" s="206"/>
      <c r="I250" s="209"/>
      <c r="J250" s="219">
        <f>BK250</f>
        <v>0</v>
      </c>
      <c r="K250" s="206"/>
      <c r="L250" s="210"/>
      <c r="M250" s="211"/>
      <c r="N250" s="212"/>
      <c r="O250" s="212"/>
      <c r="P250" s="213">
        <f>SUM(P251:P287)</f>
        <v>0</v>
      </c>
      <c r="Q250" s="212"/>
      <c r="R250" s="213">
        <f>SUM(R251:R287)</f>
        <v>0</v>
      </c>
      <c r="S250" s="212"/>
      <c r="T250" s="214">
        <f>SUM(T251:T287)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5" t="s">
        <v>86</v>
      </c>
      <c r="AT250" s="216" t="s">
        <v>77</v>
      </c>
      <c r="AU250" s="216" t="s">
        <v>86</v>
      </c>
      <c r="AY250" s="215" t="s">
        <v>132</v>
      </c>
      <c r="BK250" s="217">
        <f>SUM(BK251:BK287)</f>
        <v>0</v>
      </c>
    </row>
    <row r="251" s="2" customFormat="1" ht="49.05" customHeight="1">
      <c r="A251" s="38"/>
      <c r="B251" s="39"/>
      <c r="C251" s="220" t="s">
        <v>325</v>
      </c>
      <c r="D251" s="220" t="s">
        <v>135</v>
      </c>
      <c r="E251" s="221" t="s">
        <v>326</v>
      </c>
      <c r="F251" s="222" t="s">
        <v>327</v>
      </c>
      <c r="G251" s="223" t="s">
        <v>243</v>
      </c>
      <c r="H251" s="224">
        <v>48.100000000000001</v>
      </c>
      <c r="I251" s="225"/>
      <c r="J251" s="226">
        <f>ROUND(I251*H251,2)</f>
        <v>0</v>
      </c>
      <c r="K251" s="227"/>
      <c r="L251" s="44"/>
      <c r="M251" s="228" t="s">
        <v>1</v>
      </c>
      <c r="N251" s="229" t="s">
        <v>43</v>
      </c>
      <c r="O251" s="91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2" t="s">
        <v>139</v>
      </c>
      <c r="AT251" s="232" t="s">
        <v>135</v>
      </c>
      <c r="AU251" s="232" t="s">
        <v>88</v>
      </c>
      <c r="AY251" s="17" t="s">
        <v>132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86</v>
      </c>
      <c r="BK251" s="233">
        <f>ROUND(I251*H251,2)</f>
        <v>0</v>
      </c>
      <c r="BL251" s="17" t="s">
        <v>139</v>
      </c>
      <c r="BM251" s="232" t="s">
        <v>328</v>
      </c>
    </row>
    <row r="252" s="13" customFormat="1">
      <c r="A252" s="13"/>
      <c r="B252" s="239"/>
      <c r="C252" s="240"/>
      <c r="D252" s="234" t="s">
        <v>143</v>
      </c>
      <c r="E252" s="241" t="s">
        <v>1</v>
      </c>
      <c r="F252" s="242" t="s">
        <v>329</v>
      </c>
      <c r="G252" s="240"/>
      <c r="H252" s="241" t="s">
        <v>1</v>
      </c>
      <c r="I252" s="243"/>
      <c r="J252" s="240"/>
      <c r="K252" s="240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143</v>
      </c>
      <c r="AU252" s="248" t="s">
        <v>88</v>
      </c>
      <c r="AV252" s="13" t="s">
        <v>86</v>
      </c>
      <c r="AW252" s="13" t="s">
        <v>36</v>
      </c>
      <c r="AX252" s="13" t="s">
        <v>78</v>
      </c>
      <c r="AY252" s="248" t="s">
        <v>132</v>
      </c>
    </row>
    <row r="253" s="14" customFormat="1">
      <c r="A253" s="14"/>
      <c r="B253" s="249"/>
      <c r="C253" s="250"/>
      <c r="D253" s="234" t="s">
        <v>143</v>
      </c>
      <c r="E253" s="251" t="s">
        <v>1</v>
      </c>
      <c r="F253" s="252" t="s">
        <v>330</v>
      </c>
      <c r="G253" s="250"/>
      <c r="H253" s="253">
        <v>48.100000000000001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143</v>
      </c>
      <c r="AU253" s="259" t="s">
        <v>88</v>
      </c>
      <c r="AV253" s="14" t="s">
        <v>88</v>
      </c>
      <c r="AW253" s="14" t="s">
        <v>36</v>
      </c>
      <c r="AX253" s="14" t="s">
        <v>78</v>
      </c>
      <c r="AY253" s="259" t="s">
        <v>132</v>
      </c>
    </row>
    <row r="254" s="15" customFormat="1">
      <c r="A254" s="15"/>
      <c r="B254" s="260"/>
      <c r="C254" s="261"/>
      <c r="D254" s="234" t="s">
        <v>143</v>
      </c>
      <c r="E254" s="262" t="s">
        <v>1</v>
      </c>
      <c r="F254" s="263" t="s">
        <v>147</v>
      </c>
      <c r="G254" s="261"/>
      <c r="H254" s="264">
        <v>48.100000000000001</v>
      </c>
      <c r="I254" s="265"/>
      <c r="J254" s="261"/>
      <c r="K254" s="261"/>
      <c r="L254" s="266"/>
      <c r="M254" s="267"/>
      <c r="N254" s="268"/>
      <c r="O254" s="268"/>
      <c r="P254" s="268"/>
      <c r="Q254" s="268"/>
      <c r="R254" s="268"/>
      <c r="S254" s="268"/>
      <c r="T254" s="269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0" t="s">
        <v>143</v>
      </c>
      <c r="AU254" s="270" t="s">
        <v>88</v>
      </c>
      <c r="AV254" s="15" t="s">
        <v>139</v>
      </c>
      <c r="AW254" s="15" t="s">
        <v>36</v>
      </c>
      <c r="AX254" s="15" t="s">
        <v>86</v>
      </c>
      <c r="AY254" s="270" t="s">
        <v>132</v>
      </c>
    </row>
    <row r="255" s="2" customFormat="1" ht="24.15" customHeight="1">
      <c r="A255" s="38"/>
      <c r="B255" s="39"/>
      <c r="C255" s="271" t="s">
        <v>331</v>
      </c>
      <c r="D255" s="271" t="s">
        <v>224</v>
      </c>
      <c r="E255" s="272" t="s">
        <v>332</v>
      </c>
      <c r="F255" s="273" t="s">
        <v>333</v>
      </c>
      <c r="G255" s="274" t="s">
        <v>243</v>
      </c>
      <c r="H255" s="275">
        <v>50.505000000000003</v>
      </c>
      <c r="I255" s="276"/>
      <c r="J255" s="277">
        <f>ROUND(I255*H255,2)</f>
        <v>0</v>
      </c>
      <c r="K255" s="278"/>
      <c r="L255" s="279"/>
      <c r="M255" s="280" t="s">
        <v>1</v>
      </c>
      <c r="N255" s="281" t="s">
        <v>43</v>
      </c>
      <c r="O255" s="91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2" t="s">
        <v>182</v>
      </c>
      <c r="AT255" s="232" t="s">
        <v>224</v>
      </c>
      <c r="AU255" s="232" t="s">
        <v>88</v>
      </c>
      <c r="AY255" s="17" t="s">
        <v>132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7" t="s">
        <v>86</v>
      </c>
      <c r="BK255" s="233">
        <f>ROUND(I255*H255,2)</f>
        <v>0</v>
      </c>
      <c r="BL255" s="17" t="s">
        <v>139</v>
      </c>
      <c r="BM255" s="232" t="s">
        <v>334</v>
      </c>
    </row>
    <row r="256" s="14" customFormat="1">
      <c r="A256" s="14"/>
      <c r="B256" s="249"/>
      <c r="C256" s="250"/>
      <c r="D256" s="234" t="s">
        <v>143</v>
      </c>
      <c r="E256" s="251" t="s">
        <v>1</v>
      </c>
      <c r="F256" s="252" t="s">
        <v>335</v>
      </c>
      <c r="G256" s="250"/>
      <c r="H256" s="253">
        <v>50.505000000000003</v>
      </c>
      <c r="I256" s="254"/>
      <c r="J256" s="250"/>
      <c r="K256" s="250"/>
      <c r="L256" s="255"/>
      <c r="M256" s="256"/>
      <c r="N256" s="257"/>
      <c r="O256" s="257"/>
      <c r="P256" s="257"/>
      <c r="Q256" s="257"/>
      <c r="R256" s="257"/>
      <c r="S256" s="257"/>
      <c r="T256" s="25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9" t="s">
        <v>143</v>
      </c>
      <c r="AU256" s="259" t="s">
        <v>88</v>
      </c>
      <c r="AV256" s="14" t="s">
        <v>88</v>
      </c>
      <c r="AW256" s="14" t="s">
        <v>36</v>
      </c>
      <c r="AX256" s="14" t="s">
        <v>78</v>
      </c>
      <c r="AY256" s="259" t="s">
        <v>132</v>
      </c>
    </row>
    <row r="257" s="15" customFormat="1">
      <c r="A257" s="15"/>
      <c r="B257" s="260"/>
      <c r="C257" s="261"/>
      <c r="D257" s="234" t="s">
        <v>143</v>
      </c>
      <c r="E257" s="262" t="s">
        <v>1</v>
      </c>
      <c r="F257" s="263" t="s">
        <v>147</v>
      </c>
      <c r="G257" s="261"/>
      <c r="H257" s="264">
        <v>50.505000000000003</v>
      </c>
      <c r="I257" s="265"/>
      <c r="J257" s="261"/>
      <c r="K257" s="261"/>
      <c r="L257" s="266"/>
      <c r="M257" s="267"/>
      <c r="N257" s="268"/>
      <c r="O257" s="268"/>
      <c r="P257" s="268"/>
      <c r="Q257" s="268"/>
      <c r="R257" s="268"/>
      <c r="S257" s="268"/>
      <c r="T257" s="269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0" t="s">
        <v>143</v>
      </c>
      <c r="AU257" s="270" t="s">
        <v>88</v>
      </c>
      <c r="AV257" s="15" t="s">
        <v>139</v>
      </c>
      <c r="AW257" s="15" t="s">
        <v>36</v>
      </c>
      <c r="AX257" s="15" t="s">
        <v>86</v>
      </c>
      <c r="AY257" s="270" t="s">
        <v>132</v>
      </c>
    </row>
    <row r="258" s="2" customFormat="1" ht="49.05" customHeight="1">
      <c r="A258" s="38"/>
      <c r="B258" s="39"/>
      <c r="C258" s="220" t="s">
        <v>336</v>
      </c>
      <c r="D258" s="220" t="s">
        <v>135</v>
      </c>
      <c r="E258" s="221" t="s">
        <v>337</v>
      </c>
      <c r="F258" s="222" t="s">
        <v>338</v>
      </c>
      <c r="G258" s="223" t="s">
        <v>243</v>
      </c>
      <c r="H258" s="224">
        <v>268.35500000000002</v>
      </c>
      <c r="I258" s="225"/>
      <c r="J258" s="226">
        <f>ROUND(I258*H258,2)</f>
        <v>0</v>
      </c>
      <c r="K258" s="227"/>
      <c r="L258" s="44"/>
      <c r="M258" s="228" t="s">
        <v>1</v>
      </c>
      <c r="N258" s="229" t="s">
        <v>43</v>
      </c>
      <c r="O258" s="91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2" t="s">
        <v>139</v>
      </c>
      <c r="AT258" s="232" t="s">
        <v>135</v>
      </c>
      <c r="AU258" s="232" t="s">
        <v>88</v>
      </c>
      <c r="AY258" s="17" t="s">
        <v>132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86</v>
      </c>
      <c r="BK258" s="233">
        <f>ROUND(I258*H258,2)</f>
        <v>0</v>
      </c>
      <c r="BL258" s="17" t="s">
        <v>139</v>
      </c>
      <c r="BM258" s="232" t="s">
        <v>339</v>
      </c>
    </row>
    <row r="259" s="13" customFormat="1">
      <c r="A259" s="13"/>
      <c r="B259" s="239"/>
      <c r="C259" s="240"/>
      <c r="D259" s="234" t="s">
        <v>143</v>
      </c>
      <c r="E259" s="241" t="s">
        <v>1</v>
      </c>
      <c r="F259" s="242" t="s">
        <v>340</v>
      </c>
      <c r="G259" s="240"/>
      <c r="H259" s="241" t="s">
        <v>1</v>
      </c>
      <c r="I259" s="243"/>
      <c r="J259" s="240"/>
      <c r="K259" s="240"/>
      <c r="L259" s="244"/>
      <c r="M259" s="245"/>
      <c r="N259" s="246"/>
      <c r="O259" s="246"/>
      <c r="P259" s="246"/>
      <c r="Q259" s="246"/>
      <c r="R259" s="246"/>
      <c r="S259" s="246"/>
      <c r="T259" s="24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8" t="s">
        <v>143</v>
      </c>
      <c r="AU259" s="248" t="s">
        <v>88</v>
      </c>
      <c r="AV259" s="13" t="s">
        <v>86</v>
      </c>
      <c r="AW259" s="13" t="s">
        <v>36</v>
      </c>
      <c r="AX259" s="13" t="s">
        <v>78</v>
      </c>
      <c r="AY259" s="248" t="s">
        <v>132</v>
      </c>
    </row>
    <row r="260" s="14" customFormat="1">
      <c r="A260" s="14"/>
      <c r="B260" s="249"/>
      <c r="C260" s="250"/>
      <c r="D260" s="234" t="s">
        <v>143</v>
      </c>
      <c r="E260" s="251" t="s">
        <v>1</v>
      </c>
      <c r="F260" s="252" t="s">
        <v>341</v>
      </c>
      <c r="G260" s="250"/>
      <c r="H260" s="253">
        <v>268.35500000000002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143</v>
      </c>
      <c r="AU260" s="259" t="s">
        <v>88</v>
      </c>
      <c r="AV260" s="14" t="s">
        <v>88</v>
      </c>
      <c r="AW260" s="14" t="s">
        <v>36</v>
      </c>
      <c r="AX260" s="14" t="s">
        <v>78</v>
      </c>
      <c r="AY260" s="259" t="s">
        <v>132</v>
      </c>
    </row>
    <row r="261" s="15" customFormat="1">
      <c r="A261" s="15"/>
      <c r="B261" s="260"/>
      <c r="C261" s="261"/>
      <c r="D261" s="234" t="s">
        <v>143</v>
      </c>
      <c r="E261" s="262" t="s">
        <v>1</v>
      </c>
      <c r="F261" s="263" t="s">
        <v>147</v>
      </c>
      <c r="G261" s="261"/>
      <c r="H261" s="264">
        <v>268.35500000000002</v>
      </c>
      <c r="I261" s="265"/>
      <c r="J261" s="261"/>
      <c r="K261" s="261"/>
      <c r="L261" s="266"/>
      <c r="M261" s="267"/>
      <c r="N261" s="268"/>
      <c r="O261" s="268"/>
      <c r="P261" s="268"/>
      <c r="Q261" s="268"/>
      <c r="R261" s="268"/>
      <c r="S261" s="268"/>
      <c r="T261" s="26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0" t="s">
        <v>143</v>
      </c>
      <c r="AU261" s="270" t="s">
        <v>88</v>
      </c>
      <c r="AV261" s="15" t="s">
        <v>139</v>
      </c>
      <c r="AW261" s="15" t="s">
        <v>36</v>
      </c>
      <c r="AX261" s="15" t="s">
        <v>86</v>
      </c>
      <c r="AY261" s="270" t="s">
        <v>132</v>
      </c>
    </row>
    <row r="262" s="2" customFormat="1" ht="16.5" customHeight="1">
      <c r="A262" s="38"/>
      <c r="B262" s="39"/>
      <c r="C262" s="271" t="s">
        <v>342</v>
      </c>
      <c r="D262" s="271" t="s">
        <v>224</v>
      </c>
      <c r="E262" s="272" t="s">
        <v>343</v>
      </c>
      <c r="F262" s="273" t="s">
        <v>344</v>
      </c>
      <c r="G262" s="274" t="s">
        <v>243</v>
      </c>
      <c r="H262" s="275">
        <v>281.77300000000002</v>
      </c>
      <c r="I262" s="276"/>
      <c r="J262" s="277">
        <f>ROUND(I262*H262,2)</f>
        <v>0</v>
      </c>
      <c r="K262" s="278"/>
      <c r="L262" s="279"/>
      <c r="M262" s="280" t="s">
        <v>1</v>
      </c>
      <c r="N262" s="281" t="s">
        <v>43</v>
      </c>
      <c r="O262" s="91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2" t="s">
        <v>182</v>
      </c>
      <c r="AT262" s="232" t="s">
        <v>224</v>
      </c>
      <c r="AU262" s="232" t="s">
        <v>88</v>
      </c>
      <c r="AY262" s="17" t="s">
        <v>132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7" t="s">
        <v>86</v>
      </c>
      <c r="BK262" s="233">
        <f>ROUND(I262*H262,2)</f>
        <v>0</v>
      </c>
      <c r="BL262" s="17" t="s">
        <v>139</v>
      </c>
      <c r="BM262" s="232" t="s">
        <v>345</v>
      </c>
    </row>
    <row r="263" s="14" customFormat="1">
      <c r="A263" s="14"/>
      <c r="B263" s="249"/>
      <c r="C263" s="250"/>
      <c r="D263" s="234" t="s">
        <v>143</v>
      </c>
      <c r="E263" s="251" t="s">
        <v>1</v>
      </c>
      <c r="F263" s="252" t="s">
        <v>346</v>
      </c>
      <c r="G263" s="250"/>
      <c r="H263" s="253">
        <v>281.77275000000003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9" t="s">
        <v>143</v>
      </c>
      <c r="AU263" s="259" t="s">
        <v>88</v>
      </c>
      <c r="AV263" s="14" t="s">
        <v>88</v>
      </c>
      <c r="AW263" s="14" t="s">
        <v>36</v>
      </c>
      <c r="AX263" s="14" t="s">
        <v>78</v>
      </c>
      <c r="AY263" s="259" t="s">
        <v>132</v>
      </c>
    </row>
    <row r="264" s="15" customFormat="1">
      <c r="A264" s="15"/>
      <c r="B264" s="260"/>
      <c r="C264" s="261"/>
      <c r="D264" s="234" t="s">
        <v>143</v>
      </c>
      <c r="E264" s="262" t="s">
        <v>1</v>
      </c>
      <c r="F264" s="263" t="s">
        <v>147</v>
      </c>
      <c r="G264" s="261"/>
      <c r="H264" s="264">
        <v>281.77275000000003</v>
      </c>
      <c r="I264" s="265"/>
      <c r="J264" s="261"/>
      <c r="K264" s="261"/>
      <c r="L264" s="266"/>
      <c r="M264" s="267"/>
      <c r="N264" s="268"/>
      <c r="O264" s="268"/>
      <c r="P264" s="268"/>
      <c r="Q264" s="268"/>
      <c r="R264" s="268"/>
      <c r="S264" s="268"/>
      <c r="T264" s="269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0" t="s">
        <v>143</v>
      </c>
      <c r="AU264" s="270" t="s">
        <v>88</v>
      </c>
      <c r="AV264" s="15" t="s">
        <v>139</v>
      </c>
      <c r="AW264" s="15" t="s">
        <v>36</v>
      </c>
      <c r="AX264" s="15" t="s">
        <v>86</v>
      </c>
      <c r="AY264" s="270" t="s">
        <v>132</v>
      </c>
    </row>
    <row r="265" s="2" customFormat="1" ht="55.5" customHeight="1">
      <c r="A265" s="38"/>
      <c r="B265" s="39"/>
      <c r="C265" s="220" t="s">
        <v>347</v>
      </c>
      <c r="D265" s="220" t="s">
        <v>135</v>
      </c>
      <c r="E265" s="221" t="s">
        <v>348</v>
      </c>
      <c r="F265" s="222" t="s">
        <v>349</v>
      </c>
      <c r="G265" s="223" t="s">
        <v>243</v>
      </c>
      <c r="H265" s="224">
        <v>3</v>
      </c>
      <c r="I265" s="225"/>
      <c r="J265" s="226">
        <f>ROUND(I265*H265,2)</f>
        <v>0</v>
      </c>
      <c r="K265" s="227"/>
      <c r="L265" s="44"/>
      <c r="M265" s="228" t="s">
        <v>1</v>
      </c>
      <c r="N265" s="229" t="s">
        <v>43</v>
      </c>
      <c r="O265" s="91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2" t="s">
        <v>139</v>
      </c>
      <c r="AT265" s="232" t="s">
        <v>135</v>
      </c>
      <c r="AU265" s="232" t="s">
        <v>88</v>
      </c>
      <c r="AY265" s="17" t="s">
        <v>132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86</v>
      </c>
      <c r="BK265" s="233">
        <f>ROUND(I265*H265,2)</f>
        <v>0</v>
      </c>
      <c r="BL265" s="17" t="s">
        <v>139</v>
      </c>
      <c r="BM265" s="232" t="s">
        <v>350</v>
      </c>
    </row>
    <row r="266" s="14" customFormat="1">
      <c r="A266" s="14"/>
      <c r="B266" s="249"/>
      <c r="C266" s="250"/>
      <c r="D266" s="234" t="s">
        <v>143</v>
      </c>
      <c r="E266" s="251" t="s">
        <v>1</v>
      </c>
      <c r="F266" s="252" t="s">
        <v>351</v>
      </c>
      <c r="G266" s="250"/>
      <c r="H266" s="253">
        <v>3</v>
      </c>
      <c r="I266" s="254"/>
      <c r="J266" s="250"/>
      <c r="K266" s="250"/>
      <c r="L266" s="255"/>
      <c r="M266" s="256"/>
      <c r="N266" s="257"/>
      <c r="O266" s="257"/>
      <c r="P266" s="257"/>
      <c r="Q266" s="257"/>
      <c r="R266" s="257"/>
      <c r="S266" s="257"/>
      <c r="T266" s="25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9" t="s">
        <v>143</v>
      </c>
      <c r="AU266" s="259" t="s">
        <v>88</v>
      </c>
      <c r="AV266" s="14" t="s">
        <v>88</v>
      </c>
      <c r="AW266" s="14" t="s">
        <v>36</v>
      </c>
      <c r="AX266" s="14" t="s">
        <v>78</v>
      </c>
      <c r="AY266" s="259" t="s">
        <v>132</v>
      </c>
    </row>
    <row r="267" s="15" customFormat="1">
      <c r="A267" s="15"/>
      <c r="B267" s="260"/>
      <c r="C267" s="261"/>
      <c r="D267" s="234" t="s">
        <v>143</v>
      </c>
      <c r="E267" s="262" t="s">
        <v>1</v>
      </c>
      <c r="F267" s="263" t="s">
        <v>147</v>
      </c>
      <c r="G267" s="261"/>
      <c r="H267" s="264">
        <v>3</v>
      </c>
      <c r="I267" s="265"/>
      <c r="J267" s="261"/>
      <c r="K267" s="261"/>
      <c r="L267" s="266"/>
      <c r="M267" s="267"/>
      <c r="N267" s="268"/>
      <c r="O267" s="268"/>
      <c r="P267" s="268"/>
      <c r="Q267" s="268"/>
      <c r="R267" s="268"/>
      <c r="S267" s="268"/>
      <c r="T267" s="269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0" t="s">
        <v>143</v>
      </c>
      <c r="AU267" s="270" t="s">
        <v>88</v>
      </c>
      <c r="AV267" s="15" t="s">
        <v>139</v>
      </c>
      <c r="AW267" s="15" t="s">
        <v>36</v>
      </c>
      <c r="AX267" s="15" t="s">
        <v>86</v>
      </c>
      <c r="AY267" s="270" t="s">
        <v>132</v>
      </c>
    </row>
    <row r="268" s="2" customFormat="1" ht="24.15" customHeight="1">
      <c r="A268" s="38"/>
      <c r="B268" s="39"/>
      <c r="C268" s="271" t="s">
        <v>352</v>
      </c>
      <c r="D268" s="271" t="s">
        <v>224</v>
      </c>
      <c r="E268" s="272" t="s">
        <v>353</v>
      </c>
      <c r="F268" s="273" t="s">
        <v>354</v>
      </c>
      <c r="G268" s="274" t="s">
        <v>243</v>
      </c>
      <c r="H268" s="275">
        <v>3.0600000000000001</v>
      </c>
      <c r="I268" s="276"/>
      <c r="J268" s="277">
        <f>ROUND(I268*H268,2)</f>
        <v>0</v>
      </c>
      <c r="K268" s="278"/>
      <c r="L268" s="279"/>
      <c r="M268" s="280" t="s">
        <v>1</v>
      </c>
      <c r="N268" s="281" t="s">
        <v>43</v>
      </c>
      <c r="O268" s="91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2" t="s">
        <v>182</v>
      </c>
      <c r="AT268" s="232" t="s">
        <v>224</v>
      </c>
      <c r="AU268" s="232" t="s">
        <v>88</v>
      </c>
      <c r="AY268" s="17" t="s">
        <v>132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86</v>
      </c>
      <c r="BK268" s="233">
        <f>ROUND(I268*H268,2)</f>
        <v>0</v>
      </c>
      <c r="BL268" s="17" t="s">
        <v>139</v>
      </c>
      <c r="BM268" s="232" t="s">
        <v>355</v>
      </c>
    </row>
    <row r="269" s="14" customFormat="1">
      <c r="A269" s="14"/>
      <c r="B269" s="249"/>
      <c r="C269" s="250"/>
      <c r="D269" s="234" t="s">
        <v>143</v>
      </c>
      <c r="E269" s="251" t="s">
        <v>1</v>
      </c>
      <c r="F269" s="252" t="s">
        <v>356</v>
      </c>
      <c r="G269" s="250"/>
      <c r="H269" s="253">
        <v>3.0600000000000001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9" t="s">
        <v>143</v>
      </c>
      <c r="AU269" s="259" t="s">
        <v>88</v>
      </c>
      <c r="AV269" s="14" t="s">
        <v>88</v>
      </c>
      <c r="AW269" s="14" t="s">
        <v>36</v>
      </c>
      <c r="AX269" s="14" t="s">
        <v>78</v>
      </c>
      <c r="AY269" s="259" t="s">
        <v>132</v>
      </c>
    </row>
    <row r="270" s="15" customFormat="1">
      <c r="A270" s="15"/>
      <c r="B270" s="260"/>
      <c r="C270" s="261"/>
      <c r="D270" s="234" t="s">
        <v>143</v>
      </c>
      <c r="E270" s="262" t="s">
        <v>1</v>
      </c>
      <c r="F270" s="263" t="s">
        <v>147</v>
      </c>
      <c r="G270" s="261"/>
      <c r="H270" s="264">
        <v>3.0600000000000001</v>
      </c>
      <c r="I270" s="265"/>
      <c r="J270" s="261"/>
      <c r="K270" s="261"/>
      <c r="L270" s="266"/>
      <c r="M270" s="267"/>
      <c r="N270" s="268"/>
      <c r="O270" s="268"/>
      <c r="P270" s="268"/>
      <c r="Q270" s="268"/>
      <c r="R270" s="268"/>
      <c r="S270" s="268"/>
      <c r="T270" s="269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0" t="s">
        <v>143</v>
      </c>
      <c r="AU270" s="270" t="s">
        <v>88</v>
      </c>
      <c r="AV270" s="15" t="s">
        <v>139</v>
      </c>
      <c r="AW270" s="15" t="s">
        <v>36</v>
      </c>
      <c r="AX270" s="15" t="s">
        <v>86</v>
      </c>
      <c r="AY270" s="270" t="s">
        <v>132</v>
      </c>
    </row>
    <row r="271" s="2" customFormat="1" ht="49.05" customHeight="1">
      <c r="A271" s="38"/>
      <c r="B271" s="39"/>
      <c r="C271" s="220" t="s">
        <v>357</v>
      </c>
      <c r="D271" s="220" t="s">
        <v>135</v>
      </c>
      <c r="E271" s="221" t="s">
        <v>358</v>
      </c>
      <c r="F271" s="222" t="s">
        <v>359</v>
      </c>
      <c r="G271" s="223" t="s">
        <v>243</v>
      </c>
      <c r="H271" s="224">
        <v>12.01</v>
      </c>
      <c r="I271" s="225"/>
      <c r="J271" s="226">
        <f>ROUND(I271*H271,2)</f>
        <v>0</v>
      </c>
      <c r="K271" s="227"/>
      <c r="L271" s="44"/>
      <c r="M271" s="228" t="s">
        <v>1</v>
      </c>
      <c r="N271" s="229" t="s">
        <v>43</v>
      </c>
      <c r="O271" s="91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2" t="s">
        <v>139</v>
      </c>
      <c r="AT271" s="232" t="s">
        <v>135</v>
      </c>
      <c r="AU271" s="232" t="s">
        <v>88</v>
      </c>
      <c r="AY271" s="17" t="s">
        <v>132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7" t="s">
        <v>86</v>
      </c>
      <c r="BK271" s="233">
        <f>ROUND(I271*H271,2)</f>
        <v>0</v>
      </c>
      <c r="BL271" s="17" t="s">
        <v>139</v>
      </c>
      <c r="BM271" s="232" t="s">
        <v>360</v>
      </c>
    </row>
    <row r="272" s="13" customFormat="1">
      <c r="A272" s="13"/>
      <c r="B272" s="239"/>
      <c r="C272" s="240"/>
      <c r="D272" s="234" t="s">
        <v>143</v>
      </c>
      <c r="E272" s="241" t="s">
        <v>1</v>
      </c>
      <c r="F272" s="242" t="s">
        <v>361</v>
      </c>
      <c r="G272" s="240"/>
      <c r="H272" s="241" t="s">
        <v>1</v>
      </c>
      <c r="I272" s="243"/>
      <c r="J272" s="240"/>
      <c r="K272" s="240"/>
      <c r="L272" s="244"/>
      <c r="M272" s="245"/>
      <c r="N272" s="246"/>
      <c r="O272" s="246"/>
      <c r="P272" s="246"/>
      <c r="Q272" s="246"/>
      <c r="R272" s="246"/>
      <c r="S272" s="246"/>
      <c r="T272" s="24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8" t="s">
        <v>143</v>
      </c>
      <c r="AU272" s="248" t="s">
        <v>88</v>
      </c>
      <c r="AV272" s="13" t="s">
        <v>86</v>
      </c>
      <c r="AW272" s="13" t="s">
        <v>36</v>
      </c>
      <c r="AX272" s="13" t="s">
        <v>78</v>
      </c>
      <c r="AY272" s="248" t="s">
        <v>132</v>
      </c>
    </row>
    <row r="273" s="14" customFormat="1">
      <c r="A273" s="14"/>
      <c r="B273" s="249"/>
      <c r="C273" s="250"/>
      <c r="D273" s="234" t="s">
        <v>143</v>
      </c>
      <c r="E273" s="251" t="s">
        <v>1</v>
      </c>
      <c r="F273" s="252" t="s">
        <v>362</v>
      </c>
      <c r="G273" s="250"/>
      <c r="H273" s="253">
        <v>12.01</v>
      </c>
      <c r="I273" s="254"/>
      <c r="J273" s="250"/>
      <c r="K273" s="250"/>
      <c r="L273" s="255"/>
      <c r="M273" s="256"/>
      <c r="N273" s="257"/>
      <c r="O273" s="257"/>
      <c r="P273" s="257"/>
      <c r="Q273" s="257"/>
      <c r="R273" s="257"/>
      <c r="S273" s="257"/>
      <c r="T273" s="25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9" t="s">
        <v>143</v>
      </c>
      <c r="AU273" s="259" t="s">
        <v>88</v>
      </c>
      <c r="AV273" s="14" t="s">
        <v>88</v>
      </c>
      <c r="AW273" s="14" t="s">
        <v>36</v>
      </c>
      <c r="AX273" s="14" t="s">
        <v>78</v>
      </c>
      <c r="AY273" s="259" t="s">
        <v>132</v>
      </c>
    </row>
    <row r="274" s="15" customFormat="1">
      <c r="A274" s="15"/>
      <c r="B274" s="260"/>
      <c r="C274" s="261"/>
      <c r="D274" s="234" t="s">
        <v>143</v>
      </c>
      <c r="E274" s="262" t="s">
        <v>1</v>
      </c>
      <c r="F274" s="263" t="s">
        <v>147</v>
      </c>
      <c r="G274" s="261"/>
      <c r="H274" s="264">
        <v>12.01</v>
      </c>
      <c r="I274" s="265"/>
      <c r="J274" s="261"/>
      <c r="K274" s="261"/>
      <c r="L274" s="266"/>
      <c r="M274" s="267"/>
      <c r="N274" s="268"/>
      <c r="O274" s="268"/>
      <c r="P274" s="268"/>
      <c r="Q274" s="268"/>
      <c r="R274" s="268"/>
      <c r="S274" s="268"/>
      <c r="T274" s="26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0" t="s">
        <v>143</v>
      </c>
      <c r="AU274" s="270" t="s">
        <v>88</v>
      </c>
      <c r="AV274" s="15" t="s">
        <v>139</v>
      </c>
      <c r="AW274" s="15" t="s">
        <v>36</v>
      </c>
      <c r="AX274" s="15" t="s">
        <v>86</v>
      </c>
      <c r="AY274" s="270" t="s">
        <v>132</v>
      </c>
    </row>
    <row r="275" s="2" customFormat="1" ht="16.5" customHeight="1">
      <c r="A275" s="38"/>
      <c r="B275" s="39"/>
      <c r="C275" s="271" t="s">
        <v>363</v>
      </c>
      <c r="D275" s="271" t="s">
        <v>224</v>
      </c>
      <c r="E275" s="272" t="s">
        <v>364</v>
      </c>
      <c r="F275" s="273" t="s">
        <v>365</v>
      </c>
      <c r="G275" s="274" t="s">
        <v>243</v>
      </c>
      <c r="H275" s="275">
        <v>12.611000000000001</v>
      </c>
      <c r="I275" s="276"/>
      <c r="J275" s="277">
        <f>ROUND(I275*H275,2)</f>
        <v>0</v>
      </c>
      <c r="K275" s="278"/>
      <c r="L275" s="279"/>
      <c r="M275" s="280" t="s">
        <v>1</v>
      </c>
      <c r="N275" s="281" t="s">
        <v>43</v>
      </c>
      <c r="O275" s="91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2" t="s">
        <v>182</v>
      </c>
      <c r="AT275" s="232" t="s">
        <v>224</v>
      </c>
      <c r="AU275" s="232" t="s">
        <v>88</v>
      </c>
      <c r="AY275" s="17" t="s">
        <v>132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7" t="s">
        <v>86</v>
      </c>
      <c r="BK275" s="233">
        <f>ROUND(I275*H275,2)</f>
        <v>0</v>
      </c>
      <c r="BL275" s="17" t="s">
        <v>139</v>
      </c>
      <c r="BM275" s="232" t="s">
        <v>366</v>
      </c>
    </row>
    <row r="276" s="14" customFormat="1">
      <c r="A276" s="14"/>
      <c r="B276" s="249"/>
      <c r="C276" s="250"/>
      <c r="D276" s="234" t="s">
        <v>143</v>
      </c>
      <c r="E276" s="251" t="s">
        <v>1</v>
      </c>
      <c r="F276" s="252" t="s">
        <v>367</v>
      </c>
      <c r="G276" s="250"/>
      <c r="H276" s="253">
        <v>12.6105</v>
      </c>
      <c r="I276" s="254"/>
      <c r="J276" s="250"/>
      <c r="K276" s="250"/>
      <c r="L276" s="255"/>
      <c r="M276" s="256"/>
      <c r="N276" s="257"/>
      <c r="O276" s="257"/>
      <c r="P276" s="257"/>
      <c r="Q276" s="257"/>
      <c r="R276" s="257"/>
      <c r="S276" s="257"/>
      <c r="T276" s="25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9" t="s">
        <v>143</v>
      </c>
      <c r="AU276" s="259" t="s">
        <v>88</v>
      </c>
      <c r="AV276" s="14" t="s">
        <v>88</v>
      </c>
      <c r="AW276" s="14" t="s">
        <v>36</v>
      </c>
      <c r="AX276" s="14" t="s">
        <v>78</v>
      </c>
      <c r="AY276" s="259" t="s">
        <v>132</v>
      </c>
    </row>
    <row r="277" s="15" customFormat="1">
      <c r="A277" s="15"/>
      <c r="B277" s="260"/>
      <c r="C277" s="261"/>
      <c r="D277" s="234" t="s">
        <v>143</v>
      </c>
      <c r="E277" s="262" t="s">
        <v>1</v>
      </c>
      <c r="F277" s="263" t="s">
        <v>147</v>
      </c>
      <c r="G277" s="261"/>
      <c r="H277" s="264">
        <v>12.6105</v>
      </c>
      <c r="I277" s="265"/>
      <c r="J277" s="261"/>
      <c r="K277" s="261"/>
      <c r="L277" s="266"/>
      <c r="M277" s="267"/>
      <c r="N277" s="268"/>
      <c r="O277" s="268"/>
      <c r="P277" s="268"/>
      <c r="Q277" s="268"/>
      <c r="R277" s="268"/>
      <c r="S277" s="268"/>
      <c r="T277" s="269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70" t="s">
        <v>143</v>
      </c>
      <c r="AU277" s="270" t="s">
        <v>88</v>
      </c>
      <c r="AV277" s="15" t="s">
        <v>139</v>
      </c>
      <c r="AW277" s="15" t="s">
        <v>36</v>
      </c>
      <c r="AX277" s="15" t="s">
        <v>86</v>
      </c>
      <c r="AY277" s="270" t="s">
        <v>132</v>
      </c>
    </row>
    <row r="278" s="2" customFormat="1" ht="49.05" customHeight="1">
      <c r="A278" s="38"/>
      <c r="B278" s="39"/>
      <c r="C278" s="220" t="s">
        <v>368</v>
      </c>
      <c r="D278" s="220" t="s">
        <v>135</v>
      </c>
      <c r="E278" s="221" t="s">
        <v>369</v>
      </c>
      <c r="F278" s="222" t="s">
        <v>370</v>
      </c>
      <c r="G278" s="223" t="s">
        <v>243</v>
      </c>
      <c r="H278" s="224">
        <v>35</v>
      </c>
      <c r="I278" s="225"/>
      <c r="J278" s="226">
        <f>ROUND(I278*H278,2)</f>
        <v>0</v>
      </c>
      <c r="K278" s="227"/>
      <c r="L278" s="44"/>
      <c r="M278" s="228" t="s">
        <v>1</v>
      </c>
      <c r="N278" s="229" t="s">
        <v>43</v>
      </c>
      <c r="O278" s="91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2" t="s">
        <v>139</v>
      </c>
      <c r="AT278" s="232" t="s">
        <v>135</v>
      </c>
      <c r="AU278" s="232" t="s">
        <v>88</v>
      </c>
      <c r="AY278" s="17" t="s">
        <v>132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7" t="s">
        <v>86</v>
      </c>
      <c r="BK278" s="233">
        <f>ROUND(I278*H278,2)</f>
        <v>0</v>
      </c>
      <c r="BL278" s="17" t="s">
        <v>139</v>
      </c>
      <c r="BM278" s="232" t="s">
        <v>371</v>
      </c>
    </row>
    <row r="279" s="14" customFormat="1">
      <c r="A279" s="14"/>
      <c r="B279" s="249"/>
      <c r="C279" s="250"/>
      <c r="D279" s="234" t="s">
        <v>143</v>
      </c>
      <c r="E279" s="251" t="s">
        <v>1</v>
      </c>
      <c r="F279" s="252" t="s">
        <v>372</v>
      </c>
      <c r="G279" s="250"/>
      <c r="H279" s="253">
        <v>35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9" t="s">
        <v>143</v>
      </c>
      <c r="AU279" s="259" t="s">
        <v>88</v>
      </c>
      <c r="AV279" s="14" t="s">
        <v>88</v>
      </c>
      <c r="AW279" s="14" t="s">
        <v>36</v>
      </c>
      <c r="AX279" s="14" t="s">
        <v>78</v>
      </c>
      <c r="AY279" s="259" t="s">
        <v>132</v>
      </c>
    </row>
    <row r="280" s="15" customFormat="1">
      <c r="A280" s="15"/>
      <c r="B280" s="260"/>
      <c r="C280" s="261"/>
      <c r="D280" s="234" t="s">
        <v>143</v>
      </c>
      <c r="E280" s="262" t="s">
        <v>1</v>
      </c>
      <c r="F280" s="263" t="s">
        <v>147</v>
      </c>
      <c r="G280" s="261"/>
      <c r="H280" s="264">
        <v>35</v>
      </c>
      <c r="I280" s="265"/>
      <c r="J280" s="261"/>
      <c r="K280" s="261"/>
      <c r="L280" s="266"/>
      <c r="M280" s="267"/>
      <c r="N280" s="268"/>
      <c r="O280" s="268"/>
      <c r="P280" s="268"/>
      <c r="Q280" s="268"/>
      <c r="R280" s="268"/>
      <c r="S280" s="268"/>
      <c r="T280" s="269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0" t="s">
        <v>143</v>
      </c>
      <c r="AU280" s="270" t="s">
        <v>88</v>
      </c>
      <c r="AV280" s="15" t="s">
        <v>139</v>
      </c>
      <c r="AW280" s="15" t="s">
        <v>36</v>
      </c>
      <c r="AX280" s="15" t="s">
        <v>86</v>
      </c>
      <c r="AY280" s="270" t="s">
        <v>132</v>
      </c>
    </row>
    <row r="281" s="2" customFormat="1" ht="24.15" customHeight="1">
      <c r="A281" s="38"/>
      <c r="B281" s="39"/>
      <c r="C281" s="220" t="s">
        <v>373</v>
      </c>
      <c r="D281" s="220" t="s">
        <v>135</v>
      </c>
      <c r="E281" s="221" t="s">
        <v>374</v>
      </c>
      <c r="F281" s="222" t="s">
        <v>375</v>
      </c>
      <c r="G281" s="223" t="s">
        <v>150</v>
      </c>
      <c r="H281" s="224">
        <v>16.550000000000001</v>
      </c>
      <c r="I281" s="225"/>
      <c r="J281" s="226">
        <f>ROUND(I281*H281,2)</f>
        <v>0</v>
      </c>
      <c r="K281" s="227"/>
      <c r="L281" s="44"/>
      <c r="M281" s="228" t="s">
        <v>1</v>
      </c>
      <c r="N281" s="229" t="s">
        <v>43</v>
      </c>
      <c r="O281" s="91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2" t="s">
        <v>139</v>
      </c>
      <c r="AT281" s="232" t="s">
        <v>135</v>
      </c>
      <c r="AU281" s="232" t="s">
        <v>88</v>
      </c>
      <c r="AY281" s="17" t="s">
        <v>132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7" t="s">
        <v>86</v>
      </c>
      <c r="BK281" s="233">
        <f>ROUND(I281*H281,2)</f>
        <v>0</v>
      </c>
      <c r="BL281" s="17" t="s">
        <v>139</v>
      </c>
      <c r="BM281" s="232" t="s">
        <v>376</v>
      </c>
    </row>
    <row r="282" s="14" customFormat="1">
      <c r="A282" s="14"/>
      <c r="B282" s="249"/>
      <c r="C282" s="250"/>
      <c r="D282" s="234" t="s">
        <v>143</v>
      </c>
      <c r="E282" s="251" t="s">
        <v>1</v>
      </c>
      <c r="F282" s="252" t="s">
        <v>377</v>
      </c>
      <c r="G282" s="250"/>
      <c r="H282" s="253">
        <v>16.550000000000001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9" t="s">
        <v>143</v>
      </c>
      <c r="AU282" s="259" t="s">
        <v>88</v>
      </c>
      <c r="AV282" s="14" t="s">
        <v>88</v>
      </c>
      <c r="AW282" s="14" t="s">
        <v>36</v>
      </c>
      <c r="AX282" s="14" t="s">
        <v>78</v>
      </c>
      <c r="AY282" s="259" t="s">
        <v>132</v>
      </c>
    </row>
    <row r="283" s="15" customFormat="1">
      <c r="A283" s="15"/>
      <c r="B283" s="260"/>
      <c r="C283" s="261"/>
      <c r="D283" s="234" t="s">
        <v>143</v>
      </c>
      <c r="E283" s="262" t="s">
        <v>1</v>
      </c>
      <c r="F283" s="263" t="s">
        <v>147</v>
      </c>
      <c r="G283" s="261"/>
      <c r="H283" s="264">
        <v>16.550000000000001</v>
      </c>
      <c r="I283" s="265"/>
      <c r="J283" s="261"/>
      <c r="K283" s="261"/>
      <c r="L283" s="266"/>
      <c r="M283" s="267"/>
      <c r="N283" s="268"/>
      <c r="O283" s="268"/>
      <c r="P283" s="268"/>
      <c r="Q283" s="268"/>
      <c r="R283" s="268"/>
      <c r="S283" s="268"/>
      <c r="T283" s="26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0" t="s">
        <v>143</v>
      </c>
      <c r="AU283" s="270" t="s">
        <v>88</v>
      </c>
      <c r="AV283" s="15" t="s">
        <v>139</v>
      </c>
      <c r="AW283" s="15" t="s">
        <v>36</v>
      </c>
      <c r="AX283" s="15" t="s">
        <v>86</v>
      </c>
      <c r="AY283" s="270" t="s">
        <v>132</v>
      </c>
    </row>
    <row r="284" s="2" customFormat="1" ht="49.05" customHeight="1">
      <c r="A284" s="38"/>
      <c r="B284" s="39"/>
      <c r="C284" s="220" t="s">
        <v>378</v>
      </c>
      <c r="D284" s="220" t="s">
        <v>135</v>
      </c>
      <c r="E284" s="221" t="s">
        <v>379</v>
      </c>
      <c r="F284" s="222" t="s">
        <v>380</v>
      </c>
      <c r="G284" s="223" t="s">
        <v>243</v>
      </c>
      <c r="H284" s="224">
        <v>13.5</v>
      </c>
      <c r="I284" s="225"/>
      <c r="J284" s="226">
        <f>ROUND(I284*H284,2)</f>
        <v>0</v>
      </c>
      <c r="K284" s="227"/>
      <c r="L284" s="44"/>
      <c r="M284" s="228" t="s">
        <v>1</v>
      </c>
      <c r="N284" s="229" t="s">
        <v>43</v>
      </c>
      <c r="O284" s="91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2" t="s">
        <v>139</v>
      </c>
      <c r="AT284" s="232" t="s">
        <v>135</v>
      </c>
      <c r="AU284" s="232" t="s">
        <v>88</v>
      </c>
      <c r="AY284" s="17" t="s">
        <v>132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7" t="s">
        <v>86</v>
      </c>
      <c r="BK284" s="233">
        <f>ROUND(I284*H284,2)</f>
        <v>0</v>
      </c>
      <c r="BL284" s="17" t="s">
        <v>139</v>
      </c>
      <c r="BM284" s="232" t="s">
        <v>381</v>
      </c>
    </row>
    <row r="285" s="14" customFormat="1">
      <c r="A285" s="14"/>
      <c r="B285" s="249"/>
      <c r="C285" s="250"/>
      <c r="D285" s="234" t="s">
        <v>143</v>
      </c>
      <c r="E285" s="251" t="s">
        <v>1</v>
      </c>
      <c r="F285" s="252" t="s">
        <v>382</v>
      </c>
      <c r="G285" s="250"/>
      <c r="H285" s="253">
        <v>13.5</v>
      </c>
      <c r="I285" s="254"/>
      <c r="J285" s="250"/>
      <c r="K285" s="250"/>
      <c r="L285" s="255"/>
      <c r="M285" s="256"/>
      <c r="N285" s="257"/>
      <c r="O285" s="257"/>
      <c r="P285" s="257"/>
      <c r="Q285" s="257"/>
      <c r="R285" s="257"/>
      <c r="S285" s="257"/>
      <c r="T285" s="25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9" t="s">
        <v>143</v>
      </c>
      <c r="AU285" s="259" t="s">
        <v>88</v>
      </c>
      <c r="AV285" s="14" t="s">
        <v>88</v>
      </c>
      <c r="AW285" s="14" t="s">
        <v>36</v>
      </c>
      <c r="AX285" s="14" t="s">
        <v>78</v>
      </c>
      <c r="AY285" s="259" t="s">
        <v>132</v>
      </c>
    </row>
    <row r="286" s="15" customFormat="1">
      <c r="A286" s="15"/>
      <c r="B286" s="260"/>
      <c r="C286" s="261"/>
      <c r="D286" s="234" t="s">
        <v>143</v>
      </c>
      <c r="E286" s="262" t="s">
        <v>1</v>
      </c>
      <c r="F286" s="263" t="s">
        <v>147</v>
      </c>
      <c r="G286" s="261"/>
      <c r="H286" s="264">
        <v>13.5</v>
      </c>
      <c r="I286" s="265"/>
      <c r="J286" s="261"/>
      <c r="K286" s="261"/>
      <c r="L286" s="266"/>
      <c r="M286" s="267"/>
      <c r="N286" s="268"/>
      <c r="O286" s="268"/>
      <c r="P286" s="268"/>
      <c r="Q286" s="268"/>
      <c r="R286" s="268"/>
      <c r="S286" s="268"/>
      <c r="T286" s="269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0" t="s">
        <v>143</v>
      </c>
      <c r="AU286" s="270" t="s">
        <v>88</v>
      </c>
      <c r="AV286" s="15" t="s">
        <v>139</v>
      </c>
      <c r="AW286" s="15" t="s">
        <v>36</v>
      </c>
      <c r="AX286" s="15" t="s">
        <v>86</v>
      </c>
      <c r="AY286" s="270" t="s">
        <v>132</v>
      </c>
    </row>
    <row r="287" s="2" customFormat="1" ht="16.5" customHeight="1">
      <c r="A287" s="38"/>
      <c r="B287" s="39"/>
      <c r="C287" s="271" t="s">
        <v>383</v>
      </c>
      <c r="D287" s="271" t="s">
        <v>224</v>
      </c>
      <c r="E287" s="272" t="s">
        <v>384</v>
      </c>
      <c r="F287" s="273" t="s">
        <v>385</v>
      </c>
      <c r="G287" s="274" t="s">
        <v>243</v>
      </c>
      <c r="H287" s="275">
        <v>13.5</v>
      </c>
      <c r="I287" s="276"/>
      <c r="J287" s="277">
        <f>ROUND(I287*H287,2)</f>
        <v>0</v>
      </c>
      <c r="K287" s="278"/>
      <c r="L287" s="279"/>
      <c r="M287" s="280" t="s">
        <v>1</v>
      </c>
      <c r="N287" s="281" t="s">
        <v>43</v>
      </c>
      <c r="O287" s="91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2" t="s">
        <v>182</v>
      </c>
      <c r="AT287" s="232" t="s">
        <v>224</v>
      </c>
      <c r="AU287" s="232" t="s">
        <v>88</v>
      </c>
      <c r="AY287" s="17" t="s">
        <v>132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7" t="s">
        <v>86</v>
      </c>
      <c r="BK287" s="233">
        <f>ROUND(I287*H287,2)</f>
        <v>0</v>
      </c>
      <c r="BL287" s="17" t="s">
        <v>139</v>
      </c>
      <c r="BM287" s="232" t="s">
        <v>386</v>
      </c>
    </row>
    <row r="288" s="12" customFormat="1" ht="22.8" customHeight="1">
      <c r="A288" s="12"/>
      <c r="B288" s="205"/>
      <c r="C288" s="206"/>
      <c r="D288" s="207" t="s">
        <v>77</v>
      </c>
      <c r="E288" s="218" t="s">
        <v>387</v>
      </c>
      <c r="F288" s="218" t="s">
        <v>388</v>
      </c>
      <c r="G288" s="206"/>
      <c r="H288" s="206"/>
      <c r="I288" s="209"/>
      <c r="J288" s="219">
        <f>BK288</f>
        <v>0</v>
      </c>
      <c r="K288" s="206"/>
      <c r="L288" s="210"/>
      <c r="M288" s="211"/>
      <c r="N288" s="212"/>
      <c r="O288" s="212"/>
      <c r="P288" s="213">
        <f>SUM(P289:P294)</f>
        <v>0</v>
      </c>
      <c r="Q288" s="212"/>
      <c r="R288" s="213">
        <f>SUM(R289:R294)</f>
        <v>0</v>
      </c>
      <c r="S288" s="212"/>
      <c r="T288" s="214">
        <f>SUM(T289:T294)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5" t="s">
        <v>86</v>
      </c>
      <c r="AT288" s="216" t="s">
        <v>77</v>
      </c>
      <c r="AU288" s="216" t="s">
        <v>86</v>
      </c>
      <c r="AY288" s="215" t="s">
        <v>132</v>
      </c>
      <c r="BK288" s="217">
        <f>SUM(BK289:BK294)</f>
        <v>0</v>
      </c>
    </row>
    <row r="289" s="2" customFormat="1" ht="37.8" customHeight="1">
      <c r="A289" s="38"/>
      <c r="B289" s="39"/>
      <c r="C289" s="220" t="s">
        <v>389</v>
      </c>
      <c r="D289" s="220" t="s">
        <v>135</v>
      </c>
      <c r="E289" s="221" t="s">
        <v>390</v>
      </c>
      <c r="F289" s="222" t="s">
        <v>391</v>
      </c>
      <c r="G289" s="223" t="s">
        <v>392</v>
      </c>
      <c r="H289" s="224">
        <v>5</v>
      </c>
      <c r="I289" s="225"/>
      <c r="J289" s="226">
        <f>ROUND(I289*H289,2)</f>
        <v>0</v>
      </c>
      <c r="K289" s="227"/>
      <c r="L289" s="44"/>
      <c r="M289" s="228" t="s">
        <v>1</v>
      </c>
      <c r="N289" s="229" t="s">
        <v>43</v>
      </c>
      <c r="O289" s="91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2" t="s">
        <v>139</v>
      </c>
      <c r="AT289" s="232" t="s">
        <v>135</v>
      </c>
      <c r="AU289" s="232" t="s">
        <v>88</v>
      </c>
      <c r="AY289" s="17" t="s">
        <v>132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7" t="s">
        <v>86</v>
      </c>
      <c r="BK289" s="233">
        <f>ROUND(I289*H289,2)</f>
        <v>0</v>
      </c>
      <c r="BL289" s="17" t="s">
        <v>139</v>
      </c>
      <c r="BM289" s="232" t="s">
        <v>393</v>
      </c>
    </row>
    <row r="290" s="14" customFormat="1">
      <c r="A290" s="14"/>
      <c r="B290" s="249"/>
      <c r="C290" s="250"/>
      <c r="D290" s="234" t="s">
        <v>143</v>
      </c>
      <c r="E290" s="251" t="s">
        <v>1</v>
      </c>
      <c r="F290" s="252" t="s">
        <v>394</v>
      </c>
      <c r="G290" s="250"/>
      <c r="H290" s="253">
        <v>5</v>
      </c>
      <c r="I290" s="254"/>
      <c r="J290" s="250"/>
      <c r="K290" s="250"/>
      <c r="L290" s="255"/>
      <c r="M290" s="256"/>
      <c r="N290" s="257"/>
      <c r="O290" s="257"/>
      <c r="P290" s="257"/>
      <c r="Q290" s="257"/>
      <c r="R290" s="257"/>
      <c r="S290" s="257"/>
      <c r="T290" s="25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9" t="s">
        <v>143</v>
      </c>
      <c r="AU290" s="259" t="s">
        <v>88</v>
      </c>
      <c r="AV290" s="14" t="s">
        <v>88</v>
      </c>
      <c r="AW290" s="14" t="s">
        <v>36</v>
      </c>
      <c r="AX290" s="14" t="s">
        <v>78</v>
      </c>
      <c r="AY290" s="259" t="s">
        <v>132</v>
      </c>
    </row>
    <row r="291" s="15" customFormat="1">
      <c r="A291" s="15"/>
      <c r="B291" s="260"/>
      <c r="C291" s="261"/>
      <c r="D291" s="234" t="s">
        <v>143</v>
      </c>
      <c r="E291" s="262" t="s">
        <v>1</v>
      </c>
      <c r="F291" s="263" t="s">
        <v>147</v>
      </c>
      <c r="G291" s="261"/>
      <c r="H291" s="264">
        <v>5</v>
      </c>
      <c r="I291" s="265"/>
      <c r="J291" s="261"/>
      <c r="K291" s="261"/>
      <c r="L291" s="266"/>
      <c r="M291" s="267"/>
      <c r="N291" s="268"/>
      <c r="O291" s="268"/>
      <c r="P291" s="268"/>
      <c r="Q291" s="268"/>
      <c r="R291" s="268"/>
      <c r="S291" s="268"/>
      <c r="T291" s="269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0" t="s">
        <v>143</v>
      </c>
      <c r="AU291" s="270" t="s">
        <v>88</v>
      </c>
      <c r="AV291" s="15" t="s">
        <v>139</v>
      </c>
      <c r="AW291" s="15" t="s">
        <v>36</v>
      </c>
      <c r="AX291" s="15" t="s">
        <v>86</v>
      </c>
      <c r="AY291" s="270" t="s">
        <v>132</v>
      </c>
    </row>
    <row r="292" s="2" customFormat="1" ht="24.15" customHeight="1">
      <c r="A292" s="38"/>
      <c r="B292" s="39"/>
      <c r="C292" s="220" t="s">
        <v>395</v>
      </c>
      <c r="D292" s="220" t="s">
        <v>135</v>
      </c>
      <c r="E292" s="221" t="s">
        <v>396</v>
      </c>
      <c r="F292" s="222" t="s">
        <v>397</v>
      </c>
      <c r="G292" s="223" t="s">
        <v>392</v>
      </c>
      <c r="H292" s="224">
        <v>2</v>
      </c>
      <c r="I292" s="225"/>
      <c r="J292" s="226">
        <f>ROUND(I292*H292,2)</f>
        <v>0</v>
      </c>
      <c r="K292" s="227"/>
      <c r="L292" s="44"/>
      <c r="M292" s="228" t="s">
        <v>1</v>
      </c>
      <c r="N292" s="229" t="s">
        <v>43</v>
      </c>
      <c r="O292" s="91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2" t="s">
        <v>139</v>
      </c>
      <c r="AT292" s="232" t="s">
        <v>135</v>
      </c>
      <c r="AU292" s="232" t="s">
        <v>88</v>
      </c>
      <c r="AY292" s="17" t="s">
        <v>132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7" t="s">
        <v>86</v>
      </c>
      <c r="BK292" s="233">
        <f>ROUND(I292*H292,2)</f>
        <v>0</v>
      </c>
      <c r="BL292" s="17" t="s">
        <v>139</v>
      </c>
      <c r="BM292" s="232" t="s">
        <v>398</v>
      </c>
    </row>
    <row r="293" s="2" customFormat="1" ht="24.15" customHeight="1">
      <c r="A293" s="38"/>
      <c r="B293" s="39"/>
      <c r="C293" s="220" t="s">
        <v>399</v>
      </c>
      <c r="D293" s="220" t="s">
        <v>135</v>
      </c>
      <c r="E293" s="221" t="s">
        <v>400</v>
      </c>
      <c r="F293" s="222" t="s">
        <v>401</v>
      </c>
      <c r="G293" s="223" t="s">
        <v>392</v>
      </c>
      <c r="H293" s="224">
        <v>2</v>
      </c>
      <c r="I293" s="225"/>
      <c r="J293" s="226">
        <f>ROUND(I293*H293,2)</f>
        <v>0</v>
      </c>
      <c r="K293" s="227"/>
      <c r="L293" s="44"/>
      <c r="M293" s="228" t="s">
        <v>1</v>
      </c>
      <c r="N293" s="229" t="s">
        <v>43</v>
      </c>
      <c r="O293" s="91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2" t="s">
        <v>139</v>
      </c>
      <c r="AT293" s="232" t="s">
        <v>135</v>
      </c>
      <c r="AU293" s="232" t="s">
        <v>88</v>
      </c>
      <c r="AY293" s="17" t="s">
        <v>132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7" t="s">
        <v>86</v>
      </c>
      <c r="BK293" s="233">
        <f>ROUND(I293*H293,2)</f>
        <v>0</v>
      </c>
      <c r="BL293" s="17" t="s">
        <v>139</v>
      </c>
      <c r="BM293" s="232" t="s">
        <v>402</v>
      </c>
    </row>
    <row r="294" s="2" customFormat="1" ht="24.15" customHeight="1">
      <c r="A294" s="38"/>
      <c r="B294" s="39"/>
      <c r="C294" s="220" t="s">
        <v>403</v>
      </c>
      <c r="D294" s="220" t="s">
        <v>135</v>
      </c>
      <c r="E294" s="221" t="s">
        <v>404</v>
      </c>
      <c r="F294" s="222" t="s">
        <v>405</v>
      </c>
      <c r="G294" s="223" t="s">
        <v>392</v>
      </c>
      <c r="H294" s="224">
        <v>2</v>
      </c>
      <c r="I294" s="225"/>
      <c r="J294" s="226">
        <f>ROUND(I294*H294,2)</f>
        <v>0</v>
      </c>
      <c r="K294" s="227"/>
      <c r="L294" s="44"/>
      <c r="M294" s="228" t="s">
        <v>1</v>
      </c>
      <c r="N294" s="229" t="s">
        <v>43</v>
      </c>
      <c r="O294" s="91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2" t="s">
        <v>139</v>
      </c>
      <c r="AT294" s="232" t="s">
        <v>135</v>
      </c>
      <c r="AU294" s="232" t="s">
        <v>88</v>
      </c>
      <c r="AY294" s="17" t="s">
        <v>132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7" t="s">
        <v>86</v>
      </c>
      <c r="BK294" s="233">
        <f>ROUND(I294*H294,2)</f>
        <v>0</v>
      </c>
      <c r="BL294" s="17" t="s">
        <v>139</v>
      </c>
      <c r="BM294" s="232" t="s">
        <v>406</v>
      </c>
    </row>
    <row r="295" s="12" customFormat="1" ht="22.8" customHeight="1">
      <c r="A295" s="12"/>
      <c r="B295" s="205"/>
      <c r="C295" s="206"/>
      <c r="D295" s="207" t="s">
        <v>77</v>
      </c>
      <c r="E295" s="218" t="s">
        <v>407</v>
      </c>
      <c r="F295" s="218" t="s">
        <v>408</v>
      </c>
      <c r="G295" s="206"/>
      <c r="H295" s="206"/>
      <c r="I295" s="209"/>
      <c r="J295" s="219">
        <f>BK295</f>
        <v>0</v>
      </c>
      <c r="K295" s="206"/>
      <c r="L295" s="210"/>
      <c r="M295" s="211"/>
      <c r="N295" s="212"/>
      <c r="O295" s="212"/>
      <c r="P295" s="213">
        <f>SUM(P296:P303)</f>
        <v>0</v>
      </c>
      <c r="Q295" s="212"/>
      <c r="R295" s="213">
        <f>SUM(R296:R303)</f>
        <v>0</v>
      </c>
      <c r="S295" s="212"/>
      <c r="T295" s="214">
        <f>SUM(T296:T303)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5" t="s">
        <v>86</v>
      </c>
      <c r="AT295" s="216" t="s">
        <v>77</v>
      </c>
      <c r="AU295" s="216" t="s">
        <v>86</v>
      </c>
      <c r="AY295" s="215" t="s">
        <v>132</v>
      </c>
      <c r="BK295" s="217">
        <f>SUM(BK296:BK303)</f>
        <v>0</v>
      </c>
    </row>
    <row r="296" s="2" customFormat="1" ht="24.15" customHeight="1">
      <c r="A296" s="38"/>
      <c r="B296" s="39"/>
      <c r="C296" s="220" t="s">
        <v>298</v>
      </c>
      <c r="D296" s="220" t="s">
        <v>135</v>
      </c>
      <c r="E296" s="221" t="s">
        <v>409</v>
      </c>
      <c r="F296" s="222" t="s">
        <v>410</v>
      </c>
      <c r="G296" s="223" t="s">
        <v>392</v>
      </c>
      <c r="H296" s="224">
        <v>1</v>
      </c>
      <c r="I296" s="225"/>
      <c r="J296" s="226">
        <f>ROUND(I296*H296,2)</f>
        <v>0</v>
      </c>
      <c r="K296" s="227"/>
      <c r="L296" s="44"/>
      <c r="M296" s="228" t="s">
        <v>1</v>
      </c>
      <c r="N296" s="229" t="s">
        <v>43</v>
      </c>
      <c r="O296" s="91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2" t="s">
        <v>139</v>
      </c>
      <c r="AT296" s="232" t="s">
        <v>135</v>
      </c>
      <c r="AU296" s="232" t="s">
        <v>88</v>
      </c>
      <c r="AY296" s="17" t="s">
        <v>132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7" t="s">
        <v>86</v>
      </c>
      <c r="BK296" s="233">
        <f>ROUND(I296*H296,2)</f>
        <v>0</v>
      </c>
      <c r="BL296" s="17" t="s">
        <v>139</v>
      </c>
      <c r="BM296" s="232" t="s">
        <v>411</v>
      </c>
    </row>
    <row r="297" s="14" customFormat="1">
      <c r="A297" s="14"/>
      <c r="B297" s="249"/>
      <c r="C297" s="250"/>
      <c r="D297" s="234" t="s">
        <v>143</v>
      </c>
      <c r="E297" s="251" t="s">
        <v>1</v>
      </c>
      <c r="F297" s="252" t="s">
        <v>86</v>
      </c>
      <c r="G297" s="250"/>
      <c r="H297" s="253">
        <v>1</v>
      </c>
      <c r="I297" s="254"/>
      <c r="J297" s="250"/>
      <c r="K297" s="250"/>
      <c r="L297" s="255"/>
      <c r="M297" s="256"/>
      <c r="N297" s="257"/>
      <c r="O297" s="257"/>
      <c r="P297" s="257"/>
      <c r="Q297" s="257"/>
      <c r="R297" s="257"/>
      <c r="S297" s="257"/>
      <c r="T297" s="25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9" t="s">
        <v>143</v>
      </c>
      <c r="AU297" s="259" t="s">
        <v>88</v>
      </c>
      <c r="AV297" s="14" t="s">
        <v>88</v>
      </c>
      <c r="AW297" s="14" t="s">
        <v>36</v>
      </c>
      <c r="AX297" s="14" t="s">
        <v>78</v>
      </c>
      <c r="AY297" s="259" t="s">
        <v>132</v>
      </c>
    </row>
    <row r="298" s="15" customFormat="1">
      <c r="A298" s="15"/>
      <c r="B298" s="260"/>
      <c r="C298" s="261"/>
      <c r="D298" s="234" t="s">
        <v>143</v>
      </c>
      <c r="E298" s="262" t="s">
        <v>1</v>
      </c>
      <c r="F298" s="263" t="s">
        <v>147</v>
      </c>
      <c r="G298" s="261"/>
      <c r="H298" s="264">
        <v>1</v>
      </c>
      <c r="I298" s="265"/>
      <c r="J298" s="261"/>
      <c r="K298" s="261"/>
      <c r="L298" s="266"/>
      <c r="M298" s="267"/>
      <c r="N298" s="268"/>
      <c r="O298" s="268"/>
      <c r="P298" s="268"/>
      <c r="Q298" s="268"/>
      <c r="R298" s="268"/>
      <c r="S298" s="268"/>
      <c r="T298" s="269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0" t="s">
        <v>143</v>
      </c>
      <c r="AU298" s="270" t="s">
        <v>88</v>
      </c>
      <c r="AV298" s="15" t="s">
        <v>139</v>
      </c>
      <c r="AW298" s="15" t="s">
        <v>36</v>
      </c>
      <c r="AX298" s="15" t="s">
        <v>86</v>
      </c>
      <c r="AY298" s="270" t="s">
        <v>132</v>
      </c>
    </row>
    <row r="299" s="2" customFormat="1" ht="16.5" customHeight="1">
      <c r="A299" s="38"/>
      <c r="B299" s="39"/>
      <c r="C299" s="271" t="s">
        <v>412</v>
      </c>
      <c r="D299" s="271" t="s">
        <v>224</v>
      </c>
      <c r="E299" s="272" t="s">
        <v>413</v>
      </c>
      <c r="F299" s="273" t="s">
        <v>414</v>
      </c>
      <c r="G299" s="274" t="s">
        <v>392</v>
      </c>
      <c r="H299" s="275">
        <v>1</v>
      </c>
      <c r="I299" s="276"/>
      <c r="J299" s="277">
        <f>ROUND(I299*H299,2)</f>
        <v>0</v>
      </c>
      <c r="K299" s="278"/>
      <c r="L299" s="279"/>
      <c r="M299" s="280" t="s">
        <v>1</v>
      </c>
      <c r="N299" s="281" t="s">
        <v>43</v>
      </c>
      <c r="O299" s="91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2" t="s">
        <v>182</v>
      </c>
      <c r="AT299" s="232" t="s">
        <v>224</v>
      </c>
      <c r="AU299" s="232" t="s">
        <v>88</v>
      </c>
      <c r="AY299" s="17" t="s">
        <v>132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7" t="s">
        <v>86</v>
      </c>
      <c r="BK299" s="233">
        <f>ROUND(I299*H299,2)</f>
        <v>0</v>
      </c>
      <c r="BL299" s="17" t="s">
        <v>139</v>
      </c>
      <c r="BM299" s="232" t="s">
        <v>415</v>
      </c>
    </row>
    <row r="300" s="2" customFormat="1" ht="24.15" customHeight="1">
      <c r="A300" s="38"/>
      <c r="B300" s="39"/>
      <c r="C300" s="220" t="s">
        <v>416</v>
      </c>
      <c r="D300" s="220" t="s">
        <v>135</v>
      </c>
      <c r="E300" s="221" t="s">
        <v>417</v>
      </c>
      <c r="F300" s="222" t="s">
        <v>418</v>
      </c>
      <c r="G300" s="223" t="s">
        <v>392</v>
      </c>
      <c r="H300" s="224">
        <v>1</v>
      </c>
      <c r="I300" s="225"/>
      <c r="J300" s="226">
        <f>ROUND(I300*H300,2)</f>
        <v>0</v>
      </c>
      <c r="K300" s="227"/>
      <c r="L300" s="44"/>
      <c r="M300" s="228" t="s">
        <v>1</v>
      </c>
      <c r="N300" s="229" t="s">
        <v>43</v>
      </c>
      <c r="O300" s="91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2" t="s">
        <v>139</v>
      </c>
      <c r="AT300" s="232" t="s">
        <v>135</v>
      </c>
      <c r="AU300" s="232" t="s">
        <v>88</v>
      </c>
      <c r="AY300" s="17" t="s">
        <v>132</v>
      </c>
      <c r="BE300" s="233">
        <f>IF(N300="základní",J300,0)</f>
        <v>0</v>
      </c>
      <c r="BF300" s="233">
        <f>IF(N300="snížená",J300,0)</f>
        <v>0</v>
      </c>
      <c r="BG300" s="233">
        <f>IF(N300="zákl. přenesená",J300,0)</f>
        <v>0</v>
      </c>
      <c r="BH300" s="233">
        <f>IF(N300="sníž. přenesená",J300,0)</f>
        <v>0</v>
      </c>
      <c r="BI300" s="233">
        <f>IF(N300="nulová",J300,0)</f>
        <v>0</v>
      </c>
      <c r="BJ300" s="17" t="s">
        <v>86</v>
      </c>
      <c r="BK300" s="233">
        <f>ROUND(I300*H300,2)</f>
        <v>0</v>
      </c>
      <c r="BL300" s="17" t="s">
        <v>139</v>
      </c>
      <c r="BM300" s="232" t="s">
        <v>419</v>
      </c>
    </row>
    <row r="301" s="14" customFormat="1">
      <c r="A301" s="14"/>
      <c r="B301" s="249"/>
      <c r="C301" s="250"/>
      <c r="D301" s="234" t="s">
        <v>143</v>
      </c>
      <c r="E301" s="251" t="s">
        <v>1</v>
      </c>
      <c r="F301" s="252" t="s">
        <v>86</v>
      </c>
      <c r="G301" s="250"/>
      <c r="H301" s="253">
        <v>1</v>
      </c>
      <c r="I301" s="254"/>
      <c r="J301" s="250"/>
      <c r="K301" s="250"/>
      <c r="L301" s="255"/>
      <c r="M301" s="256"/>
      <c r="N301" s="257"/>
      <c r="O301" s="257"/>
      <c r="P301" s="257"/>
      <c r="Q301" s="257"/>
      <c r="R301" s="257"/>
      <c r="S301" s="257"/>
      <c r="T301" s="25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9" t="s">
        <v>143</v>
      </c>
      <c r="AU301" s="259" t="s">
        <v>88</v>
      </c>
      <c r="AV301" s="14" t="s">
        <v>88</v>
      </c>
      <c r="AW301" s="14" t="s">
        <v>36</v>
      </c>
      <c r="AX301" s="14" t="s">
        <v>78</v>
      </c>
      <c r="AY301" s="259" t="s">
        <v>132</v>
      </c>
    </row>
    <row r="302" s="15" customFormat="1">
      <c r="A302" s="15"/>
      <c r="B302" s="260"/>
      <c r="C302" s="261"/>
      <c r="D302" s="234" t="s">
        <v>143</v>
      </c>
      <c r="E302" s="262" t="s">
        <v>1</v>
      </c>
      <c r="F302" s="263" t="s">
        <v>147</v>
      </c>
      <c r="G302" s="261"/>
      <c r="H302" s="264">
        <v>1</v>
      </c>
      <c r="I302" s="265"/>
      <c r="J302" s="261"/>
      <c r="K302" s="261"/>
      <c r="L302" s="266"/>
      <c r="M302" s="267"/>
      <c r="N302" s="268"/>
      <c r="O302" s="268"/>
      <c r="P302" s="268"/>
      <c r="Q302" s="268"/>
      <c r="R302" s="268"/>
      <c r="S302" s="268"/>
      <c r="T302" s="26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0" t="s">
        <v>143</v>
      </c>
      <c r="AU302" s="270" t="s">
        <v>88</v>
      </c>
      <c r="AV302" s="15" t="s">
        <v>139</v>
      </c>
      <c r="AW302" s="15" t="s">
        <v>36</v>
      </c>
      <c r="AX302" s="15" t="s">
        <v>86</v>
      </c>
      <c r="AY302" s="270" t="s">
        <v>132</v>
      </c>
    </row>
    <row r="303" s="2" customFormat="1" ht="21.75" customHeight="1">
      <c r="A303" s="38"/>
      <c r="B303" s="39"/>
      <c r="C303" s="271" t="s">
        <v>420</v>
      </c>
      <c r="D303" s="271" t="s">
        <v>224</v>
      </c>
      <c r="E303" s="272" t="s">
        <v>421</v>
      </c>
      <c r="F303" s="273" t="s">
        <v>422</v>
      </c>
      <c r="G303" s="274" t="s">
        <v>392</v>
      </c>
      <c r="H303" s="275">
        <v>1</v>
      </c>
      <c r="I303" s="276"/>
      <c r="J303" s="277">
        <f>ROUND(I303*H303,2)</f>
        <v>0</v>
      </c>
      <c r="K303" s="278"/>
      <c r="L303" s="279"/>
      <c r="M303" s="280" t="s">
        <v>1</v>
      </c>
      <c r="N303" s="281" t="s">
        <v>43</v>
      </c>
      <c r="O303" s="91"/>
      <c r="P303" s="230">
        <f>O303*H303</f>
        <v>0</v>
      </c>
      <c r="Q303" s="230">
        <v>0</v>
      </c>
      <c r="R303" s="230">
        <f>Q303*H303</f>
        <v>0</v>
      </c>
      <c r="S303" s="230">
        <v>0</v>
      </c>
      <c r="T303" s="231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2" t="s">
        <v>182</v>
      </c>
      <c r="AT303" s="232" t="s">
        <v>224</v>
      </c>
      <c r="AU303" s="232" t="s">
        <v>88</v>
      </c>
      <c r="AY303" s="17" t="s">
        <v>132</v>
      </c>
      <c r="BE303" s="233">
        <f>IF(N303="základní",J303,0)</f>
        <v>0</v>
      </c>
      <c r="BF303" s="233">
        <f>IF(N303="snížená",J303,0)</f>
        <v>0</v>
      </c>
      <c r="BG303" s="233">
        <f>IF(N303="zákl. přenesená",J303,0)</f>
        <v>0</v>
      </c>
      <c r="BH303" s="233">
        <f>IF(N303="sníž. přenesená",J303,0)</f>
        <v>0</v>
      </c>
      <c r="BI303" s="233">
        <f>IF(N303="nulová",J303,0)</f>
        <v>0</v>
      </c>
      <c r="BJ303" s="17" t="s">
        <v>86</v>
      </c>
      <c r="BK303" s="233">
        <f>ROUND(I303*H303,2)</f>
        <v>0</v>
      </c>
      <c r="BL303" s="17" t="s">
        <v>139</v>
      </c>
      <c r="BM303" s="232" t="s">
        <v>423</v>
      </c>
    </row>
    <row r="304" s="12" customFormat="1" ht="22.8" customHeight="1">
      <c r="A304" s="12"/>
      <c r="B304" s="205"/>
      <c r="C304" s="206"/>
      <c r="D304" s="207" t="s">
        <v>77</v>
      </c>
      <c r="E304" s="218" t="s">
        <v>424</v>
      </c>
      <c r="F304" s="218" t="s">
        <v>425</v>
      </c>
      <c r="G304" s="206"/>
      <c r="H304" s="206"/>
      <c r="I304" s="209"/>
      <c r="J304" s="219">
        <f>BK304</f>
        <v>0</v>
      </c>
      <c r="K304" s="206"/>
      <c r="L304" s="210"/>
      <c r="M304" s="211"/>
      <c r="N304" s="212"/>
      <c r="O304" s="212"/>
      <c r="P304" s="213">
        <f>P305</f>
        <v>0</v>
      </c>
      <c r="Q304" s="212"/>
      <c r="R304" s="213">
        <f>R305</f>
        <v>0</v>
      </c>
      <c r="S304" s="212"/>
      <c r="T304" s="214">
        <f>T305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5" t="s">
        <v>86</v>
      </c>
      <c r="AT304" s="216" t="s">
        <v>77</v>
      </c>
      <c r="AU304" s="216" t="s">
        <v>86</v>
      </c>
      <c r="AY304" s="215" t="s">
        <v>132</v>
      </c>
      <c r="BK304" s="217">
        <f>BK305</f>
        <v>0</v>
      </c>
    </row>
    <row r="305" s="2" customFormat="1" ht="37.8" customHeight="1">
      <c r="A305" s="38"/>
      <c r="B305" s="39"/>
      <c r="C305" s="220" t="s">
        <v>280</v>
      </c>
      <c r="D305" s="220" t="s">
        <v>135</v>
      </c>
      <c r="E305" s="221" t="s">
        <v>426</v>
      </c>
      <c r="F305" s="222" t="s">
        <v>427</v>
      </c>
      <c r="G305" s="223" t="s">
        <v>211</v>
      </c>
      <c r="H305" s="224">
        <v>311.29899999999998</v>
      </c>
      <c r="I305" s="225"/>
      <c r="J305" s="226">
        <f>ROUND(I305*H305,2)</f>
        <v>0</v>
      </c>
      <c r="K305" s="227"/>
      <c r="L305" s="44"/>
      <c r="M305" s="228" t="s">
        <v>1</v>
      </c>
      <c r="N305" s="229" t="s">
        <v>43</v>
      </c>
      <c r="O305" s="91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2" t="s">
        <v>139</v>
      </c>
      <c r="AT305" s="232" t="s">
        <v>135</v>
      </c>
      <c r="AU305" s="232" t="s">
        <v>88</v>
      </c>
      <c r="AY305" s="17" t="s">
        <v>132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7" t="s">
        <v>86</v>
      </c>
      <c r="BK305" s="233">
        <f>ROUND(I305*H305,2)</f>
        <v>0</v>
      </c>
      <c r="BL305" s="17" t="s">
        <v>139</v>
      </c>
      <c r="BM305" s="232" t="s">
        <v>428</v>
      </c>
    </row>
    <row r="306" s="2" customFormat="1" ht="49.92" customHeight="1">
      <c r="A306" s="38"/>
      <c r="B306" s="39"/>
      <c r="C306" s="40"/>
      <c r="D306" s="40"/>
      <c r="E306" s="208" t="s">
        <v>429</v>
      </c>
      <c r="F306" s="208" t="s">
        <v>430</v>
      </c>
      <c r="G306" s="40"/>
      <c r="H306" s="40"/>
      <c r="I306" s="40"/>
      <c r="J306" s="192">
        <f>BK306</f>
        <v>0</v>
      </c>
      <c r="K306" s="40"/>
      <c r="L306" s="44"/>
      <c r="M306" s="237"/>
      <c r="N306" s="238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77</v>
      </c>
      <c r="AU306" s="17" t="s">
        <v>78</v>
      </c>
      <c r="AY306" s="17" t="s">
        <v>431</v>
      </c>
      <c r="BK306" s="233">
        <f>SUM(BK307:BK311)</f>
        <v>0</v>
      </c>
    </row>
    <row r="307" s="2" customFormat="1" ht="16.32" customHeight="1">
      <c r="A307" s="38"/>
      <c r="B307" s="39"/>
      <c r="C307" s="282" t="s">
        <v>1</v>
      </c>
      <c r="D307" s="282" t="s">
        <v>135</v>
      </c>
      <c r="E307" s="283" t="s">
        <v>1</v>
      </c>
      <c r="F307" s="284" t="s">
        <v>1</v>
      </c>
      <c r="G307" s="285" t="s">
        <v>1</v>
      </c>
      <c r="H307" s="286"/>
      <c r="I307" s="287"/>
      <c r="J307" s="288">
        <f>BK307</f>
        <v>0</v>
      </c>
      <c r="K307" s="227"/>
      <c r="L307" s="44"/>
      <c r="M307" s="289" t="s">
        <v>1</v>
      </c>
      <c r="N307" s="290" t="s">
        <v>43</v>
      </c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431</v>
      </c>
      <c r="AU307" s="17" t="s">
        <v>86</v>
      </c>
      <c r="AY307" s="17" t="s">
        <v>431</v>
      </c>
      <c r="BE307" s="233">
        <f>IF(N307="základní",J307,0)</f>
        <v>0</v>
      </c>
      <c r="BF307" s="233">
        <f>IF(N307="snížená",J307,0)</f>
        <v>0</v>
      </c>
      <c r="BG307" s="233">
        <f>IF(N307="zákl. přenesená",J307,0)</f>
        <v>0</v>
      </c>
      <c r="BH307" s="233">
        <f>IF(N307="sníž. přenesená",J307,0)</f>
        <v>0</v>
      </c>
      <c r="BI307" s="233">
        <f>IF(N307="nulová",J307,0)</f>
        <v>0</v>
      </c>
      <c r="BJ307" s="17" t="s">
        <v>86</v>
      </c>
      <c r="BK307" s="233">
        <f>I307*H307</f>
        <v>0</v>
      </c>
    </row>
    <row r="308" s="2" customFormat="1" ht="16.32" customHeight="1">
      <c r="A308" s="38"/>
      <c r="B308" s="39"/>
      <c r="C308" s="282" t="s">
        <v>1</v>
      </c>
      <c r="D308" s="282" t="s">
        <v>135</v>
      </c>
      <c r="E308" s="283" t="s">
        <v>1</v>
      </c>
      <c r="F308" s="284" t="s">
        <v>1</v>
      </c>
      <c r="G308" s="285" t="s">
        <v>1</v>
      </c>
      <c r="H308" s="286"/>
      <c r="I308" s="287"/>
      <c r="J308" s="288">
        <f>BK308</f>
        <v>0</v>
      </c>
      <c r="K308" s="227"/>
      <c r="L308" s="44"/>
      <c r="M308" s="289" t="s">
        <v>1</v>
      </c>
      <c r="N308" s="290" t="s">
        <v>43</v>
      </c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431</v>
      </c>
      <c r="AU308" s="17" t="s">
        <v>86</v>
      </c>
      <c r="AY308" s="17" t="s">
        <v>431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7" t="s">
        <v>86</v>
      </c>
      <c r="BK308" s="233">
        <f>I308*H308</f>
        <v>0</v>
      </c>
    </row>
    <row r="309" s="2" customFormat="1" ht="16.32" customHeight="1">
      <c r="A309" s="38"/>
      <c r="B309" s="39"/>
      <c r="C309" s="282" t="s">
        <v>1</v>
      </c>
      <c r="D309" s="282" t="s">
        <v>135</v>
      </c>
      <c r="E309" s="283" t="s">
        <v>1</v>
      </c>
      <c r="F309" s="284" t="s">
        <v>1</v>
      </c>
      <c r="G309" s="285" t="s">
        <v>1</v>
      </c>
      <c r="H309" s="286"/>
      <c r="I309" s="287"/>
      <c r="J309" s="288">
        <f>BK309</f>
        <v>0</v>
      </c>
      <c r="K309" s="227"/>
      <c r="L309" s="44"/>
      <c r="M309" s="289" t="s">
        <v>1</v>
      </c>
      <c r="N309" s="290" t="s">
        <v>43</v>
      </c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431</v>
      </c>
      <c r="AU309" s="17" t="s">
        <v>86</v>
      </c>
      <c r="AY309" s="17" t="s">
        <v>431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7" t="s">
        <v>86</v>
      </c>
      <c r="BK309" s="233">
        <f>I309*H309</f>
        <v>0</v>
      </c>
    </row>
    <row r="310" s="2" customFormat="1" ht="16.32" customHeight="1">
      <c r="A310" s="38"/>
      <c r="B310" s="39"/>
      <c r="C310" s="282" t="s">
        <v>1</v>
      </c>
      <c r="D310" s="282" t="s">
        <v>135</v>
      </c>
      <c r="E310" s="283" t="s">
        <v>1</v>
      </c>
      <c r="F310" s="284" t="s">
        <v>1</v>
      </c>
      <c r="G310" s="285" t="s">
        <v>1</v>
      </c>
      <c r="H310" s="286"/>
      <c r="I310" s="287"/>
      <c r="J310" s="288">
        <f>BK310</f>
        <v>0</v>
      </c>
      <c r="K310" s="227"/>
      <c r="L310" s="44"/>
      <c r="M310" s="289" t="s">
        <v>1</v>
      </c>
      <c r="N310" s="290" t="s">
        <v>43</v>
      </c>
      <c r="O310" s="91"/>
      <c r="P310" s="91"/>
      <c r="Q310" s="91"/>
      <c r="R310" s="91"/>
      <c r="S310" s="91"/>
      <c r="T310" s="92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431</v>
      </c>
      <c r="AU310" s="17" t="s">
        <v>86</v>
      </c>
      <c r="AY310" s="17" t="s">
        <v>431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7" t="s">
        <v>86</v>
      </c>
      <c r="BK310" s="233">
        <f>I310*H310</f>
        <v>0</v>
      </c>
    </row>
    <row r="311" s="2" customFormat="1" ht="16.32" customHeight="1">
      <c r="A311" s="38"/>
      <c r="B311" s="39"/>
      <c r="C311" s="282" t="s">
        <v>1</v>
      </c>
      <c r="D311" s="282" t="s">
        <v>135</v>
      </c>
      <c r="E311" s="283" t="s">
        <v>1</v>
      </c>
      <c r="F311" s="284" t="s">
        <v>1</v>
      </c>
      <c r="G311" s="285" t="s">
        <v>1</v>
      </c>
      <c r="H311" s="286"/>
      <c r="I311" s="287"/>
      <c r="J311" s="288">
        <f>BK311</f>
        <v>0</v>
      </c>
      <c r="K311" s="227"/>
      <c r="L311" s="44"/>
      <c r="M311" s="289" t="s">
        <v>1</v>
      </c>
      <c r="N311" s="290" t="s">
        <v>43</v>
      </c>
      <c r="O311" s="291"/>
      <c r="P311" s="291"/>
      <c r="Q311" s="291"/>
      <c r="R311" s="291"/>
      <c r="S311" s="291"/>
      <c r="T311" s="2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431</v>
      </c>
      <c r="AU311" s="17" t="s">
        <v>86</v>
      </c>
      <c r="AY311" s="17" t="s">
        <v>431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7" t="s">
        <v>86</v>
      </c>
      <c r="BK311" s="233">
        <f>I311*H311</f>
        <v>0</v>
      </c>
    </row>
    <row r="312" s="2" customFormat="1" ht="6.96" customHeight="1">
      <c r="A312" s="38"/>
      <c r="B312" s="66"/>
      <c r="C312" s="67"/>
      <c r="D312" s="67"/>
      <c r="E312" s="67"/>
      <c r="F312" s="67"/>
      <c r="G312" s="67"/>
      <c r="H312" s="67"/>
      <c r="I312" s="67"/>
      <c r="J312" s="67"/>
      <c r="K312" s="67"/>
      <c r="L312" s="44"/>
      <c r="M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</row>
  </sheetData>
  <sheetProtection sheet="1" autoFilter="0" formatColumns="0" formatRows="0" objects="1" scenarios="1" spinCount="100000" saltValue="xP7wzk2K14xG41jJ5Lu5OMSJw84+xbkQ4qJ4yfMfZ04lQiWlvIXGUPQqyED8Nj7boZ9h7k6kk8VhBu1llh3QvA==" hashValue="6dipxGOuWY6rc4mEc82kKvMiiZZ7O0h1ZK4B8l50Yzn/N/vZnQXiMTyPtqLlYI/fZ2XXD68I+m+p+7AQlSnONg==" algorithmName="SHA-512" password="CC35"/>
  <autoFilter ref="C129:K311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dataValidations count="2">
    <dataValidation type="list" allowBlank="1" showInputMessage="1" showErrorMessage="1" error="Povoleny jsou hodnoty K, M." sqref="D307:D312">
      <formula1>"K, M"</formula1>
    </dataValidation>
    <dataValidation type="list" allowBlank="1" showInputMessage="1" showErrorMessage="1" error="Povoleny jsou hodnoty základní, snížená, zákl. přenesená, sníž. přenesená, nulová." sqref="N307:N312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Místní komunikace, Vysoká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12. 9. 2023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ROUND((ROUND((SUM(BE122:BE154)),  2) + SUM(BE156:BE160)), 2)</f>
        <v>0</v>
      </c>
      <c r="G33" s="38"/>
      <c r="H33" s="38"/>
      <c r="I33" s="155">
        <v>0.20999999999999999</v>
      </c>
      <c r="J33" s="154">
        <f>ROUND((ROUND(((SUM(BE122:BE154))*I33),  2) + (SUM(BE156:BE160)*I33)),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ROUND((ROUND((SUM(BF122:BF154)),  2) + SUM(BF156:BF160)), 2)</f>
        <v>0</v>
      </c>
      <c r="G34" s="38"/>
      <c r="H34" s="38"/>
      <c r="I34" s="155">
        <v>0.14999999999999999</v>
      </c>
      <c r="J34" s="154">
        <f>ROUND((ROUND(((SUM(BF122:BF154))*I34),  2) + (SUM(BF156:BF160)*I34)),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ROUND((ROUND((SUM(BG122:BG154)),  2) + SUM(BG156:BG160)),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ROUND((ROUND((SUM(BH122:BH154)),  2) + SUM(BH156:BH160)),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ROUND((ROUND((SUM(BI122:BI154)),  2) + SUM(BI156:BI160)),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Místní komunikace, Vysoká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02 - Sadové úpravy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Vysoká</v>
      </c>
      <c r="G89" s="40"/>
      <c r="H89" s="40"/>
      <c r="I89" s="32" t="s">
        <v>22</v>
      </c>
      <c r="J89" s="79" t="str">
        <f>IF(J12="","",J12)</f>
        <v>12. 9. 2023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Obec Vysoká</v>
      </c>
      <c r="G91" s="40"/>
      <c r="H91" s="40"/>
      <c r="I91" s="32" t="s">
        <v>31</v>
      </c>
      <c r="J91" s="36" t="str">
        <f>E21</f>
        <v>EMSTAV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433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J138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115</v>
      </c>
      <c r="E101" s="188"/>
      <c r="F101" s="188"/>
      <c r="G101" s="188"/>
      <c r="H101" s="188"/>
      <c r="I101" s="188"/>
      <c r="J101" s="189">
        <f>J153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79"/>
      <c r="C102" s="180"/>
      <c r="D102" s="191" t="s">
        <v>116</v>
      </c>
      <c r="E102" s="180"/>
      <c r="F102" s="180"/>
      <c r="G102" s="180"/>
      <c r="H102" s="180"/>
      <c r="I102" s="180"/>
      <c r="J102" s="192">
        <f>J155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Místní komunikace, Vysoká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 02 - Sadové úpravy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Vysoká</v>
      </c>
      <c r="G116" s="40"/>
      <c r="H116" s="40"/>
      <c r="I116" s="32" t="s">
        <v>22</v>
      </c>
      <c r="J116" s="79" t="str">
        <f>IF(J12="","",J12)</f>
        <v>12. 9. 2023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Obec Vysoká</v>
      </c>
      <c r="G118" s="40"/>
      <c r="H118" s="40"/>
      <c r="I118" s="32" t="s">
        <v>31</v>
      </c>
      <c r="J118" s="36" t="str">
        <f>E21</f>
        <v>EMSTAV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3"/>
      <c r="B121" s="194"/>
      <c r="C121" s="195" t="s">
        <v>118</v>
      </c>
      <c r="D121" s="196" t="s">
        <v>63</v>
      </c>
      <c r="E121" s="196" t="s">
        <v>59</v>
      </c>
      <c r="F121" s="196" t="s">
        <v>60</v>
      </c>
      <c r="G121" s="196" t="s">
        <v>119</v>
      </c>
      <c r="H121" s="196" t="s">
        <v>120</v>
      </c>
      <c r="I121" s="196" t="s">
        <v>121</v>
      </c>
      <c r="J121" s="197" t="s">
        <v>100</v>
      </c>
      <c r="K121" s="198" t="s">
        <v>122</v>
      </c>
      <c r="L121" s="199"/>
      <c r="M121" s="100" t="s">
        <v>1</v>
      </c>
      <c r="N121" s="101" t="s">
        <v>42</v>
      </c>
      <c r="O121" s="101" t="s">
        <v>123</v>
      </c>
      <c r="P121" s="101" t="s">
        <v>124</v>
      </c>
      <c r="Q121" s="101" t="s">
        <v>125</v>
      </c>
      <c r="R121" s="101" t="s">
        <v>126</v>
      </c>
      <c r="S121" s="101" t="s">
        <v>127</v>
      </c>
      <c r="T121" s="102" t="s">
        <v>128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8"/>
      <c r="B122" s="39"/>
      <c r="C122" s="107" t="s">
        <v>129</v>
      </c>
      <c r="D122" s="40"/>
      <c r="E122" s="40"/>
      <c r="F122" s="40"/>
      <c r="G122" s="40"/>
      <c r="H122" s="40"/>
      <c r="I122" s="40"/>
      <c r="J122" s="200">
        <f>BK122</f>
        <v>0</v>
      </c>
      <c r="K122" s="40"/>
      <c r="L122" s="44"/>
      <c r="M122" s="103"/>
      <c r="N122" s="201"/>
      <c r="O122" s="104"/>
      <c r="P122" s="202">
        <f>P123+P155</f>
        <v>0</v>
      </c>
      <c r="Q122" s="104"/>
      <c r="R122" s="202">
        <f>R123+R155</f>
        <v>0.10012</v>
      </c>
      <c r="S122" s="104"/>
      <c r="T122" s="203">
        <f>T123+T155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77</v>
      </c>
      <c r="AU122" s="17" t="s">
        <v>102</v>
      </c>
      <c r="BK122" s="204">
        <f>BK123+BK155</f>
        <v>0</v>
      </c>
    </row>
    <row r="123" s="12" customFormat="1" ht="25.92" customHeight="1">
      <c r="A123" s="12"/>
      <c r="B123" s="205"/>
      <c r="C123" s="206"/>
      <c r="D123" s="207" t="s">
        <v>77</v>
      </c>
      <c r="E123" s="208" t="s">
        <v>130</v>
      </c>
      <c r="F123" s="208" t="s">
        <v>131</v>
      </c>
      <c r="G123" s="206"/>
      <c r="H123" s="206"/>
      <c r="I123" s="209"/>
      <c r="J123" s="192">
        <f>BK123</f>
        <v>0</v>
      </c>
      <c r="K123" s="206"/>
      <c r="L123" s="210"/>
      <c r="M123" s="211"/>
      <c r="N123" s="212"/>
      <c r="O123" s="212"/>
      <c r="P123" s="213">
        <f>P124+P132+P138+P153</f>
        <v>0</v>
      </c>
      <c r="Q123" s="212"/>
      <c r="R123" s="213">
        <f>R124+R132+R138+R153</f>
        <v>0.10012</v>
      </c>
      <c r="S123" s="212"/>
      <c r="T123" s="214">
        <f>T124+T132+T138+T153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86</v>
      </c>
      <c r="AT123" s="216" t="s">
        <v>77</v>
      </c>
      <c r="AU123" s="216" t="s">
        <v>78</v>
      </c>
      <c r="AY123" s="215" t="s">
        <v>132</v>
      </c>
      <c r="BK123" s="217">
        <f>BK124+BK132+BK138+BK153</f>
        <v>0</v>
      </c>
    </row>
    <row r="124" s="12" customFormat="1" ht="22.8" customHeight="1">
      <c r="A124" s="12"/>
      <c r="B124" s="205"/>
      <c r="C124" s="206"/>
      <c r="D124" s="207" t="s">
        <v>77</v>
      </c>
      <c r="E124" s="218" t="s">
        <v>86</v>
      </c>
      <c r="F124" s="218" t="s">
        <v>434</v>
      </c>
      <c r="G124" s="206"/>
      <c r="H124" s="206"/>
      <c r="I124" s="209"/>
      <c r="J124" s="219">
        <f>BK124</f>
        <v>0</v>
      </c>
      <c r="K124" s="206"/>
      <c r="L124" s="210"/>
      <c r="M124" s="211"/>
      <c r="N124" s="212"/>
      <c r="O124" s="212"/>
      <c r="P124" s="213">
        <f>SUM(P125:P131)</f>
        <v>0</v>
      </c>
      <c r="Q124" s="212"/>
      <c r="R124" s="213">
        <f>SUM(R125:R131)</f>
        <v>0.10012</v>
      </c>
      <c r="S124" s="212"/>
      <c r="T124" s="214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86</v>
      </c>
      <c r="AT124" s="216" t="s">
        <v>77</v>
      </c>
      <c r="AU124" s="216" t="s">
        <v>86</v>
      </c>
      <c r="AY124" s="215" t="s">
        <v>132</v>
      </c>
      <c r="BK124" s="217">
        <f>SUM(BK125:BK131)</f>
        <v>0</v>
      </c>
    </row>
    <row r="125" s="2" customFormat="1" ht="33" customHeight="1">
      <c r="A125" s="38"/>
      <c r="B125" s="39"/>
      <c r="C125" s="220" t="s">
        <v>86</v>
      </c>
      <c r="D125" s="220" t="s">
        <v>135</v>
      </c>
      <c r="E125" s="221" t="s">
        <v>435</v>
      </c>
      <c r="F125" s="222" t="s">
        <v>436</v>
      </c>
      <c r="G125" s="223" t="s">
        <v>392</v>
      </c>
      <c r="H125" s="224">
        <v>20</v>
      </c>
      <c r="I125" s="225"/>
      <c r="J125" s="226">
        <f>ROUND(I125*H125,2)</f>
        <v>0</v>
      </c>
      <c r="K125" s="227"/>
      <c r="L125" s="44"/>
      <c r="M125" s="228" t="s">
        <v>1</v>
      </c>
      <c r="N125" s="229" t="s">
        <v>43</v>
      </c>
      <c r="O125" s="91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2" t="s">
        <v>139</v>
      </c>
      <c r="AT125" s="232" t="s">
        <v>135</v>
      </c>
      <c r="AU125" s="232" t="s">
        <v>88</v>
      </c>
      <c r="AY125" s="17" t="s">
        <v>132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86</v>
      </c>
      <c r="BK125" s="233">
        <f>ROUND(I125*H125,2)</f>
        <v>0</v>
      </c>
      <c r="BL125" s="17" t="s">
        <v>139</v>
      </c>
      <c r="BM125" s="232" t="s">
        <v>437</v>
      </c>
    </row>
    <row r="126" s="2" customFormat="1" ht="33" customHeight="1">
      <c r="A126" s="38"/>
      <c r="B126" s="39"/>
      <c r="C126" s="220" t="s">
        <v>88</v>
      </c>
      <c r="D126" s="220" t="s">
        <v>135</v>
      </c>
      <c r="E126" s="221" t="s">
        <v>438</v>
      </c>
      <c r="F126" s="222" t="s">
        <v>439</v>
      </c>
      <c r="G126" s="223" t="s">
        <v>392</v>
      </c>
      <c r="H126" s="224">
        <v>4</v>
      </c>
      <c r="I126" s="225"/>
      <c r="J126" s="226">
        <f>ROUND(I126*H126,2)</f>
        <v>0</v>
      </c>
      <c r="K126" s="227"/>
      <c r="L126" s="44"/>
      <c r="M126" s="228" t="s">
        <v>1</v>
      </c>
      <c r="N126" s="229" t="s">
        <v>43</v>
      </c>
      <c r="O126" s="91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2" t="s">
        <v>139</v>
      </c>
      <c r="AT126" s="232" t="s">
        <v>135</v>
      </c>
      <c r="AU126" s="232" t="s">
        <v>88</v>
      </c>
      <c r="AY126" s="17" t="s">
        <v>132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86</v>
      </c>
      <c r="BK126" s="233">
        <f>ROUND(I126*H126,2)</f>
        <v>0</v>
      </c>
      <c r="BL126" s="17" t="s">
        <v>139</v>
      </c>
      <c r="BM126" s="232" t="s">
        <v>440</v>
      </c>
    </row>
    <row r="127" s="2" customFormat="1" ht="24.15" customHeight="1">
      <c r="A127" s="38"/>
      <c r="B127" s="39"/>
      <c r="C127" s="220" t="s">
        <v>154</v>
      </c>
      <c r="D127" s="220" t="s">
        <v>135</v>
      </c>
      <c r="E127" s="221" t="s">
        <v>441</v>
      </c>
      <c r="F127" s="222" t="s">
        <v>442</v>
      </c>
      <c r="G127" s="223" t="s">
        <v>392</v>
      </c>
      <c r="H127" s="224">
        <v>20</v>
      </c>
      <c r="I127" s="225"/>
      <c r="J127" s="226">
        <f>ROUND(I127*H127,2)</f>
        <v>0</v>
      </c>
      <c r="K127" s="227"/>
      <c r="L127" s="44"/>
      <c r="M127" s="228" t="s">
        <v>1</v>
      </c>
      <c r="N127" s="229" t="s">
        <v>43</v>
      </c>
      <c r="O127" s="91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2" t="s">
        <v>139</v>
      </c>
      <c r="AT127" s="232" t="s">
        <v>135</v>
      </c>
      <c r="AU127" s="232" t="s">
        <v>88</v>
      </c>
      <c r="AY127" s="17" t="s">
        <v>132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86</v>
      </c>
      <c r="BK127" s="233">
        <f>ROUND(I127*H127,2)</f>
        <v>0</v>
      </c>
      <c r="BL127" s="17" t="s">
        <v>139</v>
      </c>
      <c r="BM127" s="232" t="s">
        <v>443</v>
      </c>
    </row>
    <row r="128" s="2" customFormat="1" ht="16.5" customHeight="1">
      <c r="A128" s="38"/>
      <c r="B128" s="39"/>
      <c r="C128" s="271" t="s">
        <v>139</v>
      </c>
      <c r="D128" s="271" t="s">
        <v>224</v>
      </c>
      <c r="E128" s="272" t="s">
        <v>444</v>
      </c>
      <c r="F128" s="273" t="s">
        <v>445</v>
      </c>
      <c r="G128" s="274" t="s">
        <v>392</v>
      </c>
      <c r="H128" s="275">
        <v>20</v>
      </c>
      <c r="I128" s="276"/>
      <c r="J128" s="277">
        <f>ROUND(I128*H128,2)</f>
        <v>0</v>
      </c>
      <c r="K128" s="278"/>
      <c r="L128" s="279"/>
      <c r="M128" s="280" t="s">
        <v>1</v>
      </c>
      <c r="N128" s="281" t="s">
        <v>43</v>
      </c>
      <c r="O128" s="91"/>
      <c r="P128" s="230">
        <f>O128*H128</f>
        <v>0</v>
      </c>
      <c r="Q128" s="230">
        <v>0.0050000000000000001</v>
      </c>
      <c r="R128" s="230">
        <f>Q128*H128</f>
        <v>0.10000000000000001</v>
      </c>
      <c r="S128" s="230">
        <v>0</v>
      </c>
      <c r="T128" s="23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2" t="s">
        <v>182</v>
      </c>
      <c r="AT128" s="232" t="s">
        <v>224</v>
      </c>
      <c r="AU128" s="232" t="s">
        <v>88</v>
      </c>
      <c r="AY128" s="17" t="s">
        <v>132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86</v>
      </c>
      <c r="BK128" s="233">
        <f>ROUND(I128*H128,2)</f>
        <v>0</v>
      </c>
      <c r="BL128" s="17" t="s">
        <v>139</v>
      </c>
      <c r="BM128" s="232" t="s">
        <v>446</v>
      </c>
    </row>
    <row r="129" s="2" customFormat="1" ht="24.15" customHeight="1">
      <c r="A129" s="38"/>
      <c r="B129" s="39"/>
      <c r="C129" s="220" t="s">
        <v>160</v>
      </c>
      <c r="D129" s="220" t="s">
        <v>135</v>
      </c>
      <c r="E129" s="221" t="s">
        <v>447</v>
      </c>
      <c r="F129" s="222" t="s">
        <v>448</v>
      </c>
      <c r="G129" s="223" t="s">
        <v>392</v>
      </c>
      <c r="H129" s="224">
        <v>4</v>
      </c>
      <c r="I129" s="225"/>
      <c r="J129" s="226">
        <f>ROUND(I129*H129,2)</f>
        <v>0</v>
      </c>
      <c r="K129" s="227"/>
      <c r="L129" s="44"/>
      <c r="M129" s="228" t="s">
        <v>1</v>
      </c>
      <c r="N129" s="229" t="s">
        <v>43</v>
      </c>
      <c r="O129" s="91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2" t="s">
        <v>139</v>
      </c>
      <c r="AT129" s="232" t="s">
        <v>135</v>
      </c>
      <c r="AU129" s="232" t="s">
        <v>88</v>
      </c>
      <c r="AY129" s="17" t="s">
        <v>132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86</v>
      </c>
      <c r="BK129" s="233">
        <f>ROUND(I129*H129,2)</f>
        <v>0</v>
      </c>
      <c r="BL129" s="17" t="s">
        <v>139</v>
      </c>
      <c r="BM129" s="232" t="s">
        <v>449</v>
      </c>
    </row>
    <row r="130" s="2" customFormat="1" ht="16.5" customHeight="1">
      <c r="A130" s="38"/>
      <c r="B130" s="39"/>
      <c r="C130" s="271" t="s">
        <v>168</v>
      </c>
      <c r="D130" s="271" t="s">
        <v>224</v>
      </c>
      <c r="E130" s="272" t="s">
        <v>450</v>
      </c>
      <c r="F130" s="273" t="s">
        <v>451</v>
      </c>
      <c r="G130" s="274" t="s">
        <v>392</v>
      </c>
      <c r="H130" s="275">
        <v>4</v>
      </c>
      <c r="I130" s="276"/>
      <c r="J130" s="277">
        <f>ROUND(I130*H130,2)</f>
        <v>0</v>
      </c>
      <c r="K130" s="278"/>
      <c r="L130" s="279"/>
      <c r="M130" s="280" t="s">
        <v>1</v>
      </c>
      <c r="N130" s="281" t="s">
        <v>43</v>
      </c>
      <c r="O130" s="91"/>
      <c r="P130" s="230">
        <f>O130*H130</f>
        <v>0</v>
      </c>
      <c r="Q130" s="230">
        <v>3.0000000000000001E-05</v>
      </c>
      <c r="R130" s="230">
        <f>Q130*H130</f>
        <v>0.00012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182</v>
      </c>
      <c r="AT130" s="232" t="s">
        <v>224</v>
      </c>
      <c r="AU130" s="232" t="s">
        <v>88</v>
      </c>
      <c r="AY130" s="17" t="s">
        <v>132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86</v>
      </c>
      <c r="BK130" s="233">
        <f>ROUND(I130*H130,2)</f>
        <v>0</v>
      </c>
      <c r="BL130" s="17" t="s">
        <v>139</v>
      </c>
      <c r="BM130" s="232" t="s">
        <v>452</v>
      </c>
    </row>
    <row r="131" s="2" customFormat="1" ht="16.5" customHeight="1">
      <c r="A131" s="38"/>
      <c r="B131" s="39"/>
      <c r="C131" s="220" t="s">
        <v>176</v>
      </c>
      <c r="D131" s="220" t="s">
        <v>135</v>
      </c>
      <c r="E131" s="221" t="s">
        <v>453</v>
      </c>
      <c r="F131" s="222" t="s">
        <v>454</v>
      </c>
      <c r="G131" s="223" t="s">
        <v>150</v>
      </c>
      <c r="H131" s="224">
        <v>5</v>
      </c>
      <c r="I131" s="225"/>
      <c r="J131" s="226">
        <f>ROUND(I131*H131,2)</f>
        <v>0</v>
      </c>
      <c r="K131" s="227"/>
      <c r="L131" s="44"/>
      <c r="M131" s="228" t="s">
        <v>1</v>
      </c>
      <c r="N131" s="229" t="s">
        <v>43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2" t="s">
        <v>139</v>
      </c>
      <c r="AT131" s="232" t="s">
        <v>135</v>
      </c>
      <c r="AU131" s="232" t="s">
        <v>88</v>
      </c>
      <c r="AY131" s="17" t="s">
        <v>132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86</v>
      </c>
      <c r="BK131" s="233">
        <f>ROUND(I131*H131,2)</f>
        <v>0</v>
      </c>
      <c r="BL131" s="17" t="s">
        <v>139</v>
      </c>
      <c r="BM131" s="232" t="s">
        <v>455</v>
      </c>
    </row>
    <row r="132" s="12" customFormat="1" ht="22.8" customHeight="1">
      <c r="A132" s="12"/>
      <c r="B132" s="205"/>
      <c r="C132" s="206"/>
      <c r="D132" s="207" t="s">
        <v>77</v>
      </c>
      <c r="E132" s="218" t="s">
        <v>133</v>
      </c>
      <c r="F132" s="218" t="s">
        <v>134</v>
      </c>
      <c r="G132" s="206"/>
      <c r="H132" s="206"/>
      <c r="I132" s="209"/>
      <c r="J132" s="219">
        <f>BK132</f>
        <v>0</v>
      </c>
      <c r="K132" s="206"/>
      <c r="L132" s="210"/>
      <c r="M132" s="211"/>
      <c r="N132" s="212"/>
      <c r="O132" s="212"/>
      <c r="P132" s="213">
        <f>SUM(P133:P137)</f>
        <v>0</v>
      </c>
      <c r="Q132" s="212"/>
      <c r="R132" s="213">
        <f>SUM(R133:R137)</f>
        <v>0</v>
      </c>
      <c r="S132" s="212"/>
      <c r="T132" s="214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86</v>
      </c>
      <c r="AT132" s="216" t="s">
        <v>77</v>
      </c>
      <c r="AU132" s="216" t="s">
        <v>86</v>
      </c>
      <c r="AY132" s="215" t="s">
        <v>132</v>
      </c>
      <c r="BK132" s="217">
        <f>SUM(BK133:BK137)</f>
        <v>0</v>
      </c>
    </row>
    <row r="133" s="2" customFormat="1" ht="24.15" customHeight="1">
      <c r="A133" s="38"/>
      <c r="B133" s="39"/>
      <c r="C133" s="220" t="s">
        <v>182</v>
      </c>
      <c r="D133" s="220" t="s">
        <v>135</v>
      </c>
      <c r="E133" s="221" t="s">
        <v>456</v>
      </c>
      <c r="F133" s="222" t="s">
        <v>457</v>
      </c>
      <c r="G133" s="223" t="s">
        <v>138</v>
      </c>
      <c r="H133" s="224">
        <v>363.709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43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139</v>
      </c>
      <c r="AT133" s="232" t="s">
        <v>135</v>
      </c>
      <c r="AU133" s="232" t="s">
        <v>88</v>
      </c>
      <c r="AY133" s="17" t="s">
        <v>132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86</v>
      </c>
      <c r="BK133" s="233">
        <f>ROUND(I133*H133,2)</f>
        <v>0</v>
      </c>
      <c r="BL133" s="17" t="s">
        <v>139</v>
      </c>
      <c r="BM133" s="232" t="s">
        <v>458</v>
      </c>
    </row>
    <row r="134" s="2" customFormat="1" ht="37.8" customHeight="1">
      <c r="A134" s="38"/>
      <c r="B134" s="39"/>
      <c r="C134" s="220" t="s">
        <v>186</v>
      </c>
      <c r="D134" s="220" t="s">
        <v>135</v>
      </c>
      <c r="E134" s="221" t="s">
        <v>459</v>
      </c>
      <c r="F134" s="222" t="s">
        <v>460</v>
      </c>
      <c r="G134" s="223" t="s">
        <v>138</v>
      </c>
      <c r="H134" s="224">
        <v>363.709</v>
      </c>
      <c r="I134" s="225"/>
      <c r="J134" s="226">
        <f>ROUND(I134*H134,2)</f>
        <v>0</v>
      </c>
      <c r="K134" s="227"/>
      <c r="L134" s="44"/>
      <c r="M134" s="228" t="s">
        <v>1</v>
      </c>
      <c r="N134" s="229" t="s">
        <v>43</v>
      </c>
      <c r="O134" s="91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2" t="s">
        <v>139</v>
      </c>
      <c r="AT134" s="232" t="s">
        <v>135</v>
      </c>
      <c r="AU134" s="232" t="s">
        <v>88</v>
      </c>
      <c r="AY134" s="17" t="s">
        <v>132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86</v>
      </c>
      <c r="BK134" s="233">
        <f>ROUND(I134*H134,2)</f>
        <v>0</v>
      </c>
      <c r="BL134" s="17" t="s">
        <v>139</v>
      </c>
      <c r="BM134" s="232" t="s">
        <v>461</v>
      </c>
    </row>
    <row r="135" s="2" customFormat="1" ht="16.5" customHeight="1">
      <c r="A135" s="38"/>
      <c r="B135" s="39"/>
      <c r="C135" s="271" t="s">
        <v>190</v>
      </c>
      <c r="D135" s="271" t="s">
        <v>224</v>
      </c>
      <c r="E135" s="272" t="s">
        <v>462</v>
      </c>
      <c r="F135" s="273" t="s">
        <v>463</v>
      </c>
      <c r="G135" s="274" t="s">
        <v>464</v>
      </c>
      <c r="H135" s="275">
        <v>14.548</v>
      </c>
      <c r="I135" s="276"/>
      <c r="J135" s="277">
        <f>ROUND(I135*H135,2)</f>
        <v>0</v>
      </c>
      <c r="K135" s="278"/>
      <c r="L135" s="279"/>
      <c r="M135" s="280" t="s">
        <v>1</v>
      </c>
      <c r="N135" s="281" t="s">
        <v>43</v>
      </c>
      <c r="O135" s="91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182</v>
      </c>
      <c r="AT135" s="232" t="s">
        <v>224</v>
      </c>
      <c r="AU135" s="232" t="s">
        <v>88</v>
      </c>
      <c r="AY135" s="17" t="s">
        <v>132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86</v>
      </c>
      <c r="BK135" s="233">
        <f>ROUND(I135*H135,2)</f>
        <v>0</v>
      </c>
      <c r="BL135" s="17" t="s">
        <v>139</v>
      </c>
      <c r="BM135" s="232" t="s">
        <v>465</v>
      </c>
    </row>
    <row r="136" s="14" customFormat="1">
      <c r="A136" s="14"/>
      <c r="B136" s="249"/>
      <c r="C136" s="250"/>
      <c r="D136" s="234" t="s">
        <v>143</v>
      </c>
      <c r="E136" s="251" t="s">
        <v>1</v>
      </c>
      <c r="F136" s="252" t="s">
        <v>466</v>
      </c>
      <c r="G136" s="250"/>
      <c r="H136" s="253">
        <v>14.548360000000001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9" t="s">
        <v>143</v>
      </c>
      <c r="AU136" s="259" t="s">
        <v>88</v>
      </c>
      <c r="AV136" s="14" t="s">
        <v>88</v>
      </c>
      <c r="AW136" s="14" t="s">
        <v>36</v>
      </c>
      <c r="AX136" s="14" t="s">
        <v>78</v>
      </c>
      <c r="AY136" s="259" t="s">
        <v>132</v>
      </c>
    </row>
    <row r="137" s="15" customFormat="1">
      <c r="A137" s="15"/>
      <c r="B137" s="260"/>
      <c r="C137" s="261"/>
      <c r="D137" s="234" t="s">
        <v>143</v>
      </c>
      <c r="E137" s="262" t="s">
        <v>1</v>
      </c>
      <c r="F137" s="263" t="s">
        <v>147</v>
      </c>
      <c r="G137" s="261"/>
      <c r="H137" s="264">
        <v>14.548360000000001</v>
      </c>
      <c r="I137" s="265"/>
      <c r="J137" s="261"/>
      <c r="K137" s="261"/>
      <c r="L137" s="266"/>
      <c r="M137" s="267"/>
      <c r="N137" s="268"/>
      <c r="O137" s="268"/>
      <c r="P137" s="268"/>
      <c r="Q137" s="268"/>
      <c r="R137" s="268"/>
      <c r="S137" s="268"/>
      <c r="T137" s="269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0" t="s">
        <v>143</v>
      </c>
      <c r="AU137" s="270" t="s">
        <v>88</v>
      </c>
      <c r="AV137" s="15" t="s">
        <v>139</v>
      </c>
      <c r="AW137" s="15" t="s">
        <v>36</v>
      </c>
      <c r="AX137" s="15" t="s">
        <v>86</v>
      </c>
      <c r="AY137" s="270" t="s">
        <v>132</v>
      </c>
    </row>
    <row r="138" s="12" customFormat="1" ht="22.8" customHeight="1">
      <c r="A138" s="12"/>
      <c r="B138" s="205"/>
      <c r="C138" s="206"/>
      <c r="D138" s="207" t="s">
        <v>77</v>
      </c>
      <c r="E138" s="218" t="s">
        <v>8</v>
      </c>
      <c r="F138" s="218" t="s">
        <v>195</v>
      </c>
      <c r="G138" s="206"/>
      <c r="H138" s="206"/>
      <c r="I138" s="209"/>
      <c r="J138" s="219">
        <f>BK138</f>
        <v>0</v>
      </c>
      <c r="K138" s="206"/>
      <c r="L138" s="210"/>
      <c r="M138" s="211"/>
      <c r="N138" s="212"/>
      <c r="O138" s="212"/>
      <c r="P138" s="213">
        <f>SUM(P139:P152)</f>
        <v>0</v>
      </c>
      <c r="Q138" s="212"/>
      <c r="R138" s="213">
        <f>SUM(R139:R152)</f>
        <v>0</v>
      </c>
      <c r="S138" s="212"/>
      <c r="T138" s="214">
        <f>SUM(T139:T152)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86</v>
      </c>
      <c r="AT138" s="216" t="s">
        <v>77</v>
      </c>
      <c r="AU138" s="216" t="s">
        <v>86</v>
      </c>
      <c r="AY138" s="215" t="s">
        <v>132</v>
      </c>
      <c r="BK138" s="217">
        <f>SUM(BK139:BK152)</f>
        <v>0</v>
      </c>
    </row>
    <row r="139" s="2" customFormat="1" ht="24.15" customHeight="1">
      <c r="A139" s="38"/>
      <c r="B139" s="39"/>
      <c r="C139" s="220" t="s">
        <v>133</v>
      </c>
      <c r="D139" s="220" t="s">
        <v>135</v>
      </c>
      <c r="E139" s="221" t="s">
        <v>157</v>
      </c>
      <c r="F139" s="222" t="s">
        <v>467</v>
      </c>
      <c r="G139" s="223" t="s">
        <v>150</v>
      </c>
      <c r="H139" s="224">
        <v>5.2000000000000002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43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139</v>
      </c>
      <c r="AT139" s="232" t="s">
        <v>135</v>
      </c>
      <c r="AU139" s="232" t="s">
        <v>88</v>
      </c>
      <c r="AY139" s="17" t="s">
        <v>132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86</v>
      </c>
      <c r="BK139" s="233">
        <f>ROUND(I139*H139,2)</f>
        <v>0</v>
      </c>
      <c r="BL139" s="17" t="s">
        <v>139</v>
      </c>
      <c r="BM139" s="232" t="s">
        <v>468</v>
      </c>
    </row>
    <row r="140" s="14" customFormat="1">
      <c r="A140" s="14"/>
      <c r="B140" s="249"/>
      <c r="C140" s="250"/>
      <c r="D140" s="234" t="s">
        <v>143</v>
      </c>
      <c r="E140" s="251" t="s">
        <v>1</v>
      </c>
      <c r="F140" s="252" t="s">
        <v>469</v>
      </c>
      <c r="G140" s="250"/>
      <c r="H140" s="253">
        <v>4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143</v>
      </c>
      <c r="AU140" s="259" t="s">
        <v>88</v>
      </c>
      <c r="AV140" s="14" t="s">
        <v>88</v>
      </c>
      <c r="AW140" s="14" t="s">
        <v>36</v>
      </c>
      <c r="AX140" s="14" t="s">
        <v>78</v>
      </c>
      <c r="AY140" s="259" t="s">
        <v>132</v>
      </c>
    </row>
    <row r="141" s="14" customFormat="1">
      <c r="A141" s="14"/>
      <c r="B141" s="249"/>
      <c r="C141" s="250"/>
      <c r="D141" s="234" t="s">
        <v>143</v>
      </c>
      <c r="E141" s="251" t="s">
        <v>1</v>
      </c>
      <c r="F141" s="252" t="s">
        <v>470</v>
      </c>
      <c r="G141" s="250"/>
      <c r="H141" s="253">
        <v>1.2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143</v>
      </c>
      <c r="AU141" s="259" t="s">
        <v>88</v>
      </c>
      <c r="AV141" s="14" t="s">
        <v>88</v>
      </c>
      <c r="AW141" s="14" t="s">
        <v>36</v>
      </c>
      <c r="AX141" s="14" t="s">
        <v>78</v>
      </c>
      <c r="AY141" s="259" t="s">
        <v>132</v>
      </c>
    </row>
    <row r="142" s="15" customFormat="1">
      <c r="A142" s="15"/>
      <c r="B142" s="260"/>
      <c r="C142" s="261"/>
      <c r="D142" s="234" t="s">
        <v>143</v>
      </c>
      <c r="E142" s="262" t="s">
        <v>1</v>
      </c>
      <c r="F142" s="263" t="s">
        <v>147</v>
      </c>
      <c r="G142" s="261"/>
      <c r="H142" s="264">
        <v>5.2000000000000002</v>
      </c>
      <c r="I142" s="265"/>
      <c r="J142" s="261"/>
      <c r="K142" s="261"/>
      <c r="L142" s="266"/>
      <c r="M142" s="267"/>
      <c r="N142" s="268"/>
      <c r="O142" s="268"/>
      <c r="P142" s="268"/>
      <c r="Q142" s="268"/>
      <c r="R142" s="268"/>
      <c r="S142" s="268"/>
      <c r="T142" s="26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0" t="s">
        <v>143</v>
      </c>
      <c r="AU142" s="270" t="s">
        <v>88</v>
      </c>
      <c r="AV142" s="15" t="s">
        <v>139</v>
      </c>
      <c r="AW142" s="15" t="s">
        <v>36</v>
      </c>
      <c r="AX142" s="15" t="s">
        <v>86</v>
      </c>
      <c r="AY142" s="270" t="s">
        <v>132</v>
      </c>
    </row>
    <row r="143" s="2" customFormat="1" ht="62.7" customHeight="1">
      <c r="A143" s="38"/>
      <c r="B143" s="39"/>
      <c r="C143" s="220" t="s">
        <v>166</v>
      </c>
      <c r="D143" s="220" t="s">
        <v>135</v>
      </c>
      <c r="E143" s="221" t="s">
        <v>196</v>
      </c>
      <c r="F143" s="222" t="s">
        <v>197</v>
      </c>
      <c r="G143" s="223" t="s">
        <v>150</v>
      </c>
      <c r="H143" s="224">
        <v>5.2000000000000002</v>
      </c>
      <c r="I143" s="225"/>
      <c r="J143" s="226">
        <f>ROUND(I143*H143,2)</f>
        <v>0</v>
      </c>
      <c r="K143" s="227"/>
      <c r="L143" s="44"/>
      <c r="M143" s="228" t="s">
        <v>1</v>
      </c>
      <c r="N143" s="229" t="s">
        <v>43</v>
      </c>
      <c r="O143" s="91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2" t="s">
        <v>139</v>
      </c>
      <c r="AT143" s="232" t="s">
        <v>135</v>
      </c>
      <c r="AU143" s="232" t="s">
        <v>88</v>
      </c>
      <c r="AY143" s="17" t="s">
        <v>132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86</v>
      </c>
      <c r="BK143" s="233">
        <f>ROUND(I143*H143,2)</f>
        <v>0</v>
      </c>
      <c r="BL143" s="17" t="s">
        <v>139</v>
      </c>
      <c r="BM143" s="232" t="s">
        <v>471</v>
      </c>
    </row>
    <row r="144" s="2" customFormat="1" ht="66.75" customHeight="1">
      <c r="A144" s="38"/>
      <c r="B144" s="39"/>
      <c r="C144" s="220" t="s">
        <v>180</v>
      </c>
      <c r="D144" s="220" t="s">
        <v>135</v>
      </c>
      <c r="E144" s="221" t="s">
        <v>204</v>
      </c>
      <c r="F144" s="222" t="s">
        <v>205</v>
      </c>
      <c r="G144" s="223" t="s">
        <v>150</v>
      </c>
      <c r="H144" s="224">
        <v>26</v>
      </c>
      <c r="I144" s="225"/>
      <c r="J144" s="226">
        <f>ROUND(I144*H144,2)</f>
        <v>0</v>
      </c>
      <c r="K144" s="227"/>
      <c r="L144" s="44"/>
      <c r="M144" s="228" t="s">
        <v>1</v>
      </c>
      <c r="N144" s="229" t="s">
        <v>43</v>
      </c>
      <c r="O144" s="91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2" t="s">
        <v>139</v>
      </c>
      <c r="AT144" s="232" t="s">
        <v>135</v>
      </c>
      <c r="AU144" s="232" t="s">
        <v>88</v>
      </c>
      <c r="AY144" s="17" t="s">
        <v>132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86</v>
      </c>
      <c r="BK144" s="233">
        <f>ROUND(I144*H144,2)</f>
        <v>0</v>
      </c>
      <c r="BL144" s="17" t="s">
        <v>139</v>
      </c>
      <c r="BM144" s="232" t="s">
        <v>472</v>
      </c>
    </row>
    <row r="145" s="2" customFormat="1">
      <c r="A145" s="38"/>
      <c r="B145" s="39"/>
      <c r="C145" s="40"/>
      <c r="D145" s="234" t="s">
        <v>141</v>
      </c>
      <c r="E145" s="40"/>
      <c r="F145" s="235" t="s">
        <v>207</v>
      </c>
      <c r="G145" s="40"/>
      <c r="H145" s="40"/>
      <c r="I145" s="236"/>
      <c r="J145" s="40"/>
      <c r="K145" s="40"/>
      <c r="L145" s="44"/>
      <c r="M145" s="237"/>
      <c r="N145" s="238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141</v>
      </c>
      <c r="AU145" s="17" t="s">
        <v>88</v>
      </c>
    </row>
    <row r="146" s="14" customFormat="1">
      <c r="A146" s="14"/>
      <c r="B146" s="249"/>
      <c r="C146" s="250"/>
      <c r="D146" s="234" t="s">
        <v>143</v>
      </c>
      <c r="E146" s="251" t="s">
        <v>1</v>
      </c>
      <c r="F146" s="252" t="s">
        <v>473</v>
      </c>
      <c r="G146" s="250"/>
      <c r="H146" s="253">
        <v>26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143</v>
      </c>
      <c r="AU146" s="259" t="s">
        <v>88</v>
      </c>
      <c r="AV146" s="14" t="s">
        <v>88</v>
      </c>
      <c r="AW146" s="14" t="s">
        <v>36</v>
      </c>
      <c r="AX146" s="14" t="s">
        <v>78</v>
      </c>
      <c r="AY146" s="259" t="s">
        <v>132</v>
      </c>
    </row>
    <row r="147" s="15" customFormat="1">
      <c r="A147" s="15"/>
      <c r="B147" s="260"/>
      <c r="C147" s="261"/>
      <c r="D147" s="234" t="s">
        <v>143</v>
      </c>
      <c r="E147" s="262" t="s">
        <v>1</v>
      </c>
      <c r="F147" s="263" t="s">
        <v>147</v>
      </c>
      <c r="G147" s="261"/>
      <c r="H147" s="264">
        <v>26</v>
      </c>
      <c r="I147" s="265"/>
      <c r="J147" s="261"/>
      <c r="K147" s="261"/>
      <c r="L147" s="266"/>
      <c r="M147" s="267"/>
      <c r="N147" s="268"/>
      <c r="O147" s="268"/>
      <c r="P147" s="268"/>
      <c r="Q147" s="268"/>
      <c r="R147" s="268"/>
      <c r="S147" s="268"/>
      <c r="T147" s="269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0" t="s">
        <v>143</v>
      </c>
      <c r="AU147" s="270" t="s">
        <v>88</v>
      </c>
      <c r="AV147" s="15" t="s">
        <v>139</v>
      </c>
      <c r="AW147" s="15" t="s">
        <v>36</v>
      </c>
      <c r="AX147" s="15" t="s">
        <v>86</v>
      </c>
      <c r="AY147" s="270" t="s">
        <v>132</v>
      </c>
    </row>
    <row r="148" s="2" customFormat="1" ht="16.5" customHeight="1">
      <c r="A148" s="38"/>
      <c r="B148" s="39"/>
      <c r="C148" s="220" t="s">
        <v>217</v>
      </c>
      <c r="D148" s="220" t="s">
        <v>135</v>
      </c>
      <c r="E148" s="221" t="s">
        <v>474</v>
      </c>
      <c r="F148" s="222" t="s">
        <v>475</v>
      </c>
      <c r="G148" s="223" t="s">
        <v>150</v>
      </c>
      <c r="H148" s="224">
        <v>5.2000000000000002</v>
      </c>
      <c r="I148" s="225"/>
      <c r="J148" s="226">
        <f>ROUND(I148*H148,2)</f>
        <v>0</v>
      </c>
      <c r="K148" s="227"/>
      <c r="L148" s="44"/>
      <c r="M148" s="228" t="s">
        <v>1</v>
      </c>
      <c r="N148" s="229" t="s">
        <v>43</v>
      </c>
      <c r="O148" s="91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2" t="s">
        <v>139</v>
      </c>
      <c r="AT148" s="232" t="s">
        <v>135</v>
      </c>
      <c r="AU148" s="232" t="s">
        <v>88</v>
      </c>
      <c r="AY148" s="17" t="s">
        <v>132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86</v>
      </c>
      <c r="BK148" s="233">
        <f>ROUND(I148*H148,2)</f>
        <v>0</v>
      </c>
      <c r="BL148" s="17" t="s">
        <v>139</v>
      </c>
      <c r="BM148" s="232" t="s">
        <v>476</v>
      </c>
    </row>
    <row r="149" s="2" customFormat="1" ht="44.25" customHeight="1">
      <c r="A149" s="38"/>
      <c r="B149" s="39"/>
      <c r="C149" s="220" t="s">
        <v>8</v>
      </c>
      <c r="D149" s="220" t="s">
        <v>135</v>
      </c>
      <c r="E149" s="221" t="s">
        <v>209</v>
      </c>
      <c r="F149" s="222" t="s">
        <v>210</v>
      </c>
      <c r="G149" s="223" t="s">
        <v>211</v>
      </c>
      <c r="H149" s="224">
        <v>9.8800000000000008</v>
      </c>
      <c r="I149" s="225"/>
      <c r="J149" s="226">
        <f>ROUND(I149*H149,2)</f>
        <v>0</v>
      </c>
      <c r="K149" s="227"/>
      <c r="L149" s="44"/>
      <c r="M149" s="228" t="s">
        <v>1</v>
      </c>
      <c r="N149" s="229" t="s">
        <v>43</v>
      </c>
      <c r="O149" s="91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2" t="s">
        <v>139</v>
      </c>
      <c r="AT149" s="232" t="s">
        <v>135</v>
      </c>
      <c r="AU149" s="232" t="s">
        <v>88</v>
      </c>
      <c r="AY149" s="17" t="s">
        <v>132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86</v>
      </c>
      <c r="BK149" s="233">
        <f>ROUND(I149*H149,2)</f>
        <v>0</v>
      </c>
      <c r="BL149" s="17" t="s">
        <v>139</v>
      </c>
      <c r="BM149" s="232" t="s">
        <v>477</v>
      </c>
    </row>
    <row r="150" s="2" customFormat="1">
      <c r="A150" s="38"/>
      <c r="B150" s="39"/>
      <c r="C150" s="40"/>
      <c r="D150" s="234" t="s">
        <v>141</v>
      </c>
      <c r="E150" s="40"/>
      <c r="F150" s="235" t="s">
        <v>213</v>
      </c>
      <c r="G150" s="40"/>
      <c r="H150" s="40"/>
      <c r="I150" s="236"/>
      <c r="J150" s="40"/>
      <c r="K150" s="40"/>
      <c r="L150" s="44"/>
      <c r="M150" s="237"/>
      <c r="N150" s="238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141</v>
      </c>
      <c r="AU150" s="17" t="s">
        <v>88</v>
      </c>
    </row>
    <row r="151" s="14" customFormat="1">
      <c r="A151" s="14"/>
      <c r="B151" s="249"/>
      <c r="C151" s="250"/>
      <c r="D151" s="234" t="s">
        <v>143</v>
      </c>
      <c r="E151" s="251" t="s">
        <v>1</v>
      </c>
      <c r="F151" s="252" t="s">
        <v>478</v>
      </c>
      <c r="G151" s="250"/>
      <c r="H151" s="253">
        <v>9.8800000000000008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143</v>
      </c>
      <c r="AU151" s="259" t="s">
        <v>88</v>
      </c>
      <c r="AV151" s="14" t="s">
        <v>88</v>
      </c>
      <c r="AW151" s="14" t="s">
        <v>36</v>
      </c>
      <c r="AX151" s="14" t="s">
        <v>78</v>
      </c>
      <c r="AY151" s="259" t="s">
        <v>132</v>
      </c>
    </row>
    <row r="152" s="15" customFormat="1">
      <c r="A152" s="15"/>
      <c r="B152" s="260"/>
      <c r="C152" s="261"/>
      <c r="D152" s="234" t="s">
        <v>143</v>
      </c>
      <c r="E152" s="262" t="s">
        <v>1</v>
      </c>
      <c r="F152" s="263" t="s">
        <v>147</v>
      </c>
      <c r="G152" s="261"/>
      <c r="H152" s="264">
        <v>9.8800000000000008</v>
      </c>
      <c r="I152" s="265"/>
      <c r="J152" s="261"/>
      <c r="K152" s="261"/>
      <c r="L152" s="266"/>
      <c r="M152" s="267"/>
      <c r="N152" s="268"/>
      <c r="O152" s="268"/>
      <c r="P152" s="268"/>
      <c r="Q152" s="268"/>
      <c r="R152" s="268"/>
      <c r="S152" s="268"/>
      <c r="T152" s="269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0" t="s">
        <v>143</v>
      </c>
      <c r="AU152" s="270" t="s">
        <v>88</v>
      </c>
      <c r="AV152" s="15" t="s">
        <v>139</v>
      </c>
      <c r="AW152" s="15" t="s">
        <v>36</v>
      </c>
      <c r="AX152" s="15" t="s">
        <v>86</v>
      </c>
      <c r="AY152" s="270" t="s">
        <v>132</v>
      </c>
    </row>
    <row r="153" s="12" customFormat="1" ht="22.8" customHeight="1">
      <c r="A153" s="12"/>
      <c r="B153" s="205"/>
      <c r="C153" s="206"/>
      <c r="D153" s="207" t="s">
        <v>77</v>
      </c>
      <c r="E153" s="218" t="s">
        <v>424</v>
      </c>
      <c r="F153" s="218" t="s">
        <v>425</v>
      </c>
      <c r="G153" s="206"/>
      <c r="H153" s="206"/>
      <c r="I153" s="209"/>
      <c r="J153" s="219">
        <f>BK153</f>
        <v>0</v>
      </c>
      <c r="K153" s="206"/>
      <c r="L153" s="210"/>
      <c r="M153" s="211"/>
      <c r="N153" s="212"/>
      <c r="O153" s="212"/>
      <c r="P153" s="213">
        <f>P154</f>
        <v>0</v>
      </c>
      <c r="Q153" s="212"/>
      <c r="R153" s="213">
        <f>R154</f>
        <v>0</v>
      </c>
      <c r="S153" s="212"/>
      <c r="T153" s="214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5" t="s">
        <v>86</v>
      </c>
      <c r="AT153" s="216" t="s">
        <v>77</v>
      </c>
      <c r="AU153" s="216" t="s">
        <v>86</v>
      </c>
      <c r="AY153" s="215" t="s">
        <v>132</v>
      </c>
      <c r="BK153" s="217">
        <f>BK154</f>
        <v>0</v>
      </c>
    </row>
    <row r="154" s="2" customFormat="1" ht="24.15" customHeight="1">
      <c r="A154" s="38"/>
      <c r="B154" s="39"/>
      <c r="C154" s="220" t="s">
        <v>229</v>
      </c>
      <c r="D154" s="220" t="s">
        <v>135</v>
      </c>
      <c r="E154" s="221" t="s">
        <v>479</v>
      </c>
      <c r="F154" s="222" t="s">
        <v>480</v>
      </c>
      <c r="G154" s="223" t="s">
        <v>211</v>
      </c>
      <c r="H154" s="224">
        <v>0.97999999999999998</v>
      </c>
      <c r="I154" s="225"/>
      <c r="J154" s="226">
        <f>ROUND(I154*H154,2)</f>
        <v>0</v>
      </c>
      <c r="K154" s="227"/>
      <c r="L154" s="44"/>
      <c r="M154" s="228" t="s">
        <v>1</v>
      </c>
      <c r="N154" s="229" t="s">
        <v>43</v>
      </c>
      <c r="O154" s="91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2" t="s">
        <v>139</v>
      </c>
      <c r="AT154" s="232" t="s">
        <v>135</v>
      </c>
      <c r="AU154" s="232" t="s">
        <v>88</v>
      </c>
      <c r="AY154" s="17" t="s">
        <v>132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86</v>
      </c>
      <c r="BK154" s="233">
        <f>ROUND(I154*H154,2)</f>
        <v>0</v>
      </c>
      <c r="BL154" s="17" t="s">
        <v>139</v>
      </c>
      <c r="BM154" s="232" t="s">
        <v>481</v>
      </c>
    </row>
    <row r="155" s="2" customFormat="1" ht="49.92" customHeight="1">
      <c r="A155" s="38"/>
      <c r="B155" s="39"/>
      <c r="C155" s="40"/>
      <c r="D155" s="40"/>
      <c r="E155" s="208" t="s">
        <v>429</v>
      </c>
      <c r="F155" s="208" t="s">
        <v>430</v>
      </c>
      <c r="G155" s="40"/>
      <c r="H155" s="40"/>
      <c r="I155" s="40"/>
      <c r="J155" s="192">
        <f>BK155</f>
        <v>0</v>
      </c>
      <c r="K155" s="40"/>
      <c r="L155" s="44"/>
      <c r="M155" s="237"/>
      <c r="N155" s="238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77</v>
      </c>
      <c r="AU155" s="17" t="s">
        <v>78</v>
      </c>
      <c r="AY155" s="17" t="s">
        <v>431</v>
      </c>
      <c r="BK155" s="233">
        <f>SUM(BK156:BK160)</f>
        <v>0</v>
      </c>
    </row>
    <row r="156" s="2" customFormat="1" ht="16.32" customHeight="1">
      <c r="A156" s="38"/>
      <c r="B156" s="39"/>
      <c r="C156" s="282" t="s">
        <v>1</v>
      </c>
      <c r="D156" s="282" t="s">
        <v>135</v>
      </c>
      <c r="E156" s="283" t="s">
        <v>1</v>
      </c>
      <c r="F156" s="284" t="s">
        <v>1</v>
      </c>
      <c r="G156" s="285" t="s">
        <v>1</v>
      </c>
      <c r="H156" s="286"/>
      <c r="I156" s="287"/>
      <c r="J156" s="288">
        <f>BK156</f>
        <v>0</v>
      </c>
      <c r="K156" s="227"/>
      <c r="L156" s="44"/>
      <c r="M156" s="289" t="s">
        <v>1</v>
      </c>
      <c r="N156" s="290" t="s">
        <v>43</v>
      </c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431</v>
      </c>
      <c r="AU156" s="17" t="s">
        <v>86</v>
      </c>
      <c r="AY156" s="17" t="s">
        <v>431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86</v>
      </c>
      <c r="BK156" s="233">
        <f>I156*H156</f>
        <v>0</v>
      </c>
    </row>
    <row r="157" s="2" customFormat="1" ht="16.32" customHeight="1">
      <c r="A157" s="38"/>
      <c r="B157" s="39"/>
      <c r="C157" s="282" t="s">
        <v>1</v>
      </c>
      <c r="D157" s="282" t="s">
        <v>135</v>
      </c>
      <c r="E157" s="283" t="s">
        <v>1</v>
      </c>
      <c r="F157" s="284" t="s">
        <v>1</v>
      </c>
      <c r="G157" s="285" t="s">
        <v>1</v>
      </c>
      <c r="H157" s="286"/>
      <c r="I157" s="287"/>
      <c r="J157" s="288">
        <f>BK157</f>
        <v>0</v>
      </c>
      <c r="K157" s="227"/>
      <c r="L157" s="44"/>
      <c r="M157" s="289" t="s">
        <v>1</v>
      </c>
      <c r="N157" s="290" t="s">
        <v>43</v>
      </c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431</v>
      </c>
      <c r="AU157" s="17" t="s">
        <v>86</v>
      </c>
      <c r="AY157" s="17" t="s">
        <v>431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86</v>
      </c>
      <c r="BK157" s="233">
        <f>I157*H157</f>
        <v>0</v>
      </c>
    </row>
    <row r="158" s="2" customFormat="1" ht="16.32" customHeight="1">
      <c r="A158" s="38"/>
      <c r="B158" s="39"/>
      <c r="C158" s="282" t="s">
        <v>1</v>
      </c>
      <c r="D158" s="282" t="s">
        <v>135</v>
      </c>
      <c r="E158" s="283" t="s">
        <v>1</v>
      </c>
      <c r="F158" s="284" t="s">
        <v>1</v>
      </c>
      <c r="G158" s="285" t="s">
        <v>1</v>
      </c>
      <c r="H158" s="286"/>
      <c r="I158" s="287"/>
      <c r="J158" s="288">
        <f>BK158</f>
        <v>0</v>
      </c>
      <c r="K158" s="227"/>
      <c r="L158" s="44"/>
      <c r="M158" s="289" t="s">
        <v>1</v>
      </c>
      <c r="N158" s="290" t="s">
        <v>43</v>
      </c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431</v>
      </c>
      <c r="AU158" s="17" t="s">
        <v>86</v>
      </c>
      <c r="AY158" s="17" t="s">
        <v>431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86</v>
      </c>
      <c r="BK158" s="233">
        <f>I158*H158</f>
        <v>0</v>
      </c>
    </row>
    <row r="159" s="2" customFormat="1" ht="16.32" customHeight="1">
      <c r="A159" s="38"/>
      <c r="B159" s="39"/>
      <c r="C159" s="282" t="s">
        <v>1</v>
      </c>
      <c r="D159" s="282" t="s">
        <v>135</v>
      </c>
      <c r="E159" s="283" t="s">
        <v>1</v>
      </c>
      <c r="F159" s="284" t="s">
        <v>1</v>
      </c>
      <c r="G159" s="285" t="s">
        <v>1</v>
      </c>
      <c r="H159" s="286"/>
      <c r="I159" s="287"/>
      <c r="J159" s="288">
        <f>BK159</f>
        <v>0</v>
      </c>
      <c r="K159" s="227"/>
      <c r="L159" s="44"/>
      <c r="M159" s="289" t="s">
        <v>1</v>
      </c>
      <c r="N159" s="290" t="s">
        <v>43</v>
      </c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431</v>
      </c>
      <c r="AU159" s="17" t="s">
        <v>86</v>
      </c>
      <c r="AY159" s="17" t="s">
        <v>431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86</v>
      </c>
      <c r="BK159" s="233">
        <f>I159*H159</f>
        <v>0</v>
      </c>
    </row>
    <row r="160" s="2" customFormat="1" ht="16.32" customHeight="1">
      <c r="A160" s="38"/>
      <c r="B160" s="39"/>
      <c r="C160" s="282" t="s">
        <v>1</v>
      </c>
      <c r="D160" s="282" t="s">
        <v>135</v>
      </c>
      <c r="E160" s="283" t="s">
        <v>1</v>
      </c>
      <c r="F160" s="284" t="s">
        <v>1</v>
      </c>
      <c r="G160" s="285" t="s">
        <v>1</v>
      </c>
      <c r="H160" s="286"/>
      <c r="I160" s="287"/>
      <c r="J160" s="288">
        <f>BK160</f>
        <v>0</v>
      </c>
      <c r="K160" s="227"/>
      <c r="L160" s="44"/>
      <c r="M160" s="289" t="s">
        <v>1</v>
      </c>
      <c r="N160" s="290" t="s">
        <v>43</v>
      </c>
      <c r="O160" s="291"/>
      <c r="P160" s="291"/>
      <c r="Q160" s="291"/>
      <c r="R160" s="291"/>
      <c r="S160" s="291"/>
      <c r="T160" s="2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431</v>
      </c>
      <c r="AU160" s="17" t="s">
        <v>86</v>
      </c>
      <c r="AY160" s="17" t="s">
        <v>431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86</v>
      </c>
      <c r="BK160" s="233">
        <f>I160*H160</f>
        <v>0</v>
      </c>
    </row>
    <row r="161" s="2" customFormat="1" ht="6.96" customHeight="1">
      <c r="A161" s="38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44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epNPibg5vqxD5WVZqw0PPyXu3LHpouPkEalMTNTjQONwILS7gGYNP1UY0OZEBqi1QWRuWngwe+JZfHOUshxsdA==" hashValue="s60/mdT7NTmI4i53qzgUmmTbk/8l2CXuR8i8BAqdm7LWc1KfaoQvCunHRhPky4B9nQ90dHCZcxP4ZZhAViVjYQ==" algorithmName="SHA-512" password="CC35"/>
  <autoFilter ref="C121:K16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dataValidations count="2">
    <dataValidation type="list" allowBlank="1" showInputMessage="1" showErrorMessage="1" error="Povoleny jsou hodnoty K, M." sqref="D156:D161">
      <formula1>"K, M"</formula1>
    </dataValidation>
    <dataValidation type="list" allowBlank="1" showInputMessage="1" showErrorMessage="1" error="Povoleny jsou hodnoty základní, snížená, zákl. přenesená, sníž. přenesená, nulová." sqref="N156:N161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88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Místní komunikace, Vysoká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482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12. 9. 2023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38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40</v>
      </c>
      <c r="G32" s="38"/>
      <c r="H32" s="38"/>
      <c r="I32" s="152" t="s">
        <v>39</v>
      </c>
      <c r="J32" s="152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42</v>
      </c>
      <c r="E33" s="140" t="s">
        <v>43</v>
      </c>
      <c r="F33" s="154">
        <f>ROUND((ROUND((SUM(BE122:BE155)),  2) + SUM(BE157:BE161)), 2)</f>
        <v>0</v>
      </c>
      <c r="G33" s="38"/>
      <c r="H33" s="38"/>
      <c r="I33" s="155">
        <v>0.20999999999999999</v>
      </c>
      <c r="J33" s="154">
        <f>ROUND((ROUND(((SUM(BE122:BE155))*I33),  2) + (SUM(BE157:BE161)*I33)),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44</v>
      </c>
      <c r="F34" s="154">
        <f>ROUND((ROUND((SUM(BF122:BF155)),  2) + SUM(BF157:BF161)), 2)</f>
        <v>0</v>
      </c>
      <c r="G34" s="38"/>
      <c r="H34" s="38"/>
      <c r="I34" s="155">
        <v>0.14999999999999999</v>
      </c>
      <c r="J34" s="154">
        <f>ROUND((ROUND(((SUM(BF122:BF155))*I34),  2) + (SUM(BF157:BF161)*I34)),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45</v>
      </c>
      <c r="F35" s="154">
        <f>ROUND((ROUND((SUM(BG122:BG155)),  2) + SUM(BG157:BG161)),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46</v>
      </c>
      <c r="F36" s="154">
        <f>ROUND((ROUND((SUM(BH122:BH155)),  2) + SUM(BH157:BH161)),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47</v>
      </c>
      <c r="F37" s="154">
        <f>ROUND((ROUND((SUM(BI122:BI155)),  2) + SUM(BI157:BI161)),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Místní komunikace, Vysoká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Vysoká</v>
      </c>
      <c r="G89" s="40"/>
      <c r="H89" s="40"/>
      <c r="I89" s="32" t="s">
        <v>22</v>
      </c>
      <c r="J89" s="79" t="str">
        <f>IF(J12="","",J12)</f>
        <v>12. 9. 2023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Obec Vysoká</v>
      </c>
      <c r="G91" s="40"/>
      <c r="H91" s="40"/>
      <c r="I91" s="32" t="s">
        <v>31</v>
      </c>
      <c r="J91" s="36" t="str">
        <f>E21</f>
        <v>EMSTAV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483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484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485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486</v>
      </c>
      <c r="E100" s="188"/>
      <c r="F100" s="188"/>
      <c r="G100" s="188"/>
      <c r="H100" s="188"/>
      <c r="I100" s="188"/>
      <c r="J100" s="189">
        <f>J151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487</v>
      </c>
      <c r="E101" s="188"/>
      <c r="F101" s="188"/>
      <c r="G101" s="188"/>
      <c r="H101" s="188"/>
      <c r="I101" s="188"/>
      <c r="J101" s="189">
        <f>J154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79"/>
      <c r="C102" s="180"/>
      <c r="D102" s="191" t="s">
        <v>116</v>
      </c>
      <c r="E102" s="180"/>
      <c r="F102" s="180"/>
      <c r="G102" s="180"/>
      <c r="H102" s="180"/>
      <c r="I102" s="180"/>
      <c r="J102" s="192">
        <f>J156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Místní komunikace, Vysoká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VRN - Vedlejší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Vysoká</v>
      </c>
      <c r="G116" s="40"/>
      <c r="H116" s="40"/>
      <c r="I116" s="32" t="s">
        <v>22</v>
      </c>
      <c r="J116" s="79" t="str">
        <f>IF(J12="","",J12)</f>
        <v>12. 9. 2023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Obec Vysoká</v>
      </c>
      <c r="G118" s="40"/>
      <c r="H118" s="40"/>
      <c r="I118" s="32" t="s">
        <v>31</v>
      </c>
      <c r="J118" s="36" t="str">
        <f>E21</f>
        <v>EMSTAV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3"/>
      <c r="B121" s="194"/>
      <c r="C121" s="195" t="s">
        <v>118</v>
      </c>
      <c r="D121" s="196" t="s">
        <v>63</v>
      </c>
      <c r="E121" s="196" t="s">
        <v>59</v>
      </c>
      <c r="F121" s="196" t="s">
        <v>60</v>
      </c>
      <c r="G121" s="196" t="s">
        <v>119</v>
      </c>
      <c r="H121" s="196" t="s">
        <v>120</v>
      </c>
      <c r="I121" s="196" t="s">
        <v>121</v>
      </c>
      <c r="J121" s="197" t="s">
        <v>100</v>
      </c>
      <c r="K121" s="198" t="s">
        <v>122</v>
      </c>
      <c r="L121" s="199"/>
      <c r="M121" s="100" t="s">
        <v>1</v>
      </c>
      <c r="N121" s="101" t="s">
        <v>42</v>
      </c>
      <c r="O121" s="101" t="s">
        <v>123</v>
      </c>
      <c r="P121" s="101" t="s">
        <v>124</v>
      </c>
      <c r="Q121" s="101" t="s">
        <v>125</v>
      </c>
      <c r="R121" s="101" t="s">
        <v>126</v>
      </c>
      <c r="S121" s="101" t="s">
        <v>127</v>
      </c>
      <c r="T121" s="102" t="s">
        <v>128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8"/>
      <c r="B122" s="39"/>
      <c r="C122" s="107" t="s">
        <v>129</v>
      </c>
      <c r="D122" s="40"/>
      <c r="E122" s="40"/>
      <c r="F122" s="40"/>
      <c r="G122" s="40"/>
      <c r="H122" s="40"/>
      <c r="I122" s="40"/>
      <c r="J122" s="200">
        <f>BK122</f>
        <v>0</v>
      </c>
      <c r="K122" s="40"/>
      <c r="L122" s="44"/>
      <c r="M122" s="103"/>
      <c r="N122" s="201"/>
      <c r="O122" s="104"/>
      <c r="P122" s="202">
        <f>P123+P156</f>
        <v>0</v>
      </c>
      <c r="Q122" s="104"/>
      <c r="R122" s="202">
        <f>R123+R156</f>
        <v>0</v>
      </c>
      <c r="S122" s="104"/>
      <c r="T122" s="203">
        <f>T123+T156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77</v>
      </c>
      <c r="AU122" s="17" t="s">
        <v>102</v>
      </c>
      <c r="BK122" s="204">
        <f>BK123+BK156</f>
        <v>0</v>
      </c>
    </row>
    <row r="123" s="12" customFormat="1" ht="25.92" customHeight="1">
      <c r="A123" s="12"/>
      <c r="B123" s="205"/>
      <c r="C123" s="206"/>
      <c r="D123" s="207" t="s">
        <v>77</v>
      </c>
      <c r="E123" s="208" t="s">
        <v>92</v>
      </c>
      <c r="F123" s="208" t="s">
        <v>488</v>
      </c>
      <c r="G123" s="206"/>
      <c r="H123" s="206"/>
      <c r="I123" s="209"/>
      <c r="J123" s="192">
        <f>BK123</f>
        <v>0</v>
      </c>
      <c r="K123" s="206"/>
      <c r="L123" s="210"/>
      <c r="M123" s="211"/>
      <c r="N123" s="212"/>
      <c r="O123" s="212"/>
      <c r="P123" s="213">
        <f>P124+P128+P151+P154</f>
        <v>0</v>
      </c>
      <c r="Q123" s="212"/>
      <c r="R123" s="213">
        <f>R124+R128+R151+R154</f>
        <v>0</v>
      </c>
      <c r="S123" s="212"/>
      <c r="T123" s="214">
        <f>T124+T128+T151+T154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160</v>
      </c>
      <c r="AT123" s="216" t="s">
        <v>77</v>
      </c>
      <c r="AU123" s="216" t="s">
        <v>78</v>
      </c>
      <c r="AY123" s="215" t="s">
        <v>132</v>
      </c>
      <c r="BK123" s="217">
        <f>BK124+BK128+BK151+BK154</f>
        <v>0</v>
      </c>
    </row>
    <row r="124" s="12" customFormat="1" ht="22.8" customHeight="1">
      <c r="A124" s="12"/>
      <c r="B124" s="205"/>
      <c r="C124" s="206"/>
      <c r="D124" s="207" t="s">
        <v>77</v>
      </c>
      <c r="E124" s="218" t="s">
        <v>489</v>
      </c>
      <c r="F124" s="218" t="s">
        <v>490</v>
      </c>
      <c r="G124" s="206"/>
      <c r="H124" s="206"/>
      <c r="I124" s="209"/>
      <c r="J124" s="219">
        <f>BK124</f>
        <v>0</v>
      </c>
      <c r="K124" s="206"/>
      <c r="L124" s="210"/>
      <c r="M124" s="211"/>
      <c r="N124" s="212"/>
      <c r="O124" s="212"/>
      <c r="P124" s="213">
        <f>SUM(P125:P127)</f>
        <v>0</v>
      </c>
      <c r="Q124" s="212"/>
      <c r="R124" s="213">
        <f>SUM(R125:R127)</f>
        <v>0</v>
      </c>
      <c r="S124" s="212"/>
      <c r="T124" s="214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160</v>
      </c>
      <c r="AT124" s="216" t="s">
        <v>77</v>
      </c>
      <c r="AU124" s="216" t="s">
        <v>86</v>
      </c>
      <c r="AY124" s="215" t="s">
        <v>132</v>
      </c>
      <c r="BK124" s="217">
        <f>SUM(BK125:BK127)</f>
        <v>0</v>
      </c>
    </row>
    <row r="125" s="2" customFormat="1" ht="16.5" customHeight="1">
      <c r="A125" s="38"/>
      <c r="B125" s="39"/>
      <c r="C125" s="220" t="s">
        <v>86</v>
      </c>
      <c r="D125" s="220" t="s">
        <v>135</v>
      </c>
      <c r="E125" s="221" t="s">
        <v>491</v>
      </c>
      <c r="F125" s="222" t="s">
        <v>492</v>
      </c>
      <c r="G125" s="223" t="s">
        <v>493</v>
      </c>
      <c r="H125" s="224">
        <v>1</v>
      </c>
      <c r="I125" s="225"/>
      <c r="J125" s="226">
        <f>ROUND(I125*H125,2)</f>
        <v>0</v>
      </c>
      <c r="K125" s="227"/>
      <c r="L125" s="44"/>
      <c r="M125" s="228" t="s">
        <v>1</v>
      </c>
      <c r="N125" s="229" t="s">
        <v>43</v>
      </c>
      <c r="O125" s="91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2" t="s">
        <v>139</v>
      </c>
      <c r="AT125" s="232" t="s">
        <v>135</v>
      </c>
      <c r="AU125" s="232" t="s">
        <v>88</v>
      </c>
      <c r="AY125" s="17" t="s">
        <v>132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86</v>
      </c>
      <c r="BK125" s="233">
        <f>ROUND(I125*H125,2)</f>
        <v>0</v>
      </c>
      <c r="BL125" s="17" t="s">
        <v>139</v>
      </c>
      <c r="BM125" s="232" t="s">
        <v>494</v>
      </c>
    </row>
    <row r="126" s="2" customFormat="1" ht="16.5" customHeight="1">
      <c r="A126" s="38"/>
      <c r="B126" s="39"/>
      <c r="C126" s="220" t="s">
        <v>88</v>
      </c>
      <c r="D126" s="220" t="s">
        <v>135</v>
      </c>
      <c r="E126" s="221" t="s">
        <v>495</v>
      </c>
      <c r="F126" s="222" t="s">
        <v>496</v>
      </c>
      <c r="G126" s="223" t="s">
        <v>493</v>
      </c>
      <c r="H126" s="224">
        <v>1</v>
      </c>
      <c r="I126" s="225"/>
      <c r="J126" s="226">
        <f>ROUND(I126*H126,2)</f>
        <v>0</v>
      </c>
      <c r="K126" s="227"/>
      <c r="L126" s="44"/>
      <c r="M126" s="228" t="s">
        <v>1</v>
      </c>
      <c r="N126" s="229" t="s">
        <v>43</v>
      </c>
      <c r="O126" s="91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2" t="s">
        <v>139</v>
      </c>
      <c r="AT126" s="232" t="s">
        <v>135</v>
      </c>
      <c r="AU126" s="232" t="s">
        <v>88</v>
      </c>
      <c r="AY126" s="17" t="s">
        <v>132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86</v>
      </c>
      <c r="BK126" s="233">
        <f>ROUND(I126*H126,2)</f>
        <v>0</v>
      </c>
      <c r="BL126" s="17" t="s">
        <v>139</v>
      </c>
      <c r="BM126" s="232" t="s">
        <v>497</v>
      </c>
    </row>
    <row r="127" s="2" customFormat="1" ht="16.5" customHeight="1">
      <c r="A127" s="38"/>
      <c r="B127" s="39"/>
      <c r="C127" s="220" t="s">
        <v>154</v>
      </c>
      <c r="D127" s="220" t="s">
        <v>135</v>
      </c>
      <c r="E127" s="221" t="s">
        <v>498</v>
      </c>
      <c r="F127" s="222" t="s">
        <v>499</v>
      </c>
      <c r="G127" s="223" t="s">
        <v>493</v>
      </c>
      <c r="H127" s="224">
        <v>1</v>
      </c>
      <c r="I127" s="225"/>
      <c r="J127" s="226">
        <f>ROUND(I127*H127,2)</f>
        <v>0</v>
      </c>
      <c r="K127" s="227"/>
      <c r="L127" s="44"/>
      <c r="M127" s="228" t="s">
        <v>1</v>
      </c>
      <c r="N127" s="229" t="s">
        <v>43</v>
      </c>
      <c r="O127" s="91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2" t="s">
        <v>139</v>
      </c>
      <c r="AT127" s="232" t="s">
        <v>135</v>
      </c>
      <c r="AU127" s="232" t="s">
        <v>88</v>
      </c>
      <c r="AY127" s="17" t="s">
        <v>132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86</v>
      </c>
      <c r="BK127" s="233">
        <f>ROUND(I127*H127,2)</f>
        <v>0</v>
      </c>
      <c r="BL127" s="17" t="s">
        <v>139</v>
      </c>
      <c r="BM127" s="232" t="s">
        <v>500</v>
      </c>
    </row>
    <row r="128" s="12" customFormat="1" ht="22.8" customHeight="1">
      <c r="A128" s="12"/>
      <c r="B128" s="205"/>
      <c r="C128" s="206"/>
      <c r="D128" s="207" t="s">
        <v>77</v>
      </c>
      <c r="E128" s="218" t="s">
        <v>501</v>
      </c>
      <c r="F128" s="218" t="s">
        <v>502</v>
      </c>
      <c r="G128" s="206"/>
      <c r="H128" s="206"/>
      <c r="I128" s="209"/>
      <c r="J128" s="219">
        <f>BK128</f>
        <v>0</v>
      </c>
      <c r="K128" s="206"/>
      <c r="L128" s="210"/>
      <c r="M128" s="211"/>
      <c r="N128" s="212"/>
      <c r="O128" s="212"/>
      <c r="P128" s="213">
        <f>SUM(P129:P150)</f>
        <v>0</v>
      </c>
      <c r="Q128" s="212"/>
      <c r="R128" s="213">
        <f>SUM(R129:R150)</f>
        <v>0</v>
      </c>
      <c r="S128" s="212"/>
      <c r="T128" s="214">
        <f>SUM(T129:T150)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160</v>
      </c>
      <c r="AT128" s="216" t="s">
        <v>77</v>
      </c>
      <c r="AU128" s="216" t="s">
        <v>86</v>
      </c>
      <c r="AY128" s="215" t="s">
        <v>132</v>
      </c>
      <c r="BK128" s="217">
        <f>SUM(BK129:BK150)</f>
        <v>0</v>
      </c>
    </row>
    <row r="129" s="2" customFormat="1" ht="16.5" customHeight="1">
      <c r="A129" s="38"/>
      <c r="B129" s="39"/>
      <c r="C129" s="220" t="s">
        <v>139</v>
      </c>
      <c r="D129" s="220" t="s">
        <v>135</v>
      </c>
      <c r="E129" s="221" t="s">
        <v>503</v>
      </c>
      <c r="F129" s="222" t="s">
        <v>502</v>
      </c>
      <c r="G129" s="223" t="s">
        <v>493</v>
      </c>
      <c r="H129" s="224">
        <v>1</v>
      </c>
      <c r="I129" s="225"/>
      <c r="J129" s="226">
        <f>ROUND(I129*H129,2)</f>
        <v>0</v>
      </c>
      <c r="K129" s="227"/>
      <c r="L129" s="44"/>
      <c r="M129" s="228" t="s">
        <v>1</v>
      </c>
      <c r="N129" s="229" t="s">
        <v>43</v>
      </c>
      <c r="O129" s="91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2" t="s">
        <v>139</v>
      </c>
      <c r="AT129" s="232" t="s">
        <v>135</v>
      </c>
      <c r="AU129" s="232" t="s">
        <v>88</v>
      </c>
      <c r="AY129" s="17" t="s">
        <v>132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86</v>
      </c>
      <c r="BK129" s="233">
        <f>ROUND(I129*H129,2)</f>
        <v>0</v>
      </c>
      <c r="BL129" s="17" t="s">
        <v>139</v>
      </c>
      <c r="BM129" s="232" t="s">
        <v>504</v>
      </c>
    </row>
    <row r="130" s="2" customFormat="1" ht="16.5" customHeight="1">
      <c r="A130" s="38"/>
      <c r="B130" s="39"/>
      <c r="C130" s="220" t="s">
        <v>168</v>
      </c>
      <c r="D130" s="220" t="s">
        <v>135</v>
      </c>
      <c r="E130" s="221" t="s">
        <v>505</v>
      </c>
      <c r="F130" s="222" t="s">
        <v>506</v>
      </c>
      <c r="G130" s="223" t="s">
        <v>493</v>
      </c>
      <c r="H130" s="224">
        <v>1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43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139</v>
      </c>
      <c r="AT130" s="232" t="s">
        <v>135</v>
      </c>
      <c r="AU130" s="232" t="s">
        <v>88</v>
      </c>
      <c r="AY130" s="17" t="s">
        <v>132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86</v>
      </c>
      <c r="BK130" s="233">
        <f>ROUND(I130*H130,2)</f>
        <v>0</v>
      </c>
      <c r="BL130" s="17" t="s">
        <v>139</v>
      </c>
      <c r="BM130" s="232" t="s">
        <v>507</v>
      </c>
    </row>
    <row r="131" s="2" customFormat="1" ht="16.5" customHeight="1">
      <c r="A131" s="38"/>
      <c r="B131" s="39"/>
      <c r="C131" s="220" t="s">
        <v>176</v>
      </c>
      <c r="D131" s="220" t="s">
        <v>135</v>
      </c>
      <c r="E131" s="221" t="s">
        <v>508</v>
      </c>
      <c r="F131" s="222" t="s">
        <v>509</v>
      </c>
      <c r="G131" s="223" t="s">
        <v>510</v>
      </c>
      <c r="H131" s="224">
        <v>1</v>
      </c>
      <c r="I131" s="225"/>
      <c r="J131" s="226">
        <f>ROUND(I131*H131,2)</f>
        <v>0</v>
      </c>
      <c r="K131" s="227"/>
      <c r="L131" s="44"/>
      <c r="M131" s="228" t="s">
        <v>1</v>
      </c>
      <c r="N131" s="229" t="s">
        <v>43</v>
      </c>
      <c r="O131" s="91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2" t="s">
        <v>139</v>
      </c>
      <c r="AT131" s="232" t="s">
        <v>135</v>
      </c>
      <c r="AU131" s="232" t="s">
        <v>88</v>
      </c>
      <c r="AY131" s="17" t="s">
        <v>132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86</v>
      </c>
      <c r="BK131" s="233">
        <f>ROUND(I131*H131,2)</f>
        <v>0</v>
      </c>
      <c r="BL131" s="17" t="s">
        <v>139</v>
      </c>
      <c r="BM131" s="232" t="s">
        <v>511</v>
      </c>
    </row>
    <row r="132" s="2" customFormat="1" ht="16.5" customHeight="1">
      <c r="A132" s="38"/>
      <c r="B132" s="39"/>
      <c r="C132" s="220" t="s">
        <v>182</v>
      </c>
      <c r="D132" s="220" t="s">
        <v>135</v>
      </c>
      <c r="E132" s="221" t="s">
        <v>512</v>
      </c>
      <c r="F132" s="222" t="s">
        <v>513</v>
      </c>
      <c r="G132" s="223" t="s">
        <v>493</v>
      </c>
      <c r="H132" s="224">
        <v>1</v>
      </c>
      <c r="I132" s="225"/>
      <c r="J132" s="226">
        <f>ROUND(I132*H132,2)</f>
        <v>0</v>
      </c>
      <c r="K132" s="227"/>
      <c r="L132" s="44"/>
      <c r="M132" s="228" t="s">
        <v>1</v>
      </c>
      <c r="N132" s="229" t="s">
        <v>43</v>
      </c>
      <c r="O132" s="91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2" t="s">
        <v>139</v>
      </c>
      <c r="AT132" s="232" t="s">
        <v>135</v>
      </c>
      <c r="AU132" s="232" t="s">
        <v>88</v>
      </c>
      <c r="AY132" s="17" t="s">
        <v>132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86</v>
      </c>
      <c r="BK132" s="233">
        <f>ROUND(I132*H132,2)</f>
        <v>0</v>
      </c>
      <c r="BL132" s="17" t="s">
        <v>139</v>
      </c>
      <c r="BM132" s="232" t="s">
        <v>514</v>
      </c>
    </row>
    <row r="133" s="2" customFormat="1" ht="16.5" customHeight="1">
      <c r="A133" s="38"/>
      <c r="B133" s="39"/>
      <c r="C133" s="220" t="s">
        <v>186</v>
      </c>
      <c r="D133" s="220" t="s">
        <v>135</v>
      </c>
      <c r="E133" s="221" t="s">
        <v>515</v>
      </c>
      <c r="F133" s="222" t="s">
        <v>516</v>
      </c>
      <c r="G133" s="223" t="s">
        <v>510</v>
      </c>
      <c r="H133" s="224">
        <v>1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43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139</v>
      </c>
      <c r="AT133" s="232" t="s">
        <v>135</v>
      </c>
      <c r="AU133" s="232" t="s">
        <v>88</v>
      </c>
      <c r="AY133" s="17" t="s">
        <v>132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86</v>
      </c>
      <c r="BK133" s="233">
        <f>ROUND(I133*H133,2)</f>
        <v>0</v>
      </c>
      <c r="BL133" s="17" t="s">
        <v>139</v>
      </c>
      <c r="BM133" s="232" t="s">
        <v>517</v>
      </c>
    </row>
    <row r="134" s="2" customFormat="1" ht="16.5" customHeight="1">
      <c r="A134" s="38"/>
      <c r="B134" s="39"/>
      <c r="C134" s="220" t="s">
        <v>190</v>
      </c>
      <c r="D134" s="220" t="s">
        <v>135</v>
      </c>
      <c r="E134" s="221" t="s">
        <v>518</v>
      </c>
      <c r="F134" s="222" t="s">
        <v>519</v>
      </c>
      <c r="G134" s="223" t="s">
        <v>493</v>
      </c>
      <c r="H134" s="224">
        <v>1</v>
      </c>
      <c r="I134" s="225"/>
      <c r="J134" s="226">
        <f>ROUND(I134*H134,2)</f>
        <v>0</v>
      </c>
      <c r="K134" s="227"/>
      <c r="L134" s="44"/>
      <c r="M134" s="228" t="s">
        <v>1</v>
      </c>
      <c r="N134" s="229" t="s">
        <v>43</v>
      </c>
      <c r="O134" s="91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2" t="s">
        <v>139</v>
      </c>
      <c r="AT134" s="232" t="s">
        <v>135</v>
      </c>
      <c r="AU134" s="232" t="s">
        <v>88</v>
      </c>
      <c r="AY134" s="17" t="s">
        <v>132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86</v>
      </c>
      <c r="BK134" s="233">
        <f>ROUND(I134*H134,2)</f>
        <v>0</v>
      </c>
      <c r="BL134" s="17" t="s">
        <v>139</v>
      </c>
      <c r="BM134" s="232" t="s">
        <v>520</v>
      </c>
    </row>
    <row r="135" s="2" customFormat="1" ht="37.8" customHeight="1">
      <c r="A135" s="38"/>
      <c r="B135" s="39"/>
      <c r="C135" s="220" t="s">
        <v>133</v>
      </c>
      <c r="D135" s="220" t="s">
        <v>135</v>
      </c>
      <c r="E135" s="221" t="s">
        <v>521</v>
      </c>
      <c r="F135" s="222" t="s">
        <v>522</v>
      </c>
      <c r="G135" s="223" t="s">
        <v>138</v>
      </c>
      <c r="H135" s="224">
        <v>5</v>
      </c>
      <c r="I135" s="225"/>
      <c r="J135" s="226">
        <f>ROUND(I135*H135,2)</f>
        <v>0</v>
      </c>
      <c r="K135" s="227"/>
      <c r="L135" s="44"/>
      <c r="M135" s="228" t="s">
        <v>1</v>
      </c>
      <c r="N135" s="229" t="s">
        <v>43</v>
      </c>
      <c r="O135" s="91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2" t="s">
        <v>139</v>
      </c>
      <c r="AT135" s="232" t="s">
        <v>135</v>
      </c>
      <c r="AU135" s="232" t="s">
        <v>88</v>
      </c>
      <c r="AY135" s="17" t="s">
        <v>132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86</v>
      </c>
      <c r="BK135" s="233">
        <f>ROUND(I135*H135,2)</f>
        <v>0</v>
      </c>
      <c r="BL135" s="17" t="s">
        <v>139</v>
      </c>
      <c r="BM135" s="232" t="s">
        <v>523</v>
      </c>
    </row>
    <row r="136" s="14" customFormat="1">
      <c r="A136" s="14"/>
      <c r="B136" s="249"/>
      <c r="C136" s="250"/>
      <c r="D136" s="234" t="s">
        <v>143</v>
      </c>
      <c r="E136" s="251" t="s">
        <v>1</v>
      </c>
      <c r="F136" s="252" t="s">
        <v>524</v>
      </c>
      <c r="G136" s="250"/>
      <c r="H136" s="253">
        <v>5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9" t="s">
        <v>143</v>
      </c>
      <c r="AU136" s="259" t="s">
        <v>88</v>
      </c>
      <c r="AV136" s="14" t="s">
        <v>88</v>
      </c>
      <c r="AW136" s="14" t="s">
        <v>36</v>
      </c>
      <c r="AX136" s="14" t="s">
        <v>78</v>
      </c>
      <c r="AY136" s="259" t="s">
        <v>132</v>
      </c>
    </row>
    <row r="137" s="15" customFormat="1">
      <c r="A137" s="15"/>
      <c r="B137" s="260"/>
      <c r="C137" s="261"/>
      <c r="D137" s="234" t="s">
        <v>143</v>
      </c>
      <c r="E137" s="262" t="s">
        <v>1</v>
      </c>
      <c r="F137" s="263" t="s">
        <v>147</v>
      </c>
      <c r="G137" s="261"/>
      <c r="H137" s="264">
        <v>5</v>
      </c>
      <c r="I137" s="265"/>
      <c r="J137" s="261"/>
      <c r="K137" s="261"/>
      <c r="L137" s="266"/>
      <c r="M137" s="267"/>
      <c r="N137" s="268"/>
      <c r="O137" s="268"/>
      <c r="P137" s="268"/>
      <c r="Q137" s="268"/>
      <c r="R137" s="268"/>
      <c r="S137" s="268"/>
      <c r="T137" s="269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0" t="s">
        <v>143</v>
      </c>
      <c r="AU137" s="270" t="s">
        <v>88</v>
      </c>
      <c r="AV137" s="15" t="s">
        <v>139</v>
      </c>
      <c r="AW137" s="15" t="s">
        <v>36</v>
      </c>
      <c r="AX137" s="15" t="s">
        <v>86</v>
      </c>
      <c r="AY137" s="270" t="s">
        <v>132</v>
      </c>
    </row>
    <row r="138" s="2" customFormat="1" ht="37.8" customHeight="1">
      <c r="A138" s="38"/>
      <c r="B138" s="39"/>
      <c r="C138" s="220" t="s">
        <v>166</v>
      </c>
      <c r="D138" s="220" t="s">
        <v>135</v>
      </c>
      <c r="E138" s="221" t="s">
        <v>525</v>
      </c>
      <c r="F138" s="222" t="s">
        <v>526</v>
      </c>
      <c r="G138" s="223" t="s">
        <v>392</v>
      </c>
      <c r="H138" s="224">
        <v>4</v>
      </c>
      <c r="I138" s="225"/>
      <c r="J138" s="226">
        <f>ROUND(I138*H138,2)</f>
        <v>0</v>
      </c>
      <c r="K138" s="227"/>
      <c r="L138" s="44"/>
      <c r="M138" s="228" t="s">
        <v>1</v>
      </c>
      <c r="N138" s="229" t="s">
        <v>43</v>
      </c>
      <c r="O138" s="91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2" t="s">
        <v>139</v>
      </c>
      <c r="AT138" s="232" t="s">
        <v>135</v>
      </c>
      <c r="AU138" s="232" t="s">
        <v>88</v>
      </c>
      <c r="AY138" s="17" t="s">
        <v>132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86</v>
      </c>
      <c r="BK138" s="233">
        <f>ROUND(I138*H138,2)</f>
        <v>0</v>
      </c>
      <c r="BL138" s="17" t="s">
        <v>139</v>
      </c>
      <c r="BM138" s="232" t="s">
        <v>527</v>
      </c>
    </row>
    <row r="139" s="2" customFormat="1" ht="37.8" customHeight="1">
      <c r="A139" s="38"/>
      <c r="B139" s="39"/>
      <c r="C139" s="220" t="s">
        <v>217</v>
      </c>
      <c r="D139" s="220" t="s">
        <v>135</v>
      </c>
      <c r="E139" s="221" t="s">
        <v>528</v>
      </c>
      <c r="F139" s="222" t="s">
        <v>529</v>
      </c>
      <c r="G139" s="223" t="s">
        <v>392</v>
      </c>
      <c r="H139" s="224">
        <v>4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43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139</v>
      </c>
      <c r="AT139" s="232" t="s">
        <v>135</v>
      </c>
      <c r="AU139" s="232" t="s">
        <v>88</v>
      </c>
      <c r="AY139" s="17" t="s">
        <v>132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86</v>
      </c>
      <c r="BK139" s="233">
        <f>ROUND(I139*H139,2)</f>
        <v>0</v>
      </c>
      <c r="BL139" s="17" t="s">
        <v>139</v>
      </c>
      <c r="BM139" s="232" t="s">
        <v>530</v>
      </c>
    </row>
    <row r="140" s="2" customFormat="1" ht="24.15" customHeight="1">
      <c r="A140" s="38"/>
      <c r="B140" s="39"/>
      <c r="C140" s="220" t="s">
        <v>229</v>
      </c>
      <c r="D140" s="220" t="s">
        <v>135</v>
      </c>
      <c r="E140" s="221" t="s">
        <v>531</v>
      </c>
      <c r="F140" s="222" t="s">
        <v>532</v>
      </c>
      <c r="G140" s="223" t="s">
        <v>392</v>
      </c>
      <c r="H140" s="224">
        <v>4</v>
      </c>
      <c r="I140" s="225"/>
      <c r="J140" s="226">
        <f>ROUND(I140*H140,2)</f>
        <v>0</v>
      </c>
      <c r="K140" s="227"/>
      <c r="L140" s="44"/>
      <c r="M140" s="228" t="s">
        <v>1</v>
      </c>
      <c r="N140" s="229" t="s">
        <v>43</v>
      </c>
      <c r="O140" s="91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2" t="s">
        <v>139</v>
      </c>
      <c r="AT140" s="232" t="s">
        <v>135</v>
      </c>
      <c r="AU140" s="232" t="s">
        <v>88</v>
      </c>
      <c r="AY140" s="17" t="s">
        <v>132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86</v>
      </c>
      <c r="BK140" s="233">
        <f>ROUND(I140*H140,2)</f>
        <v>0</v>
      </c>
      <c r="BL140" s="17" t="s">
        <v>139</v>
      </c>
      <c r="BM140" s="232" t="s">
        <v>533</v>
      </c>
    </row>
    <row r="141" s="2" customFormat="1" ht="44.25" customHeight="1">
      <c r="A141" s="38"/>
      <c r="B141" s="39"/>
      <c r="C141" s="220" t="s">
        <v>180</v>
      </c>
      <c r="D141" s="220" t="s">
        <v>135</v>
      </c>
      <c r="E141" s="221" t="s">
        <v>534</v>
      </c>
      <c r="F141" s="222" t="s">
        <v>535</v>
      </c>
      <c r="G141" s="223" t="s">
        <v>392</v>
      </c>
      <c r="H141" s="224">
        <v>240</v>
      </c>
      <c r="I141" s="225"/>
      <c r="J141" s="226">
        <f>ROUND(I141*H141,2)</f>
        <v>0</v>
      </c>
      <c r="K141" s="227"/>
      <c r="L141" s="44"/>
      <c r="M141" s="228" t="s">
        <v>1</v>
      </c>
      <c r="N141" s="229" t="s">
        <v>43</v>
      </c>
      <c r="O141" s="91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2" t="s">
        <v>139</v>
      </c>
      <c r="AT141" s="232" t="s">
        <v>135</v>
      </c>
      <c r="AU141" s="232" t="s">
        <v>88</v>
      </c>
      <c r="AY141" s="17" t="s">
        <v>132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86</v>
      </c>
      <c r="BK141" s="233">
        <f>ROUND(I141*H141,2)</f>
        <v>0</v>
      </c>
      <c r="BL141" s="17" t="s">
        <v>139</v>
      </c>
      <c r="BM141" s="232" t="s">
        <v>536</v>
      </c>
    </row>
    <row r="142" s="14" customFormat="1">
      <c r="A142" s="14"/>
      <c r="B142" s="249"/>
      <c r="C142" s="250"/>
      <c r="D142" s="234" t="s">
        <v>143</v>
      </c>
      <c r="E142" s="251" t="s">
        <v>1</v>
      </c>
      <c r="F142" s="252" t="s">
        <v>537</v>
      </c>
      <c r="G142" s="250"/>
      <c r="H142" s="253">
        <v>240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143</v>
      </c>
      <c r="AU142" s="259" t="s">
        <v>88</v>
      </c>
      <c r="AV142" s="14" t="s">
        <v>88</v>
      </c>
      <c r="AW142" s="14" t="s">
        <v>36</v>
      </c>
      <c r="AX142" s="14" t="s">
        <v>78</v>
      </c>
      <c r="AY142" s="259" t="s">
        <v>132</v>
      </c>
    </row>
    <row r="143" s="15" customFormat="1">
      <c r="A143" s="15"/>
      <c r="B143" s="260"/>
      <c r="C143" s="261"/>
      <c r="D143" s="234" t="s">
        <v>143</v>
      </c>
      <c r="E143" s="262" t="s">
        <v>1</v>
      </c>
      <c r="F143" s="263" t="s">
        <v>147</v>
      </c>
      <c r="G143" s="261"/>
      <c r="H143" s="264">
        <v>240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0" t="s">
        <v>143</v>
      </c>
      <c r="AU143" s="270" t="s">
        <v>88</v>
      </c>
      <c r="AV143" s="15" t="s">
        <v>139</v>
      </c>
      <c r="AW143" s="15" t="s">
        <v>36</v>
      </c>
      <c r="AX143" s="15" t="s">
        <v>86</v>
      </c>
      <c r="AY143" s="270" t="s">
        <v>132</v>
      </c>
    </row>
    <row r="144" s="2" customFormat="1" ht="44.25" customHeight="1">
      <c r="A144" s="38"/>
      <c r="B144" s="39"/>
      <c r="C144" s="220" t="s">
        <v>8</v>
      </c>
      <c r="D144" s="220" t="s">
        <v>135</v>
      </c>
      <c r="E144" s="221" t="s">
        <v>538</v>
      </c>
      <c r="F144" s="222" t="s">
        <v>539</v>
      </c>
      <c r="G144" s="223" t="s">
        <v>392</v>
      </c>
      <c r="H144" s="224">
        <v>240</v>
      </c>
      <c r="I144" s="225"/>
      <c r="J144" s="226">
        <f>ROUND(I144*H144,2)</f>
        <v>0</v>
      </c>
      <c r="K144" s="227"/>
      <c r="L144" s="44"/>
      <c r="M144" s="228" t="s">
        <v>1</v>
      </c>
      <c r="N144" s="229" t="s">
        <v>43</v>
      </c>
      <c r="O144" s="91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2" t="s">
        <v>139</v>
      </c>
      <c r="AT144" s="232" t="s">
        <v>135</v>
      </c>
      <c r="AU144" s="232" t="s">
        <v>88</v>
      </c>
      <c r="AY144" s="17" t="s">
        <v>132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86</v>
      </c>
      <c r="BK144" s="233">
        <f>ROUND(I144*H144,2)</f>
        <v>0</v>
      </c>
      <c r="BL144" s="17" t="s">
        <v>139</v>
      </c>
      <c r="BM144" s="232" t="s">
        <v>540</v>
      </c>
    </row>
    <row r="145" s="14" customFormat="1">
      <c r="A145" s="14"/>
      <c r="B145" s="249"/>
      <c r="C145" s="250"/>
      <c r="D145" s="234" t="s">
        <v>143</v>
      </c>
      <c r="E145" s="251" t="s">
        <v>1</v>
      </c>
      <c r="F145" s="252" t="s">
        <v>537</v>
      </c>
      <c r="G145" s="250"/>
      <c r="H145" s="253">
        <v>240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143</v>
      </c>
      <c r="AU145" s="259" t="s">
        <v>88</v>
      </c>
      <c r="AV145" s="14" t="s">
        <v>88</v>
      </c>
      <c r="AW145" s="14" t="s">
        <v>36</v>
      </c>
      <c r="AX145" s="14" t="s">
        <v>78</v>
      </c>
      <c r="AY145" s="259" t="s">
        <v>132</v>
      </c>
    </row>
    <row r="146" s="15" customFormat="1">
      <c r="A146" s="15"/>
      <c r="B146" s="260"/>
      <c r="C146" s="261"/>
      <c r="D146" s="234" t="s">
        <v>143</v>
      </c>
      <c r="E146" s="262" t="s">
        <v>1</v>
      </c>
      <c r="F146" s="263" t="s">
        <v>147</v>
      </c>
      <c r="G146" s="261"/>
      <c r="H146" s="264">
        <v>240</v>
      </c>
      <c r="I146" s="265"/>
      <c r="J146" s="261"/>
      <c r="K146" s="261"/>
      <c r="L146" s="266"/>
      <c r="M146" s="267"/>
      <c r="N146" s="268"/>
      <c r="O146" s="268"/>
      <c r="P146" s="268"/>
      <c r="Q146" s="268"/>
      <c r="R146" s="268"/>
      <c r="S146" s="268"/>
      <c r="T146" s="269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0" t="s">
        <v>143</v>
      </c>
      <c r="AU146" s="270" t="s">
        <v>88</v>
      </c>
      <c r="AV146" s="15" t="s">
        <v>139</v>
      </c>
      <c r="AW146" s="15" t="s">
        <v>36</v>
      </c>
      <c r="AX146" s="15" t="s">
        <v>86</v>
      </c>
      <c r="AY146" s="270" t="s">
        <v>132</v>
      </c>
    </row>
    <row r="147" s="2" customFormat="1" ht="44.25" customHeight="1">
      <c r="A147" s="38"/>
      <c r="B147" s="39"/>
      <c r="C147" s="220" t="s">
        <v>235</v>
      </c>
      <c r="D147" s="220" t="s">
        <v>135</v>
      </c>
      <c r="E147" s="221" t="s">
        <v>541</v>
      </c>
      <c r="F147" s="222" t="s">
        <v>542</v>
      </c>
      <c r="G147" s="223" t="s">
        <v>392</v>
      </c>
      <c r="H147" s="224">
        <v>240</v>
      </c>
      <c r="I147" s="225"/>
      <c r="J147" s="226">
        <f>ROUND(I147*H147,2)</f>
        <v>0</v>
      </c>
      <c r="K147" s="227"/>
      <c r="L147" s="44"/>
      <c r="M147" s="228" t="s">
        <v>1</v>
      </c>
      <c r="N147" s="229" t="s">
        <v>43</v>
      </c>
      <c r="O147" s="91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2" t="s">
        <v>139</v>
      </c>
      <c r="AT147" s="232" t="s">
        <v>135</v>
      </c>
      <c r="AU147" s="232" t="s">
        <v>88</v>
      </c>
      <c r="AY147" s="17" t="s">
        <v>132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86</v>
      </c>
      <c r="BK147" s="233">
        <f>ROUND(I147*H147,2)</f>
        <v>0</v>
      </c>
      <c r="BL147" s="17" t="s">
        <v>139</v>
      </c>
      <c r="BM147" s="232" t="s">
        <v>543</v>
      </c>
    </row>
    <row r="148" s="14" customFormat="1">
      <c r="A148" s="14"/>
      <c r="B148" s="249"/>
      <c r="C148" s="250"/>
      <c r="D148" s="234" t="s">
        <v>143</v>
      </c>
      <c r="E148" s="251" t="s">
        <v>1</v>
      </c>
      <c r="F148" s="252" t="s">
        <v>537</v>
      </c>
      <c r="G148" s="250"/>
      <c r="H148" s="253">
        <v>240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143</v>
      </c>
      <c r="AU148" s="259" t="s">
        <v>88</v>
      </c>
      <c r="AV148" s="14" t="s">
        <v>88</v>
      </c>
      <c r="AW148" s="14" t="s">
        <v>36</v>
      </c>
      <c r="AX148" s="14" t="s">
        <v>78</v>
      </c>
      <c r="AY148" s="259" t="s">
        <v>132</v>
      </c>
    </row>
    <row r="149" s="15" customFormat="1">
      <c r="A149" s="15"/>
      <c r="B149" s="260"/>
      <c r="C149" s="261"/>
      <c r="D149" s="234" t="s">
        <v>143</v>
      </c>
      <c r="E149" s="262" t="s">
        <v>1</v>
      </c>
      <c r="F149" s="263" t="s">
        <v>147</v>
      </c>
      <c r="G149" s="261"/>
      <c r="H149" s="264">
        <v>240</v>
      </c>
      <c r="I149" s="265"/>
      <c r="J149" s="261"/>
      <c r="K149" s="261"/>
      <c r="L149" s="266"/>
      <c r="M149" s="267"/>
      <c r="N149" s="268"/>
      <c r="O149" s="268"/>
      <c r="P149" s="268"/>
      <c r="Q149" s="268"/>
      <c r="R149" s="268"/>
      <c r="S149" s="268"/>
      <c r="T149" s="269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0" t="s">
        <v>143</v>
      </c>
      <c r="AU149" s="270" t="s">
        <v>88</v>
      </c>
      <c r="AV149" s="15" t="s">
        <v>139</v>
      </c>
      <c r="AW149" s="15" t="s">
        <v>36</v>
      </c>
      <c r="AX149" s="15" t="s">
        <v>86</v>
      </c>
      <c r="AY149" s="270" t="s">
        <v>132</v>
      </c>
    </row>
    <row r="150" s="2" customFormat="1" ht="24.15" customHeight="1">
      <c r="A150" s="38"/>
      <c r="B150" s="39"/>
      <c r="C150" s="220" t="s">
        <v>160</v>
      </c>
      <c r="D150" s="220" t="s">
        <v>135</v>
      </c>
      <c r="E150" s="221" t="s">
        <v>544</v>
      </c>
      <c r="F150" s="222" t="s">
        <v>545</v>
      </c>
      <c r="G150" s="223" t="s">
        <v>510</v>
      </c>
      <c r="H150" s="224">
        <v>4</v>
      </c>
      <c r="I150" s="225"/>
      <c r="J150" s="226">
        <f>ROUND(I150*H150,2)</f>
        <v>0</v>
      </c>
      <c r="K150" s="227"/>
      <c r="L150" s="44"/>
      <c r="M150" s="228" t="s">
        <v>1</v>
      </c>
      <c r="N150" s="229" t="s">
        <v>43</v>
      </c>
      <c r="O150" s="91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2" t="s">
        <v>139</v>
      </c>
      <c r="AT150" s="232" t="s">
        <v>135</v>
      </c>
      <c r="AU150" s="232" t="s">
        <v>88</v>
      </c>
      <c r="AY150" s="17" t="s">
        <v>132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86</v>
      </c>
      <c r="BK150" s="233">
        <f>ROUND(I150*H150,2)</f>
        <v>0</v>
      </c>
      <c r="BL150" s="17" t="s">
        <v>139</v>
      </c>
      <c r="BM150" s="232" t="s">
        <v>546</v>
      </c>
    </row>
    <row r="151" s="12" customFormat="1" ht="22.8" customHeight="1">
      <c r="A151" s="12"/>
      <c r="B151" s="205"/>
      <c r="C151" s="206"/>
      <c r="D151" s="207" t="s">
        <v>77</v>
      </c>
      <c r="E151" s="218" t="s">
        <v>547</v>
      </c>
      <c r="F151" s="218" t="s">
        <v>548</v>
      </c>
      <c r="G151" s="206"/>
      <c r="H151" s="206"/>
      <c r="I151" s="209"/>
      <c r="J151" s="219">
        <f>BK151</f>
        <v>0</v>
      </c>
      <c r="K151" s="206"/>
      <c r="L151" s="210"/>
      <c r="M151" s="211"/>
      <c r="N151" s="212"/>
      <c r="O151" s="212"/>
      <c r="P151" s="213">
        <f>SUM(P152:P153)</f>
        <v>0</v>
      </c>
      <c r="Q151" s="212"/>
      <c r="R151" s="213">
        <f>SUM(R152:R153)</f>
        <v>0</v>
      </c>
      <c r="S151" s="212"/>
      <c r="T151" s="214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5" t="s">
        <v>160</v>
      </c>
      <c r="AT151" s="216" t="s">
        <v>77</v>
      </c>
      <c r="AU151" s="216" t="s">
        <v>86</v>
      </c>
      <c r="AY151" s="215" t="s">
        <v>132</v>
      </c>
      <c r="BK151" s="217">
        <f>SUM(BK152:BK153)</f>
        <v>0</v>
      </c>
    </row>
    <row r="152" s="2" customFormat="1" ht="16.5" customHeight="1">
      <c r="A152" s="38"/>
      <c r="B152" s="39"/>
      <c r="C152" s="220" t="s">
        <v>240</v>
      </c>
      <c r="D152" s="220" t="s">
        <v>135</v>
      </c>
      <c r="E152" s="221" t="s">
        <v>549</v>
      </c>
      <c r="F152" s="222" t="s">
        <v>550</v>
      </c>
      <c r="G152" s="223" t="s">
        <v>510</v>
      </c>
      <c r="H152" s="224">
        <v>4</v>
      </c>
      <c r="I152" s="225"/>
      <c r="J152" s="226">
        <f>ROUND(I152*H152,2)</f>
        <v>0</v>
      </c>
      <c r="K152" s="227"/>
      <c r="L152" s="44"/>
      <c r="M152" s="228" t="s">
        <v>1</v>
      </c>
      <c r="N152" s="229" t="s">
        <v>43</v>
      </c>
      <c r="O152" s="91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2" t="s">
        <v>139</v>
      </c>
      <c r="AT152" s="232" t="s">
        <v>135</v>
      </c>
      <c r="AU152" s="232" t="s">
        <v>88</v>
      </c>
      <c r="AY152" s="17" t="s">
        <v>132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86</v>
      </c>
      <c r="BK152" s="233">
        <f>ROUND(I152*H152,2)</f>
        <v>0</v>
      </c>
      <c r="BL152" s="17" t="s">
        <v>139</v>
      </c>
      <c r="BM152" s="232" t="s">
        <v>551</v>
      </c>
    </row>
    <row r="153" s="2" customFormat="1" ht="16.5" customHeight="1">
      <c r="A153" s="38"/>
      <c r="B153" s="39"/>
      <c r="C153" s="220" t="s">
        <v>248</v>
      </c>
      <c r="D153" s="220" t="s">
        <v>135</v>
      </c>
      <c r="E153" s="221" t="s">
        <v>552</v>
      </c>
      <c r="F153" s="222" t="s">
        <v>553</v>
      </c>
      <c r="G153" s="223" t="s">
        <v>554</v>
      </c>
      <c r="H153" s="224">
        <v>10</v>
      </c>
      <c r="I153" s="225"/>
      <c r="J153" s="226">
        <f>ROUND(I153*H153,2)</f>
        <v>0</v>
      </c>
      <c r="K153" s="227"/>
      <c r="L153" s="44"/>
      <c r="M153" s="228" t="s">
        <v>1</v>
      </c>
      <c r="N153" s="229" t="s">
        <v>43</v>
      </c>
      <c r="O153" s="91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2" t="s">
        <v>139</v>
      </c>
      <c r="AT153" s="232" t="s">
        <v>135</v>
      </c>
      <c r="AU153" s="232" t="s">
        <v>88</v>
      </c>
      <c r="AY153" s="17" t="s">
        <v>132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86</v>
      </c>
      <c r="BK153" s="233">
        <f>ROUND(I153*H153,2)</f>
        <v>0</v>
      </c>
      <c r="BL153" s="17" t="s">
        <v>139</v>
      </c>
      <c r="BM153" s="232" t="s">
        <v>555</v>
      </c>
    </row>
    <row r="154" s="12" customFormat="1" ht="22.8" customHeight="1">
      <c r="A154" s="12"/>
      <c r="B154" s="205"/>
      <c r="C154" s="206"/>
      <c r="D154" s="207" t="s">
        <v>77</v>
      </c>
      <c r="E154" s="218" t="s">
        <v>556</v>
      </c>
      <c r="F154" s="218" t="s">
        <v>557</v>
      </c>
      <c r="G154" s="206"/>
      <c r="H154" s="206"/>
      <c r="I154" s="209"/>
      <c r="J154" s="219">
        <f>BK154</f>
        <v>0</v>
      </c>
      <c r="K154" s="206"/>
      <c r="L154" s="210"/>
      <c r="M154" s="211"/>
      <c r="N154" s="212"/>
      <c r="O154" s="212"/>
      <c r="P154" s="213">
        <f>P155</f>
        <v>0</v>
      </c>
      <c r="Q154" s="212"/>
      <c r="R154" s="213">
        <f>R155</f>
        <v>0</v>
      </c>
      <c r="S154" s="212"/>
      <c r="T154" s="214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160</v>
      </c>
      <c r="AT154" s="216" t="s">
        <v>77</v>
      </c>
      <c r="AU154" s="216" t="s">
        <v>86</v>
      </c>
      <c r="AY154" s="215" t="s">
        <v>132</v>
      </c>
      <c r="BK154" s="217">
        <f>BK155</f>
        <v>0</v>
      </c>
    </row>
    <row r="155" s="2" customFormat="1" ht="16.5" customHeight="1">
      <c r="A155" s="38"/>
      <c r="B155" s="39"/>
      <c r="C155" s="220" t="s">
        <v>253</v>
      </c>
      <c r="D155" s="220" t="s">
        <v>135</v>
      </c>
      <c r="E155" s="221" t="s">
        <v>558</v>
      </c>
      <c r="F155" s="222" t="s">
        <v>559</v>
      </c>
      <c r="G155" s="223" t="s">
        <v>560</v>
      </c>
      <c r="H155" s="224">
        <v>1</v>
      </c>
      <c r="I155" s="225"/>
      <c r="J155" s="226">
        <f>ROUND(I155*H155,2)</f>
        <v>0</v>
      </c>
      <c r="K155" s="227"/>
      <c r="L155" s="44"/>
      <c r="M155" s="228" t="s">
        <v>1</v>
      </c>
      <c r="N155" s="229" t="s">
        <v>43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139</v>
      </c>
      <c r="AT155" s="232" t="s">
        <v>135</v>
      </c>
      <c r="AU155" s="232" t="s">
        <v>88</v>
      </c>
      <c r="AY155" s="17" t="s">
        <v>132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86</v>
      </c>
      <c r="BK155" s="233">
        <f>ROUND(I155*H155,2)</f>
        <v>0</v>
      </c>
      <c r="BL155" s="17" t="s">
        <v>139</v>
      </c>
      <c r="BM155" s="232" t="s">
        <v>561</v>
      </c>
    </row>
    <row r="156" s="2" customFormat="1" ht="49.92" customHeight="1">
      <c r="A156" s="38"/>
      <c r="B156" s="39"/>
      <c r="C156" s="40"/>
      <c r="D156" s="40"/>
      <c r="E156" s="208" t="s">
        <v>429</v>
      </c>
      <c r="F156" s="208" t="s">
        <v>430</v>
      </c>
      <c r="G156" s="40"/>
      <c r="H156" s="40"/>
      <c r="I156" s="40"/>
      <c r="J156" s="192">
        <f>BK156</f>
        <v>0</v>
      </c>
      <c r="K156" s="40"/>
      <c r="L156" s="44"/>
      <c r="M156" s="237"/>
      <c r="N156" s="238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77</v>
      </c>
      <c r="AU156" s="17" t="s">
        <v>78</v>
      </c>
      <c r="AY156" s="17" t="s">
        <v>431</v>
      </c>
      <c r="BK156" s="233">
        <f>SUM(BK157:BK161)</f>
        <v>0</v>
      </c>
    </row>
    <row r="157" s="2" customFormat="1" ht="16.32" customHeight="1">
      <c r="A157" s="38"/>
      <c r="B157" s="39"/>
      <c r="C157" s="282" t="s">
        <v>1</v>
      </c>
      <c r="D157" s="282" t="s">
        <v>135</v>
      </c>
      <c r="E157" s="283" t="s">
        <v>1</v>
      </c>
      <c r="F157" s="284" t="s">
        <v>1</v>
      </c>
      <c r="G157" s="285" t="s">
        <v>1</v>
      </c>
      <c r="H157" s="286"/>
      <c r="I157" s="287"/>
      <c r="J157" s="288">
        <f>BK157</f>
        <v>0</v>
      </c>
      <c r="K157" s="227"/>
      <c r="L157" s="44"/>
      <c r="M157" s="289" t="s">
        <v>1</v>
      </c>
      <c r="N157" s="290" t="s">
        <v>43</v>
      </c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431</v>
      </c>
      <c r="AU157" s="17" t="s">
        <v>86</v>
      </c>
      <c r="AY157" s="17" t="s">
        <v>431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86</v>
      </c>
      <c r="BK157" s="233">
        <f>I157*H157</f>
        <v>0</v>
      </c>
    </row>
    <row r="158" s="2" customFormat="1" ht="16.32" customHeight="1">
      <c r="A158" s="38"/>
      <c r="B158" s="39"/>
      <c r="C158" s="282" t="s">
        <v>1</v>
      </c>
      <c r="D158" s="282" t="s">
        <v>135</v>
      </c>
      <c r="E158" s="283" t="s">
        <v>1</v>
      </c>
      <c r="F158" s="284" t="s">
        <v>1</v>
      </c>
      <c r="G158" s="285" t="s">
        <v>1</v>
      </c>
      <c r="H158" s="286"/>
      <c r="I158" s="287"/>
      <c r="J158" s="288">
        <f>BK158</f>
        <v>0</v>
      </c>
      <c r="K158" s="227"/>
      <c r="L158" s="44"/>
      <c r="M158" s="289" t="s">
        <v>1</v>
      </c>
      <c r="N158" s="290" t="s">
        <v>43</v>
      </c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431</v>
      </c>
      <c r="AU158" s="17" t="s">
        <v>86</v>
      </c>
      <c r="AY158" s="17" t="s">
        <v>431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86</v>
      </c>
      <c r="BK158" s="233">
        <f>I158*H158</f>
        <v>0</v>
      </c>
    </row>
    <row r="159" s="2" customFormat="1" ht="16.32" customHeight="1">
      <c r="A159" s="38"/>
      <c r="B159" s="39"/>
      <c r="C159" s="282" t="s">
        <v>1</v>
      </c>
      <c r="D159" s="282" t="s">
        <v>135</v>
      </c>
      <c r="E159" s="283" t="s">
        <v>1</v>
      </c>
      <c r="F159" s="284" t="s">
        <v>1</v>
      </c>
      <c r="G159" s="285" t="s">
        <v>1</v>
      </c>
      <c r="H159" s="286"/>
      <c r="I159" s="287"/>
      <c r="J159" s="288">
        <f>BK159</f>
        <v>0</v>
      </c>
      <c r="K159" s="227"/>
      <c r="L159" s="44"/>
      <c r="M159" s="289" t="s">
        <v>1</v>
      </c>
      <c r="N159" s="290" t="s">
        <v>43</v>
      </c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431</v>
      </c>
      <c r="AU159" s="17" t="s">
        <v>86</v>
      </c>
      <c r="AY159" s="17" t="s">
        <v>431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86</v>
      </c>
      <c r="BK159" s="233">
        <f>I159*H159</f>
        <v>0</v>
      </c>
    </row>
    <row r="160" s="2" customFormat="1" ht="16.32" customHeight="1">
      <c r="A160" s="38"/>
      <c r="B160" s="39"/>
      <c r="C160" s="282" t="s">
        <v>1</v>
      </c>
      <c r="D160" s="282" t="s">
        <v>135</v>
      </c>
      <c r="E160" s="283" t="s">
        <v>1</v>
      </c>
      <c r="F160" s="284" t="s">
        <v>1</v>
      </c>
      <c r="G160" s="285" t="s">
        <v>1</v>
      </c>
      <c r="H160" s="286"/>
      <c r="I160" s="287"/>
      <c r="J160" s="288">
        <f>BK160</f>
        <v>0</v>
      </c>
      <c r="K160" s="227"/>
      <c r="L160" s="44"/>
      <c r="M160" s="289" t="s">
        <v>1</v>
      </c>
      <c r="N160" s="290" t="s">
        <v>43</v>
      </c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431</v>
      </c>
      <c r="AU160" s="17" t="s">
        <v>86</v>
      </c>
      <c r="AY160" s="17" t="s">
        <v>431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86</v>
      </c>
      <c r="BK160" s="233">
        <f>I160*H160</f>
        <v>0</v>
      </c>
    </row>
    <row r="161" s="2" customFormat="1" ht="16.32" customHeight="1">
      <c r="A161" s="38"/>
      <c r="B161" s="39"/>
      <c r="C161" s="282" t="s">
        <v>1</v>
      </c>
      <c r="D161" s="282" t="s">
        <v>135</v>
      </c>
      <c r="E161" s="283" t="s">
        <v>1</v>
      </c>
      <c r="F161" s="284" t="s">
        <v>1</v>
      </c>
      <c r="G161" s="285" t="s">
        <v>1</v>
      </c>
      <c r="H161" s="286"/>
      <c r="I161" s="287"/>
      <c r="J161" s="288">
        <f>BK161</f>
        <v>0</v>
      </c>
      <c r="K161" s="227"/>
      <c r="L161" s="44"/>
      <c r="M161" s="289" t="s">
        <v>1</v>
      </c>
      <c r="N161" s="290" t="s">
        <v>43</v>
      </c>
      <c r="O161" s="291"/>
      <c r="P161" s="291"/>
      <c r="Q161" s="291"/>
      <c r="R161" s="291"/>
      <c r="S161" s="291"/>
      <c r="T161" s="2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431</v>
      </c>
      <c r="AU161" s="17" t="s">
        <v>86</v>
      </c>
      <c r="AY161" s="17" t="s">
        <v>431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86</v>
      </c>
      <c r="BK161" s="233">
        <f>I161*H161</f>
        <v>0</v>
      </c>
    </row>
    <row r="162" s="2" customFormat="1" ht="6.96" customHeight="1">
      <c r="A162" s="38"/>
      <c r="B162" s="66"/>
      <c r="C162" s="67"/>
      <c r="D162" s="67"/>
      <c r="E162" s="67"/>
      <c r="F162" s="67"/>
      <c r="G162" s="67"/>
      <c r="H162" s="67"/>
      <c r="I162" s="67"/>
      <c r="J162" s="67"/>
      <c r="K162" s="67"/>
      <c r="L162" s="44"/>
      <c r="M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</row>
  </sheetData>
  <sheetProtection sheet="1" autoFilter="0" formatColumns="0" formatRows="0" objects="1" scenarios="1" spinCount="100000" saltValue="A9rE1hBADjZ1Oe1i98vHNC2TJfvMyJeFGbyLtEBOl/CytJczIFaEF7LexzaHpMg7y/LrkI5l548DO+9JsXlXmg==" hashValue="Y8pzt4RnLXNjd49ucEpeOx48GHYkn4kH8rxPMU0Aj258jxQ+0J9fHiRqAEO5PQkehcA1ITkiO26uE7h+FOn9ig==" algorithmName="SHA-512" password="CC35"/>
  <autoFilter ref="C121:K1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dataValidations count="2">
    <dataValidation type="list" allowBlank="1" showInputMessage="1" showErrorMessage="1" error="Povoleny jsou hodnoty K, M." sqref="D157:D162">
      <formula1>"K, M"</formula1>
    </dataValidation>
    <dataValidation type="list" allowBlank="1" showInputMessage="1" showErrorMessage="1" error="Povoleny jsou hodnoty základní, snížená, zákl. přenesená, sníž. přenesená, nulová." sqref="N157:N162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2023-11-14T06:24:02Z</dcterms:created>
  <dcterms:modified xsi:type="dcterms:W3CDTF">2023-11-14T06:24:09Z</dcterms:modified>
</cp:coreProperties>
</file>