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85" windowWidth="24615" windowHeight="10935" tabRatio="786"/>
  </bookViews>
  <sheets>
    <sheet name="Rekapitulace stavby" sheetId="1" r:id="rId1"/>
    <sheet name="SO 01 - Oprava střechy ob..." sheetId="2" r:id="rId2"/>
    <sheet name="SO 02 - Oprava střechy ob..." sheetId="3" r:id="rId3"/>
    <sheet name="SO 03 - Oprava střechy ob..." sheetId="4" r:id="rId4"/>
    <sheet name="SO 04 - Hromosvody" sheetId="5" r:id="rId5"/>
    <sheet name="SO 05 - Výměna venkovní d..." sheetId="6" r:id="rId6"/>
    <sheet name="Pokyny pro vyplnění" sheetId="7" r:id="rId7"/>
  </sheets>
  <definedNames>
    <definedName name="_xlnm._FilterDatabase" localSheetId="1" hidden="1">'SO 01 - Oprava střechy ob...'!$C$91:$K$234</definedName>
    <definedName name="_xlnm._FilterDatabase" localSheetId="2" hidden="1">'SO 02 - Oprava střechy ob...'!$C$91:$K$204</definedName>
    <definedName name="_xlnm._FilterDatabase" localSheetId="3" hidden="1">'SO 03 - Oprava střechy ob...'!$C$91:$K$227</definedName>
    <definedName name="_xlnm._FilterDatabase" localSheetId="4" hidden="1">'SO 04 - Hromosvody'!$C$77:$K$103</definedName>
    <definedName name="_xlnm._FilterDatabase" localSheetId="5" hidden="1">'SO 05 - Výměna venkovní d...'!$C$96:$K$358</definedName>
    <definedName name="_xlnm.Print_Titles" localSheetId="0">'Rekapitulace stavby'!$49:$49</definedName>
    <definedName name="_xlnm.Print_Titles" localSheetId="1">'SO 01 - Oprava střechy ob...'!$91:$91</definedName>
    <definedName name="_xlnm.Print_Titles" localSheetId="2">'SO 02 - Oprava střechy ob...'!$91:$91</definedName>
    <definedName name="_xlnm.Print_Titles" localSheetId="3">'SO 03 - Oprava střechy ob...'!$91:$91</definedName>
    <definedName name="_xlnm.Print_Titles" localSheetId="4">'SO 04 - Hromosvody'!$77:$77</definedName>
    <definedName name="_xlnm.Print_Titles" localSheetId="5">'SO 05 - Výměna venkovní d...'!$96:$96</definedName>
    <definedName name="_xlnm.Print_Area" localSheetId="6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stavby'!$C$39:$AQ$57</definedName>
    <definedName name="_xlnm.Print_Area" localSheetId="1">'SO 01 - Oprava střechy ob...'!$C$4:$J$36,'SO 01 - Oprava střechy ob...'!$C$42:$J$73,'SO 01 - Oprava střechy ob...'!$C$79:$K$234</definedName>
    <definedName name="_xlnm.Print_Area" localSheetId="2">'SO 02 - Oprava střechy ob...'!$C$4:$J$36,'SO 02 - Oprava střechy ob...'!$C$42:$J$73,'SO 02 - Oprava střechy ob...'!$C$79:$K$204</definedName>
    <definedName name="_xlnm.Print_Area" localSheetId="3">'SO 03 - Oprava střechy ob...'!$C$4:$J$36,'SO 03 - Oprava střechy ob...'!$C$42:$J$73,'SO 03 - Oprava střechy ob...'!$C$79:$K$227</definedName>
    <definedName name="_xlnm.Print_Area" localSheetId="4">'SO 04 - Hromosvody'!$C$4:$J$36,'SO 04 - Hromosvody'!$C$42:$J$59,'SO 04 - Hromosvody'!$C$65:$K$103</definedName>
    <definedName name="_xlnm.Print_Area" localSheetId="5">'SO 05 - Výměna venkovní d...'!$C$4:$J$36,'SO 05 - Výměna venkovní d...'!$C$42:$J$78,'SO 05 - Výměna venkovní d...'!$C$84:$K$358</definedName>
  </definedNames>
  <calcPr calcId="145621"/>
</workbook>
</file>

<file path=xl/calcChain.xml><?xml version="1.0" encoding="utf-8"?>
<calcChain xmlns="http://schemas.openxmlformats.org/spreadsheetml/2006/main">
  <c r="AY56" i="1" l="1"/>
  <c r="AX56" i="1"/>
  <c r="BI357" i="6"/>
  <c r="BH357" i="6"/>
  <c r="BG357" i="6"/>
  <c r="BF357" i="6"/>
  <c r="T357" i="6"/>
  <c r="T356" i="6" s="1"/>
  <c r="R357" i="6"/>
  <c r="R356" i="6"/>
  <c r="P357" i="6"/>
  <c r="P356" i="6" s="1"/>
  <c r="BK357" i="6"/>
  <c r="BK356" i="6" s="1"/>
  <c r="J356" i="6" s="1"/>
  <c r="J77" i="6" s="1"/>
  <c r="J357" i="6"/>
  <c r="BE357" i="6"/>
  <c r="BI354" i="6"/>
  <c r="BH354" i="6"/>
  <c r="BG354" i="6"/>
  <c r="BF354" i="6"/>
  <c r="T354" i="6"/>
  <c r="T353" i="6" s="1"/>
  <c r="R354" i="6"/>
  <c r="R353" i="6" s="1"/>
  <c r="P354" i="6"/>
  <c r="P353" i="6" s="1"/>
  <c r="BK354" i="6"/>
  <c r="BK353" i="6" s="1"/>
  <c r="J354" i="6"/>
  <c r="BE354" i="6"/>
  <c r="BI352" i="6"/>
  <c r="BH352" i="6"/>
  <c r="BG352" i="6"/>
  <c r="BF352" i="6"/>
  <c r="T352" i="6"/>
  <c r="T351" i="6" s="1"/>
  <c r="T350" i="6" s="1"/>
  <c r="R352" i="6"/>
  <c r="R351" i="6"/>
  <c r="R350" i="6" s="1"/>
  <c r="P352" i="6"/>
  <c r="P351" i="6" s="1"/>
  <c r="BK352" i="6"/>
  <c r="BK351" i="6"/>
  <c r="J351" i="6" s="1"/>
  <c r="J75" i="6" s="1"/>
  <c r="J352" i="6"/>
  <c r="BE352" i="6" s="1"/>
  <c r="BI349" i="6"/>
  <c r="BH349" i="6"/>
  <c r="BG349" i="6"/>
  <c r="BF349" i="6"/>
  <c r="T349" i="6"/>
  <c r="R349" i="6"/>
  <c r="P349" i="6"/>
  <c r="BK349" i="6"/>
  <c r="J349" i="6"/>
  <c r="BE349" i="6" s="1"/>
  <c r="BI348" i="6"/>
  <c r="BH348" i="6"/>
  <c r="BG348" i="6"/>
  <c r="BF348" i="6"/>
  <c r="T348" i="6"/>
  <c r="R348" i="6"/>
  <c r="P348" i="6"/>
  <c r="BK348" i="6"/>
  <c r="J348" i="6"/>
  <c r="BE348" i="6" s="1"/>
  <c r="BI347" i="6"/>
  <c r="BH347" i="6"/>
  <c r="BG347" i="6"/>
  <c r="BF347" i="6"/>
  <c r="T347" i="6"/>
  <c r="R347" i="6"/>
  <c r="P347" i="6"/>
  <c r="BK347" i="6"/>
  <c r="J347" i="6"/>
  <c r="BE347" i="6" s="1"/>
  <c r="BI346" i="6"/>
  <c r="BH346" i="6"/>
  <c r="BG346" i="6"/>
  <c r="BF346" i="6"/>
  <c r="T346" i="6"/>
  <c r="R346" i="6"/>
  <c r="P346" i="6"/>
  <c r="BK346" i="6"/>
  <c r="J346" i="6"/>
  <c r="BE346" i="6" s="1"/>
  <c r="BI345" i="6"/>
  <c r="BH345" i="6"/>
  <c r="BG345" i="6"/>
  <c r="BF345" i="6"/>
  <c r="T345" i="6"/>
  <c r="R345" i="6"/>
  <c r="P345" i="6"/>
  <c r="BK345" i="6"/>
  <c r="J345" i="6"/>
  <c r="BE345" i="6" s="1"/>
  <c r="BI344" i="6"/>
  <c r="BH344" i="6"/>
  <c r="BG344" i="6"/>
  <c r="BF344" i="6"/>
  <c r="T344" i="6"/>
  <c r="R344" i="6"/>
  <c r="P344" i="6"/>
  <c r="BK344" i="6"/>
  <c r="J344" i="6"/>
  <c r="BE344" i="6" s="1"/>
  <c r="BI342" i="6"/>
  <c r="BH342" i="6"/>
  <c r="BG342" i="6"/>
  <c r="BF342" i="6"/>
  <c r="T342" i="6"/>
  <c r="R342" i="6"/>
  <c r="P342" i="6"/>
  <c r="BK342" i="6"/>
  <c r="J342" i="6"/>
  <c r="BE342" i="6"/>
  <c r="BI340" i="6"/>
  <c r="BH340" i="6"/>
  <c r="BG340" i="6"/>
  <c r="BF340" i="6"/>
  <c r="T340" i="6"/>
  <c r="T339" i="6"/>
  <c r="T338" i="6" s="1"/>
  <c r="R340" i="6"/>
  <c r="R339" i="6" s="1"/>
  <c r="R338" i="6" s="1"/>
  <c r="P340" i="6"/>
  <c r="P339" i="6"/>
  <c r="P338" i="6" s="1"/>
  <c r="BK340" i="6"/>
  <c r="BK339" i="6" s="1"/>
  <c r="J340" i="6"/>
  <c r="BE340" i="6"/>
  <c r="BI337" i="6"/>
  <c r="BH337" i="6"/>
  <c r="BG337" i="6"/>
  <c r="BF337" i="6"/>
  <c r="T337" i="6"/>
  <c r="R337" i="6"/>
  <c r="P337" i="6"/>
  <c r="BK337" i="6"/>
  <c r="J337" i="6"/>
  <c r="BE337" i="6"/>
  <c r="BI335" i="6"/>
  <c r="BH335" i="6"/>
  <c r="BG335" i="6"/>
  <c r="BF335" i="6"/>
  <c r="T335" i="6"/>
  <c r="R335" i="6"/>
  <c r="P335" i="6"/>
  <c r="BK335" i="6"/>
  <c r="J335" i="6"/>
  <c r="BE335" i="6"/>
  <c r="BI333" i="6"/>
  <c r="BH333" i="6"/>
  <c r="BG333" i="6"/>
  <c r="BF333" i="6"/>
  <c r="T333" i="6"/>
  <c r="R333" i="6"/>
  <c r="P333" i="6"/>
  <c r="BK333" i="6"/>
  <c r="J333" i="6"/>
  <c r="BE333" i="6"/>
  <c r="BI331" i="6"/>
  <c r="BH331" i="6"/>
  <c r="BG331" i="6"/>
  <c r="BF331" i="6"/>
  <c r="T331" i="6"/>
  <c r="R331" i="6"/>
  <c r="P331" i="6"/>
  <c r="BK331" i="6"/>
  <c r="J331" i="6"/>
  <c r="BE331" i="6"/>
  <c r="BI329" i="6"/>
  <c r="BH329" i="6"/>
  <c r="BG329" i="6"/>
  <c r="BF329" i="6"/>
  <c r="T329" i="6"/>
  <c r="R329" i="6"/>
  <c r="P329" i="6"/>
  <c r="BK329" i="6"/>
  <c r="J329" i="6"/>
  <c r="BE329" i="6"/>
  <c r="BI327" i="6"/>
  <c r="BH327" i="6"/>
  <c r="BG327" i="6"/>
  <c r="BF327" i="6"/>
  <c r="T327" i="6"/>
  <c r="R327" i="6"/>
  <c r="P327" i="6"/>
  <c r="BK327" i="6"/>
  <c r="J327" i="6"/>
  <c r="BE327" i="6"/>
  <c r="BI325" i="6"/>
  <c r="BH325" i="6"/>
  <c r="BG325" i="6"/>
  <c r="BF325" i="6"/>
  <c r="T325" i="6"/>
  <c r="T324" i="6"/>
  <c r="R325" i="6"/>
  <c r="R324" i="6"/>
  <c r="P325" i="6"/>
  <c r="P324" i="6"/>
  <c r="BK325" i="6"/>
  <c r="BK324" i="6"/>
  <c r="J324" i="6" s="1"/>
  <c r="J71" i="6" s="1"/>
  <c r="J325" i="6"/>
  <c r="BE325" i="6" s="1"/>
  <c r="BI323" i="6"/>
  <c r="BH323" i="6"/>
  <c r="BG323" i="6"/>
  <c r="BF323" i="6"/>
  <c r="T323" i="6"/>
  <c r="R323" i="6"/>
  <c r="P323" i="6"/>
  <c r="BK323" i="6"/>
  <c r="J323" i="6"/>
  <c r="BE323" i="6"/>
  <c r="BI322" i="6"/>
  <c r="BH322" i="6"/>
  <c r="BG322" i="6"/>
  <c r="BF322" i="6"/>
  <c r="T322" i="6"/>
  <c r="R322" i="6"/>
  <c r="P322" i="6"/>
  <c r="BK322" i="6"/>
  <c r="J322" i="6"/>
  <c r="BE322" i="6"/>
  <c r="BI318" i="6"/>
  <c r="BH318" i="6"/>
  <c r="BG318" i="6"/>
  <c r="BF318" i="6"/>
  <c r="T318" i="6"/>
  <c r="R318" i="6"/>
  <c r="P318" i="6"/>
  <c r="BK318" i="6"/>
  <c r="J318" i="6"/>
  <c r="BE318" i="6"/>
  <c r="BI316" i="6"/>
  <c r="BH316" i="6"/>
  <c r="BG316" i="6"/>
  <c r="BF316" i="6"/>
  <c r="T316" i="6"/>
  <c r="R316" i="6"/>
  <c r="P316" i="6"/>
  <c r="BK316" i="6"/>
  <c r="J316" i="6"/>
  <c r="BE316" i="6"/>
  <c r="BI314" i="6"/>
  <c r="BH314" i="6"/>
  <c r="BG314" i="6"/>
  <c r="BF314" i="6"/>
  <c r="T314" i="6"/>
  <c r="R314" i="6"/>
  <c r="P314" i="6"/>
  <c r="BK314" i="6"/>
  <c r="J314" i="6"/>
  <c r="BE314" i="6"/>
  <c r="BI312" i="6"/>
  <c r="BH312" i="6"/>
  <c r="BG312" i="6"/>
  <c r="BF312" i="6"/>
  <c r="T312" i="6"/>
  <c r="R312" i="6"/>
  <c r="P312" i="6"/>
  <c r="BK312" i="6"/>
  <c r="J312" i="6"/>
  <c r="BE312" i="6"/>
  <c r="BI308" i="6"/>
  <c r="BH308" i="6"/>
  <c r="BG308" i="6"/>
  <c r="BF308" i="6"/>
  <c r="T308" i="6"/>
  <c r="R308" i="6"/>
  <c r="P308" i="6"/>
  <c r="BK308" i="6"/>
  <c r="J308" i="6"/>
  <c r="BE308" i="6"/>
  <c r="BI307" i="6"/>
  <c r="BH307" i="6"/>
  <c r="BG307" i="6"/>
  <c r="BF307" i="6"/>
  <c r="T307" i="6"/>
  <c r="R307" i="6"/>
  <c r="P307" i="6"/>
  <c r="BK307" i="6"/>
  <c r="J307" i="6"/>
  <c r="BE307" i="6"/>
  <c r="BI303" i="6"/>
  <c r="BH303" i="6"/>
  <c r="BG303" i="6"/>
  <c r="BF303" i="6"/>
  <c r="T303" i="6"/>
  <c r="T302" i="6"/>
  <c r="R303" i="6"/>
  <c r="R302" i="6"/>
  <c r="P303" i="6"/>
  <c r="P302" i="6"/>
  <c r="BK303" i="6"/>
  <c r="BK302" i="6"/>
  <c r="J302" i="6" s="1"/>
  <c r="J70" i="6" s="1"/>
  <c r="J303" i="6"/>
  <c r="BE303" i="6" s="1"/>
  <c r="BI301" i="6"/>
  <c r="BH301" i="6"/>
  <c r="BG301" i="6"/>
  <c r="BF301" i="6"/>
  <c r="T301" i="6"/>
  <c r="R301" i="6"/>
  <c r="P301" i="6"/>
  <c r="BK301" i="6"/>
  <c r="J301" i="6"/>
  <c r="BE301" i="6"/>
  <c r="BI296" i="6"/>
  <c r="BH296" i="6"/>
  <c r="BG296" i="6"/>
  <c r="BF296" i="6"/>
  <c r="T296" i="6"/>
  <c r="R296" i="6"/>
  <c r="P296" i="6"/>
  <c r="BK296" i="6"/>
  <c r="J296" i="6"/>
  <c r="BE296" i="6"/>
  <c r="BI295" i="6"/>
  <c r="BH295" i="6"/>
  <c r="BG295" i="6"/>
  <c r="BF295" i="6"/>
  <c r="T295" i="6"/>
  <c r="R295" i="6"/>
  <c r="P295" i="6"/>
  <c r="BK295" i="6"/>
  <c r="J295" i="6"/>
  <c r="BE295" i="6"/>
  <c r="BI294" i="6"/>
  <c r="BH294" i="6"/>
  <c r="BG294" i="6"/>
  <c r="BF294" i="6"/>
  <c r="T294" i="6"/>
  <c r="R294" i="6"/>
  <c r="P294" i="6"/>
  <c r="BK294" i="6"/>
  <c r="J294" i="6"/>
  <c r="BE294" i="6"/>
  <c r="BI293" i="6"/>
  <c r="BH293" i="6"/>
  <c r="BG293" i="6"/>
  <c r="BF293" i="6"/>
  <c r="T293" i="6"/>
  <c r="R293" i="6"/>
  <c r="P293" i="6"/>
  <c r="BK293" i="6"/>
  <c r="J293" i="6"/>
  <c r="BE293" i="6"/>
  <c r="BI291" i="6"/>
  <c r="BH291" i="6"/>
  <c r="BG291" i="6"/>
  <c r="BF291" i="6"/>
  <c r="T291" i="6"/>
  <c r="T290" i="6"/>
  <c r="R291" i="6"/>
  <c r="R290" i="6"/>
  <c r="P291" i="6"/>
  <c r="P290" i="6"/>
  <c r="BK291" i="6"/>
  <c r="BK290" i="6"/>
  <c r="J290" i="6" s="1"/>
  <c r="J69" i="6" s="1"/>
  <c r="J291" i="6"/>
  <c r="BE291" i="6" s="1"/>
  <c r="BI287" i="6"/>
  <c r="BH287" i="6"/>
  <c r="BG287" i="6"/>
  <c r="BF287" i="6"/>
  <c r="T287" i="6"/>
  <c r="T286" i="6"/>
  <c r="R287" i="6"/>
  <c r="R286" i="6"/>
  <c r="P287" i="6"/>
  <c r="P286" i="6"/>
  <c r="BK287" i="6"/>
  <c r="BK286" i="6"/>
  <c r="J286" i="6" s="1"/>
  <c r="J68" i="6" s="1"/>
  <c r="J287" i="6"/>
  <c r="BE287" i="6" s="1"/>
  <c r="BI285" i="6"/>
  <c r="BH285" i="6"/>
  <c r="BG285" i="6"/>
  <c r="BF285" i="6"/>
  <c r="T285" i="6"/>
  <c r="R285" i="6"/>
  <c r="P285" i="6"/>
  <c r="BK285" i="6"/>
  <c r="J285" i="6"/>
  <c r="BE285" i="6"/>
  <c r="BI284" i="6"/>
  <c r="BH284" i="6"/>
  <c r="BG284" i="6"/>
  <c r="BF284" i="6"/>
  <c r="T284" i="6"/>
  <c r="R284" i="6"/>
  <c r="P284" i="6"/>
  <c r="BK284" i="6"/>
  <c r="J284" i="6"/>
  <c r="BE284" i="6"/>
  <c r="BI281" i="6"/>
  <c r="BH281" i="6"/>
  <c r="BG281" i="6"/>
  <c r="BF281" i="6"/>
  <c r="T281" i="6"/>
  <c r="R281" i="6"/>
  <c r="P281" i="6"/>
  <c r="BK281" i="6"/>
  <c r="J281" i="6"/>
  <c r="BE281" i="6"/>
  <c r="BI279" i="6"/>
  <c r="BH279" i="6"/>
  <c r="BG279" i="6"/>
  <c r="BF279" i="6"/>
  <c r="T279" i="6"/>
  <c r="R279" i="6"/>
  <c r="P279" i="6"/>
  <c r="BK279" i="6"/>
  <c r="J279" i="6"/>
  <c r="BE279" i="6"/>
  <c r="BI277" i="6"/>
  <c r="BH277" i="6"/>
  <c r="BG277" i="6"/>
  <c r="BF277" i="6"/>
  <c r="T277" i="6"/>
  <c r="T276" i="6"/>
  <c r="T275" i="6" s="1"/>
  <c r="R277" i="6"/>
  <c r="R276" i="6" s="1"/>
  <c r="R275" i="6" s="1"/>
  <c r="P277" i="6"/>
  <c r="P276" i="6"/>
  <c r="P275" i="6" s="1"/>
  <c r="BK277" i="6"/>
  <c r="BK276" i="6" s="1"/>
  <c r="J277" i="6"/>
  <c r="BE277" i="6"/>
  <c r="BI274" i="6"/>
  <c r="BH274" i="6"/>
  <c r="BG274" i="6"/>
  <c r="BF274" i="6"/>
  <c r="T274" i="6"/>
  <c r="T273" i="6"/>
  <c r="R274" i="6"/>
  <c r="R273" i="6"/>
  <c r="P274" i="6"/>
  <c r="P273" i="6"/>
  <c r="BK274" i="6"/>
  <c r="BK273" i="6"/>
  <c r="J273" i="6" s="1"/>
  <c r="J65" i="6" s="1"/>
  <c r="J274" i="6"/>
  <c r="BE274" i="6" s="1"/>
  <c r="BI269" i="6"/>
  <c r="BH269" i="6"/>
  <c r="BG269" i="6"/>
  <c r="BF269" i="6"/>
  <c r="T269" i="6"/>
  <c r="R269" i="6"/>
  <c r="P269" i="6"/>
  <c r="BK269" i="6"/>
  <c r="J269" i="6"/>
  <c r="BE269" i="6"/>
  <c r="BI267" i="6"/>
  <c r="BH267" i="6"/>
  <c r="BG267" i="6"/>
  <c r="BF267" i="6"/>
  <c r="T267" i="6"/>
  <c r="R267" i="6"/>
  <c r="P267" i="6"/>
  <c r="BK267" i="6"/>
  <c r="J267" i="6"/>
  <c r="BE267" i="6"/>
  <c r="BI265" i="6"/>
  <c r="BH265" i="6"/>
  <c r="BG265" i="6"/>
  <c r="BF265" i="6"/>
  <c r="T265" i="6"/>
  <c r="R265" i="6"/>
  <c r="P265" i="6"/>
  <c r="BK265" i="6"/>
  <c r="J265" i="6"/>
  <c r="BE265" i="6"/>
  <c r="BI260" i="6"/>
  <c r="BH260" i="6"/>
  <c r="BG260" i="6"/>
  <c r="BF260" i="6"/>
  <c r="T260" i="6"/>
  <c r="R260" i="6"/>
  <c r="P260" i="6"/>
  <c r="BK260" i="6"/>
  <c r="J260" i="6"/>
  <c r="BE260" i="6"/>
  <c r="BI258" i="6"/>
  <c r="BH258" i="6"/>
  <c r="BG258" i="6"/>
  <c r="BF258" i="6"/>
  <c r="T258" i="6"/>
  <c r="R258" i="6"/>
  <c r="P258" i="6"/>
  <c r="BK258" i="6"/>
  <c r="J258" i="6"/>
  <c r="BE258" i="6"/>
  <c r="BI257" i="6"/>
  <c r="BH257" i="6"/>
  <c r="BG257" i="6"/>
  <c r="BF257" i="6"/>
  <c r="T257" i="6"/>
  <c r="T256" i="6"/>
  <c r="R257" i="6"/>
  <c r="R256" i="6"/>
  <c r="P257" i="6"/>
  <c r="P256" i="6"/>
  <c r="BK257" i="6"/>
  <c r="BK256" i="6"/>
  <c r="J256" i="6" s="1"/>
  <c r="J64" i="6" s="1"/>
  <c r="J257" i="6"/>
  <c r="BE257" i="6" s="1"/>
  <c r="BI254" i="6"/>
  <c r="BH254" i="6"/>
  <c r="BG254" i="6"/>
  <c r="BF254" i="6"/>
  <c r="T254" i="6"/>
  <c r="R254" i="6"/>
  <c r="P254" i="6"/>
  <c r="BK254" i="6"/>
  <c r="J254" i="6"/>
  <c r="BE254" i="6"/>
  <c r="BI251" i="6"/>
  <c r="BH251" i="6"/>
  <c r="BG251" i="6"/>
  <c r="BF251" i="6"/>
  <c r="T251" i="6"/>
  <c r="R251" i="6"/>
  <c r="P251" i="6"/>
  <c r="BK251" i="6"/>
  <c r="J251" i="6"/>
  <c r="BE251" i="6"/>
  <c r="BI249" i="6"/>
  <c r="BH249" i="6"/>
  <c r="BG249" i="6"/>
  <c r="BF249" i="6"/>
  <c r="T249" i="6"/>
  <c r="R249" i="6"/>
  <c r="P249" i="6"/>
  <c r="BK249" i="6"/>
  <c r="J249" i="6"/>
  <c r="BE249" i="6"/>
  <c r="BI245" i="6"/>
  <c r="BH245" i="6"/>
  <c r="BG245" i="6"/>
  <c r="BF245" i="6"/>
  <c r="T245" i="6"/>
  <c r="R245" i="6"/>
  <c r="P245" i="6"/>
  <c r="BK245" i="6"/>
  <c r="J245" i="6"/>
  <c r="BE245" i="6"/>
  <c r="BI241" i="6"/>
  <c r="BH241" i="6"/>
  <c r="BG241" i="6"/>
  <c r="BF241" i="6"/>
  <c r="T241" i="6"/>
  <c r="R241" i="6"/>
  <c r="P241" i="6"/>
  <c r="BK241" i="6"/>
  <c r="J241" i="6"/>
  <c r="BE241" i="6"/>
  <c r="BI239" i="6"/>
  <c r="BH239" i="6"/>
  <c r="BG239" i="6"/>
  <c r="BF239" i="6"/>
  <c r="T239" i="6"/>
  <c r="R239" i="6"/>
  <c r="P239" i="6"/>
  <c r="BK239" i="6"/>
  <c r="J239" i="6"/>
  <c r="BE239" i="6"/>
  <c r="BI234" i="6"/>
  <c r="BH234" i="6"/>
  <c r="BG234" i="6"/>
  <c r="BF234" i="6"/>
  <c r="T234" i="6"/>
  <c r="R234" i="6"/>
  <c r="P234" i="6"/>
  <c r="BK234" i="6"/>
  <c r="J234" i="6"/>
  <c r="BE234" i="6"/>
  <c r="BI230" i="6"/>
  <c r="BH230" i="6"/>
  <c r="BG230" i="6"/>
  <c r="BF230" i="6"/>
  <c r="T230" i="6"/>
  <c r="R230" i="6"/>
  <c r="P230" i="6"/>
  <c r="BK230" i="6"/>
  <c r="J230" i="6"/>
  <c r="BE230" i="6"/>
  <c r="BI228" i="6"/>
  <c r="BH228" i="6"/>
  <c r="BG228" i="6"/>
  <c r="BF228" i="6"/>
  <c r="T228" i="6"/>
  <c r="R228" i="6"/>
  <c r="P228" i="6"/>
  <c r="BK228" i="6"/>
  <c r="J228" i="6"/>
  <c r="BE228" i="6"/>
  <c r="BI226" i="6"/>
  <c r="BH226" i="6"/>
  <c r="BG226" i="6"/>
  <c r="BF226" i="6"/>
  <c r="T226" i="6"/>
  <c r="R226" i="6"/>
  <c r="P226" i="6"/>
  <c r="BK226" i="6"/>
  <c r="J226" i="6"/>
  <c r="BE226" i="6"/>
  <c r="BI225" i="6"/>
  <c r="BH225" i="6"/>
  <c r="BG225" i="6"/>
  <c r="BF225" i="6"/>
  <c r="T225" i="6"/>
  <c r="R225" i="6"/>
  <c r="P225" i="6"/>
  <c r="BK225" i="6"/>
  <c r="J225" i="6"/>
  <c r="BE225" i="6"/>
  <c r="BI218" i="6"/>
  <c r="BH218" i="6"/>
  <c r="BG218" i="6"/>
  <c r="BF218" i="6"/>
  <c r="T218" i="6"/>
  <c r="R218" i="6"/>
  <c r="P218" i="6"/>
  <c r="BK218" i="6"/>
  <c r="J218" i="6"/>
  <c r="BE218" i="6"/>
  <c r="BI216" i="6"/>
  <c r="BH216" i="6"/>
  <c r="BG216" i="6"/>
  <c r="BF216" i="6"/>
  <c r="T216" i="6"/>
  <c r="T215" i="6"/>
  <c r="R216" i="6"/>
  <c r="R215" i="6"/>
  <c r="P216" i="6"/>
  <c r="P215" i="6"/>
  <c r="BK216" i="6"/>
  <c r="BK215" i="6"/>
  <c r="J215" i="6" s="1"/>
  <c r="J63" i="6" s="1"/>
  <c r="J216" i="6"/>
  <c r="BE216" i="6" s="1"/>
  <c r="BI214" i="6"/>
  <c r="BH214" i="6"/>
  <c r="BG214" i="6"/>
  <c r="BF214" i="6"/>
  <c r="T214" i="6"/>
  <c r="R214" i="6"/>
  <c r="P214" i="6"/>
  <c r="BK214" i="6"/>
  <c r="J214" i="6"/>
  <c r="BE214" i="6"/>
  <c r="BI212" i="6"/>
  <c r="BH212" i="6"/>
  <c r="BG212" i="6"/>
  <c r="BF212" i="6"/>
  <c r="T212" i="6"/>
  <c r="R212" i="6"/>
  <c r="P212" i="6"/>
  <c r="BK212" i="6"/>
  <c r="J212" i="6"/>
  <c r="BE212" i="6"/>
  <c r="BI211" i="6"/>
  <c r="BH211" i="6"/>
  <c r="BG211" i="6"/>
  <c r="BF211" i="6"/>
  <c r="T211" i="6"/>
  <c r="R211" i="6"/>
  <c r="P211" i="6"/>
  <c r="BK211" i="6"/>
  <c r="J211" i="6"/>
  <c r="BE211" i="6"/>
  <c r="BI210" i="6"/>
  <c r="BH210" i="6"/>
  <c r="BG210" i="6"/>
  <c r="BF210" i="6"/>
  <c r="T210" i="6"/>
  <c r="R210" i="6"/>
  <c r="P210" i="6"/>
  <c r="BK210" i="6"/>
  <c r="J210" i="6"/>
  <c r="BE210" i="6"/>
  <c r="BI209" i="6"/>
  <c r="BH209" i="6"/>
  <c r="BG209" i="6"/>
  <c r="BF209" i="6"/>
  <c r="T209" i="6"/>
  <c r="R209" i="6"/>
  <c r="P209" i="6"/>
  <c r="BK209" i="6"/>
  <c r="J209" i="6"/>
  <c r="BE209" i="6"/>
  <c r="BI208" i="6"/>
  <c r="BH208" i="6"/>
  <c r="BG208" i="6"/>
  <c r="BF208" i="6"/>
  <c r="T208" i="6"/>
  <c r="T207" i="6"/>
  <c r="R208" i="6"/>
  <c r="R207" i="6"/>
  <c r="P208" i="6"/>
  <c r="P207" i="6"/>
  <c r="BK208" i="6"/>
  <c r="BK207" i="6"/>
  <c r="J207" i="6" s="1"/>
  <c r="J62" i="6" s="1"/>
  <c r="J208" i="6"/>
  <c r="BE208" i="6" s="1"/>
  <c r="BI202" i="6"/>
  <c r="BH202" i="6"/>
  <c r="BG202" i="6"/>
  <c r="BF202" i="6"/>
  <c r="T202" i="6"/>
  <c r="R202" i="6"/>
  <c r="P202" i="6"/>
  <c r="BK202" i="6"/>
  <c r="J202" i="6"/>
  <c r="BE202" i="6"/>
  <c r="BI196" i="6"/>
  <c r="BH196" i="6"/>
  <c r="BG196" i="6"/>
  <c r="BF196" i="6"/>
  <c r="T196" i="6"/>
  <c r="R196" i="6"/>
  <c r="P196" i="6"/>
  <c r="BK196" i="6"/>
  <c r="J196" i="6"/>
  <c r="BE196" i="6"/>
  <c r="BI194" i="6"/>
  <c r="BH194" i="6"/>
  <c r="BG194" i="6"/>
  <c r="BF194" i="6"/>
  <c r="T194" i="6"/>
  <c r="R194" i="6"/>
  <c r="P194" i="6"/>
  <c r="BK194" i="6"/>
  <c r="J194" i="6"/>
  <c r="BE194" i="6"/>
  <c r="BI192" i="6"/>
  <c r="BH192" i="6"/>
  <c r="BG192" i="6"/>
  <c r="BF192" i="6"/>
  <c r="T192" i="6"/>
  <c r="R192" i="6"/>
  <c r="P192" i="6"/>
  <c r="BK192" i="6"/>
  <c r="J192" i="6"/>
  <c r="BE192" i="6"/>
  <c r="BI190" i="6"/>
  <c r="BH190" i="6"/>
  <c r="BG190" i="6"/>
  <c r="BF190" i="6"/>
  <c r="T190" i="6"/>
  <c r="T189" i="6"/>
  <c r="R190" i="6"/>
  <c r="R189" i="6"/>
  <c r="P190" i="6"/>
  <c r="P189" i="6"/>
  <c r="BK190" i="6"/>
  <c r="BK189" i="6"/>
  <c r="J189" i="6" s="1"/>
  <c r="J61" i="6" s="1"/>
  <c r="J190" i="6"/>
  <c r="BE190" i="6" s="1"/>
  <c r="BI184" i="6"/>
  <c r="BH184" i="6"/>
  <c r="BG184" i="6"/>
  <c r="BF184" i="6"/>
  <c r="T184" i="6"/>
  <c r="R184" i="6"/>
  <c r="P184" i="6"/>
  <c r="BK184" i="6"/>
  <c r="J184" i="6"/>
  <c r="BE184" i="6"/>
  <c r="BI178" i="6"/>
  <c r="BH178" i="6"/>
  <c r="BG178" i="6"/>
  <c r="BF178" i="6"/>
  <c r="T178" i="6"/>
  <c r="R178" i="6"/>
  <c r="P178" i="6"/>
  <c r="BK178" i="6"/>
  <c r="J178" i="6"/>
  <c r="BE178" i="6"/>
  <c r="BI172" i="6"/>
  <c r="BH172" i="6"/>
  <c r="BG172" i="6"/>
  <c r="BF172" i="6"/>
  <c r="T172" i="6"/>
  <c r="R172" i="6"/>
  <c r="P172" i="6"/>
  <c r="BK172" i="6"/>
  <c r="J172" i="6"/>
  <c r="BE172" i="6"/>
  <c r="BI170" i="6"/>
  <c r="BH170" i="6"/>
  <c r="BG170" i="6"/>
  <c r="BF170" i="6"/>
  <c r="T170" i="6"/>
  <c r="R170" i="6"/>
  <c r="P170" i="6"/>
  <c r="BK170" i="6"/>
  <c r="J170" i="6"/>
  <c r="BE170" i="6"/>
  <c r="BI167" i="6"/>
  <c r="BH167" i="6"/>
  <c r="BG167" i="6"/>
  <c r="BF167" i="6"/>
  <c r="T167" i="6"/>
  <c r="T166" i="6"/>
  <c r="R167" i="6"/>
  <c r="R166" i="6"/>
  <c r="P167" i="6"/>
  <c r="P166" i="6"/>
  <c r="BK167" i="6"/>
  <c r="BK166" i="6"/>
  <c r="J166" i="6" s="1"/>
  <c r="J60" i="6" s="1"/>
  <c r="J167" i="6"/>
  <c r="BE167" i="6" s="1"/>
  <c r="BI164" i="6"/>
  <c r="BH164" i="6"/>
  <c r="BG164" i="6"/>
  <c r="BF164" i="6"/>
  <c r="T164" i="6"/>
  <c r="R164" i="6"/>
  <c r="P164" i="6"/>
  <c r="BK164" i="6"/>
  <c r="J164" i="6"/>
  <c r="BE164" i="6"/>
  <c r="BI163" i="6"/>
  <c r="BH163" i="6"/>
  <c r="BG163" i="6"/>
  <c r="BF163" i="6"/>
  <c r="T163" i="6"/>
  <c r="R163" i="6"/>
  <c r="P163" i="6"/>
  <c r="BK163" i="6"/>
  <c r="J163" i="6"/>
  <c r="BE163" i="6"/>
  <c r="BI160" i="6"/>
  <c r="BH160" i="6"/>
  <c r="BG160" i="6"/>
  <c r="BF160" i="6"/>
  <c r="T160" i="6"/>
  <c r="R160" i="6"/>
  <c r="P160" i="6"/>
  <c r="BK160" i="6"/>
  <c r="J160" i="6"/>
  <c r="BE160" i="6"/>
  <c r="BI158" i="6"/>
  <c r="BH158" i="6"/>
  <c r="BG158" i="6"/>
  <c r="BF158" i="6"/>
  <c r="T158" i="6"/>
  <c r="R158" i="6"/>
  <c r="P158" i="6"/>
  <c r="BK158" i="6"/>
  <c r="J158" i="6"/>
  <c r="BE158" i="6"/>
  <c r="BI157" i="6"/>
  <c r="BH157" i="6"/>
  <c r="BG157" i="6"/>
  <c r="BF157" i="6"/>
  <c r="T157" i="6"/>
  <c r="R157" i="6"/>
  <c r="P157" i="6"/>
  <c r="BK157" i="6"/>
  <c r="J157" i="6"/>
  <c r="BE157" i="6"/>
  <c r="BI155" i="6"/>
  <c r="BH155" i="6"/>
  <c r="BG155" i="6"/>
  <c r="BF155" i="6"/>
  <c r="T155" i="6"/>
  <c r="R155" i="6"/>
  <c r="P155" i="6"/>
  <c r="BK155" i="6"/>
  <c r="J155" i="6"/>
  <c r="BE155" i="6"/>
  <c r="BI153" i="6"/>
  <c r="BH153" i="6"/>
  <c r="BG153" i="6"/>
  <c r="BF153" i="6"/>
  <c r="T153" i="6"/>
  <c r="R153" i="6"/>
  <c r="P153" i="6"/>
  <c r="BK153" i="6"/>
  <c r="J153" i="6"/>
  <c r="BE153" i="6"/>
  <c r="BI151" i="6"/>
  <c r="BH151" i="6"/>
  <c r="BG151" i="6"/>
  <c r="BF151" i="6"/>
  <c r="T151" i="6"/>
  <c r="R151" i="6"/>
  <c r="P151" i="6"/>
  <c r="BK151" i="6"/>
  <c r="J151" i="6"/>
  <c r="BE151" i="6"/>
  <c r="BI148" i="6"/>
  <c r="BH148" i="6"/>
  <c r="BG148" i="6"/>
  <c r="BF148" i="6"/>
  <c r="T148" i="6"/>
  <c r="R148" i="6"/>
  <c r="P148" i="6"/>
  <c r="BK148" i="6"/>
  <c r="J148" i="6"/>
  <c r="BE148" i="6"/>
  <c r="BI146" i="6"/>
  <c r="BH146" i="6"/>
  <c r="BG146" i="6"/>
  <c r="BF146" i="6"/>
  <c r="T146" i="6"/>
  <c r="R146" i="6"/>
  <c r="P146" i="6"/>
  <c r="BK146" i="6"/>
  <c r="J146" i="6"/>
  <c r="BE146" i="6"/>
  <c r="BI143" i="6"/>
  <c r="BH143" i="6"/>
  <c r="BG143" i="6"/>
  <c r="BF143" i="6"/>
  <c r="T143" i="6"/>
  <c r="T142" i="6"/>
  <c r="R143" i="6"/>
  <c r="R142" i="6"/>
  <c r="P143" i="6"/>
  <c r="P142" i="6"/>
  <c r="BK143" i="6"/>
  <c r="BK142" i="6"/>
  <c r="J142" i="6" s="1"/>
  <c r="J59" i="6" s="1"/>
  <c r="J143" i="6"/>
  <c r="BE143" i="6" s="1"/>
  <c r="BI137" i="6"/>
  <c r="BH137" i="6"/>
  <c r="BG137" i="6"/>
  <c r="BF137" i="6"/>
  <c r="T137" i="6"/>
  <c r="R137" i="6"/>
  <c r="P137" i="6"/>
  <c r="BK137" i="6"/>
  <c r="J137" i="6"/>
  <c r="BE137" i="6"/>
  <c r="BI131" i="6"/>
  <c r="BH131" i="6"/>
  <c r="BG131" i="6"/>
  <c r="BF131" i="6"/>
  <c r="T131" i="6"/>
  <c r="R131" i="6"/>
  <c r="P131" i="6"/>
  <c r="BK131" i="6"/>
  <c r="J131" i="6"/>
  <c r="BE131" i="6"/>
  <c r="BI129" i="6"/>
  <c r="BH129" i="6"/>
  <c r="BG129" i="6"/>
  <c r="BF129" i="6"/>
  <c r="T129" i="6"/>
  <c r="R129" i="6"/>
  <c r="P129" i="6"/>
  <c r="BK129" i="6"/>
  <c r="J129" i="6"/>
  <c r="BE129" i="6"/>
  <c r="BI127" i="6"/>
  <c r="BH127" i="6"/>
  <c r="BG127" i="6"/>
  <c r="BF127" i="6"/>
  <c r="T127" i="6"/>
  <c r="R127" i="6"/>
  <c r="P127" i="6"/>
  <c r="BK127" i="6"/>
  <c r="J127" i="6"/>
  <c r="BE127" i="6"/>
  <c r="BI121" i="6"/>
  <c r="BH121" i="6"/>
  <c r="BG121" i="6"/>
  <c r="BF121" i="6"/>
  <c r="T121" i="6"/>
  <c r="R121" i="6"/>
  <c r="P121" i="6"/>
  <c r="BK121" i="6"/>
  <c r="J121" i="6"/>
  <c r="BE121" i="6"/>
  <c r="BI114" i="6"/>
  <c r="BH114" i="6"/>
  <c r="BG114" i="6"/>
  <c r="BF114" i="6"/>
  <c r="T114" i="6"/>
  <c r="R114" i="6"/>
  <c r="P114" i="6"/>
  <c r="BK114" i="6"/>
  <c r="J114" i="6"/>
  <c r="BE114" i="6"/>
  <c r="BI112" i="6"/>
  <c r="BH112" i="6"/>
  <c r="BG112" i="6"/>
  <c r="BF112" i="6"/>
  <c r="T112" i="6"/>
  <c r="R112" i="6"/>
  <c r="P112" i="6"/>
  <c r="BK112" i="6"/>
  <c r="J112" i="6"/>
  <c r="BE112" i="6"/>
  <c r="BI109" i="6"/>
  <c r="BH109" i="6"/>
  <c r="BG109" i="6"/>
  <c r="BF109" i="6"/>
  <c r="T109" i="6"/>
  <c r="R109" i="6"/>
  <c r="P109" i="6"/>
  <c r="BK109" i="6"/>
  <c r="J109" i="6"/>
  <c r="BE109" i="6"/>
  <c r="BI104" i="6"/>
  <c r="BH104" i="6"/>
  <c r="BG104" i="6"/>
  <c r="BF104" i="6"/>
  <c r="T104" i="6"/>
  <c r="R104" i="6"/>
  <c r="P104" i="6"/>
  <c r="BK104" i="6"/>
  <c r="J104" i="6"/>
  <c r="BE104" i="6"/>
  <c r="BI102" i="6"/>
  <c r="BH102" i="6"/>
  <c r="BG102" i="6"/>
  <c r="BF102" i="6"/>
  <c r="T102" i="6"/>
  <c r="R102" i="6"/>
  <c r="P102" i="6"/>
  <c r="BK102" i="6"/>
  <c r="J102" i="6"/>
  <c r="BE102" i="6"/>
  <c r="BI100" i="6"/>
  <c r="F34" i="6"/>
  <c r="BD56" i="1" s="1"/>
  <c r="BH100" i="6"/>
  <c r="F33" i="6" s="1"/>
  <c r="BC56" i="1" s="1"/>
  <c r="BG100" i="6"/>
  <c r="F32" i="6"/>
  <c r="BB56" i="1" s="1"/>
  <c r="BF100" i="6"/>
  <c r="J31" i="6" s="1"/>
  <c r="AW56" i="1" s="1"/>
  <c r="T100" i="6"/>
  <c r="T99" i="6"/>
  <c r="T98" i="6" s="1"/>
  <c r="R100" i="6"/>
  <c r="R99" i="6"/>
  <c r="R98" i="6" s="1"/>
  <c r="P100" i="6"/>
  <c r="P99" i="6"/>
  <c r="P98" i="6" s="1"/>
  <c r="BK100" i="6"/>
  <c r="BK99" i="6" s="1"/>
  <c r="J100" i="6"/>
  <c r="BE100" i="6" s="1"/>
  <c r="F91" i="6"/>
  <c r="E89" i="6"/>
  <c r="F49" i="6"/>
  <c r="E47" i="6"/>
  <c r="J21" i="6"/>
  <c r="E21" i="6"/>
  <c r="J93" i="6" s="1"/>
  <c r="J51" i="6"/>
  <c r="J20" i="6"/>
  <c r="J18" i="6"/>
  <c r="E18" i="6"/>
  <c r="F94" i="6"/>
  <c r="F52" i="6"/>
  <c r="J17" i="6"/>
  <c r="J15" i="6"/>
  <c r="E15" i="6"/>
  <c r="F93" i="6" s="1"/>
  <c r="F51" i="6"/>
  <c r="J14" i="6"/>
  <c r="J12" i="6"/>
  <c r="J91" i="6" s="1"/>
  <c r="J49" i="6"/>
  <c r="E7" i="6"/>
  <c r="E87" i="6"/>
  <c r="E45" i="6"/>
  <c r="AY55" i="1"/>
  <c r="AX55" i="1"/>
  <c r="BI103" i="5"/>
  <c r="BH103" i="5"/>
  <c r="BG103" i="5"/>
  <c r="BF103" i="5"/>
  <c r="T103" i="5"/>
  <c r="R103" i="5"/>
  <c r="P103" i="5"/>
  <c r="BK103" i="5"/>
  <c r="J103" i="5"/>
  <c r="BE103" i="5" s="1"/>
  <c r="BI102" i="5"/>
  <c r="BH102" i="5"/>
  <c r="BG102" i="5"/>
  <c r="BF102" i="5"/>
  <c r="T102" i="5"/>
  <c r="R102" i="5"/>
  <c r="P102" i="5"/>
  <c r="BK102" i="5"/>
  <c r="J102" i="5"/>
  <c r="BE102" i="5" s="1"/>
  <c r="BI101" i="5"/>
  <c r="BH101" i="5"/>
  <c r="BG101" i="5"/>
  <c r="BF101" i="5"/>
  <c r="T101" i="5"/>
  <c r="T100" i="5" s="1"/>
  <c r="R101" i="5"/>
  <c r="R100" i="5" s="1"/>
  <c r="P101" i="5"/>
  <c r="P100" i="5" s="1"/>
  <c r="BK101" i="5"/>
  <c r="BK100" i="5" s="1"/>
  <c r="J100" i="5" s="1"/>
  <c r="J58" i="5" s="1"/>
  <c r="J101" i="5"/>
  <c r="BE101" i="5"/>
  <c r="BI99" i="5"/>
  <c r="BH99" i="5"/>
  <c r="BG99" i="5"/>
  <c r="BF99" i="5"/>
  <c r="T99" i="5"/>
  <c r="R99" i="5"/>
  <c r="P99" i="5"/>
  <c r="BK99" i="5"/>
  <c r="J99" i="5"/>
  <c r="BE99" i="5" s="1"/>
  <c r="BI98" i="5"/>
  <c r="BH98" i="5"/>
  <c r="BG98" i="5"/>
  <c r="BF98" i="5"/>
  <c r="T98" i="5"/>
  <c r="R98" i="5"/>
  <c r="P98" i="5"/>
  <c r="BK98" i="5"/>
  <c r="J98" i="5"/>
  <c r="BE98" i="5" s="1"/>
  <c r="BI97" i="5"/>
  <c r="BH97" i="5"/>
  <c r="BG97" i="5"/>
  <c r="BF97" i="5"/>
  <c r="T97" i="5"/>
  <c r="R97" i="5"/>
  <c r="P97" i="5"/>
  <c r="BK97" i="5"/>
  <c r="J97" i="5"/>
  <c r="BE97" i="5" s="1"/>
  <c r="BI96" i="5"/>
  <c r="BH96" i="5"/>
  <c r="BG96" i="5"/>
  <c r="BF96" i="5"/>
  <c r="T96" i="5"/>
  <c r="R96" i="5"/>
  <c r="P96" i="5"/>
  <c r="BK96" i="5"/>
  <c r="J96" i="5"/>
  <c r="BE96" i="5" s="1"/>
  <c r="BI95" i="5"/>
  <c r="BH95" i="5"/>
  <c r="BG95" i="5"/>
  <c r="BF95" i="5"/>
  <c r="T95" i="5"/>
  <c r="R95" i="5"/>
  <c r="P95" i="5"/>
  <c r="BK95" i="5"/>
  <c r="J95" i="5"/>
  <c r="BE95" i="5" s="1"/>
  <c r="BI94" i="5"/>
  <c r="BH94" i="5"/>
  <c r="BG94" i="5"/>
  <c r="BF94" i="5"/>
  <c r="T94" i="5"/>
  <c r="R94" i="5"/>
  <c r="P94" i="5"/>
  <c r="BK94" i="5"/>
  <c r="J94" i="5"/>
  <c r="BE94" i="5" s="1"/>
  <c r="BI93" i="5"/>
  <c r="BH93" i="5"/>
  <c r="BG93" i="5"/>
  <c r="BF93" i="5"/>
  <c r="T93" i="5"/>
  <c r="R93" i="5"/>
  <c r="P93" i="5"/>
  <c r="BK93" i="5"/>
  <c r="J93" i="5"/>
  <c r="BE93" i="5" s="1"/>
  <c r="BI92" i="5"/>
  <c r="BH92" i="5"/>
  <c r="BG92" i="5"/>
  <c r="BF92" i="5"/>
  <c r="T92" i="5"/>
  <c r="R92" i="5"/>
  <c r="P92" i="5"/>
  <c r="BK92" i="5"/>
  <c r="J92" i="5"/>
  <c r="BE92" i="5" s="1"/>
  <c r="BI91" i="5"/>
  <c r="BH91" i="5"/>
  <c r="BG91" i="5"/>
  <c r="BF91" i="5"/>
  <c r="T91" i="5"/>
  <c r="R91" i="5"/>
  <c r="P91" i="5"/>
  <c r="BK91" i="5"/>
  <c r="J91" i="5"/>
  <c r="BE91" i="5" s="1"/>
  <c r="BI90" i="5"/>
  <c r="BH90" i="5"/>
  <c r="BG90" i="5"/>
  <c r="BF90" i="5"/>
  <c r="T90" i="5"/>
  <c r="R90" i="5"/>
  <c r="P90" i="5"/>
  <c r="BK90" i="5"/>
  <c r="J90" i="5"/>
  <c r="BE90" i="5" s="1"/>
  <c r="BI89" i="5"/>
  <c r="BH89" i="5"/>
  <c r="BG89" i="5"/>
  <c r="BF89" i="5"/>
  <c r="T89" i="5"/>
  <c r="R89" i="5"/>
  <c r="P89" i="5"/>
  <c r="BK89" i="5"/>
  <c r="J89" i="5"/>
  <c r="BE89" i="5" s="1"/>
  <c r="BI88" i="5"/>
  <c r="BH88" i="5"/>
  <c r="BG88" i="5"/>
  <c r="BF88" i="5"/>
  <c r="T88" i="5"/>
  <c r="R88" i="5"/>
  <c r="P88" i="5"/>
  <c r="BK88" i="5"/>
  <c r="J88" i="5"/>
  <c r="BE88" i="5" s="1"/>
  <c r="BI87" i="5"/>
  <c r="BH87" i="5"/>
  <c r="BG87" i="5"/>
  <c r="BF87" i="5"/>
  <c r="T87" i="5"/>
  <c r="R87" i="5"/>
  <c r="P87" i="5"/>
  <c r="BK87" i="5"/>
  <c r="J87" i="5"/>
  <c r="BE87" i="5" s="1"/>
  <c r="BI86" i="5"/>
  <c r="BH86" i="5"/>
  <c r="BG86" i="5"/>
  <c r="BF86" i="5"/>
  <c r="T86" i="5"/>
  <c r="R86" i="5"/>
  <c r="P86" i="5"/>
  <c r="BK86" i="5"/>
  <c r="J86" i="5"/>
  <c r="BE86" i="5" s="1"/>
  <c r="BI85" i="5"/>
  <c r="BH85" i="5"/>
  <c r="BG85" i="5"/>
  <c r="BF85" i="5"/>
  <c r="T85" i="5"/>
  <c r="R85" i="5"/>
  <c r="P85" i="5"/>
  <c r="BK85" i="5"/>
  <c r="J85" i="5"/>
  <c r="BE85" i="5" s="1"/>
  <c r="BI84" i="5"/>
  <c r="BH84" i="5"/>
  <c r="BG84" i="5"/>
  <c r="BF84" i="5"/>
  <c r="T84" i="5"/>
  <c r="R84" i="5"/>
  <c r="P84" i="5"/>
  <c r="BK84" i="5"/>
  <c r="J84" i="5"/>
  <c r="BE84" i="5" s="1"/>
  <c r="BI83" i="5"/>
  <c r="BH83" i="5"/>
  <c r="BG83" i="5"/>
  <c r="BF83" i="5"/>
  <c r="T83" i="5"/>
  <c r="R83" i="5"/>
  <c r="P83" i="5"/>
  <c r="BK83" i="5"/>
  <c r="J83" i="5"/>
  <c r="BE83" i="5" s="1"/>
  <c r="BI82" i="5"/>
  <c r="BH82" i="5"/>
  <c r="BG82" i="5"/>
  <c r="BF82" i="5"/>
  <c r="T82" i="5"/>
  <c r="R82" i="5"/>
  <c r="P82" i="5"/>
  <c r="BK82" i="5"/>
  <c r="J82" i="5"/>
  <c r="BE82" i="5"/>
  <c r="BI81" i="5"/>
  <c r="BH81" i="5"/>
  <c r="BG81" i="5"/>
  <c r="BF81" i="5"/>
  <c r="T81" i="5"/>
  <c r="R81" i="5"/>
  <c r="P81" i="5"/>
  <c r="BK81" i="5"/>
  <c r="J81" i="5"/>
  <c r="BE81" i="5"/>
  <c r="BI80" i="5"/>
  <c r="F34" i="5"/>
  <c r="BD55" i="1" s="1"/>
  <c r="BH80" i="5"/>
  <c r="F33" i="5" s="1"/>
  <c r="BC55" i="1" s="1"/>
  <c r="BG80" i="5"/>
  <c r="F32" i="5"/>
  <c r="BB55" i="1" s="1"/>
  <c r="BF80" i="5"/>
  <c r="J31" i="5" s="1"/>
  <c r="AW55" i="1" s="1"/>
  <c r="T80" i="5"/>
  <c r="T79" i="5"/>
  <c r="T78" i="5" s="1"/>
  <c r="R80" i="5"/>
  <c r="R79" i="5" s="1"/>
  <c r="R78" i="5" s="1"/>
  <c r="P80" i="5"/>
  <c r="P79" i="5"/>
  <c r="P78" i="5" s="1"/>
  <c r="AU55" i="1" s="1"/>
  <c r="BK80" i="5"/>
  <c r="BK79" i="5"/>
  <c r="J79" i="5" s="1"/>
  <c r="J57" i="5" s="1"/>
  <c r="BK78" i="5"/>
  <c r="J78" i="5" s="1"/>
  <c r="J80" i="5"/>
  <c r="BE80" i="5"/>
  <c r="J30" i="5" s="1"/>
  <c r="AV55" i="1" s="1"/>
  <c r="F72" i="5"/>
  <c r="E70" i="5"/>
  <c r="F49" i="5"/>
  <c r="E47" i="5"/>
  <c r="J21" i="5"/>
  <c r="E21" i="5"/>
  <c r="J74" i="5" s="1"/>
  <c r="J51" i="5"/>
  <c r="J20" i="5"/>
  <c r="J18" i="5"/>
  <c r="E18" i="5"/>
  <c r="F75" i="5"/>
  <c r="F52" i="5"/>
  <c r="J17" i="5"/>
  <c r="J15" i="5"/>
  <c r="E15" i="5"/>
  <c r="F74" i="5" s="1"/>
  <c r="F51" i="5"/>
  <c r="J14" i="5"/>
  <c r="J12" i="5"/>
  <c r="J72" i="5" s="1"/>
  <c r="J49" i="5"/>
  <c r="E7" i="5"/>
  <c r="E68" i="5"/>
  <c r="E45" i="5"/>
  <c r="AY54" i="1"/>
  <c r="AX54" i="1"/>
  <c r="BI227" i="4"/>
  <c r="BH227" i="4"/>
  <c r="BG227" i="4"/>
  <c r="BF227" i="4"/>
  <c r="T227" i="4"/>
  <c r="T226" i="4" s="1"/>
  <c r="R227" i="4"/>
  <c r="R226" i="4" s="1"/>
  <c r="P227" i="4"/>
  <c r="P226" i="4" s="1"/>
  <c r="BK227" i="4"/>
  <c r="BK226" i="4" s="1"/>
  <c r="J226" i="4" s="1"/>
  <c r="J72" i="4" s="1"/>
  <c r="J227" i="4"/>
  <c r="BE227" i="4"/>
  <c r="BI225" i="4"/>
  <c r="BH225" i="4"/>
  <c r="BG225" i="4"/>
  <c r="BF225" i="4"/>
  <c r="T225" i="4"/>
  <c r="R225" i="4"/>
  <c r="P225" i="4"/>
  <c r="BK225" i="4"/>
  <c r="J225" i="4"/>
  <c r="BE225" i="4" s="1"/>
  <c r="BI224" i="4"/>
  <c r="BH224" i="4"/>
  <c r="BG224" i="4"/>
  <c r="BF224" i="4"/>
  <c r="T224" i="4"/>
  <c r="R224" i="4"/>
  <c r="P224" i="4"/>
  <c r="BK224" i="4"/>
  <c r="J224" i="4"/>
  <c r="BE224" i="4" s="1"/>
  <c r="BI223" i="4"/>
  <c r="BH223" i="4"/>
  <c r="BG223" i="4"/>
  <c r="BF223" i="4"/>
  <c r="T223" i="4"/>
  <c r="R223" i="4"/>
  <c r="P223" i="4"/>
  <c r="BK223" i="4"/>
  <c r="J223" i="4"/>
  <c r="BE223" i="4" s="1"/>
  <c r="BI222" i="4"/>
  <c r="BH222" i="4"/>
  <c r="BG222" i="4"/>
  <c r="BF222" i="4"/>
  <c r="T222" i="4"/>
  <c r="T221" i="4" s="1"/>
  <c r="R222" i="4"/>
  <c r="R221" i="4" s="1"/>
  <c r="P222" i="4"/>
  <c r="P221" i="4" s="1"/>
  <c r="BK222" i="4"/>
  <c r="BK221" i="4" s="1"/>
  <c r="J222" i="4"/>
  <c r="BE222" i="4"/>
  <c r="BI220" i="4"/>
  <c r="BH220" i="4"/>
  <c r="BG220" i="4"/>
  <c r="BF220" i="4"/>
  <c r="T220" i="4"/>
  <c r="T219" i="4" s="1"/>
  <c r="T218" i="4" s="1"/>
  <c r="R220" i="4"/>
  <c r="R219" i="4"/>
  <c r="R218" i="4" s="1"/>
  <c r="P220" i="4"/>
  <c r="P219" i="4" s="1"/>
  <c r="P218" i="4" s="1"/>
  <c r="BK220" i="4"/>
  <c r="BK219" i="4"/>
  <c r="J219" i="4" s="1"/>
  <c r="J70" i="4" s="1"/>
  <c r="J220" i="4"/>
  <c r="BE220" i="4" s="1"/>
  <c r="BI217" i="4"/>
  <c r="BH217" i="4"/>
  <c r="BG217" i="4"/>
  <c r="BF217" i="4"/>
  <c r="T217" i="4"/>
  <c r="R217" i="4"/>
  <c r="P217" i="4"/>
  <c r="BK217" i="4"/>
  <c r="J217" i="4"/>
  <c r="BE217" i="4" s="1"/>
  <c r="BI216" i="4"/>
  <c r="BH216" i="4"/>
  <c r="BG216" i="4"/>
  <c r="BF216" i="4"/>
  <c r="T216" i="4"/>
  <c r="R216" i="4"/>
  <c r="P216" i="4"/>
  <c r="BK216" i="4"/>
  <c r="J216" i="4"/>
  <c r="BE216" i="4" s="1"/>
  <c r="BI213" i="4"/>
  <c r="BH213" i="4"/>
  <c r="BG213" i="4"/>
  <c r="BF213" i="4"/>
  <c r="T213" i="4"/>
  <c r="R213" i="4"/>
  <c r="P213" i="4"/>
  <c r="BK213" i="4"/>
  <c r="J213" i="4"/>
  <c r="BE213" i="4" s="1"/>
  <c r="BI210" i="4"/>
  <c r="BH210" i="4"/>
  <c r="BG210" i="4"/>
  <c r="BF210" i="4"/>
  <c r="T210" i="4"/>
  <c r="R210" i="4"/>
  <c r="P210" i="4"/>
  <c r="BK210" i="4"/>
  <c r="J210" i="4"/>
  <c r="BE210" i="4" s="1"/>
  <c r="BI209" i="4"/>
  <c r="BH209" i="4"/>
  <c r="BG209" i="4"/>
  <c r="BF209" i="4"/>
  <c r="T209" i="4"/>
  <c r="R209" i="4"/>
  <c r="P209" i="4"/>
  <c r="BK209" i="4"/>
  <c r="J209" i="4"/>
  <c r="BE209" i="4" s="1"/>
  <c r="BI206" i="4"/>
  <c r="BH206" i="4"/>
  <c r="BG206" i="4"/>
  <c r="BF206" i="4"/>
  <c r="T206" i="4"/>
  <c r="R206" i="4"/>
  <c r="P206" i="4"/>
  <c r="BK206" i="4"/>
  <c r="J206" i="4"/>
  <c r="BE206" i="4" s="1"/>
  <c r="BI205" i="4"/>
  <c r="BH205" i="4"/>
  <c r="BG205" i="4"/>
  <c r="BF205" i="4"/>
  <c r="T205" i="4"/>
  <c r="R205" i="4"/>
  <c r="P205" i="4"/>
  <c r="BK205" i="4"/>
  <c r="J205" i="4"/>
  <c r="BE205" i="4" s="1"/>
  <c r="BI204" i="4"/>
  <c r="BH204" i="4"/>
  <c r="BG204" i="4"/>
  <c r="BF204" i="4"/>
  <c r="T204" i="4"/>
  <c r="T203" i="4" s="1"/>
  <c r="R204" i="4"/>
  <c r="R203" i="4" s="1"/>
  <c r="P204" i="4"/>
  <c r="P203" i="4" s="1"/>
  <c r="BK204" i="4"/>
  <c r="BK203" i="4" s="1"/>
  <c r="J203" i="4" s="1"/>
  <c r="J68" i="4" s="1"/>
  <c r="J204" i="4"/>
  <c r="BE204" i="4"/>
  <c r="BI202" i="4"/>
  <c r="BH202" i="4"/>
  <c r="BG202" i="4"/>
  <c r="BF202" i="4"/>
  <c r="T202" i="4"/>
  <c r="R202" i="4"/>
  <c r="P202" i="4"/>
  <c r="BK202" i="4"/>
  <c r="J202" i="4"/>
  <c r="BE202" i="4" s="1"/>
  <c r="BI199" i="4"/>
  <c r="BH199" i="4"/>
  <c r="BG199" i="4"/>
  <c r="BF199" i="4"/>
  <c r="T199" i="4"/>
  <c r="T198" i="4" s="1"/>
  <c r="R199" i="4"/>
  <c r="R198" i="4" s="1"/>
  <c r="P199" i="4"/>
  <c r="P198" i="4" s="1"/>
  <c r="BK199" i="4"/>
  <c r="BK198" i="4" s="1"/>
  <c r="J198" i="4" s="1"/>
  <c r="J67" i="4" s="1"/>
  <c r="J199" i="4"/>
  <c r="BE199" i="4"/>
  <c r="BI197" i="4"/>
  <c r="BH197" i="4"/>
  <c r="BG197" i="4"/>
  <c r="BF197" i="4"/>
  <c r="T197" i="4"/>
  <c r="R197" i="4"/>
  <c r="P197" i="4"/>
  <c r="BK197" i="4"/>
  <c r="J197" i="4"/>
  <c r="BE197" i="4" s="1"/>
  <c r="BI196" i="4"/>
  <c r="BH196" i="4"/>
  <c r="BG196" i="4"/>
  <c r="BF196" i="4"/>
  <c r="T196" i="4"/>
  <c r="R196" i="4"/>
  <c r="P196" i="4"/>
  <c r="BK196" i="4"/>
  <c r="J196" i="4"/>
  <c r="BE196" i="4" s="1"/>
  <c r="BI195" i="4"/>
  <c r="BH195" i="4"/>
  <c r="BG195" i="4"/>
  <c r="BF195" i="4"/>
  <c r="T195" i="4"/>
  <c r="R195" i="4"/>
  <c r="P195" i="4"/>
  <c r="BK195" i="4"/>
  <c r="J195" i="4"/>
  <c r="BE195" i="4" s="1"/>
  <c r="BI192" i="4"/>
  <c r="BH192" i="4"/>
  <c r="BG192" i="4"/>
  <c r="BF192" i="4"/>
  <c r="T192" i="4"/>
  <c r="R192" i="4"/>
  <c r="P192" i="4"/>
  <c r="BK192" i="4"/>
  <c r="J192" i="4"/>
  <c r="BE192" i="4" s="1"/>
  <c r="BI191" i="4"/>
  <c r="BH191" i="4"/>
  <c r="BG191" i="4"/>
  <c r="BF191" i="4"/>
  <c r="T191" i="4"/>
  <c r="R191" i="4"/>
  <c r="P191" i="4"/>
  <c r="BK191" i="4"/>
  <c r="J191" i="4"/>
  <c r="BE191" i="4" s="1"/>
  <c r="BI188" i="4"/>
  <c r="BH188" i="4"/>
  <c r="BG188" i="4"/>
  <c r="BF188" i="4"/>
  <c r="T188" i="4"/>
  <c r="R188" i="4"/>
  <c r="P188" i="4"/>
  <c r="BK188" i="4"/>
  <c r="J188" i="4"/>
  <c r="BE188" i="4" s="1"/>
  <c r="BI185" i="4"/>
  <c r="BH185" i="4"/>
  <c r="BG185" i="4"/>
  <c r="BF185" i="4"/>
  <c r="T185" i="4"/>
  <c r="R185" i="4"/>
  <c r="P185" i="4"/>
  <c r="BK185" i="4"/>
  <c r="J185" i="4"/>
  <c r="BE185" i="4" s="1"/>
  <c r="BI182" i="4"/>
  <c r="BH182" i="4"/>
  <c r="BG182" i="4"/>
  <c r="BF182" i="4"/>
  <c r="T182" i="4"/>
  <c r="T181" i="4" s="1"/>
  <c r="R182" i="4"/>
  <c r="R181" i="4" s="1"/>
  <c r="P182" i="4"/>
  <c r="P181" i="4" s="1"/>
  <c r="BK182" i="4"/>
  <c r="BK181" i="4" s="1"/>
  <c r="J181" i="4" s="1"/>
  <c r="J66" i="4" s="1"/>
  <c r="J182" i="4"/>
  <c r="BE182" i="4"/>
  <c r="BI180" i="4"/>
  <c r="BH180" i="4"/>
  <c r="BG180" i="4"/>
  <c r="BF180" i="4"/>
  <c r="T180" i="4"/>
  <c r="R180" i="4"/>
  <c r="P180" i="4"/>
  <c r="BK180" i="4"/>
  <c r="J180" i="4"/>
  <c r="BE180" i="4" s="1"/>
  <c r="BI177" i="4"/>
  <c r="BH177" i="4"/>
  <c r="BG177" i="4"/>
  <c r="BF177" i="4"/>
  <c r="T177" i="4"/>
  <c r="R177" i="4"/>
  <c r="P177" i="4"/>
  <c r="BK177" i="4"/>
  <c r="J177" i="4"/>
  <c r="BE177" i="4" s="1"/>
  <c r="BI174" i="4"/>
  <c r="BH174" i="4"/>
  <c r="BG174" i="4"/>
  <c r="BF174" i="4"/>
  <c r="T174" i="4"/>
  <c r="R174" i="4"/>
  <c r="P174" i="4"/>
  <c r="BK174" i="4"/>
  <c r="J174" i="4"/>
  <c r="BE174" i="4" s="1"/>
  <c r="BI171" i="4"/>
  <c r="BH171" i="4"/>
  <c r="BG171" i="4"/>
  <c r="BF171" i="4"/>
  <c r="T171" i="4"/>
  <c r="R171" i="4"/>
  <c r="P171" i="4"/>
  <c r="BK171" i="4"/>
  <c r="J171" i="4"/>
  <c r="BE171" i="4" s="1"/>
  <c r="BI168" i="4"/>
  <c r="BH168" i="4"/>
  <c r="BG168" i="4"/>
  <c r="BF168" i="4"/>
  <c r="T168" i="4"/>
  <c r="R168" i="4"/>
  <c r="P168" i="4"/>
  <c r="BK168" i="4"/>
  <c r="J168" i="4"/>
  <c r="BE168" i="4" s="1"/>
  <c r="BI165" i="4"/>
  <c r="BH165" i="4"/>
  <c r="BG165" i="4"/>
  <c r="BF165" i="4"/>
  <c r="T165" i="4"/>
  <c r="R165" i="4"/>
  <c r="P165" i="4"/>
  <c r="BK165" i="4"/>
  <c r="J165" i="4"/>
  <c r="BE165" i="4" s="1"/>
  <c r="BI162" i="4"/>
  <c r="BH162" i="4"/>
  <c r="BG162" i="4"/>
  <c r="BF162" i="4"/>
  <c r="T162" i="4"/>
  <c r="R162" i="4"/>
  <c r="P162" i="4"/>
  <c r="BK162" i="4"/>
  <c r="J162" i="4"/>
  <c r="BE162" i="4" s="1"/>
  <c r="BI161" i="4"/>
  <c r="BH161" i="4"/>
  <c r="BG161" i="4"/>
  <c r="BF161" i="4"/>
  <c r="T161" i="4"/>
  <c r="R161" i="4"/>
  <c r="P161" i="4"/>
  <c r="BK161" i="4"/>
  <c r="J161" i="4"/>
  <c r="BE161" i="4" s="1"/>
  <c r="BI160" i="4"/>
  <c r="BH160" i="4"/>
  <c r="BG160" i="4"/>
  <c r="BF160" i="4"/>
  <c r="T160" i="4"/>
  <c r="R160" i="4"/>
  <c r="P160" i="4"/>
  <c r="BK160" i="4"/>
  <c r="J160" i="4"/>
  <c r="BE160" i="4" s="1"/>
  <c r="BI159" i="4"/>
  <c r="BH159" i="4"/>
  <c r="BG159" i="4"/>
  <c r="BF159" i="4"/>
  <c r="T159" i="4"/>
  <c r="R159" i="4"/>
  <c r="P159" i="4"/>
  <c r="BK159" i="4"/>
  <c r="J159" i="4"/>
  <c r="BE159" i="4" s="1"/>
  <c r="BI156" i="4"/>
  <c r="BH156" i="4"/>
  <c r="BG156" i="4"/>
  <c r="BF156" i="4"/>
  <c r="T156" i="4"/>
  <c r="R156" i="4"/>
  <c r="P156" i="4"/>
  <c r="BK156" i="4"/>
  <c r="J156" i="4"/>
  <c r="BE156" i="4" s="1"/>
  <c r="BI155" i="4"/>
  <c r="BH155" i="4"/>
  <c r="BG155" i="4"/>
  <c r="BF155" i="4"/>
  <c r="T155" i="4"/>
  <c r="R155" i="4"/>
  <c r="P155" i="4"/>
  <c r="BK155" i="4"/>
  <c r="J155" i="4"/>
  <c r="BE155" i="4" s="1"/>
  <c r="BI154" i="4"/>
  <c r="BH154" i="4"/>
  <c r="BG154" i="4"/>
  <c r="BF154" i="4"/>
  <c r="T154" i="4"/>
  <c r="R154" i="4"/>
  <c r="P154" i="4"/>
  <c r="BK154" i="4"/>
  <c r="J154" i="4"/>
  <c r="BE154" i="4" s="1"/>
  <c r="BI153" i="4"/>
  <c r="BH153" i="4"/>
  <c r="BG153" i="4"/>
  <c r="BF153" i="4"/>
  <c r="T153" i="4"/>
  <c r="T152" i="4" s="1"/>
  <c r="R153" i="4"/>
  <c r="R152" i="4" s="1"/>
  <c r="P153" i="4"/>
  <c r="P152" i="4" s="1"/>
  <c r="BK153" i="4"/>
  <c r="BK152" i="4" s="1"/>
  <c r="J152" i="4" s="1"/>
  <c r="J65" i="4" s="1"/>
  <c r="J153" i="4"/>
  <c r="BE153" i="4"/>
  <c r="BI151" i="4"/>
  <c r="BH151" i="4"/>
  <c r="BG151" i="4"/>
  <c r="BF151" i="4"/>
  <c r="T151" i="4"/>
  <c r="R151" i="4"/>
  <c r="P151" i="4"/>
  <c r="BK151" i="4"/>
  <c r="J151" i="4"/>
  <c r="BE151" i="4" s="1"/>
  <c r="BI150" i="4"/>
  <c r="BH150" i="4"/>
  <c r="BG150" i="4"/>
  <c r="BF150" i="4"/>
  <c r="T150" i="4"/>
  <c r="R150" i="4"/>
  <c r="P150" i="4"/>
  <c r="BK150" i="4"/>
  <c r="J150" i="4"/>
  <c r="BE150" i="4" s="1"/>
  <c r="BI147" i="4"/>
  <c r="BH147" i="4"/>
  <c r="BG147" i="4"/>
  <c r="BF147" i="4"/>
  <c r="T147" i="4"/>
  <c r="R147" i="4"/>
  <c r="P147" i="4"/>
  <c r="BK147" i="4"/>
  <c r="J147" i="4"/>
  <c r="BE147" i="4" s="1"/>
  <c r="BI144" i="4"/>
  <c r="BH144" i="4"/>
  <c r="BG144" i="4"/>
  <c r="BF144" i="4"/>
  <c r="T144" i="4"/>
  <c r="R144" i="4"/>
  <c r="P144" i="4"/>
  <c r="BK144" i="4"/>
  <c r="J144" i="4"/>
  <c r="BE144" i="4" s="1"/>
  <c r="BI143" i="4"/>
  <c r="BH143" i="4"/>
  <c r="BG143" i="4"/>
  <c r="BF143" i="4"/>
  <c r="T143" i="4"/>
  <c r="R143" i="4"/>
  <c r="P143" i="4"/>
  <c r="BK143" i="4"/>
  <c r="J143" i="4"/>
  <c r="BE143" i="4" s="1"/>
  <c r="BI142" i="4"/>
  <c r="BH142" i="4"/>
  <c r="BG142" i="4"/>
  <c r="BF142" i="4"/>
  <c r="T142" i="4"/>
  <c r="R142" i="4"/>
  <c r="P142" i="4"/>
  <c r="BK142" i="4"/>
  <c r="J142" i="4"/>
  <c r="BE142" i="4" s="1"/>
  <c r="BI139" i="4"/>
  <c r="BH139" i="4"/>
  <c r="BG139" i="4"/>
  <c r="BF139" i="4"/>
  <c r="T139" i="4"/>
  <c r="R139" i="4"/>
  <c r="P139" i="4"/>
  <c r="BK139" i="4"/>
  <c r="J139" i="4"/>
  <c r="BE139" i="4" s="1"/>
  <c r="BI136" i="4"/>
  <c r="BH136" i="4"/>
  <c r="BG136" i="4"/>
  <c r="BF136" i="4"/>
  <c r="T136" i="4"/>
  <c r="T135" i="4" s="1"/>
  <c r="R136" i="4"/>
  <c r="R135" i="4" s="1"/>
  <c r="P136" i="4"/>
  <c r="P135" i="4" s="1"/>
  <c r="BK136" i="4"/>
  <c r="BK135" i="4" s="1"/>
  <c r="J135" i="4" s="1"/>
  <c r="J64" i="4" s="1"/>
  <c r="J136" i="4"/>
  <c r="BE136" i="4"/>
  <c r="BI134" i="4"/>
  <c r="BH134" i="4"/>
  <c r="BG134" i="4"/>
  <c r="BF134" i="4"/>
  <c r="T134" i="4"/>
  <c r="T133" i="4" s="1"/>
  <c r="T132" i="4"/>
  <c r="R134" i="4"/>
  <c r="R133" i="4"/>
  <c r="R132" i="4" s="1"/>
  <c r="P134" i="4"/>
  <c r="P133" i="4" s="1"/>
  <c r="P132" i="4"/>
  <c r="BK134" i="4"/>
  <c r="BK133" i="4"/>
  <c r="J133" i="4" s="1"/>
  <c r="J63" i="4" s="1"/>
  <c r="J134" i="4"/>
  <c r="BE134" i="4" s="1"/>
  <c r="BI131" i="4"/>
  <c r="BH131" i="4"/>
  <c r="BG131" i="4"/>
  <c r="BF131" i="4"/>
  <c r="T131" i="4"/>
  <c r="T130" i="4" s="1"/>
  <c r="R131" i="4"/>
  <c r="R130" i="4" s="1"/>
  <c r="P131" i="4"/>
  <c r="P130" i="4" s="1"/>
  <c r="BK131" i="4"/>
  <c r="BK130" i="4" s="1"/>
  <c r="J130" i="4"/>
  <c r="J61" i="4" s="1"/>
  <c r="J131" i="4"/>
  <c r="BE131" i="4"/>
  <c r="BI129" i="4"/>
  <c r="BH129" i="4"/>
  <c r="BG129" i="4"/>
  <c r="BF129" i="4"/>
  <c r="T129" i="4"/>
  <c r="R129" i="4"/>
  <c r="P129" i="4"/>
  <c r="BK129" i="4"/>
  <c r="J129" i="4"/>
  <c r="BE129" i="4" s="1"/>
  <c r="BI126" i="4"/>
  <c r="BH126" i="4"/>
  <c r="BG126" i="4"/>
  <c r="BF126" i="4"/>
  <c r="T126" i="4"/>
  <c r="R126" i="4"/>
  <c r="P126" i="4"/>
  <c r="BK126" i="4"/>
  <c r="J126" i="4"/>
  <c r="BE126" i="4" s="1"/>
  <c r="BI125" i="4"/>
  <c r="BH125" i="4"/>
  <c r="BG125" i="4"/>
  <c r="BF125" i="4"/>
  <c r="T125" i="4"/>
  <c r="R125" i="4"/>
  <c r="P125" i="4"/>
  <c r="BK125" i="4"/>
  <c r="J125" i="4"/>
  <c r="BE125" i="4" s="1"/>
  <c r="BI124" i="4"/>
  <c r="BH124" i="4"/>
  <c r="BG124" i="4"/>
  <c r="BF124" i="4"/>
  <c r="T124" i="4"/>
  <c r="T123" i="4" s="1"/>
  <c r="R124" i="4"/>
  <c r="R123" i="4" s="1"/>
  <c r="P124" i="4"/>
  <c r="P123" i="4" s="1"/>
  <c r="BK124" i="4"/>
  <c r="BK123" i="4" s="1"/>
  <c r="J123" i="4"/>
  <c r="J60" i="4" s="1"/>
  <c r="J124" i="4"/>
  <c r="BE124" i="4"/>
  <c r="BI120" i="4"/>
  <c r="BH120" i="4"/>
  <c r="BG120" i="4"/>
  <c r="BF120" i="4"/>
  <c r="T120" i="4"/>
  <c r="R120" i="4"/>
  <c r="P120" i="4"/>
  <c r="BK120" i="4"/>
  <c r="J120" i="4"/>
  <c r="BE120" i="4" s="1"/>
  <c r="BI117" i="4"/>
  <c r="BH117" i="4"/>
  <c r="BG117" i="4"/>
  <c r="BF117" i="4"/>
  <c r="T117" i="4"/>
  <c r="R117" i="4"/>
  <c r="P117" i="4"/>
  <c r="BK117" i="4"/>
  <c r="J117" i="4"/>
  <c r="BE117" i="4" s="1"/>
  <c r="BI114" i="4"/>
  <c r="BH114" i="4"/>
  <c r="BG114" i="4"/>
  <c r="BF114" i="4"/>
  <c r="T114" i="4"/>
  <c r="R114" i="4"/>
  <c r="P114" i="4"/>
  <c r="BK114" i="4"/>
  <c r="J114" i="4"/>
  <c r="BE114" i="4" s="1"/>
  <c r="BI111" i="4"/>
  <c r="BH111" i="4"/>
  <c r="BG111" i="4"/>
  <c r="BF111" i="4"/>
  <c r="T111" i="4"/>
  <c r="R111" i="4"/>
  <c r="P111" i="4"/>
  <c r="BK111" i="4"/>
  <c r="J111" i="4"/>
  <c r="BE111" i="4" s="1"/>
  <c r="BI108" i="4"/>
  <c r="BH108" i="4"/>
  <c r="BG108" i="4"/>
  <c r="BF108" i="4"/>
  <c r="T108" i="4"/>
  <c r="R108" i="4"/>
  <c r="P108" i="4"/>
  <c r="BK108" i="4"/>
  <c r="J108" i="4"/>
  <c r="BE108" i="4" s="1"/>
  <c r="BI105" i="4"/>
  <c r="BH105" i="4"/>
  <c r="BG105" i="4"/>
  <c r="BF105" i="4"/>
  <c r="T105" i="4"/>
  <c r="R105" i="4"/>
  <c r="P105" i="4"/>
  <c r="BK105" i="4"/>
  <c r="J105" i="4"/>
  <c r="BE105" i="4" s="1"/>
  <c r="BI104" i="4"/>
  <c r="BH104" i="4"/>
  <c r="BG104" i="4"/>
  <c r="BF104" i="4"/>
  <c r="T104" i="4"/>
  <c r="R104" i="4"/>
  <c r="P104" i="4"/>
  <c r="BK104" i="4"/>
  <c r="J104" i="4"/>
  <c r="BE104" i="4" s="1"/>
  <c r="BI101" i="4"/>
  <c r="BH101" i="4"/>
  <c r="BG101" i="4"/>
  <c r="BF101" i="4"/>
  <c r="T101" i="4"/>
  <c r="T100" i="4" s="1"/>
  <c r="R101" i="4"/>
  <c r="R100" i="4" s="1"/>
  <c r="P101" i="4"/>
  <c r="P100" i="4" s="1"/>
  <c r="BK101" i="4"/>
  <c r="BK100" i="4" s="1"/>
  <c r="J100" i="4"/>
  <c r="J59" i="4" s="1"/>
  <c r="J101" i="4"/>
  <c r="BE101" i="4"/>
  <c r="BI99" i="4"/>
  <c r="BH99" i="4"/>
  <c r="BG99" i="4"/>
  <c r="BF99" i="4"/>
  <c r="T99" i="4"/>
  <c r="R99" i="4"/>
  <c r="P99" i="4"/>
  <c r="BK99" i="4"/>
  <c r="J99" i="4"/>
  <c r="BE99" i="4" s="1"/>
  <c r="BI96" i="4"/>
  <c r="BH96" i="4"/>
  <c r="BG96" i="4"/>
  <c r="BF96" i="4"/>
  <c r="T96" i="4"/>
  <c r="R96" i="4"/>
  <c r="P96" i="4"/>
  <c r="BK96" i="4"/>
  <c r="J96" i="4"/>
  <c r="BE96" i="4" s="1"/>
  <c r="BI95" i="4"/>
  <c r="BH95" i="4"/>
  <c r="F33" i="4"/>
  <c r="BC54" i="1" s="1"/>
  <c r="BG95" i="4"/>
  <c r="BF95" i="4"/>
  <c r="J31" i="4"/>
  <c r="AW54" i="1" s="1"/>
  <c r="F31" i="4"/>
  <c r="BA54" i="1" s="1"/>
  <c r="T95" i="4"/>
  <c r="T94" i="4" s="1"/>
  <c r="T93" i="4" s="1"/>
  <c r="T92" i="4" s="1"/>
  <c r="R95" i="4"/>
  <c r="R94" i="4" s="1"/>
  <c r="R93" i="4" s="1"/>
  <c r="R92" i="4" s="1"/>
  <c r="P95" i="4"/>
  <c r="P94" i="4" s="1"/>
  <c r="P93" i="4" s="1"/>
  <c r="P92" i="4" s="1"/>
  <c r="AU54" i="1" s="1"/>
  <c r="BK95" i="4"/>
  <c r="BK94" i="4"/>
  <c r="J94" i="4" s="1"/>
  <c r="J58" i="4" s="1"/>
  <c r="J95" i="4"/>
  <c r="BE95" i="4"/>
  <c r="F86" i="4"/>
  <c r="E84" i="4"/>
  <c r="F49" i="4"/>
  <c r="E47" i="4"/>
  <c r="J21" i="4"/>
  <c r="E21" i="4"/>
  <c r="J88" i="4"/>
  <c r="J51" i="4"/>
  <c r="J20" i="4"/>
  <c r="J18" i="4"/>
  <c r="E18" i="4"/>
  <c r="F89" i="4" s="1"/>
  <c r="J17" i="4"/>
  <c r="J15" i="4"/>
  <c r="E15" i="4"/>
  <c r="F88" i="4"/>
  <c r="F51" i="4"/>
  <c r="J14" i="4"/>
  <c r="J12" i="4"/>
  <c r="J86" i="4"/>
  <c r="J49" i="4"/>
  <c r="E7" i="4"/>
  <c r="E82" i="4" s="1"/>
  <c r="E45" i="4"/>
  <c r="AY53" i="1"/>
  <c r="AX53" i="1"/>
  <c r="BI204" i="3"/>
  <c r="BH204" i="3"/>
  <c r="BG204" i="3"/>
  <c r="BF204" i="3"/>
  <c r="T204" i="3"/>
  <c r="T203" i="3"/>
  <c r="R204" i="3"/>
  <c r="R203" i="3"/>
  <c r="P204" i="3"/>
  <c r="P203" i="3"/>
  <c r="BK204" i="3"/>
  <c r="BK203" i="3"/>
  <c r="J203" i="3" s="1"/>
  <c r="J204" i="3"/>
  <c r="BE204" i="3" s="1"/>
  <c r="J72" i="3"/>
  <c r="BI202" i="3"/>
  <c r="BH202" i="3"/>
  <c r="BG202" i="3"/>
  <c r="BF202" i="3"/>
  <c r="T202" i="3"/>
  <c r="R202" i="3"/>
  <c r="P202" i="3"/>
  <c r="BK202" i="3"/>
  <c r="J202" i="3"/>
  <c r="BE202" i="3"/>
  <c r="BI201" i="3"/>
  <c r="BH201" i="3"/>
  <c r="BG201" i="3"/>
  <c r="BF201" i="3"/>
  <c r="T201" i="3"/>
  <c r="R201" i="3"/>
  <c r="P201" i="3"/>
  <c r="BK201" i="3"/>
  <c r="J201" i="3"/>
  <c r="BE201" i="3"/>
  <c r="BI200" i="3"/>
  <c r="BH200" i="3"/>
  <c r="BG200" i="3"/>
  <c r="BF200" i="3"/>
  <c r="T200" i="3"/>
  <c r="R200" i="3"/>
  <c r="P200" i="3"/>
  <c r="BK200" i="3"/>
  <c r="J200" i="3"/>
  <c r="BE200" i="3"/>
  <c r="BI199" i="3"/>
  <c r="BH199" i="3"/>
  <c r="BG199" i="3"/>
  <c r="BF199" i="3"/>
  <c r="T199" i="3"/>
  <c r="T198" i="3"/>
  <c r="R199" i="3"/>
  <c r="R198" i="3"/>
  <c r="P199" i="3"/>
  <c r="P198" i="3"/>
  <c r="BK199" i="3"/>
  <c r="BK198" i="3"/>
  <c r="J198" i="3" s="1"/>
  <c r="J199" i="3"/>
  <c r="BE199" i="3" s="1"/>
  <c r="J71" i="3"/>
  <c r="BI197" i="3"/>
  <c r="BH197" i="3"/>
  <c r="BG197" i="3"/>
  <c r="BF197" i="3"/>
  <c r="T197" i="3"/>
  <c r="T196" i="3"/>
  <c r="T195" i="3" s="1"/>
  <c r="R197" i="3"/>
  <c r="R196" i="3" s="1"/>
  <c r="R195" i="3"/>
  <c r="P197" i="3"/>
  <c r="P196" i="3"/>
  <c r="P195" i="3" s="1"/>
  <c r="BK197" i="3"/>
  <c r="BK196" i="3" s="1"/>
  <c r="J196" i="3"/>
  <c r="J70" i="3" s="1"/>
  <c r="J197" i="3"/>
  <c r="BE197" i="3"/>
  <c r="BI192" i="3"/>
  <c r="BH192" i="3"/>
  <c r="BG192" i="3"/>
  <c r="BF192" i="3"/>
  <c r="T192" i="3"/>
  <c r="T191" i="3"/>
  <c r="R192" i="3"/>
  <c r="R191" i="3"/>
  <c r="P192" i="3"/>
  <c r="P191" i="3"/>
  <c r="BK192" i="3"/>
  <c r="BK191" i="3"/>
  <c r="J191" i="3" s="1"/>
  <c r="J192" i="3"/>
  <c r="BE192" i="3" s="1"/>
  <c r="J68" i="3"/>
  <c r="BI190" i="3"/>
  <c r="BH190" i="3"/>
  <c r="BG190" i="3"/>
  <c r="BF190" i="3"/>
  <c r="T190" i="3"/>
  <c r="R190" i="3"/>
  <c r="P190" i="3"/>
  <c r="BK190" i="3"/>
  <c r="J190" i="3"/>
  <c r="BE190" i="3"/>
  <c r="BI187" i="3"/>
  <c r="BH187" i="3"/>
  <c r="BG187" i="3"/>
  <c r="BF187" i="3"/>
  <c r="T187" i="3"/>
  <c r="T186" i="3"/>
  <c r="R187" i="3"/>
  <c r="R186" i="3"/>
  <c r="P187" i="3"/>
  <c r="P186" i="3"/>
  <c r="BK187" i="3"/>
  <c r="BK186" i="3"/>
  <c r="J186" i="3" s="1"/>
  <c r="J187" i="3"/>
  <c r="BE187" i="3" s="1"/>
  <c r="J67" i="3"/>
  <c r="BI185" i="3"/>
  <c r="BH185" i="3"/>
  <c r="BG185" i="3"/>
  <c r="BF185" i="3"/>
  <c r="T185" i="3"/>
  <c r="R185" i="3"/>
  <c r="P185" i="3"/>
  <c r="BK185" i="3"/>
  <c r="J185" i="3"/>
  <c r="BE185" i="3"/>
  <c r="BI184" i="3"/>
  <c r="BH184" i="3"/>
  <c r="BG184" i="3"/>
  <c r="BF184" i="3"/>
  <c r="T184" i="3"/>
  <c r="R184" i="3"/>
  <c r="P184" i="3"/>
  <c r="BK184" i="3"/>
  <c r="J184" i="3"/>
  <c r="BE184" i="3"/>
  <c r="BI183" i="3"/>
  <c r="BH183" i="3"/>
  <c r="BG183" i="3"/>
  <c r="BF183" i="3"/>
  <c r="T183" i="3"/>
  <c r="R183" i="3"/>
  <c r="P183" i="3"/>
  <c r="BK183" i="3"/>
  <c r="J183" i="3"/>
  <c r="BE183" i="3"/>
  <c r="BI182" i="3"/>
  <c r="BH182" i="3"/>
  <c r="BG182" i="3"/>
  <c r="BF182" i="3"/>
  <c r="T182" i="3"/>
  <c r="R182" i="3"/>
  <c r="P182" i="3"/>
  <c r="BK182" i="3"/>
  <c r="J182" i="3"/>
  <c r="BE182" i="3"/>
  <c r="BI181" i="3"/>
  <c r="BH181" i="3"/>
  <c r="BG181" i="3"/>
  <c r="BF181" i="3"/>
  <c r="T181" i="3"/>
  <c r="R181" i="3"/>
  <c r="P181" i="3"/>
  <c r="BK181" i="3"/>
  <c r="J181" i="3"/>
  <c r="BE181" i="3"/>
  <c r="BI178" i="3"/>
  <c r="BH178" i="3"/>
  <c r="BG178" i="3"/>
  <c r="BF178" i="3"/>
  <c r="T178" i="3"/>
  <c r="R178" i="3"/>
  <c r="P178" i="3"/>
  <c r="BK178" i="3"/>
  <c r="J178" i="3"/>
  <c r="BE178" i="3"/>
  <c r="BI175" i="3"/>
  <c r="BH175" i="3"/>
  <c r="BG175" i="3"/>
  <c r="BF175" i="3"/>
  <c r="T175" i="3"/>
  <c r="T174" i="3"/>
  <c r="R175" i="3"/>
  <c r="R174" i="3"/>
  <c r="P175" i="3"/>
  <c r="P174" i="3"/>
  <c r="BK175" i="3"/>
  <c r="BK174" i="3"/>
  <c r="J174" i="3" s="1"/>
  <c r="J66" i="3" s="1"/>
  <c r="J175" i="3"/>
  <c r="BE175" i="3" s="1"/>
  <c r="BI173" i="3"/>
  <c r="BH173" i="3"/>
  <c r="BG173" i="3"/>
  <c r="BF173" i="3"/>
  <c r="T173" i="3"/>
  <c r="R173" i="3"/>
  <c r="P173" i="3"/>
  <c r="BK173" i="3"/>
  <c r="J173" i="3"/>
  <c r="BE173" i="3"/>
  <c r="BI170" i="3"/>
  <c r="BH170" i="3"/>
  <c r="BG170" i="3"/>
  <c r="BF170" i="3"/>
  <c r="T170" i="3"/>
  <c r="R170" i="3"/>
  <c r="P170" i="3"/>
  <c r="BK170" i="3"/>
  <c r="J170" i="3"/>
  <c r="BE170" i="3"/>
  <c r="BI167" i="3"/>
  <c r="BH167" i="3"/>
  <c r="BG167" i="3"/>
  <c r="BF167" i="3"/>
  <c r="T167" i="3"/>
  <c r="R167" i="3"/>
  <c r="P167" i="3"/>
  <c r="BK167" i="3"/>
  <c r="J167" i="3"/>
  <c r="BE167" i="3"/>
  <c r="BI164" i="3"/>
  <c r="BH164" i="3"/>
  <c r="BG164" i="3"/>
  <c r="BF164" i="3"/>
  <c r="T164" i="3"/>
  <c r="R164" i="3"/>
  <c r="P164" i="3"/>
  <c r="BK164" i="3"/>
  <c r="J164" i="3"/>
  <c r="BE164" i="3"/>
  <c r="BI161" i="3"/>
  <c r="BH161" i="3"/>
  <c r="BG161" i="3"/>
  <c r="BF161" i="3"/>
  <c r="T161" i="3"/>
  <c r="R161" i="3"/>
  <c r="P161" i="3"/>
  <c r="BK161" i="3"/>
  <c r="J161" i="3"/>
  <c r="BE161" i="3"/>
  <c r="BI158" i="3"/>
  <c r="BH158" i="3"/>
  <c r="BG158" i="3"/>
  <c r="BF158" i="3"/>
  <c r="T158" i="3"/>
  <c r="R158" i="3"/>
  <c r="P158" i="3"/>
  <c r="BK158" i="3"/>
  <c r="J158" i="3"/>
  <c r="BE158" i="3"/>
  <c r="BI155" i="3"/>
  <c r="BH155" i="3"/>
  <c r="BG155" i="3"/>
  <c r="BF155" i="3"/>
  <c r="T155" i="3"/>
  <c r="R155" i="3"/>
  <c r="P155" i="3"/>
  <c r="BK155" i="3"/>
  <c r="J155" i="3"/>
  <c r="BE155" i="3"/>
  <c r="BI154" i="3"/>
  <c r="BH154" i="3"/>
  <c r="BG154" i="3"/>
  <c r="BF154" i="3"/>
  <c r="T154" i="3"/>
  <c r="R154" i="3"/>
  <c r="P154" i="3"/>
  <c r="BK154" i="3"/>
  <c r="J154" i="3"/>
  <c r="BE154" i="3"/>
  <c r="BI153" i="3"/>
  <c r="BH153" i="3"/>
  <c r="BG153" i="3"/>
  <c r="BF153" i="3"/>
  <c r="T153" i="3"/>
  <c r="R153" i="3"/>
  <c r="P153" i="3"/>
  <c r="BK153" i="3"/>
  <c r="J153" i="3"/>
  <c r="BE153" i="3"/>
  <c r="BI150" i="3"/>
  <c r="BH150" i="3"/>
  <c r="BG150" i="3"/>
  <c r="BF150" i="3"/>
  <c r="T150" i="3"/>
  <c r="R150" i="3"/>
  <c r="P150" i="3"/>
  <c r="BK150" i="3"/>
  <c r="J150" i="3"/>
  <c r="BE150" i="3"/>
  <c r="BI149" i="3"/>
  <c r="BH149" i="3"/>
  <c r="BG149" i="3"/>
  <c r="BF149" i="3"/>
  <c r="T149" i="3"/>
  <c r="R149" i="3"/>
  <c r="P149" i="3"/>
  <c r="BK149" i="3"/>
  <c r="J149" i="3"/>
  <c r="BE149" i="3"/>
  <c r="BI146" i="3"/>
  <c r="BH146" i="3"/>
  <c r="BG146" i="3"/>
  <c r="BF146" i="3"/>
  <c r="T146" i="3"/>
  <c r="T145" i="3"/>
  <c r="R146" i="3"/>
  <c r="R145" i="3"/>
  <c r="P146" i="3"/>
  <c r="P145" i="3"/>
  <c r="BK146" i="3"/>
  <c r="BK145" i="3"/>
  <c r="J145" i="3" s="1"/>
  <c r="J65" i="3" s="1"/>
  <c r="J146" i="3"/>
  <c r="BE146" i="3" s="1"/>
  <c r="BI144" i="3"/>
  <c r="BH144" i="3"/>
  <c r="BG144" i="3"/>
  <c r="BF144" i="3"/>
  <c r="T144" i="3"/>
  <c r="R144" i="3"/>
  <c r="P144" i="3"/>
  <c r="BK144" i="3"/>
  <c r="J144" i="3"/>
  <c r="BE144" i="3"/>
  <c r="BI143" i="3"/>
  <c r="BH143" i="3"/>
  <c r="BG143" i="3"/>
  <c r="BF143" i="3"/>
  <c r="T143" i="3"/>
  <c r="R143" i="3"/>
  <c r="P143" i="3"/>
  <c r="BK143" i="3"/>
  <c r="J143" i="3"/>
  <c r="BE143" i="3"/>
  <c r="BI140" i="3"/>
  <c r="BH140" i="3"/>
  <c r="BG140" i="3"/>
  <c r="BF140" i="3"/>
  <c r="T140" i="3"/>
  <c r="R140" i="3"/>
  <c r="P140" i="3"/>
  <c r="BK140" i="3"/>
  <c r="J140" i="3"/>
  <c r="BE140" i="3"/>
  <c r="BI137" i="3"/>
  <c r="BH137" i="3"/>
  <c r="BG137" i="3"/>
  <c r="BF137" i="3"/>
  <c r="T137" i="3"/>
  <c r="R137" i="3"/>
  <c r="P137" i="3"/>
  <c r="BK137" i="3"/>
  <c r="J137" i="3"/>
  <c r="BE137" i="3"/>
  <c r="BI136" i="3"/>
  <c r="BH136" i="3"/>
  <c r="BG136" i="3"/>
  <c r="BF136" i="3"/>
  <c r="T136" i="3"/>
  <c r="R136" i="3"/>
  <c r="P136" i="3"/>
  <c r="BK136" i="3"/>
  <c r="J136" i="3"/>
  <c r="BE136" i="3"/>
  <c r="BI133" i="3"/>
  <c r="BH133" i="3"/>
  <c r="BG133" i="3"/>
  <c r="BF133" i="3"/>
  <c r="T133" i="3"/>
  <c r="R133" i="3"/>
  <c r="P133" i="3"/>
  <c r="BK133" i="3"/>
  <c r="J133" i="3"/>
  <c r="BE133" i="3"/>
  <c r="BI129" i="3"/>
  <c r="BH129" i="3"/>
  <c r="BG129" i="3"/>
  <c r="BF129" i="3"/>
  <c r="T129" i="3"/>
  <c r="T128" i="3"/>
  <c r="R129" i="3"/>
  <c r="R128" i="3"/>
  <c r="P129" i="3"/>
  <c r="P128" i="3"/>
  <c r="BK129" i="3"/>
  <c r="BK128" i="3"/>
  <c r="J128" i="3" s="1"/>
  <c r="J64" i="3" s="1"/>
  <c r="J129" i="3"/>
  <c r="BE129" i="3" s="1"/>
  <c r="BI127" i="3"/>
  <c r="BH127" i="3"/>
  <c r="BG127" i="3"/>
  <c r="BF127" i="3"/>
  <c r="T127" i="3"/>
  <c r="T126" i="3"/>
  <c r="T125" i="3" s="1"/>
  <c r="R127" i="3"/>
  <c r="R126" i="3" s="1"/>
  <c r="R125" i="3" s="1"/>
  <c r="P127" i="3"/>
  <c r="P126" i="3"/>
  <c r="P125" i="3" s="1"/>
  <c r="BK127" i="3"/>
  <c r="BK126" i="3" s="1"/>
  <c r="J127" i="3"/>
  <c r="BE127" i="3"/>
  <c r="BI124" i="3"/>
  <c r="BH124" i="3"/>
  <c r="BG124" i="3"/>
  <c r="BF124" i="3"/>
  <c r="T124" i="3"/>
  <c r="T123" i="3"/>
  <c r="R124" i="3"/>
  <c r="R123" i="3"/>
  <c r="P124" i="3"/>
  <c r="P123" i="3"/>
  <c r="BK124" i="3"/>
  <c r="BK123" i="3"/>
  <c r="J123" i="3" s="1"/>
  <c r="J61" i="3" s="1"/>
  <c r="J124" i="3"/>
  <c r="BE124" i="3" s="1"/>
  <c r="BI122" i="3"/>
  <c r="BH122" i="3"/>
  <c r="BG122" i="3"/>
  <c r="BF122" i="3"/>
  <c r="T122" i="3"/>
  <c r="R122" i="3"/>
  <c r="P122" i="3"/>
  <c r="BK122" i="3"/>
  <c r="J122" i="3"/>
  <c r="BE122" i="3"/>
  <c r="BI119" i="3"/>
  <c r="BH119" i="3"/>
  <c r="BG119" i="3"/>
  <c r="BF119" i="3"/>
  <c r="T119" i="3"/>
  <c r="R119" i="3"/>
  <c r="P119" i="3"/>
  <c r="BK119" i="3"/>
  <c r="J119" i="3"/>
  <c r="BE119" i="3"/>
  <c r="BI118" i="3"/>
  <c r="BH118" i="3"/>
  <c r="BG118" i="3"/>
  <c r="BF118" i="3"/>
  <c r="T118" i="3"/>
  <c r="R118" i="3"/>
  <c r="P118" i="3"/>
  <c r="BK118" i="3"/>
  <c r="J118" i="3"/>
  <c r="BE118" i="3"/>
  <c r="BI117" i="3"/>
  <c r="BH117" i="3"/>
  <c r="BG117" i="3"/>
  <c r="BF117" i="3"/>
  <c r="T117" i="3"/>
  <c r="T116" i="3"/>
  <c r="R117" i="3"/>
  <c r="R116" i="3"/>
  <c r="P117" i="3"/>
  <c r="P116" i="3"/>
  <c r="BK117" i="3"/>
  <c r="BK116" i="3"/>
  <c r="J116" i="3" s="1"/>
  <c r="J60" i="3" s="1"/>
  <c r="J117" i="3"/>
  <c r="BE117" i="3" s="1"/>
  <c r="BI113" i="3"/>
  <c r="BH113" i="3"/>
  <c r="BG113" i="3"/>
  <c r="BF113" i="3"/>
  <c r="T113" i="3"/>
  <c r="R113" i="3"/>
  <c r="P113" i="3"/>
  <c r="BK113" i="3"/>
  <c r="J113" i="3"/>
  <c r="BE113" i="3"/>
  <c r="BI110" i="3"/>
  <c r="BH110" i="3"/>
  <c r="BG110" i="3"/>
  <c r="BF110" i="3"/>
  <c r="T110" i="3"/>
  <c r="R110" i="3"/>
  <c r="P110" i="3"/>
  <c r="BK110" i="3"/>
  <c r="J110" i="3"/>
  <c r="BE110" i="3"/>
  <c r="BI107" i="3"/>
  <c r="BH107" i="3"/>
  <c r="BG107" i="3"/>
  <c r="BF107" i="3"/>
  <c r="T107" i="3"/>
  <c r="R107" i="3"/>
  <c r="P107" i="3"/>
  <c r="BK107" i="3"/>
  <c r="J107" i="3"/>
  <c r="BE107" i="3"/>
  <c r="BI104" i="3"/>
  <c r="BH104" i="3"/>
  <c r="BG104" i="3"/>
  <c r="BF104" i="3"/>
  <c r="T104" i="3"/>
  <c r="R104" i="3"/>
  <c r="P104" i="3"/>
  <c r="BK104" i="3"/>
  <c r="J104" i="3"/>
  <c r="BE104" i="3"/>
  <c r="BI103" i="3"/>
  <c r="BH103" i="3"/>
  <c r="BG103" i="3"/>
  <c r="BF103" i="3"/>
  <c r="T103" i="3"/>
  <c r="R103" i="3"/>
  <c r="P103" i="3"/>
  <c r="BK103" i="3"/>
  <c r="J103" i="3"/>
  <c r="BE103" i="3"/>
  <c r="BI100" i="3"/>
  <c r="BH100" i="3"/>
  <c r="BG100" i="3"/>
  <c r="BF100" i="3"/>
  <c r="T100" i="3"/>
  <c r="R100" i="3"/>
  <c r="P100" i="3"/>
  <c r="BK100" i="3"/>
  <c r="J100" i="3"/>
  <c r="BE100" i="3"/>
  <c r="BI97" i="3"/>
  <c r="BH97" i="3"/>
  <c r="BG97" i="3"/>
  <c r="BF97" i="3"/>
  <c r="T97" i="3"/>
  <c r="T96" i="3"/>
  <c r="R97" i="3"/>
  <c r="R96" i="3"/>
  <c r="P97" i="3"/>
  <c r="P96" i="3"/>
  <c r="BK97" i="3"/>
  <c r="BK96" i="3"/>
  <c r="J96" i="3" s="1"/>
  <c r="J59" i="3" s="1"/>
  <c r="J97" i="3"/>
  <c r="BE97" i="3" s="1"/>
  <c r="BI95" i="3"/>
  <c r="F34" i="3"/>
  <c r="BD53" i="1" s="1"/>
  <c r="BH95" i="3"/>
  <c r="F33" i="3" s="1"/>
  <c r="BC53" i="1" s="1"/>
  <c r="BG95" i="3"/>
  <c r="F32" i="3"/>
  <c r="BB53" i="1" s="1"/>
  <c r="BF95" i="3"/>
  <c r="J31" i="3" s="1"/>
  <c r="AW53" i="1" s="1"/>
  <c r="T95" i="3"/>
  <c r="T94" i="3"/>
  <c r="T93" i="3" s="1"/>
  <c r="T92" i="3" s="1"/>
  <c r="R95" i="3"/>
  <c r="R94" i="3"/>
  <c r="R93" i="3" s="1"/>
  <c r="R92" i="3" s="1"/>
  <c r="P95" i="3"/>
  <c r="P94" i="3"/>
  <c r="P93" i="3" s="1"/>
  <c r="P92" i="3" s="1"/>
  <c r="AU53" i="1" s="1"/>
  <c r="BK95" i="3"/>
  <c r="BK94" i="3" s="1"/>
  <c r="J95" i="3"/>
  <c r="BE95" i="3" s="1"/>
  <c r="F86" i="3"/>
  <c r="E84" i="3"/>
  <c r="F49" i="3"/>
  <c r="E47" i="3"/>
  <c r="J21" i="3"/>
  <c r="E21" i="3"/>
  <c r="J88" i="3" s="1"/>
  <c r="J51" i="3"/>
  <c r="J20" i="3"/>
  <c r="J18" i="3"/>
  <c r="E18" i="3"/>
  <c r="F89" i="3"/>
  <c r="F52" i="3"/>
  <c r="J17" i="3"/>
  <c r="J15" i="3"/>
  <c r="E15" i="3"/>
  <c r="F88" i="3" s="1"/>
  <c r="F51" i="3"/>
  <c r="J14" i="3"/>
  <c r="J12" i="3"/>
  <c r="J86" i="3" s="1"/>
  <c r="J49" i="3"/>
  <c r="E7" i="3"/>
  <c r="E82" i="3"/>
  <c r="E45" i="3"/>
  <c r="AY52" i="1"/>
  <c r="AX52" i="1"/>
  <c r="BI234" i="2"/>
  <c r="BH234" i="2"/>
  <c r="BG234" i="2"/>
  <c r="BF234" i="2"/>
  <c r="T234" i="2"/>
  <c r="T233" i="2" s="1"/>
  <c r="R234" i="2"/>
  <c r="R233" i="2" s="1"/>
  <c r="P234" i="2"/>
  <c r="P233" i="2" s="1"/>
  <c r="BK234" i="2"/>
  <c r="BK233" i="2" s="1"/>
  <c r="J233" i="2" s="1"/>
  <c r="J72" i="2" s="1"/>
  <c r="J234" i="2"/>
  <c r="BE234" i="2"/>
  <c r="BI232" i="2"/>
  <c r="BH232" i="2"/>
  <c r="BG232" i="2"/>
  <c r="BF232" i="2"/>
  <c r="T232" i="2"/>
  <c r="R232" i="2"/>
  <c r="P232" i="2"/>
  <c r="BK232" i="2"/>
  <c r="J232" i="2"/>
  <c r="BE232" i="2" s="1"/>
  <c r="BI231" i="2"/>
  <c r="BH231" i="2"/>
  <c r="BG231" i="2"/>
  <c r="BF231" i="2"/>
  <c r="T231" i="2"/>
  <c r="R231" i="2"/>
  <c r="P231" i="2"/>
  <c r="BK231" i="2"/>
  <c r="J231" i="2"/>
  <c r="BE231" i="2" s="1"/>
  <c r="BI230" i="2"/>
  <c r="BH230" i="2"/>
  <c r="BG230" i="2"/>
  <c r="BF230" i="2"/>
  <c r="T230" i="2"/>
  <c r="R230" i="2"/>
  <c r="P230" i="2"/>
  <c r="BK230" i="2"/>
  <c r="J230" i="2"/>
  <c r="BE230" i="2" s="1"/>
  <c r="BI229" i="2"/>
  <c r="BH229" i="2"/>
  <c r="BG229" i="2"/>
  <c r="BF229" i="2"/>
  <c r="T229" i="2"/>
  <c r="R229" i="2"/>
  <c r="R228" i="2" s="1"/>
  <c r="P229" i="2"/>
  <c r="BK229" i="2"/>
  <c r="BK228" i="2" s="1"/>
  <c r="J228" i="2" s="1"/>
  <c r="J71" i="2" s="1"/>
  <c r="J229" i="2"/>
  <c r="BE229" i="2"/>
  <c r="BI227" i="2"/>
  <c r="BH227" i="2"/>
  <c r="BG227" i="2"/>
  <c r="BF227" i="2"/>
  <c r="T227" i="2"/>
  <c r="T226" i="2" s="1"/>
  <c r="R227" i="2"/>
  <c r="R226" i="2"/>
  <c r="P227" i="2"/>
  <c r="P226" i="2" s="1"/>
  <c r="BK227" i="2"/>
  <c r="BK226" i="2"/>
  <c r="J226" i="2" s="1"/>
  <c r="BK225" i="2"/>
  <c r="J225" i="2" s="1"/>
  <c r="J69" i="2" s="1"/>
  <c r="J227" i="2"/>
  <c r="BE227" i="2" s="1"/>
  <c r="J70" i="2"/>
  <c r="BI224" i="2"/>
  <c r="BH224" i="2"/>
  <c r="BG224" i="2"/>
  <c r="BF224" i="2"/>
  <c r="T224" i="2"/>
  <c r="R224" i="2"/>
  <c r="P224" i="2"/>
  <c r="BK224" i="2"/>
  <c r="J224" i="2"/>
  <c r="BE224" i="2" s="1"/>
  <c r="BI221" i="2"/>
  <c r="BH221" i="2"/>
  <c r="BG221" i="2"/>
  <c r="BF221" i="2"/>
  <c r="T221" i="2"/>
  <c r="R221" i="2"/>
  <c r="P221" i="2"/>
  <c r="BK221" i="2"/>
  <c r="J221" i="2"/>
  <c r="BE221" i="2" s="1"/>
  <c r="BI220" i="2"/>
  <c r="BH220" i="2"/>
  <c r="BG220" i="2"/>
  <c r="BF220" i="2"/>
  <c r="T220" i="2"/>
  <c r="R220" i="2"/>
  <c r="P220" i="2"/>
  <c r="BK220" i="2"/>
  <c r="J220" i="2"/>
  <c r="BE220" i="2" s="1"/>
  <c r="BI219" i="2"/>
  <c r="BH219" i="2"/>
  <c r="BG219" i="2"/>
  <c r="BF219" i="2"/>
  <c r="T219" i="2"/>
  <c r="R219" i="2"/>
  <c r="P219" i="2"/>
  <c r="BK219" i="2"/>
  <c r="J219" i="2"/>
  <c r="BE219" i="2" s="1"/>
  <c r="BI218" i="2"/>
  <c r="BH218" i="2"/>
  <c r="BG218" i="2"/>
  <c r="BF218" i="2"/>
  <c r="T218" i="2"/>
  <c r="R218" i="2"/>
  <c r="P218" i="2"/>
  <c r="BK218" i="2"/>
  <c r="J218" i="2"/>
  <c r="BE218" i="2" s="1"/>
  <c r="BI217" i="2"/>
  <c r="BH217" i="2"/>
  <c r="BG217" i="2"/>
  <c r="BF217" i="2"/>
  <c r="T217" i="2"/>
  <c r="T216" i="2" s="1"/>
  <c r="R217" i="2"/>
  <c r="R216" i="2" s="1"/>
  <c r="P217" i="2"/>
  <c r="P216" i="2" s="1"/>
  <c r="BK217" i="2"/>
  <c r="BK216" i="2" s="1"/>
  <c r="J216" i="2"/>
  <c r="J68" i="2" s="1"/>
  <c r="J217" i="2"/>
  <c r="BE217" i="2"/>
  <c r="BI215" i="2"/>
  <c r="BH215" i="2"/>
  <c r="BG215" i="2"/>
  <c r="BF215" i="2"/>
  <c r="T215" i="2"/>
  <c r="R215" i="2"/>
  <c r="P215" i="2"/>
  <c r="BK215" i="2"/>
  <c r="J215" i="2"/>
  <c r="BE215" i="2" s="1"/>
  <c r="BI212" i="2"/>
  <c r="BH212" i="2"/>
  <c r="BG212" i="2"/>
  <c r="BF212" i="2"/>
  <c r="T212" i="2"/>
  <c r="T211" i="2" s="1"/>
  <c r="R212" i="2"/>
  <c r="R211" i="2"/>
  <c r="P212" i="2"/>
  <c r="P211" i="2"/>
  <c r="BK212" i="2"/>
  <c r="BK211" i="2"/>
  <c r="J211" i="2" s="1"/>
  <c r="J67" i="2" s="1"/>
  <c r="J212" i="2"/>
  <c r="BE212" i="2" s="1"/>
  <c r="BI210" i="2"/>
  <c r="BH210" i="2"/>
  <c r="BG210" i="2"/>
  <c r="BF210" i="2"/>
  <c r="T210" i="2"/>
  <c r="R210" i="2"/>
  <c r="P210" i="2"/>
  <c r="BK210" i="2"/>
  <c r="J210" i="2"/>
  <c r="BE210" i="2"/>
  <c r="BI209" i="2"/>
  <c r="BH209" i="2"/>
  <c r="BG209" i="2"/>
  <c r="BF209" i="2"/>
  <c r="T209" i="2"/>
  <c r="R209" i="2"/>
  <c r="P209" i="2"/>
  <c r="BK209" i="2"/>
  <c r="J209" i="2"/>
  <c r="BE209" i="2"/>
  <c r="BI208" i="2"/>
  <c r="BH208" i="2"/>
  <c r="BG208" i="2"/>
  <c r="BF208" i="2"/>
  <c r="T208" i="2"/>
  <c r="R208" i="2"/>
  <c r="P208" i="2"/>
  <c r="BK208" i="2"/>
  <c r="J208" i="2"/>
  <c r="BE208" i="2"/>
  <c r="BI205" i="2"/>
  <c r="BH205" i="2"/>
  <c r="BG205" i="2"/>
  <c r="BF205" i="2"/>
  <c r="T205" i="2"/>
  <c r="R205" i="2"/>
  <c r="P205" i="2"/>
  <c r="BK205" i="2"/>
  <c r="J205" i="2"/>
  <c r="BE205" i="2"/>
  <c r="BI204" i="2"/>
  <c r="BH204" i="2"/>
  <c r="BG204" i="2"/>
  <c r="BF204" i="2"/>
  <c r="T204" i="2"/>
  <c r="R204" i="2"/>
  <c r="P204" i="2"/>
  <c r="BK204" i="2"/>
  <c r="J204" i="2"/>
  <c r="BE204" i="2"/>
  <c r="BI201" i="2"/>
  <c r="BH201" i="2"/>
  <c r="BG201" i="2"/>
  <c r="BF201" i="2"/>
  <c r="T201" i="2"/>
  <c r="R201" i="2"/>
  <c r="P201" i="2"/>
  <c r="BK201" i="2"/>
  <c r="J201" i="2"/>
  <c r="BE201" i="2"/>
  <c r="BI198" i="2"/>
  <c r="BH198" i="2"/>
  <c r="BG198" i="2"/>
  <c r="BF198" i="2"/>
  <c r="T198" i="2"/>
  <c r="T197" i="2"/>
  <c r="R198" i="2"/>
  <c r="R197" i="2"/>
  <c r="P198" i="2"/>
  <c r="P197" i="2"/>
  <c r="BK198" i="2"/>
  <c r="BK197" i="2"/>
  <c r="J197" i="2" s="1"/>
  <c r="J66" i="2" s="1"/>
  <c r="J198" i="2"/>
  <c r="BE198" i="2" s="1"/>
  <c r="BI196" i="2"/>
  <c r="BH196" i="2"/>
  <c r="BG196" i="2"/>
  <c r="BF196" i="2"/>
  <c r="T196" i="2"/>
  <c r="R196" i="2"/>
  <c r="P196" i="2"/>
  <c r="BK196" i="2"/>
  <c r="J196" i="2"/>
  <c r="BE196" i="2"/>
  <c r="BI193" i="2"/>
  <c r="BH193" i="2"/>
  <c r="BG193" i="2"/>
  <c r="BF193" i="2"/>
  <c r="T193" i="2"/>
  <c r="R193" i="2"/>
  <c r="P193" i="2"/>
  <c r="BK193" i="2"/>
  <c r="J193" i="2"/>
  <c r="BE193" i="2"/>
  <c r="BI190" i="2"/>
  <c r="BH190" i="2"/>
  <c r="BG190" i="2"/>
  <c r="BF190" i="2"/>
  <c r="T190" i="2"/>
  <c r="R190" i="2"/>
  <c r="P190" i="2"/>
  <c r="BK190" i="2"/>
  <c r="J190" i="2"/>
  <c r="BE190" i="2"/>
  <c r="BI187" i="2"/>
  <c r="BH187" i="2"/>
  <c r="BG187" i="2"/>
  <c r="BF187" i="2"/>
  <c r="T187" i="2"/>
  <c r="R187" i="2"/>
  <c r="P187" i="2"/>
  <c r="BK187" i="2"/>
  <c r="J187" i="2"/>
  <c r="BE187" i="2"/>
  <c r="BI184" i="2"/>
  <c r="BH184" i="2"/>
  <c r="BG184" i="2"/>
  <c r="BF184" i="2"/>
  <c r="T184" i="2"/>
  <c r="R184" i="2"/>
  <c r="P184" i="2"/>
  <c r="BK184" i="2"/>
  <c r="J184" i="2"/>
  <c r="BE184" i="2"/>
  <c r="BI181" i="2"/>
  <c r="BH181" i="2"/>
  <c r="BG181" i="2"/>
  <c r="BF181" i="2"/>
  <c r="T181" i="2"/>
  <c r="R181" i="2"/>
  <c r="P181" i="2"/>
  <c r="BK181" i="2"/>
  <c r="J181" i="2"/>
  <c r="BE181" i="2"/>
  <c r="BI178" i="2"/>
  <c r="BH178" i="2"/>
  <c r="BG178" i="2"/>
  <c r="BF178" i="2"/>
  <c r="T178" i="2"/>
  <c r="R178" i="2"/>
  <c r="P178" i="2"/>
  <c r="BK178" i="2"/>
  <c r="J178" i="2"/>
  <c r="BE178" i="2"/>
  <c r="BI175" i="2"/>
  <c r="BH175" i="2"/>
  <c r="BG175" i="2"/>
  <c r="BF175" i="2"/>
  <c r="T175" i="2"/>
  <c r="R175" i="2"/>
  <c r="P175" i="2"/>
  <c r="BK175" i="2"/>
  <c r="J175" i="2"/>
  <c r="BE175" i="2"/>
  <c r="BI172" i="2"/>
  <c r="BH172" i="2"/>
  <c r="BG172" i="2"/>
  <c r="BF172" i="2"/>
  <c r="T172" i="2"/>
  <c r="R172" i="2"/>
  <c r="P172" i="2"/>
  <c r="BK172" i="2"/>
  <c r="J172" i="2"/>
  <c r="BE172" i="2"/>
  <c r="BI171" i="2"/>
  <c r="BH171" i="2"/>
  <c r="BG171" i="2"/>
  <c r="BF171" i="2"/>
  <c r="T171" i="2"/>
  <c r="R171" i="2"/>
  <c r="P171" i="2"/>
  <c r="BK171" i="2"/>
  <c r="J171" i="2"/>
  <c r="BE171" i="2"/>
  <c r="BI170" i="2"/>
  <c r="BH170" i="2"/>
  <c r="BG170" i="2"/>
  <c r="BF170" i="2"/>
  <c r="T170" i="2"/>
  <c r="R170" i="2"/>
  <c r="P170" i="2"/>
  <c r="BK170" i="2"/>
  <c r="J170" i="2"/>
  <c r="BE170" i="2"/>
  <c r="BI169" i="2"/>
  <c r="BH169" i="2"/>
  <c r="BG169" i="2"/>
  <c r="BF169" i="2"/>
  <c r="T169" i="2"/>
  <c r="R169" i="2"/>
  <c r="P169" i="2"/>
  <c r="BK169" i="2"/>
  <c r="J169" i="2"/>
  <c r="BE169" i="2"/>
  <c r="BI166" i="2"/>
  <c r="BH166" i="2"/>
  <c r="BG166" i="2"/>
  <c r="BF166" i="2"/>
  <c r="T166" i="2"/>
  <c r="R166" i="2"/>
  <c r="P166" i="2"/>
  <c r="BK166" i="2"/>
  <c r="J166" i="2"/>
  <c r="BE166" i="2"/>
  <c r="BI163" i="2"/>
  <c r="BH163" i="2"/>
  <c r="BG163" i="2"/>
  <c r="BF163" i="2"/>
  <c r="T163" i="2"/>
  <c r="R163" i="2"/>
  <c r="P163" i="2"/>
  <c r="BK163" i="2"/>
  <c r="J163" i="2"/>
  <c r="BE163" i="2"/>
  <c r="BI160" i="2"/>
  <c r="BH160" i="2"/>
  <c r="BG160" i="2"/>
  <c r="BF160" i="2"/>
  <c r="T160" i="2"/>
  <c r="T159" i="2"/>
  <c r="R160" i="2"/>
  <c r="R159" i="2"/>
  <c r="P160" i="2"/>
  <c r="P159" i="2"/>
  <c r="BK160" i="2"/>
  <c r="BK159" i="2"/>
  <c r="J159" i="2" s="1"/>
  <c r="J65" i="2" s="1"/>
  <c r="J160" i="2"/>
  <c r="BE160" i="2" s="1"/>
  <c r="BI158" i="2"/>
  <c r="BH158" i="2"/>
  <c r="BG158" i="2"/>
  <c r="BF158" i="2"/>
  <c r="T158" i="2"/>
  <c r="R158" i="2"/>
  <c r="P158" i="2"/>
  <c r="BK158" i="2"/>
  <c r="J158" i="2"/>
  <c r="BE158" i="2"/>
  <c r="BI155" i="2"/>
  <c r="BH155" i="2"/>
  <c r="BG155" i="2"/>
  <c r="BF155" i="2"/>
  <c r="T155" i="2"/>
  <c r="R155" i="2"/>
  <c r="P155" i="2"/>
  <c r="BK155" i="2"/>
  <c r="J155" i="2"/>
  <c r="BE155" i="2"/>
  <c r="BI152" i="2"/>
  <c r="BH152" i="2"/>
  <c r="BG152" i="2"/>
  <c r="BF152" i="2"/>
  <c r="T152" i="2"/>
  <c r="R152" i="2"/>
  <c r="P152" i="2"/>
  <c r="BK152" i="2"/>
  <c r="J152" i="2"/>
  <c r="BE152" i="2"/>
  <c r="BI151" i="2"/>
  <c r="BH151" i="2"/>
  <c r="BG151" i="2"/>
  <c r="BF151" i="2"/>
  <c r="T151" i="2"/>
  <c r="R151" i="2"/>
  <c r="P151" i="2"/>
  <c r="BK151" i="2"/>
  <c r="J151" i="2"/>
  <c r="BE151" i="2"/>
  <c r="BI148" i="2"/>
  <c r="BH148" i="2"/>
  <c r="BG148" i="2"/>
  <c r="BF148" i="2"/>
  <c r="T148" i="2"/>
  <c r="R148" i="2"/>
  <c r="P148" i="2"/>
  <c r="BK148" i="2"/>
  <c r="J148" i="2"/>
  <c r="BE148" i="2"/>
  <c r="BI145" i="2"/>
  <c r="BH145" i="2"/>
  <c r="BG145" i="2"/>
  <c r="BF145" i="2"/>
  <c r="T145" i="2"/>
  <c r="R145" i="2"/>
  <c r="P145" i="2"/>
  <c r="BK145" i="2"/>
  <c r="J145" i="2"/>
  <c r="BE145" i="2"/>
  <c r="BI141" i="2"/>
  <c r="BH141" i="2"/>
  <c r="BG141" i="2"/>
  <c r="BF141" i="2"/>
  <c r="T141" i="2"/>
  <c r="T140" i="2"/>
  <c r="R141" i="2"/>
  <c r="R140" i="2"/>
  <c r="P141" i="2"/>
  <c r="P140" i="2"/>
  <c r="BK141" i="2"/>
  <c r="BK140" i="2"/>
  <c r="J140" i="2" s="1"/>
  <c r="J64" i="2" s="1"/>
  <c r="J141" i="2"/>
  <c r="BE141" i="2" s="1"/>
  <c r="BI139" i="2"/>
  <c r="BH139" i="2"/>
  <c r="BG139" i="2"/>
  <c r="BF139" i="2"/>
  <c r="T139" i="2"/>
  <c r="R139" i="2"/>
  <c r="P139" i="2"/>
  <c r="BK139" i="2"/>
  <c r="J139" i="2"/>
  <c r="BE139" i="2"/>
  <c r="BI138" i="2"/>
  <c r="BH138" i="2"/>
  <c r="BG138" i="2"/>
  <c r="BF138" i="2"/>
  <c r="T138" i="2"/>
  <c r="R138" i="2"/>
  <c r="P138" i="2"/>
  <c r="BK138" i="2"/>
  <c r="J138" i="2"/>
  <c r="BE138" i="2"/>
  <c r="BI135" i="2"/>
  <c r="BH135" i="2"/>
  <c r="BG135" i="2"/>
  <c r="BF135" i="2"/>
  <c r="T135" i="2"/>
  <c r="R135" i="2"/>
  <c r="P135" i="2"/>
  <c r="BK135" i="2"/>
  <c r="J135" i="2"/>
  <c r="BE135" i="2"/>
  <c r="BI134" i="2"/>
  <c r="BH134" i="2"/>
  <c r="BG134" i="2"/>
  <c r="BF134" i="2"/>
  <c r="T134" i="2"/>
  <c r="R134" i="2"/>
  <c r="P134" i="2"/>
  <c r="BK134" i="2"/>
  <c r="J134" i="2"/>
  <c r="BE134" i="2"/>
  <c r="BI131" i="2"/>
  <c r="BH131" i="2"/>
  <c r="BG131" i="2"/>
  <c r="BF131" i="2"/>
  <c r="T131" i="2"/>
  <c r="R131" i="2"/>
  <c r="P131" i="2"/>
  <c r="BK131" i="2"/>
  <c r="J131" i="2"/>
  <c r="BE131" i="2"/>
  <c r="BI130" i="2"/>
  <c r="BH130" i="2"/>
  <c r="BG130" i="2"/>
  <c r="BF130" i="2"/>
  <c r="T130" i="2"/>
  <c r="T129" i="2"/>
  <c r="T128" i="2" s="1"/>
  <c r="R130" i="2"/>
  <c r="R129" i="2" s="1"/>
  <c r="R128" i="2" s="1"/>
  <c r="P130" i="2"/>
  <c r="P129" i="2"/>
  <c r="P128" i="2" s="1"/>
  <c r="BK130" i="2"/>
  <c r="BK129" i="2" s="1"/>
  <c r="J130" i="2"/>
  <c r="BE130" i="2"/>
  <c r="BI127" i="2"/>
  <c r="BH127" i="2"/>
  <c r="BG127" i="2"/>
  <c r="BF127" i="2"/>
  <c r="T127" i="2"/>
  <c r="T126" i="2"/>
  <c r="R127" i="2"/>
  <c r="R126" i="2"/>
  <c r="P127" i="2"/>
  <c r="P126" i="2"/>
  <c r="BK127" i="2"/>
  <c r="BK126" i="2"/>
  <c r="J126" i="2" s="1"/>
  <c r="J61" i="2" s="1"/>
  <c r="J127" i="2"/>
  <c r="BE127" i="2" s="1"/>
  <c r="BI125" i="2"/>
  <c r="BH125" i="2"/>
  <c r="BG125" i="2"/>
  <c r="BF125" i="2"/>
  <c r="T125" i="2"/>
  <c r="R125" i="2"/>
  <c r="P125" i="2"/>
  <c r="BK125" i="2"/>
  <c r="J125" i="2"/>
  <c r="BE125" i="2"/>
  <c r="BI122" i="2"/>
  <c r="BH122" i="2"/>
  <c r="BG122" i="2"/>
  <c r="BF122" i="2"/>
  <c r="T122" i="2"/>
  <c r="R122" i="2"/>
  <c r="P122" i="2"/>
  <c r="BK122" i="2"/>
  <c r="J122" i="2"/>
  <c r="BE122" i="2"/>
  <c r="BI121" i="2"/>
  <c r="BH121" i="2"/>
  <c r="BG121" i="2"/>
  <c r="BF121" i="2"/>
  <c r="T121" i="2"/>
  <c r="R121" i="2"/>
  <c r="P121" i="2"/>
  <c r="BK121" i="2"/>
  <c r="J121" i="2"/>
  <c r="BE121" i="2"/>
  <c r="BI120" i="2"/>
  <c r="BH120" i="2"/>
  <c r="BG120" i="2"/>
  <c r="BF120" i="2"/>
  <c r="T120" i="2"/>
  <c r="T119" i="2"/>
  <c r="R120" i="2"/>
  <c r="R119" i="2"/>
  <c r="P120" i="2"/>
  <c r="P119" i="2"/>
  <c r="BK120" i="2"/>
  <c r="BK119" i="2"/>
  <c r="J119" i="2" s="1"/>
  <c r="J60" i="2" s="1"/>
  <c r="J120" i="2"/>
  <c r="BE120" i="2" s="1"/>
  <c r="BI116" i="2"/>
  <c r="BH116" i="2"/>
  <c r="BG116" i="2"/>
  <c r="BF116" i="2"/>
  <c r="T116" i="2"/>
  <c r="R116" i="2"/>
  <c r="P116" i="2"/>
  <c r="BK116" i="2"/>
  <c r="J116" i="2"/>
  <c r="BE116" i="2"/>
  <c r="BI113" i="2"/>
  <c r="BH113" i="2"/>
  <c r="BG113" i="2"/>
  <c r="BF113" i="2"/>
  <c r="T113" i="2"/>
  <c r="R113" i="2"/>
  <c r="P113" i="2"/>
  <c r="BK113" i="2"/>
  <c r="J113" i="2"/>
  <c r="BE113" i="2"/>
  <c r="BI110" i="2"/>
  <c r="BH110" i="2"/>
  <c r="BG110" i="2"/>
  <c r="BF110" i="2"/>
  <c r="T110" i="2"/>
  <c r="R110" i="2"/>
  <c r="P110" i="2"/>
  <c r="BK110" i="2"/>
  <c r="J110" i="2"/>
  <c r="BE110" i="2"/>
  <c r="BI107" i="2"/>
  <c r="BH107" i="2"/>
  <c r="BG107" i="2"/>
  <c r="BF107" i="2"/>
  <c r="T107" i="2"/>
  <c r="R107" i="2"/>
  <c r="P107" i="2"/>
  <c r="BK107" i="2"/>
  <c r="J107" i="2"/>
  <c r="BE107" i="2"/>
  <c r="BI106" i="2"/>
  <c r="BH106" i="2"/>
  <c r="BG106" i="2"/>
  <c r="BF106" i="2"/>
  <c r="T106" i="2"/>
  <c r="R106" i="2"/>
  <c r="P106" i="2"/>
  <c r="BK106" i="2"/>
  <c r="J106" i="2"/>
  <c r="BE106" i="2"/>
  <c r="BI103" i="2"/>
  <c r="BH103" i="2"/>
  <c r="BG103" i="2"/>
  <c r="BF103" i="2"/>
  <c r="T103" i="2"/>
  <c r="R103" i="2"/>
  <c r="P103" i="2"/>
  <c r="BK103" i="2"/>
  <c r="J103" i="2"/>
  <c r="BE103" i="2"/>
  <c r="BI100" i="2"/>
  <c r="BH100" i="2"/>
  <c r="BG100" i="2"/>
  <c r="BF100" i="2"/>
  <c r="T100" i="2"/>
  <c r="T99" i="2"/>
  <c r="R100" i="2"/>
  <c r="R99" i="2"/>
  <c r="P100" i="2"/>
  <c r="P99" i="2"/>
  <c r="BK100" i="2"/>
  <c r="BK99" i="2"/>
  <c r="J99" i="2" s="1"/>
  <c r="J59" i="2" s="1"/>
  <c r="J100" i="2"/>
  <c r="BE100" i="2" s="1"/>
  <c r="BI96" i="2"/>
  <c r="BH96" i="2"/>
  <c r="BG96" i="2"/>
  <c r="BF96" i="2"/>
  <c r="T96" i="2"/>
  <c r="R96" i="2"/>
  <c r="P96" i="2"/>
  <c r="BK96" i="2"/>
  <c r="J96" i="2"/>
  <c r="BE96" i="2"/>
  <c r="BI95" i="2"/>
  <c r="F34" i="2"/>
  <c r="BD52" i="1" s="1"/>
  <c r="BH95" i="2"/>
  <c r="F33" i="2" s="1"/>
  <c r="BC52" i="1" s="1"/>
  <c r="BC51" i="1" s="1"/>
  <c r="BG95" i="2"/>
  <c r="F32" i="2"/>
  <c r="BB52" i="1" s="1"/>
  <c r="BF95" i="2"/>
  <c r="J31" i="2" s="1"/>
  <c r="AW52" i="1" s="1"/>
  <c r="T95" i="2"/>
  <c r="T94" i="2"/>
  <c r="T93" i="2" s="1"/>
  <c r="R95" i="2"/>
  <c r="R94" i="2"/>
  <c r="R93" i="2" s="1"/>
  <c r="P95" i="2"/>
  <c r="P94" i="2"/>
  <c r="P93" i="2" s="1"/>
  <c r="BK95" i="2"/>
  <c r="BK94" i="2" s="1"/>
  <c r="J95" i="2"/>
  <c r="BE95" i="2" s="1"/>
  <c r="F86" i="2"/>
  <c r="E84" i="2"/>
  <c r="F49" i="2"/>
  <c r="E47" i="2"/>
  <c r="J21" i="2"/>
  <c r="E21" i="2"/>
  <c r="J88" i="2" s="1"/>
  <c r="J51" i="2"/>
  <c r="J20" i="2"/>
  <c r="J18" i="2"/>
  <c r="E18" i="2"/>
  <c r="F89" i="2"/>
  <c r="F52" i="2"/>
  <c r="J17" i="2"/>
  <c r="J15" i="2"/>
  <c r="E15" i="2"/>
  <c r="F88" i="2" s="1"/>
  <c r="F51" i="2"/>
  <c r="J14" i="2"/>
  <c r="J12" i="2"/>
  <c r="J86" i="2" s="1"/>
  <c r="J49" i="2"/>
  <c r="E7" i="2"/>
  <c r="E82" i="2"/>
  <c r="E45" i="2"/>
  <c r="AS51" i="1"/>
  <c r="AT55" i="1"/>
  <c r="L47" i="1"/>
  <c r="AM46" i="1"/>
  <c r="L46" i="1"/>
  <c r="AM44" i="1"/>
  <c r="L44" i="1"/>
  <c r="L42" i="1"/>
  <c r="L41" i="1"/>
  <c r="J30" i="2" l="1"/>
  <c r="AV52" i="1" s="1"/>
  <c r="AT52" i="1" s="1"/>
  <c r="F30" i="2"/>
  <c r="AZ52" i="1" s="1"/>
  <c r="J94" i="2"/>
  <c r="J58" i="2" s="1"/>
  <c r="BK93" i="2"/>
  <c r="AY51" i="1"/>
  <c r="W29" i="1"/>
  <c r="J129" i="2"/>
  <c r="J63" i="2" s="1"/>
  <c r="BK128" i="2"/>
  <c r="J128" i="2" s="1"/>
  <c r="J62" i="2" s="1"/>
  <c r="F31" i="2"/>
  <c r="BA52" i="1" s="1"/>
  <c r="R225" i="2"/>
  <c r="R92" i="2" s="1"/>
  <c r="P228" i="2"/>
  <c r="P225" i="2" s="1"/>
  <c r="P92" i="2" s="1"/>
  <c r="AU52" i="1" s="1"/>
  <c r="T228" i="2"/>
  <c r="T225" i="2" s="1"/>
  <c r="T92" i="2" s="1"/>
  <c r="J94" i="3"/>
  <c r="J58" i="3" s="1"/>
  <c r="BK93" i="3"/>
  <c r="J126" i="3"/>
  <c r="J63" i="3" s="1"/>
  <c r="BK125" i="3"/>
  <c r="J125" i="3" s="1"/>
  <c r="J62" i="3" s="1"/>
  <c r="J30" i="3"/>
  <c r="AV53" i="1" s="1"/>
  <c r="AT53" i="1" s="1"/>
  <c r="F30" i="3"/>
  <c r="AZ53" i="1" s="1"/>
  <c r="F31" i="3"/>
  <c r="BA53" i="1" s="1"/>
  <c r="BK195" i="3"/>
  <c r="J195" i="3" s="1"/>
  <c r="J69" i="3" s="1"/>
  <c r="F52" i="4"/>
  <c r="BK93" i="4"/>
  <c r="F32" i="4"/>
  <c r="BB54" i="1" s="1"/>
  <c r="BB51" i="1" s="1"/>
  <c r="F34" i="4"/>
  <c r="BD54" i="1" s="1"/>
  <c r="BD51" i="1" s="1"/>
  <c r="W30" i="1" s="1"/>
  <c r="BK132" i="4"/>
  <c r="J132" i="4" s="1"/>
  <c r="J62" i="4" s="1"/>
  <c r="J27" i="5"/>
  <c r="J56" i="5"/>
  <c r="J30" i="4"/>
  <c r="AV54" i="1" s="1"/>
  <c r="AT54" i="1" s="1"/>
  <c r="F30" i="4"/>
  <c r="AZ54" i="1" s="1"/>
  <c r="J221" i="4"/>
  <c r="J71" i="4" s="1"/>
  <c r="BK218" i="4"/>
  <c r="J218" i="4" s="1"/>
  <c r="J69" i="4" s="1"/>
  <c r="BK98" i="6"/>
  <c r="J99" i="6"/>
  <c r="J58" i="6" s="1"/>
  <c r="BK275" i="6"/>
  <c r="J275" i="6" s="1"/>
  <c r="J66" i="6" s="1"/>
  <c r="J276" i="6"/>
  <c r="J67" i="6" s="1"/>
  <c r="BK338" i="6"/>
  <c r="J338" i="6" s="1"/>
  <c r="J72" i="6" s="1"/>
  <c r="J339" i="6"/>
  <c r="J73" i="6" s="1"/>
  <c r="F30" i="5"/>
  <c r="AZ55" i="1" s="1"/>
  <c r="F31" i="5"/>
  <c r="BA55" i="1" s="1"/>
  <c r="J30" i="6"/>
  <c r="AV56" i="1" s="1"/>
  <c r="AT56" i="1" s="1"/>
  <c r="F30" i="6"/>
  <c r="AZ56" i="1" s="1"/>
  <c r="R97" i="6"/>
  <c r="T97" i="6"/>
  <c r="P350" i="6"/>
  <c r="P97" i="6" s="1"/>
  <c r="AU56" i="1" s="1"/>
  <c r="J353" i="6"/>
  <c r="J76" i="6" s="1"/>
  <c r="BK350" i="6"/>
  <c r="J350" i="6" s="1"/>
  <c r="J74" i="6" s="1"/>
  <c r="F31" i="6"/>
  <c r="BA56" i="1" s="1"/>
  <c r="W28" i="1" l="1"/>
  <c r="AX51" i="1"/>
  <c r="AU51" i="1"/>
  <c r="BA51" i="1"/>
  <c r="AZ51" i="1"/>
  <c r="BK97" i="6"/>
  <c r="J97" i="6" s="1"/>
  <c r="J98" i="6"/>
  <c r="J57" i="6" s="1"/>
  <c r="AG55" i="1"/>
  <c r="AN55" i="1" s="1"/>
  <c r="J36" i="5"/>
  <c r="J93" i="4"/>
  <c r="J57" i="4" s="1"/>
  <c r="BK92" i="4"/>
  <c r="J92" i="4" s="1"/>
  <c r="J93" i="3"/>
  <c r="J57" i="3" s="1"/>
  <c r="BK92" i="3"/>
  <c r="J92" i="3" s="1"/>
  <c r="J93" i="2"/>
  <c r="J57" i="2" s="1"/>
  <c r="BK92" i="2"/>
  <c r="J92" i="2" s="1"/>
  <c r="J56" i="6" l="1"/>
  <c r="J27" i="6"/>
  <c r="AW51" i="1"/>
  <c r="AK27" i="1" s="1"/>
  <c r="W27" i="1"/>
  <c r="J27" i="2"/>
  <c r="J56" i="2"/>
  <c r="J27" i="3"/>
  <c r="J56" i="3"/>
  <c r="J27" i="4"/>
  <c r="J56" i="4"/>
  <c r="W26" i="1"/>
  <c r="AV51" i="1"/>
  <c r="AK26" i="1" l="1"/>
  <c r="AT51" i="1"/>
  <c r="AG56" i="1"/>
  <c r="AN56" i="1" s="1"/>
  <c r="J36" i="6"/>
  <c r="J36" i="4"/>
  <c r="AG54" i="1"/>
  <c r="AN54" i="1" s="1"/>
  <c r="J36" i="3"/>
  <c r="AG53" i="1"/>
  <c r="AN53" i="1" s="1"/>
  <c r="J36" i="2"/>
  <c r="AG52" i="1"/>
  <c r="AG51" i="1" l="1"/>
  <c r="AN52" i="1"/>
  <c r="AK23" i="1" l="1"/>
  <c r="AK32" i="1" s="1"/>
  <c r="AN51" i="1"/>
</calcChain>
</file>

<file path=xl/sharedStrings.xml><?xml version="1.0" encoding="utf-8"?>
<sst xmlns="http://schemas.openxmlformats.org/spreadsheetml/2006/main" count="8772" uniqueCount="1221">
  <si>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</si>
  <si>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</si>
  <si>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</si>
  <si>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</si>
  <si>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</si>
  <si>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</si>
  <si>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</si>
  <si>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{4e4ba918-d103-452c-9068-8203e2555ece}</t>
  </si>
  <si>
    <t>0,01</t>
  </si>
  <si>
    <t>21</t>
  </si>
  <si>
    <t>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</si>
  <si>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</si>
  <si>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</si>
  <si>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</si>
  <si>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</si>
  <si>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</si>
  <si>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</si>
  <si>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20190401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</si>
  <si>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</si>
  <si>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</si>
  <si>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ZŠ NOVÝ HRADEC KRÁLOVÉ - OPRAVA STŘECH NA OBJEKTECH Č. P. 144, 145, 146 A VÝMĚNA VENKOVNÍ BETONOVÉ DLAŽBY NA DVOŘE</t>
  </si>
  <si>
    <t>KSO:</t>
  </si>
  <si>
    <t/>
  </si>
  <si>
    <t>CC-CZ:</t>
  </si>
  <si>
    <t>Místo:</t>
  </si>
  <si>
    <t xml:space="preserve"> </t>
  </si>
  <si>
    <t>Datum:</t>
  </si>
  <si>
    <t>4. 1. 2019</t>
  </si>
  <si>
    <t>Zadavatel:</t>
  </si>
  <si>
    <t>IČ:</t>
  </si>
  <si>
    <t>DIČ:</t>
  </si>
  <si>
    <t>Uchazeč:</t>
  </si>
  <si>
    <t>Vyplň údaj</t>
  </si>
  <si>
    <t>Projektant: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</si>
  <si>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</si>
  <si>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</si>
  <si>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</si>
  <si>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</si>
  <si>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</si>
  <si>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</si>
  <si>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</si>
  <si>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</si>
  <si>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</si>
  <si>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</si>
  <si>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</si>
  <si>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</si>
  <si>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</si>
  <si>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</si>
  <si>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</si>
  <si>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</si>
  <si>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</si>
  <si>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</si>
  <si>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</si>
  <si>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</si>
  <si>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</si>
  <si>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</si>
  <si>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</si>
  <si>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</si>
  <si>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</si>
  <si>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</si>
  <si>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</si>
  <si>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</si>
  <si>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</si>
  <si>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</si>
  <si>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</si>
  <si>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</si>
  <si>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</si>
  <si>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</si>
  <si>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</si>
  <si>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</si>
  <si>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</si>
  <si>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</si>
  <si>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</si>
  <si>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</si>
  <si>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</si>
  <si>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</si>
  <si>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Oprava střechy objektu č.p.144</t>
  </si>
  <si>
    <t>STA</t>
  </si>
  <si>
    <t>{a08c09e0-fb9b-4409-a24a-a4bb033fe6da}</t>
  </si>
  <si>
    <t>2</t>
  </si>
  <si>
    <t>SO 02</t>
  </si>
  <si>
    <t>Oprava střechy objektu č.p.145</t>
  </si>
  <si>
    <t>{d4b34a2a-4700-461a-bc3f-cdacb204d5b8}</t>
  </si>
  <si>
    <t>SO 03</t>
  </si>
  <si>
    <t>Oprava střechy objektu č.p.146</t>
  </si>
  <si>
    <t>{38eb6eb7-9199-4d5e-97bd-6fbfd8c603dd}</t>
  </si>
  <si>
    <t>SO 04</t>
  </si>
  <si>
    <t>Hromosvody</t>
  </si>
  <si>
    <t>{2ed3589d-b257-40a9-8c7b-21121f50a542}</t>
  </si>
  <si>
    <t>SO 05</t>
  </si>
  <si>
    <t>Výměna venkovní dlažby ve dvoře</t>
  </si>
  <si>
    <t>{ca66427f-eb5f-4b78-9d51-4a7b623c22ae}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</si>
  <si>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</si>
  <si>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</si>
  <si>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</si>
  <si>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</si>
  <si>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</si>
  <si>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</si>
  <si>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</si>
  <si>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SO 01 - Oprava střechy objektu č.p.144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</si>
  <si>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</si>
  <si>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</si>
  <si>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</si>
  <si>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</si>
  <si>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</si>
  <si>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</si>
  <si>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</si>
  <si>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</si>
  <si>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</si>
  <si>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</si>
  <si>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</si>
  <si>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</si>
  <si>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</si>
  <si>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</si>
  <si>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</si>
  <si>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</si>
  <si>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</si>
  <si>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</si>
  <si>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</si>
  <si>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</si>
  <si>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</si>
  <si>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</si>
  <si>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</si>
  <si>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</si>
  <si>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</si>
  <si>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</si>
  <si>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</si>
  <si>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</si>
  <si>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</si>
  <si>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</si>
  <si>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</si>
  <si>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</si>
  <si>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</si>
  <si>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</si>
  <si>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</si>
  <si>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</si>
  <si>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</si>
  <si>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</si>
  <si>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6</t>
  </si>
  <si>
    <t>Úpravy povrchů, podlahy a osazování výplní</t>
  </si>
  <si>
    <t>K</t>
  </si>
  <si>
    <t>622001</t>
  </si>
  <si>
    <t>Oprava omítky stáv. komínové hlavy výšky 2500mm vč.nové betonové desky</t>
  </si>
  <si>
    <t>ks</t>
  </si>
  <si>
    <t>4</t>
  </si>
  <si>
    <t>622325312</t>
  </si>
  <si>
    <t>Oprava vnější vápenocementové štukové omítky složitosti 2 v rozsahu do 30%</t>
  </si>
  <si>
    <t>m2</t>
  </si>
  <si>
    <t>CS ÚRS 2018 01</t>
  </si>
  <si>
    <t>VV</t>
  </si>
  <si>
    <t>82,5*0,5</t>
  </si>
  <si>
    <t>Součet</t>
  </si>
  <si>
    <t>9</t>
  </si>
  <si>
    <t>Ostatní konstrukce a práce, bourání</t>
  </si>
  <si>
    <t>3</t>
  </si>
  <si>
    <t>941111121</t>
  </si>
  <si>
    <t>Montáž lešení řadového trubkového lehkého s podlahami zatížení do 200 kg/m2 š do 1,2 m v do 10 m</t>
  </si>
  <si>
    <t>(24,65+24,65+17,02*2+1,2*8)*9,7</t>
  </si>
  <si>
    <t>941111221</t>
  </si>
  <si>
    <t>Příplatek k lešení řadovému trubkovému lehkému s podlahami š 1,2 m v 10 m za první a ZKD den použití</t>
  </si>
  <si>
    <t>8</t>
  </si>
  <si>
    <t>901,518*30</t>
  </si>
  <si>
    <t>5</t>
  </si>
  <si>
    <t>941111821</t>
  </si>
  <si>
    <t>Demontáž lešení řadového trubkového lehkého s podlahami zatížení do 200 kg/m2 š do 1,2 m v do 10 m</t>
  </si>
  <si>
    <t>10</t>
  </si>
  <si>
    <t>949101111</t>
  </si>
  <si>
    <t>Lešení pomocné pro objekty pozemních staveb s lešeňovou podlahou v do 1,9 m zatížení do 150 kg/m2</t>
  </si>
  <si>
    <t>12</t>
  </si>
  <si>
    <t>"pro bourání komínů nad střechou" (2,15*2+1,5*2+0,5*8)*1,2</t>
  </si>
  <si>
    <t>7</t>
  </si>
  <si>
    <t>953732115</t>
  </si>
  <si>
    <t>Ventilace ve světlících provedená z plastových trub DN do 160 mm</t>
  </si>
  <si>
    <t>m</t>
  </si>
  <si>
    <t>14</t>
  </si>
  <si>
    <t>2,5*5</t>
  </si>
  <si>
    <t>962032631</t>
  </si>
  <si>
    <t>Bourání zdiva komínového nad střechou z cihel na MV nebo MVC</t>
  </si>
  <si>
    <t>m3</t>
  </si>
  <si>
    <t>16</t>
  </si>
  <si>
    <t>1,65*0,45*2,5+0,75*0,45*2,5</t>
  </si>
  <si>
    <t>978019341</t>
  </si>
  <si>
    <t>Otlučení (osekání) vnější vápenné nebo vápenocementové omítky stupně členitosti 3 až 5 do 30%</t>
  </si>
  <si>
    <t>18</t>
  </si>
  <si>
    <t>82,0*0,5</t>
  </si>
  <si>
    <t>997</t>
  </si>
  <si>
    <t>Přesun sutě</t>
  </si>
  <si>
    <t>997013113</t>
  </si>
  <si>
    <t>Vnitrostaveništní doprava suti a vybouraných hmot pro budovy v do 12 m s použitím mechanizace</t>
  </si>
  <si>
    <t>t</t>
  </si>
  <si>
    <t>20</t>
  </si>
  <si>
    <t>11</t>
  </si>
  <si>
    <t>997013501</t>
  </si>
  <si>
    <t>Odvoz suti a vybouraných hmot na skládku nebo meziskládku do 1 km se složením</t>
  </si>
  <si>
    <t>22</t>
  </si>
  <si>
    <t>997013509</t>
  </si>
  <si>
    <t>Příplatek k odvozu suti a vybouraných hmot na skládku ZKD 1 km přes 1 km</t>
  </si>
  <si>
    <t>24</t>
  </si>
  <si>
    <t>17,558*9</t>
  </si>
  <si>
    <t>13</t>
  </si>
  <si>
    <t>997013821</t>
  </si>
  <si>
    <t>Poplatek za uložení na skládce (skládkovné) stavebního odpadu s obsahem azbestu kód odpadu 170 605</t>
  </si>
  <si>
    <t>26</t>
  </si>
  <si>
    <t>998</t>
  </si>
  <si>
    <t>Přesun hmot</t>
  </si>
  <si>
    <t>998011002</t>
  </si>
  <si>
    <t>Přesun hmot pro budovy zděné v do 12 m</t>
  </si>
  <si>
    <t>28</t>
  </si>
  <si>
    <t>PSV</t>
  </si>
  <si>
    <t>Práce a dodávky PSV</t>
  </si>
  <si>
    <t>712</t>
  </si>
  <si>
    <t>Povlakové krytiny</t>
  </si>
  <si>
    <t>712311101</t>
  </si>
  <si>
    <t>Provedení povlakové krytiny střech do 10° za studena lakem penetračním nebo asfaltovým</t>
  </si>
  <si>
    <t>30</t>
  </si>
  <si>
    <t>M</t>
  </si>
  <si>
    <t>11163150</t>
  </si>
  <si>
    <t>lak asfaltový penetrační</t>
  </si>
  <si>
    <t>32</t>
  </si>
  <si>
    <t>7*0,0003 "Přepočtené koeficientem množství</t>
  </si>
  <si>
    <t>17</t>
  </si>
  <si>
    <t>712341559</t>
  </si>
  <si>
    <t>Provedení povlakové krytiny střech do 10° pásy NAIP přitavením v plné ploše</t>
  </si>
  <si>
    <t>34</t>
  </si>
  <si>
    <t>62833158</t>
  </si>
  <si>
    <t>pás asfaltový s minerálním posypem tl 4mm s vložkou ze skelné tkaniny 200g/m2</t>
  </si>
  <si>
    <t>36</t>
  </si>
  <si>
    <t>7*1,15 "Přepočtené koeficientem množství</t>
  </si>
  <si>
    <t>19</t>
  </si>
  <si>
    <t>712400831</t>
  </si>
  <si>
    <t>Odstranění povlakové krytiny střech do 30° jednovrstvé</t>
  </si>
  <si>
    <t>38</t>
  </si>
  <si>
    <t>998712202</t>
  </si>
  <si>
    <t>Přesun hmot procentní pro krytiny povlakové v objektech v do 12 m</t>
  </si>
  <si>
    <t>%</t>
  </si>
  <si>
    <t>40</t>
  </si>
  <si>
    <t>762</t>
  </si>
  <si>
    <t>Konstrukce tesařské</t>
  </si>
  <si>
    <t>762083122</t>
  </si>
  <si>
    <t>Impregnace řeziva proti dřevokaznému hmyzu, houbám a plísním máčením třída ohrožení 3 a 4</t>
  </si>
  <si>
    <t>42</t>
  </si>
  <si>
    <t>"doplnění bednění u vybouraných komínů" 0,8</t>
  </si>
  <si>
    <t>"při demontáži stáv. krytiny " 395,0*0,2*0,025+50,0*0,025</t>
  </si>
  <si>
    <t>762191911</t>
  </si>
  <si>
    <t>Zabednění otvoru ve stěně prkny tl do 32 mm plochy jednotlivě do 1 m2</t>
  </si>
  <si>
    <t>44</t>
  </si>
  <si>
    <t>1,65*0,45+0,75*0,45</t>
  </si>
  <si>
    <t>23</t>
  </si>
  <si>
    <t>762341210</t>
  </si>
  <si>
    <t>Montáž bednění střech rovných a šikmých sklonu do 60° z hrubých prken na sraz</t>
  </si>
  <si>
    <t>46</t>
  </si>
  <si>
    <t>395,0*0,2+50,0</t>
  </si>
  <si>
    <t>60511145</t>
  </si>
  <si>
    <t>řezivo stavební prkna omítaná netříděná tl 25 mm dl 3 a 5 m</t>
  </si>
  <si>
    <t>48</t>
  </si>
  <si>
    <t>25</t>
  </si>
  <si>
    <t>762341811</t>
  </si>
  <si>
    <t>Demontáž bednění střech z prken</t>
  </si>
  <si>
    <t>50</t>
  </si>
  <si>
    <t>762395000</t>
  </si>
  <si>
    <t>Spojovací prostředky pro montáž krovu, bednění, laťování, světlíky, klíny</t>
  </si>
  <si>
    <t>52</t>
  </si>
  <si>
    <t>3,548</t>
  </si>
  <si>
    <t>27</t>
  </si>
  <si>
    <t>998762202</t>
  </si>
  <si>
    <t>Přesun hmot procentní pro kce tesařské v objektech v do 12 m</t>
  </si>
  <si>
    <t>54</t>
  </si>
  <si>
    <t>764</t>
  </si>
  <si>
    <t>Konstrukce klempířské</t>
  </si>
  <si>
    <t>764002812</t>
  </si>
  <si>
    <t>Demontáž okapového plechu do suti v krytině skládané</t>
  </si>
  <si>
    <t>56</t>
  </si>
  <si>
    <t>77,0</t>
  </si>
  <si>
    <t>29</t>
  </si>
  <si>
    <t>764002841</t>
  </si>
  <si>
    <t>Demontáž oplechování horních ploch zdí a nadezdívek do suti</t>
  </si>
  <si>
    <t>58</t>
  </si>
  <si>
    <t>2,05+4,1</t>
  </si>
  <si>
    <t>764002881</t>
  </si>
  <si>
    <t>Demontáž lemování střešních prostupů do suti</t>
  </si>
  <si>
    <t>60</t>
  </si>
  <si>
    <t>0,6*4*0,5*11+(1,65+0,45)*2*0,5*2+(0,75+0,45)*2*0,5</t>
  </si>
  <si>
    <t>31</t>
  </si>
  <si>
    <t>764003801</t>
  </si>
  <si>
    <t>Demontáž lemování trub, konzol, držáků, ventilačních nástavců a jiných kusových prvků do suti</t>
  </si>
  <si>
    <t>kus</t>
  </si>
  <si>
    <t>62</t>
  </si>
  <si>
    <t>764004821</t>
  </si>
  <si>
    <t>Demontáž nástřešního žlabu do suti</t>
  </si>
  <si>
    <t>64</t>
  </si>
  <si>
    <t>33</t>
  </si>
  <si>
    <t>764004861</t>
  </si>
  <si>
    <t>Demontáž svodu do suti</t>
  </si>
  <si>
    <t>66</t>
  </si>
  <si>
    <t>764221417</t>
  </si>
  <si>
    <t>Oplechování nevětraného hřebene z Al plechu z hřebenáčů</t>
  </si>
  <si>
    <t>68</t>
  </si>
  <si>
    <t>"schema 05/K"  18,0</t>
  </si>
  <si>
    <t>35</t>
  </si>
  <si>
    <t>764221447</t>
  </si>
  <si>
    <t>Oplechování nevětraného nároží z Al plechu z hřebenáčů</t>
  </si>
  <si>
    <t>70</t>
  </si>
  <si>
    <t>"schema 04/K"  60,0</t>
  </si>
  <si>
    <t>764221472</t>
  </si>
  <si>
    <t>Oplechování úžlabí z Al plechu rš 750mm</t>
  </si>
  <si>
    <t>72</t>
  </si>
  <si>
    <t>"schema 03/K" 5,5</t>
  </si>
  <si>
    <t>37</t>
  </si>
  <si>
    <t>764222437</t>
  </si>
  <si>
    <t>Oplechování rovné okapové hrany z Al plechu rš 670 mm</t>
  </si>
  <si>
    <t>74</t>
  </si>
  <si>
    <t>"schema 02/K" 83,65</t>
  </si>
  <si>
    <t>764224407</t>
  </si>
  <si>
    <t>Oplechování horních ploch a nadezdívek (atik) bez rohů z Al plechu mechanicky kotvené rš 600mm</t>
  </si>
  <si>
    <t>76</t>
  </si>
  <si>
    <t>"schema 08/K"  6,2</t>
  </si>
  <si>
    <t>39</t>
  </si>
  <si>
    <t>764321416</t>
  </si>
  <si>
    <t>Lemování rovných zdí střech s krytinou skládanou z Al plechu rš 500 mm</t>
  </si>
  <si>
    <t>78</t>
  </si>
  <si>
    <t>"schema 08/K" 12,5</t>
  </si>
  <si>
    <t>764523406</t>
  </si>
  <si>
    <t>Žlaby nadokapní (nástřešní ) oblého tvaru včetně háků, čel a hrdel z Al plechu rš 500 mm</t>
  </si>
  <si>
    <t>80</t>
  </si>
  <si>
    <t>"schema 06/K"  82,0</t>
  </si>
  <si>
    <t>41</t>
  </si>
  <si>
    <t>764528422</t>
  </si>
  <si>
    <t>Svody kruhové včetně objímek, kolen, odskoků z Al plechu průměru 100 mm</t>
  </si>
  <si>
    <t>82</t>
  </si>
  <si>
    <t>"schema 07/K" 37,0</t>
  </si>
  <si>
    <t>998764202</t>
  </si>
  <si>
    <t>Přesun hmot procentní pro konstrukce klempířské v objektech v do 12 m</t>
  </si>
  <si>
    <t>84</t>
  </si>
  <si>
    <t>765</t>
  </si>
  <si>
    <t>Krytina skládaná</t>
  </si>
  <si>
    <t>43</t>
  </si>
  <si>
    <t>765001</t>
  </si>
  <si>
    <t>D+M střešní krytina falcovaná z prefa šablon hliník vč. sněhových zachytávačů a bitumenové hydroizolace</t>
  </si>
  <si>
    <t>86</t>
  </si>
  <si>
    <t>395</t>
  </si>
  <si>
    <t>765002</t>
  </si>
  <si>
    <t>D+M systémová odvětrávacíhlavice DN 125-150mm</t>
  </si>
  <si>
    <t>88</t>
  </si>
  <si>
    <t>"schema 01-02/S"  11</t>
  </si>
  <si>
    <t>45</t>
  </si>
  <si>
    <t>765131801</t>
  </si>
  <si>
    <t>Demontáž vláknocementové skládané krytiny sklonu do 30° do suti</t>
  </si>
  <si>
    <t>90</t>
  </si>
  <si>
    <t>765131821</t>
  </si>
  <si>
    <t>Demontáž hřebene nebo nároží z hřebenáčů vláknocementové skládané krytiny sklonu do 30° do suti</t>
  </si>
  <si>
    <t>92</t>
  </si>
  <si>
    <t>5,2+12,8</t>
  </si>
  <si>
    <t>47</t>
  </si>
  <si>
    <t>765131891</t>
  </si>
  <si>
    <t>Příplatek za sklon přes 30° k cenám demontáže vlnité vláknocementové krytiny</t>
  </si>
  <si>
    <t>94</t>
  </si>
  <si>
    <t>765131893</t>
  </si>
  <si>
    <t>Příplatek za sklon přes 30° k cenám demontáže hřebene nebo nároží vlnité vláknocementové krytiny</t>
  </si>
  <si>
    <t>96</t>
  </si>
  <si>
    <t>49</t>
  </si>
  <si>
    <t>998765202</t>
  </si>
  <si>
    <t>Přesun hmot procentní pro krytiny skládané v objektech v do 12 m</t>
  </si>
  <si>
    <t>98</t>
  </si>
  <si>
    <t>766</t>
  </si>
  <si>
    <t>Konstrukce truhlářské</t>
  </si>
  <si>
    <t>766001</t>
  </si>
  <si>
    <t>D+M střešní světlík dřevěný vyklápěcí zasklení dvojsklem 600/600mm vč. kování</t>
  </si>
  <si>
    <t>100</t>
  </si>
  <si>
    <t>"schema 01"  9</t>
  </si>
  <si>
    <t>51</t>
  </si>
  <si>
    <t>998766202</t>
  </si>
  <si>
    <t>Přesun hmot procentní pro konstrukce truhlářské v objektech v do 12 m</t>
  </si>
  <si>
    <t>102</t>
  </si>
  <si>
    <t>767</t>
  </si>
  <si>
    <t>Konstrukce zámečnické</t>
  </si>
  <si>
    <t>767001</t>
  </si>
  <si>
    <t>Demontáž anténního stožáru kotveného na komín</t>
  </si>
  <si>
    <t>104</t>
  </si>
  <si>
    <t>53</t>
  </si>
  <si>
    <t>767002</t>
  </si>
  <si>
    <t>D+M anténní stožár DN 35mm délka 250cm žárově zinkovaný vč. kotvení</t>
  </si>
  <si>
    <t>106</t>
  </si>
  <si>
    <t>767003</t>
  </si>
  <si>
    <t>D+M stoupací plošina délky 1200mm vč. zábradlí výšky 1100mm žárově zinkováno</t>
  </si>
  <si>
    <t>108</t>
  </si>
  <si>
    <t>55</t>
  </si>
  <si>
    <t>767004</t>
  </si>
  <si>
    <t>Kotvící bod v místě výlezu na střechu -zajištění proti pádu</t>
  </si>
  <si>
    <t>110</t>
  </si>
  <si>
    <t>767311810</t>
  </si>
  <si>
    <t>Demontáž světlíků všech typů se zasklením</t>
  </si>
  <si>
    <t>112</t>
  </si>
  <si>
    <t>0,6*0,6*11</t>
  </si>
  <si>
    <t>57</t>
  </si>
  <si>
    <t>998767202</t>
  </si>
  <si>
    <t>Přesun hmot procentní pro zámečnické konstrukce v objektech v do 12 m</t>
  </si>
  <si>
    <t>114</t>
  </si>
  <si>
    <t>VRN</t>
  </si>
  <si>
    <t>Vedlejší rozpočtové náklady</t>
  </si>
  <si>
    <t>VRN1</t>
  </si>
  <si>
    <t>Průzkumné, geodetické a projektové práce</t>
  </si>
  <si>
    <t>013002000</t>
  </si>
  <si>
    <t>Projektové práce-dokumentace skutečného provedení</t>
  </si>
  <si>
    <t>soubor</t>
  </si>
  <si>
    <t>116</t>
  </si>
  <si>
    <t>VRN3</t>
  </si>
  <si>
    <t>Zařízení staveniště</t>
  </si>
  <si>
    <t>59</t>
  </si>
  <si>
    <t>032002000</t>
  </si>
  <si>
    <t>Vybavení staveniště-mobilní WC,sklad,kancelář,zdvihací mechanizmy</t>
  </si>
  <si>
    <t>118</t>
  </si>
  <si>
    <t>033002000</t>
  </si>
  <si>
    <t>Připojení staveniště na inženýrské sítě-voda,elektro</t>
  </si>
  <si>
    <t>120</t>
  </si>
  <si>
    <t>61</t>
  </si>
  <si>
    <t>034002000</t>
  </si>
  <si>
    <t>Zabezpečení staveniště-provizorní oplocení</t>
  </si>
  <si>
    <t>122</t>
  </si>
  <si>
    <t>039002000</t>
  </si>
  <si>
    <t>Zrušení zařízení staveniště</t>
  </si>
  <si>
    <t>124</t>
  </si>
  <si>
    <t>VRN4</t>
  </si>
  <si>
    <t>Inženýrská činnost</t>
  </si>
  <si>
    <t>63</t>
  </si>
  <si>
    <t>043002000</t>
  </si>
  <si>
    <t>Zkoušky a ostatní měření</t>
  </si>
  <si>
    <t>126</t>
  </si>
  <si>
    <t>SO 02 - Oprava střechy objektu č.p.145</t>
  </si>
  <si>
    <t>(15,54*2+15,82+1,2*4)*9,7</t>
  </si>
  <si>
    <t>501,49*30</t>
  </si>
  <si>
    <t>"pro bourání komínů nad střechou" (2,15*2+0,5*2+0,9*2)*1,2</t>
  </si>
  <si>
    <t>1,5*4</t>
  </si>
  <si>
    <t>1,65*0,45*2,5+0,45*0,45*1,2</t>
  </si>
  <si>
    <t>"římsa"  46,0*0,5</t>
  </si>
  <si>
    <t>12,542*9</t>
  </si>
  <si>
    <t>"při doplnění bednění u vybouraných komínů"  0,5</t>
  </si>
  <si>
    <t>"+při demontáži stáv. krytiny " 60,2*0,025</t>
  </si>
  <si>
    <t>1,65*0,45+0,45*0,45</t>
  </si>
  <si>
    <t>60,2*0,025*1,1</t>
  </si>
  <si>
    <t>301,0*0,2</t>
  </si>
  <si>
    <t>764002801</t>
  </si>
  <si>
    <t>Demontáž závětrné lišty do suti</t>
  </si>
  <si>
    <t>10,02+5,75+15,49+15,82</t>
  </si>
  <si>
    <t>0,45*4*0,5+(1,75+0,45)*2*0,5+0,6*4*3</t>
  </si>
  <si>
    <t>"schema 05/K" 8,0</t>
  </si>
  <si>
    <t>"schema 04/K"  22,0</t>
  </si>
  <si>
    <t>764222406</t>
  </si>
  <si>
    <t>Oplechování štítu závětrnou lištou z Al plechu rš 500 mm</t>
  </si>
  <si>
    <t>"schema 03/K"  19,5</t>
  </si>
  <si>
    <t>Oplechování rovné okapové hrany z Al plechu rš 750mm</t>
  </si>
  <si>
    <t>"schema 02/K" 47,1</t>
  </si>
  <si>
    <t>"schema 06/K"  47,1</t>
  </si>
  <si>
    <t>"schema 07/K"  20,0</t>
  </si>
  <si>
    <t>301,0</t>
  </si>
  <si>
    <t>D+M systémová odvětrávací hlavice DN 125-150mm</t>
  </si>
  <si>
    <t>"schema 01-02/S"  8</t>
  </si>
  <si>
    <t>765131841</t>
  </si>
  <si>
    <t>Příplatek k cenám demontáže skládané vláknocementové krytiny za sklon přes 30°</t>
  </si>
  <si>
    <t>765131845</t>
  </si>
  <si>
    <t>Příplatek k cenám demontáže hřebene nebo nároží skládané vláknocementové krytiny za sklon přes 30°</t>
  </si>
  <si>
    <t>D+M střešní světlík dřevěný vyklápěcí zasklení dvojsklem 600/600mm vč.kování</t>
  </si>
  <si>
    <t>"schema 01"  3</t>
  </si>
  <si>
    <t>0,6*0,6*3</t>
  </si>
  <si>
    <t>Vybavení staveniště--mobilní WC,sklad,kancelář,zdvihací mechanizmy</t>
  </si>
  <si>
    <t>SO 03 - Oprava střechy objektu č.p.146</t>
  </si>
  <si>
    <t>602002</t>
  </si>
  <si>
    <t>Sanace narušené omítky na římse v místě prostupu dešťového svodu</t>
  </si>
  <si>
    <t>Přezdění komínové hlavy vč. nové omítky a betonové krycí desky</t>
  </si>
  <si>
    <t>3,5*0,45*2,25*2</t>
  </si>
  <si>
    <t>622325313</t>
  </si>
  <si>
    <t>Oprava vnější vápenocementové štukové omítky složitosti 2 v rozsahu do 50%</t>
  </si>
  <si>
    <t>941111122</t>
  </si>
  <si>
    <t>Montáž lešení řadového trubkového lehkého s podlahami zatížení do 200 kg/m2 š do 1,2 m v do 25 m</t>
  </si>
  <si>
    <t>(25,74+0,8*2+25,74+0,8*2+0,8*2+11,2*2+1,6*2+5,6+1,2*12)*15,7</t>
  </si>
  <si>
    <t>941111822</t>
  </si>
  <si>
    <t>Demontáž lešení řadového trubkového lehkého s podlahami zatížení do 200 kg/m2 š do 1,2 m v do 25 m</t>
  </si>
  <si>
    <t>941112222</t>
  </si>
  <si>
    <t>Příplatek k lešení řadovému trubkovému lehkému bez podlah š 1,2 m v 25m za první a ZKD den použití</t>
  </si>
  <si>
    <t>1599,516*45</t>
  </si>
  <si>
    <t>"pro bourání a úpravu komínů nad střechou" 25,0*1,2</t>
  </si>
  <si>
    <t>953742112</t>
  </si>
  <si>
    <t>Prodloužení komínů nebo ventilací rourami plastovými DN do 150 mm</t>
  </si>
  <si>
    <t>0,75*0,45*2,25*2</t>
  </si>
  <si>
    <t>978019361</t>
  </si>
  <si>
    <t>Otlučení (osekání) vnější vápenné nebo vápenocementové omítky stupně členitosti 3 až 5 do 50%</t>
  </si>
  <si>
    <t>"římsa" 94,6*0,8</t>
  </si>
  <si>
    <t>997013115</t>
  </si>
  <si>
    <t>Vnitrostaveništní doprava suti a vybouraných hmot pro budovy v do 18 m s použitím mechanizace</t>
  </si>
  <si>
    <t>19,232*9</t>
  </si>
  <si>
    <t>998011003</t>
  </si>
  <si>
    <t>Přesun hmot pro budovy zděné v do 24 m</t>
  </si>
  <si>
    <t>459,0*0,5*0,025</t>
  </si>
  <si>
    <t>0,75*0,45*2</t>
  </si>
  <si>
    <t>762331922</t>
  </si>
  <si>
    <t>Vyřezání části střešní vazby průřezové plochy řeziva do 224 cm2 délky do 5 m</t>
  </si>
  <si>
    <t>762332922</t>
  </si>
  <si>
    <t>Doplnění části střešní vazby z hranolů průřezové plochy do 224 cm2 včetně materiálu</t>
  </si>
  <si>
    <t>459,0*0,5</t>
  </si>
  <si>
    <t>459*0,5*0,025*1,1</t>
  </si>
  <si>
    <t>998762203</t>
  </si>
  <si>
    <t>Přesun hmot procentní pro kce tesařské v objektech v do 24 m</t>
  </si>
  <si>
    <t>764001891</t>
  </si>
  <si>
    <t>Demontáž úžlabí do suti</t>
  </si>
  <si>
    <t>764002861</t>
  </si>
  <si>
    <t>Demontáž oplechování říms a ozdobných prvků do suti</t>
  </si>
  <si>
    <t>(0,75+0,45)*2*0,5*2+(3,5+0,45)*2*0,5*2+0,6*4*0,5*8</t>
  </si>
  <si>
    <t>764221407</t>
  </si>
  <si>
    <t>Oplechování větraného hřebene s větrací mřížkou z Al plechu rš 670 mm</t>
  </si>
  <si>
    <t>"schema 05/K"  20,9</t>
  </si>
  <si>
    <t>"schema 04/K"  54,0</t>
  </si>
  <si>
    <t>"schema 03/K"  18,0</t>
  </si>
  <si>
    <t>"schema 02/K" 88,4</t>
  </si>
  <si>
    <t>"schema 06/K"  86,0</t>
  </si>
  <si>
    <t>"schema 07/K"  99,0</t>
  </si>
  <si>
    <t>998764203</t>
  </si>
  <si>
    <t>Přesun hmot procentní pro konstrukce klempířské v objektech v do 24 m</t>
  </si>
  <si>
    <t>459,0</t>
  </si>
  <si>
    <t>765003</t>
  </si>
  <si>
    <t>D+M systémová prostupová tvarovka</t>
  </si>
  <si>
    <t>"schema 03/S" 7</t>
  </si>
  <si>
    <t>54,0+20,9</t>
  </si>
  <si>
    <t>998765203</t>
  </si>
  <si>
    <t>Přesun hmot procentní pro krytiny skládané v objektech v do 24 m</t>
  </si>
  <si>
    <t>D+M střešní světlík a střešní výlez pro nevytápěné půdy dřevěný dvojsklo 600/600mm</t>
  </si>
  <si>
    <t>"schema 01,02"  7</t>
  </si>
  <si>
    <t>998766203</t>
  </si>
  <si>
    <t>Přesun hmot procentní pro konstrukce truhlářské v objektech v do 24 m</t>
  </si>
  <si>
    <t>Demontáž anténního stožáru</t>
  </si>
  <si>
    <t>Demontáž a opětovná montáž anténního stožáru</t>
  </si>
  <si>
    <t>D+M anténní stožár DN 48mm délka 300cm žárově zinkováno</t>
  </si>
  <si>
    <t>"schema N11"  1</t>
  </si>
  <si>
    <t>D+M stoupací plošina délky 3500mm vč.zábradlí výšky 1100mm vč. kotvení do střešního pláště žárově zinkováno</t>
  </si>
  <si>
    <t>767005</t>
  </si>
  <si>
    <t>"schema N13" 2</t>
  </si>
  <si>
    <t>0,6*0,6*8</t>
  </si>
  <si>
    <t>767851803</t>
  </si>
  <si>
    <t>Demontáž komínových lávek - celé komínové lávky</t>
  </si>
  <si>
    <t>998767203</t>
  </si>
  <si>
    <t>Přesun hmot procentní pro zámečnické konstrukce v objektech v do 24 m</t>
  </si>
  <si>
    <t>SO 04 - Hromosvody</t>
  </si>
  <si>
    <t>D1 - OPRAVA - HROMOSVODY</t>
  </si>
  <si>
    <t>D2 - Ostatní</t>
  </si>
  <si>
    <t>D1</t>
  </si>
  <si>
    <t>OPRAVA - HROMOSVODY</t>
  </si>
  <si>
    <t>Pol1</t>
  </si>
  <si>
    <t>Drát o 8 AlMgSi - průměr 8 mm, měkký 0,135kg/m (245m+20%m)</t>
  </si>
  <si>
    <t>kg</t>
  </si>
  <si>
    <t>2041165264</t>
  </si>
  <si>
    <t>Pol2</t>
  </si>
  <si>
    <t>Podpěra vedení na hřebenovou střechu - hliníkové plechové šablony</t>
  </si>
  <si>
    <t>-1653285008</t>
  </si>
  <si>
    <t>Pol4</t>
  </si>
  <si>
    <t>Podpěra svislých vedení do zdiva</t>
  </si>
  <si>
    <t>-1725294589</t>
  </si>
  <si>
    <t>Pol6</t>
  </si>
  <si>
    <t>Jímač AlMgSi 1,5m, O16/10mm zúžený, s připojovací svorkou</t>
  </si>
  <si>
    <t>1099025894</t>
  </si>
  <si>
    <t>Pol8</t>
  </si>
  <si>
    <t>Zkušební svorka</t>
  </si>
  <si>
    <t>2003919890</t>
  </si>
  <si>
    <t>Pol9</t>
  </si>
  <si>
    <t>Svorka universální</t>
  </si>
  <si>
    <t>2121158386</t>
  </si>
  <si>
    <t>Pol10</t>
  </si>
  <si>
    <t>Svorka okapová</t>
  </si>
  <si>
    <t>-1235090411</t>
  </si>
  <si>
    <t>Pol11</t>
  </si>
  <si>
    <t>Ochranná stříška pro JT dolní</t>
  </si>
  <si>
    <t>1321176094</t>
  </si>
  <si>
    <t>Pol13</t>
  </si>
  <si>
    <t>Ochranný úhelník svodu zinkovaný, OU 1,8m</t>
  </si>
  <si>
    <t>-1013444578</t>
  </si>
  <si>
    <t>Pol14</t>
  </si>
  <si>
    <t>Držák ochranného úhelníku do zdi, DOU</t>
  </si>
  <si>
    <t>-628050820</t>
  </si>
  <si>
    <t>Pol15</t>
  </si>
  <si>
    <t>Drobný montážní a označovací materiál včetně příchytek, atd… (3ks střech x 1 set)</t>
  </si>
  <si>
    <t>set</t>
  </si>
  <si>
    <t>712415389</t>
  </si>
  <si>
    <t>Pol16</t>
  </si>
  <si>
    <t>DEMONTÁŽE - Demontážní práce bez rozlišení (10ks svodů x 1,0NH) + (3ks střech x 9,0NH)</t>
  </si>
  <si>
    <t>NH</t>
  </si>
  <si>
    <t>Pol17</t>
  </si>
  <si>
    <t>MONTÁŽE - Montážní práce bez rozlišení (10ks svodů x 1,5NH) + (3ks střech x 12,0NH)</t>
  </si>
  <si>
    <t>Pol18</t>
  </si>
  <si>
    <t>MONTÁŽE - práce montážní plošiny pro výšku nad 5,0m s odbornou obsluhou (10ksx2,4NH)</t>
  </si>
  <si>
    <t>mth</t>
  </si>
  <si>
    <t>Pol19</t>
  </si>
  <si>
    <t>Inženýrská činnost hlavního zhotovitele a koordinace při provádění (12NH-GD = NH+20%)</t>
  </si>
  <si>
    <t>NH-GD</t>
  </si>
  <si>
    <t>Pol20</t>
  </si>
  <si>
    <t>Autorský občasný dozor GP a technická koordinace při provádění (15NH-PD = NH+30%)</t>
  </si>
  <si>
    <t>NH-PD</t>
  </si>
  <si>
    <t>Pol21</t>
  </si>
  <si>
    <t>Cestovné k občasnému AD pro GP a technické koordinace při provádění (1x 30km)</t>
  </si>
  <si>
    <t>km</t>
  </si>
  <si>
    <t>Pol22</t>
  </si>
  <si>
    <t>Výchozí revize elektrického zařízení (12NH-RT = NH+25%)</t>
  </si>
  <si>
    <t>NH-RT</t>
  </si>
  <si>
    <t>Pol23</t>
  </si>
  <si>
    <t>Spolupráce zhotovitele s RT při výchozí revizi elektrického zařízení</t>
  </si>
  <si>
    <t>Pol24</t>
  </si>
  <si>
    <t>Manipulace, doprava a uložení odpadů dle vyhlášky o odpadech</t>
  </si>
  <si>
    <t>D2</t>
  </si>
  <si>
    <t>Ostatní</t>
  </si>
  <si>
    <t>pol30</t>
  </si>
  <si>
    <t>PPP z montáží (...% z ceny)</t>
  </si>
  <si>
    <t>kpl</t>
  </si>
  <si>
    <t>pol31</t>
  </si>
  <si>
    <t>Zhotovení dokumentace SKP (...% z ceny)</t>
  </si>
  <si>
    <t>pol32</t>
  </si>
  <si>
    <t>Nepředvídané práce, riziko (...% z ceny)</t>
  </si>
  <si>
    <t>zemina2</t>
  </si>
  <si>
    <t>výkopy dvorky a drenáž</t>
  </si>
  <si>
    <t>37,578</t>
  </si>
  <si>
    <t>zemina3</t>
  </si>
  <si>
    <t>zemina zasypávaná</t>
  </si>
  <si>
    <t>32,856</t>
  </si>
  <si>
    <t>SO 05 - Výměna venkovní dlažby ve dvoře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</si>
  <si>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</si>
  <si>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</si>
  <si>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</si>
  <si>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</si>
  <si>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711 - Izolace proti vodě, vlhkosti a plynům</t>
  </si>
  <si>
    <t xml:space="preserve">    772 - Podlahy z kamene</t>
  </si>
  <si>
    <t xml:space="preserve">    783 - Dokončovací práce - nátěry</t>
  </si>
  <si>
    <t>M - Práce a dodávky M</t>
  </si>
  <si>
    <t xml:space="preserve">    21-M - Elektromontáže</t>
  </si>
  <si>
    <t xml:space="preserve">    VRN7 - Provozní vlivy</t>
  </si>
  <si>
    <t>Zemní práce</t>
  </si>
  <si>
    <t>113106121</t>
  </si>
  <si>
    <t>Rozebrání dlažeb z betonových nebo kamenných dlaždic komunikací pro pěší ručně</t>
  </si>
  <si>
    <t>CS ÚRS 2018 02</t>
  </si>
  <si>
    <t>2059902538</t>
  </si>
  <si>
    <t>439,5*0,25 "25% plochy zámkové dlažby"</t>
  </si>
  <si>
    <t>113106132</t>
  </si>
  <si>
    <t>Rozebrání dlažeb z betonových nebo kamenných dlaždic komunikací pro pěší strojně pl do 50 m2</t>
  </si>
  <si>
    <t>1141804407</t>
  </si>
  <si>
    <t>439,5*0,75 "75% plochy zámkové dlažby"</t>
  </si>
  <si>
    <t>113107112</t>
  </si>
  <si>
    <t>Odstranění podkladu z kameniva těženého tl 200 mm ručně</t>
  </si>
  <si>
    <t>-175198002</t>
  </si>
  <si>
    <t>1,3*2,6 "kačírek plocha 1"</t>
  </si>
  <si>
    <t>1,3*2,55+1,45*0,95 "kačírek plocha 2"</t>
  </si>
  <si>
    <t>1,3*1,31 "kačírek plocha 3"</t>
  </si>
  <si>
    <t>113107123</t>
  </si>
  <si>
    <t>Odstranění podkladu z kameniva drceného tl 300 mm ručně</t>
  </si>
  <si>
    <t>1515373155</t>
  </si>
  <si>
    <t>439,5*0,25 "snížení podkladu - 25% plochy původní zámkové dlažby"</t>
  </si>
  <si>
    <t>113107223</t>
  </si>
  <si>
    <t>Odstranění podkladu z kameniva drceného tl 300 mm strojně pl přes 200 m2</t>
  </si>
  <si>
    <t>-1847588758</t>
  </si>
  <si>
    <t>439,5*0,75 "snížení podkladu - 75% plochy původní zámkové dlažby"</t>
  </si>
  <si>
    <t>113202111</t>
  </si>
  <si>
    <t>Vytrhání obrub krajníků obrubníků stojatých</t>
  </si>
  <si>
    <t>-1179615803</t>
  </si>
  <si>
    <t>3 "popelnice"</t>
  </si>
  <si>
    <t>3 "roh objektu - keř"</t>
  </si>
  <si>
    <t>5,5+4 "vstup do objektu"</t>
  </si>
  <si>
    <t>16+12,5 "podélná strana plochy"</t>
  </si>
  <si>
    <t>3+3 "kout schodiště jídelna"</t>
  </si>
  <si>
    <t>132212102</t>
  </si>
  <si>
    <t>Hloubení rýh š do 600 mm ručním nebo pneum nářadím v nesoudržných horninách tř. 3</t>
  </si>
  <si>
    <t>-1112028392</t>
  </si>
  <si>
    <t>2*8,8*0,6*1,3 "pracovní rýha pro demontáž a montáž angl. dvorků"</t>
  </si>
  <si>
    <t>(32-6,25-6,25)*0,3*1 "rýha pro drenážní trubku"</t>
  </si>
  <si>
    <t>12*1*0,6 "výkop u štítu objektu pro drenáž a nopovou folii"</t>
  </si>
  <si>
    <t>72*0,3*0,5 "výkop pro kabel VO"</t>
  </si>
  <si>
    <t>162701105</t>
  </si>
  <si>
    <t>Vodorovné přemístění do 10000 m výkopku/sypaniny z horniny tř. 1 až 4</t>
  </si>
  <si>
    <t>1073726126</t>
  </si>
  <si>
    <t>zemina2-zemina3</t>
  </si>
  <si>
    <t>171201201</t>
  </si>
  <si>
    <t>Uložení sypaniny na skládky</t>
  </si>
  <si>
    <t>-372727867</t>
  </si>
  <si>
    <t>174101101</t>
  </si>
  <si>
    <t>Zásyp jam, šachet rýh nebo kolem objektů sypaninou se zhutněním</t>
  </si>
  <si>
    <t>-1203889777</t>
  </si>
  <si>
    <t>2*8,8*0,6*1,1 "pracovní rýha pro demontáž a montáž angl. dvorků"</t>
  </si>
  <si>
    <t>(32-6,25-6,25)*0,3*0,8 "rýha pro drenážní trubku"</t>
  </si>
  <si>
    <t>12*0,8*0,6 "výkop u štítu objektu pro drenáž a nopovou folii"</t>
  </si>
  <si>
    <t>181951102</t>
  </si>
  <si>
    <t>Úprava pláně v hornině tř. 1 až 4 se zhutněním</t>
  </si>
  <si>
    <t>930160498</t>
  </si>
  <si>
    <t>P</t>
  </si>
  <si>
    <t>Poznámka k položce:
Edef,2=30MPa</t>
  </si>
  <si>
    <t>439,5 "plocha dvoru"</t>
  </si>
  <si>
    <t>2*9,14 "dno anglického dvorku"</t>
  </si>
  <si>
    <t>Zakládání</t>
  </si>
  <si>
    <t>212752213</t>
  </si>
  <si>
    <t>Trativod z drenážních trubek plastových flexibilních D do 160 mm včetně lože otevřený výkop</t>
  </si>
  <si>
    <t>1820276504</t>
  </si>
  <si>
    <t>Poznámka k položce:
Trativody z drenážních trubek se zřízením štěrkopískového lože pod trubky a s jejich obsypem v průměrném celkovém množství do 0,15 m3/m v otevřeném výkopu z trubek plastových flexibilních D přes 100 do 160 mm</t>
  </si>
  <si>
    <t>32+20 "drenážní trubka při patě objektu"</t>
  </si>
  <si>
    <t>271572211</t>
  </si>
  <si>
    <t>Podsyp pod základové konstrukce se zhutněním z netříděného štěrkopísku</t>
  </si>
  <si>
    <t>-344279684</t>
  </si>
  <si>
    <t>2*9,14*0,1 "dno anglického dvorku"</t>
  </si>
  <si>
    <t>273323511</t>
  </si>
  <si>
    <t>Základové desky ze ŽB pro konstrukce bílých van tř. C 25/30</t>
  </si>
  <si>
    <t>-1403317309</t>
  </si>
  <si>
    <t>Poznámka k položce:
včetně těsnění pracovních spár</t>
  </si>
  <si>
    <t>2*9,14*0,1 "dno anglických dvorků"</t>
  </si>
  <si>
    <t>273361821</t>
  </si>
  <si>
    <t>Výztuž základových desek betonářskou ocelí 10 505 (R)</t>
  </si>
  <si>
    <t>3542960</t>
  </si>
  <si>
    <t>2*9,14*8,88*0,001*1,1 "dno anglických dvorků - 2x Kari 6/100/100"</t>
  </si>
  <si>
    <t>275311611</t>
  </si>
  <si>
    <t>Základové patky prokládané kamenem z betonu tř. C 16/20</t>
  </si>
  <si>
    <t>-341216573</t>
  </si>
  <si>
    <t>1*1*0,4 "základ pro sochu"</t>
  </si>
  <si>
    <t>275351121</t>
  </si>
  <si>
    <t>Zřízení bednění základových patek</t>
  </si>
  <si>
    <t>150661942</t>
  </si>
  <si>
    <t>4*0,4 "bednení paky sochy"</t>
  </si>
  <si>
    <t>275351122</t>
  </si>
  <si>
    <t>Odstranění bednění základových patek</t>
  </si>
  <si>
    <t>2078735733</t>
  </si>
  <si>
    <t>279323111</t>
  </si>
  <si>
    <t>Základová zeď ze ŽB pro konstrukce bílých van tř. C 25/30</t>
  </si>
  <si>
    <t>-1913023878</t>
  </si>
  <si>
    <t>2*8,8*0,3*1,2 "stěny anglických dvorků"</t>
  </si>
  <si>
    <t>279351121</t>
  </si>
  <si>
    <t>Zřízení oboustranného bednění základových zdí</t>
  </si>
  <si>
    <t>1731583675</t>
  </si>
  <si>
    <t>Poznámka k položce:
systémové bednění pro pohledový monolitický beton se zkosenými hranami</t>
  </si>
  <si>
    <t>2*2*8,8*1,2 "stěny anglických dvorků"</t>
  </si>
  <si>
    <t>279351122</t>
  </si>
  <si>
    <t>Odstranění oboustranného bednění základových zdí</t>
  </si>
  <si>
    <t>602373828</t>
  </si>
  <si>
    <t>279361821</t>
  </si>
  <si>
    <t>Výztuž základových zdí nosných betonářskou ocelí 10 505</t>
  </si>
  <si>
    <t>2109288322</t>
  </si>
  <si>
    <t>2*8,8*1,2*8,88*0,001*1,1 "stěny anglických dvorků - 2x Kari 6/100/100"</t>
  </si>
  <si>
    <t>Komunikace pozemní</t>
  </si>
  <si>
    <t>564271111</t>
  </si>
  <si>
    <t>Podklad nebo podsyp ze štěrkopísku ŠP tl 250 mm</t>
  </si>
  <si>
    <t>-541846577</t>
  </si>
  <si>
    <t>Poznámka k položce:
Podklad nebo podsyp ze štěrkopísku ŠP  s rozprostřením, vlhčením a zhutněním, po zhutnění tl. do 250 mm</t>
  </si>
  <si>
    <t>596212213</t>
  </si>
  <si>
    <t>Kladení zámkové dlažby pozemních komunikací tl 80 mm skupiny A pl přes 300 m2</t>
  </si>
  <si>
    <t>916738157</t>
  </si>
  <si>
    <t>59245030</t>
  </si>
  <si>
    <t>dlažba skladebná betonová 20x20x8 cm přírodní</t>
  </si>
  <si>
    <t>871837451</t>
  </si>
  <si>
    <t>-3,2*3,2 "šachovnice"</t>
  </si>
  <si>
    <t>-2*2,08 "panák"</t>
  </si>
  <si>
    <t>425,1*1,01 'Přepočtené koeficientem množství</t>
  </si>
  <si>
    <t>59245004</t>
  </si>
  <si>
    <t>dlažba skladebná betonová 20x20x8 cm barevná</t>
  </si>
  <si>
    <t>1041363999</t>
  </si>
  <si>
    <t>Poznámka k položce:
barva antracit</t>
  </si>
  <si>
    <t>3,2*3,2 "šachovnice"</t>
  </si>
  <si>
    <t>2*2,08 "panák"</t>
  </si>
  <si>
    <t>14,4*1,01 'Přepočtené koeficientem množství</t>
  </si>
  <si>
    <t>596212214</t>
  </si>
  <si>
    <t>Příplatek za kombinaci dvou barev u betonových dlažeb pozemních komunikací tl 80 mm skupiny A</t>
  </si>
  <si>
    <t>720713498</t>
  </si>
  <si>
    <t>622135001</t>
  </si>
  <si>
    <t>Vyrovnání podkladu vnějších stěn maltou vápenocementovou tl do 10 mm</t>
  </si>
  <si>
    <t>-1078816423</t>
  </si>
  <si>
    <t>2*0,1*4 "omítka po kabelech VO"</t>
  </si>
  <si>
    <t>622135091</t>
  </si>
  <si>
    <t>Příplatek k vyrovnání vnějších stěn maltou vápenocementovou za každých dalších 5 mm tl</t>
  </si>
  <si>
    <t>-1908657019</t>
  </si>
  <si>
    <t>0,8*5 'Přepočtené koeficientem množství</t>
  </si>
  <si>
    <t>622321141</t>
  </si>
  <si>
    <t>Vápenocementová omítka štuková dvouvrstvá vnějších stěn nanášená ručně</t>
  </si>
  <si>
    <t>-939536712</t>
  </si>
  <si>
    <t>2*0,5*4 "omítka po kabelech VO"</t>
  </si>
  <si>
    <t>632451637</t>
  </si>
  <si>
    <t>Potěr pískocementový tl 30 mm stupňů a schodnic tř. C 30 běžný</t>
  </si>
  <si>
    <t>-1136113837</t>
  </si>
  <si>
    <t>Poznámka k položce:
včetně odpovídající penetrace</t>
  </si>
  <si>
    <t>2,5*4 "podesta schodiště"</t>
  </si>
  <si>
    <t>0,5*(2,5+4+2,5) "stupnice 1"</t>
  </si>
  <si>
    <t>0,5*(3+4,75+2,5) "stupnice 2"</t>
  </si>
  <si>
    <t>637121113</t>
  </si>
  <si>
    <t>Okapový chodník z kačírku tl 200 mm s udusáním</t>
  </si>
  <si>
    <t>-1123198909</t>
  </si>
  <si>
    <t>1,3*2,6 "plocha 1"</t>
  </si>
  <si>
    <t>1,3*2,55+1,45*0,95 "plocha 2"</t>
  </si>
  <si>
    <t>1,3*1,31 "plocha 3"</t>
  </si>
  <si>
    <t>Trubní vedení</t>
  </si>
  <si>
    <t>721242803</t>
  </si>
  <si>
    <t>Demontáž lapače střešních splavenin DN 110</t>
  </si>
  <si>
    <t>456284481</t>
  </si>
  <si>
    <t>877_R01</t>
  </si>
  <si>
    <t>Vrtaný prostup ve výkopu pro drenážní potrubí ve stěně stávající betonové dešťové šachty, s vyústěním z plastové trouby a utěsněním</t>
  </si>
  <si>
    <t>970455811</t>
  </si>
  <si>
    <t>877_R02</t>
  </si>
  <si>
    <t>Výšková úprava polohy litinového lapače střešních splavenin, včetně napojení na ležaté a svislé odpadní potrubí</t>
  </si>
  <si>
    <t>1993185834</t>
  </si>
  <si>
    <t>877_R03</t>
  </si>
  <si>
    <t>Napojení anglických dvorků prostupem ve stěně plastovou trubku, napojení na drenážní rozvod</t>
  </si>
  <si>
    <t>1455695169</t>
  </si>
  <si>
    <t>877265271</t>
  </si>
  <si>
    <t>Montáž lapače střešních splavenin z tvrdého PVC-systém KG DN 100</t>
  </si>
  <si>
    <t>2117346883</t>
  </si>
  <si>
    <t>Poznámka k položce:
výměna za stávající, včetně napojení na stávající potrubí</t>
  </si>
  <si>
    <t>56231160</t>
  </si>
  <si>
    <t>lapač střešních splavenin PP se zápachovou klapkou a lapacím košem DN 110</t>
  </si>
  <si>
    <t>-157395173</t>
  </si>
  <si>
    <t>771551810</t>
  </si>
  <si>
    <t>Demontáž podlah z dlaždic teracových kladených do malty</t>
  </si>
  <si>
    <t>-25010003</t>
  </si>
  <si>
    <t>916231213</t>
  </si>
  <si>
    <t>Osazení chodníkového obrubníku betonového stojatého s boční opěrou do lože z betonu prostého</t>
  </si>
  <si>
    <t>257733476</t>
  </si>
  <si>
    <t>59217007</t>
  </si>
  <si>
    <t>obrubník betonový parkový 50x8x20cm</t>
  </si>
  <si>
    <t>-1727056331</t>
  </si>
  <si>
    <t>919726122</t>
  </si>
  <si>
    <t>Geotextilie pro ochranu, separaci a filtraci netkaná měrná hmotnost do 300 g/m2</t>
  </si>
  <si>
    <t>1283548084</t>
  </si>
  <si>
    <t>961031411</t>
  </si>
  <si>
    <t>Bourání základů cihelných na MC</t>
  </si>
  <si>
    <t>-1696699393</t>
  </si>
  <si>
    <t>2*8,8*0,45*1,2 "stěny anglických dvorků"</t>
  </si>
  <si>
    <t>961055111</t>
  </si>
  <si>
    <t>Bourání základů ze ŽB</t>
  </si>
  <si>
    <t>-14897779</t>
  </si>
  <si>
    <t>2*9,14*0,2 "dno anglického dvorku"</t>
  </si>
  <si>
    <t>2 "konstrukce v ploše dlažby"</t>
  </si>
  <si>
    <t>965046111</t>
  </si>
  <si>
    <t>Broušení stávajících betonových podlah úběr do 3 mm</t>
  </si>
  <si>
    <t>-1895987842</t>
  </si>
  <si>
    <t>974031132</t>
  </si>
  <si>
    <t>Vysekání rýh ve zdivu cihelném hl do 50 mm š do 70 mm</t>
  </si>
  <si>
    <t>765356734</t>
  </si>
  <si>
    <t>2*4 "pro svítidlo na fasádě"</t>
  </si>
  <si>
    <t>978057351</t>
  </si>
  <si>
    <t>Odsekání obkladů ze stupnic schodišťových konstrukcí z keramických dlaždic plochy do 1m2</t>
  </si>
  <si>
    <t>1531554826</t>
  </si>
  <si>
    <t>2,5+4+2,5 "stupnice 1"</t>
  </si>
  <si>
    <t>3+4,75+2,5 "stupnice 2"</t>
  </si>
  <si>
    <t>978057361</t>
  </si>
  <si>
    <t>Odsekání obkladů z podstupnic schodišťových konstrukcí z keramických dlaždic plochy přes 1m2</t>
  </si>
  <si>
    <t>-114633043</t>
  </si>
  <si>
    <t>2,5+4+2,5 "podstupnice 1"</t>
  </si>
  <si>
    <t>3+4,75+2,5 "podstupnice 2"</t>
  </si>
  <si>
    <t>985121122</t>
  </si>
  <si>
    <t>Tryskání degradovaného betonu stěn a rubu kleneb vodou pod tlakem do 1250 barů</t>
  </si>
  <si>
    <t>-1180543852</t>
  </si>
  <si>
    <t>3*2,4*0,55 "schody vedoucí k jídelně"</t>
  </si>
  <si>
    <t>985311311</t>
  </si>
  <si>
    <t>Reprofilace rubu kleneb a podlah cementovými sanačními maltami tl 10 mm</t>
  </si>
  <si>
    <t>269993386</t>
  </si>
  <si>
    <t>Poznámka k položce:
Reprofilační systém na vnější schodiště, včetně penetrací a posypu křemičitým pískem</t>
  </si>
  <si>
    <t>985323112</t>
  </si>
  <si>
    <t>Spojovací můstek reprofilovaného betonu na cementové bázi tl 2 mm</t>
  </si>
  <si>
    <t>-1020693871</t>
  </si>
  <si>
    <t>-145932986</t>
  </si>
  <si>
    <t>836551743</t>
  </si>
  <si>
    <t>351,447*10 'Přepočtené koeficientem množství</t>
  </si>
  <si>
    <t>997013801</t>
  </si>
  <si>
    <t>Poplatek za uložení na skládce (skládkovné) stavebního odpadu betonového kód odpadu 170 101</t>
  </si>
  <si>
    <t>-109820432</t>
  </si>
  <si>
    <t>112,073 "betonová dlažba"</t>
  </si>
  <si>
    <t>13,574 "deska anglického dvorku, ostatní beton"</t>
  </si>
  <si>
    <t>10,25 "základové konstrukce"</t>
  </si>
  <si>
    <t>997013803</t>
  </si>
  <si>
    <t>Poplatek za uložení na skládce (skládkovné) stavebního odpadu cihelného kód odpadu 170 102</t>
  </si>
  <si>
    <t>1896142920</t>
  </si>
  <si>
    <t>17,107 "zdivo anglického dvorku"</t>
  </si>
  <si>
    <t>997013831</t>
  </si>
  <si>
    <t>Poplatek za uložení na skládce (skládkovné) stavebního odpadu směsného kód odpadu 170 904</t>
  </si>
  <si>
    <t>-1728842638</t>
  </si>
  <si>
    <t>Poznámka k položce:
ostatní nezatříděná suť</t>
  </si>
  <si>
    <t>997223855</t>
  </si>
  <si>
    <t>Poplatek za uložení na skládce (skládkovné) zeminy a kameniva kód odpadu 170 504</t>
  </si>
  <si>
    <t>613698776</t>
  </si>
  <si>
    <t>2,933+48,345+145,035 "skrývka štěrkovývh vrstev a zeminy pol 3,4,5"</t>
  </si>
  <si>
    <t>998223011</t>
  </si>
  <si>
    <t>Přesun hmot pro pozemní komunikace s krytem dlážděným</t>
  </si>
  <si>
    <t>946089224</t>
  </si>
  <si>
    <t>711</t>
  </si>
  <si>
    <t>Izolace proti vodě, vlhkosti a plynům</t>
  </si>
  <si>
    <t>711112012</t>
  </si>
  <si>
    <t>Provedení izolace proti zemní vlhkosti svislé za studena nátěrem tekutou lepenkou</t>
  </si>
  <si>
    <t>1194038486</t>
  </si>
  <si>
    <t>2*8,8*1,2 "stěny anglických dvorků"</t>
  </si>
  <si>
    <t>24551030</t>
  </si>
  <si>
    <t>nátěr hydroizolační - tekutá lepenka</t>
  </si>
  <si>
    <t>-1478188087</t>
  </si>
  <si>
    <t>21,12*1,65 'Přepočtené koeficientem množství</t>
  </si>
  <si>
    <t>711161115</t>
  </si>
  <si>
    <t>Izolace proti zemní vlhkosti nopovou fólií vodorovná, nopek v 20,0 mm, tl do 1,0 mm</t>
  </si>
  <si>
    <t>-1959560504</t>
  </si>
  <si>
    <t>Poznámka k položce:
lepená, vodotěsná vrstva</t>
  </si>
  <si>
    <t>15*1 "čelní strana objektu"</t>
  </si>
  <si>
    <t>711161384</t>
  </si>
  <si>
    <t>Izolace proti zemní vlhkosti nopovou fólií ukončení provětrávací lištou</t>
  </si>
  <si>
    <t>1140180308</t>
  </si>
  <si>
    <t>998711101</t>
  </si>
  <si>
    <t>Přesun hmot tonážní pro izolace proti vodě, vlhkosti a plynům v objektech výšky do 6 m</t>
  </si>
  <si>
    <t>330683725</t>
  </si>
  <si>
    <t>762511226</t>
  </si>
  <si>
    <t>Podlahové kce podkladové z desek OSB tl 22 mm nebroušených na pero a drážku lepených</t>
  </si>
  <si>
    <t>-365793898</t>
  </si>
  <si>
    <t>Poznámka k položce:
plocha na terénu, určená ke koridorům, lávkám při stavebních pracech</t>
  </si>
  <si>
    <t>2,5*40 "40m podlahy"</t>
  </si>
  <si>
    <t>65</t>
  </si>
  <si>
    <t>767250111</t>
  </si>
  <si>
    <t>Montáž ocelových podest šroubováním</t>
  </si>
  <si>
    <t>-1043491475</t>
  </si>
  <si>
    <t>2*9,14 "dva výrobky pororoštu"</t>
  </si>
  <si>
    <t>138R01</t>
  </si>
  <si>
    <t>atypický výrobek pochozího pozinkovaného pororoštu anglického dvorku v rozměru dle výkresu, včetně osazovacího rámu</t>
  </si>
  <si>
    <t>567442615</t>
  </si>
  <si>
    <t>67</t>
  </si>
  <si>
    <t>767995112</t>
  </si>
  <si>
    <t>Montáž atypických zámečnických konstrukcí hmotnosti do 10 kg</t>
  </si>
  <si>
    <t>311298951</t>
  </si>
  <si>
    <t>138R02</t>
  </si>
  <si>
    <t>nájezdy pro rudl a zahradní techniku, (pár) pozinkované rovné pro schodiště se třemi stupni</t>
  </si>
  <si>
    <t>1661923133</t>
  </si>
  <si>
    <t>69</t>
  </si>
  <si>
    <t>767996801</t>
  </si>
  <si>
    <t>Demontáž atypických zámečnických konstrukcí rozebráním hmotnosti jednotlivých dílů do 50 kg</t>
  </si>
  <si>
    <t>656359596</t>
  </si>
  <si>
    <t>200 "pororošty s rámy"</t>
  </si>
  <si>
    <t>10 "nájezdy pro rudl a techniku, schodiště do jídelny"</t>
  </si>
  <si>
    <t>50 "čistící rošty"</t>
  </si>
  <si>
    <t>998767101</t>
  </si>
  <si>
    <t>Přesun hmot tonážní pro zámečnické konstrukce v objektech v do 6 m</t>
  </si>
  <si>
    <t>144023477</t>
  </si>
  <si>
    <t>772</t>
  </si>
  <si>
    <t>Podlahy z kamene</t>
  </si>
  <si>
    <t>71</t>
  </si>
  <si>
    <t>772231313</t>
  </si>
  <si>
    <t>Montáž obkladu stupňů deskami lepenými z kamene tvrdého tl do 50 mm</t>
  </si>
  <si>
    <t>-1702851912</t>
  </si>
  <si>
    <t>592475_R1</t>
  </si>
  <si>
    <t>schodový prvek Topteramo - schodovka Elite, broušená, tryskaná, impregnovaná 1200 x 350 x 35 mm (vzor 070)</t>
  </si>
  <si>
    <t>1892570599</t>
  </si>
  <si>
    <t>73</t>
  </si>
  <si>
    <t>772231424</t>
  </si>
  <si>
    <t>Montáž obkladu stupňů deskami podstupnicovými lepenými z kamene tvrdého tl do 50 mm</t>
  </si>
  <si>
    <t>-997670109</t>
  </si>
  <si>
    <t>592475_R2</t>
  </si>
  <si>
    <t>schodový prvek Topteramo - schodovka Elite, broušená, tryskaná, impregnovaná 1200 x 330 x 35 mm (vzor 040)</t>
  </si>
  <si>
    <t>1395502786</t>
  </si>
  <si>
    <t>17,3076923076923*1,04 'Přepočtené koeficientem množství</t>
  </si>
  <si>
    <t>75</t>
  </si>
  <si>
    <t>772521250</t>
  </si>
  <si>
    <t>Kladení dlažby z kamene z pravoúhlých desek a dlaždic lepených tl do 50 mm</t>
  </si>
  <si>
    <t>-1671514411</t>
  </si>
  <si>
    <t>3,2*2,05 "plocha podesty"</t>
  </si>
  <si>
    <t>592474_R3</t>
  </si>
  <si>
    <t>dlaždice Topteramo MRAMORIT tryskané broušené, následně tryskané, impregnované 400 x 400 x 35 mm (vzor 065)</t>
  </si>
  <si>
    <t>-1163856898</t>
  </si>
  <si>
    <t>6,56*1,1 'Přepočtené koeficientem množství</t>
  </si>
  <si>
    <t>77</t>
  </si>
  <si>
    <t>772991111</t>
  </si>
  <si>
    <t>Penetrace podkladu dlažby z kamene</t>
  </si>
  <si>
    <t>-129546835</t>
  </si>
  <si>
    <t>2,75*4,6 "půdorysná plocha podesty se stupni"</t>
  </si>
  <si>
    <t>0,4*(2,75+4,6+2,75) "podstupnice"</t>
  </si>
  <si>
    <t>772991411</t>
  </si>
  <si>
    <t>Základní čištění nově položených kamenných dlažeb vysátím a setřením vlhkým mopem</t>
  </si>
  <si>
    <t>1097522952</t>
  </si>
  <si>
    <t>79</t>
  </si>
  <si>
    <t>998772101</t>
  </si>
  <si>
    <t>Přesun hmot tonážní pro podlahy z kamene v objektech v do 6 m</t>
  </si>
  <si>
    <t>2036642188</t>
  </si>
  <si>
    <t>783</t>
  </si>
  <si>
    <t>Dokončovací práce - nátěry</t>
  </si>
  <si>
    <t>783301303</t>
  </si>
  <si>
    <t>Bezoplachové odrezivění zámečnických konstrukcí</t>
  </si>
  <si>
    <t>1844089586</t>
  </si>
  <si>
    <t>2*(2*3,14*0,08*4) "2x sloup VO"</t>
  </si>
  <si>
    <t>81</t>
  </si>
  <si>
    <t>783306811</t>
  </si>
  <si>
    <t>Odstranění nátěru ze zámečnických konstrukcí oškrábáním</t>
  </si>
  <si>
    <t>-2032441057</t>
  </si>
  <si>
    <t>783314101</t>
  </si>
  <si>
    <t>Základní jednonásobný syntetický nátěr zámečnických konstrukcí</t>
  </si>
  <si>
    <t>221125212</t>
  </si>
  <si>
    <t>83</t>
  </si>
  <si>
    <t>783315101</t>
  </si>
  <si>
    <t>Mezinátěr jednonásobný syntetický standardní zámečnických konstrukcí</t>
  </si>
  <si>
    <t>-1400445721</t>
  </si>
  <si>
    <t>783317101</t>
  </si>
  <si>
    <t>Krycí jednonásobný syntetický standardní nátěr zámečnických konstrukcí</t>
  </si>
  <si>
    <t>-1595931397</t>
  </si>
  <si>
    <t>85</t>
  </si>
  <si>
    <t>783827121</t>
  </si>
  <si>
    <t>Krycí jednonásobný akrylátový nátěr omítek stupně členitosti 1 a 2</t>
  </si>
  <si>
    <t>-1620137118</t>
  </si>
  <si>
    <t>945412111</t>
  </si>
  <si>
    <t>Teleskopická hydraulická montážní plošina výška zdvihu do 8 m</t>
  </si>
  <si>
    <t>den</t>
  </si>
  <si>
    <t>1288237099</t>
  </si>
  <si>
    <t>Práce a dodávky M</t>
  </si>
  <si>
    <t>21-M</t>
  </si>
  <si>
    <t>Elektromontáže</t>
  </si>
  <si>
    <t>87</t>
  </si>
  <si>
    <t>210_R01</t>
  </si>
  <si>
    <t>Montáž a dodávka svítidla veřejného osvětlení na stávající sloup veřejného osvětlení</t>
  </si>
  <si>
    <t>1465787342</t>
  </si>
  <si>
    <t>Poznámka k položce:
Příkon 70 W, Krytí optické části IP 66, Krytí elektrické části IP 54, Odolnost proti nárazu (sklo) IK 08, Aerodynamický odpor (CxS) 0,09 m², Napájecí napětí 230V/50Hz, Elektrická třída EU 1</t>
  </si>
  <si>
    <t>210_R02</t>
  </si>
  <si>
    <t>Montáž a dodávka svítidla veřejného osvětlení na držák veřejného osvětlení na fasádě</t>
  </si>
  <si>
    <t>-1523096583</t>
  </si>
  <si>
    <t>89</t>
  </si>
  <si>
    <t>210_R03</t>
  </si>
  <si>
    <t>Montáž a dodávka držák VO na zeď</t>
  </si>
  <si>
    <t>1645190106</t>
  </si>
  <si>
    <t>210_R04</t>
  </si>
  <si>
    <t>Montáž a dodávka pojistná svorkovnice</t>
  </si>
  <si>
    <t>-236613502</t>
  </si>
  <si>
    <t>91</t>
  </si>
  <si>
    <t>210_R05</t>
  </si>
  <si>
    <t>Montáž a dodávka CYKY - C 3x1,5 (protažení vodičů lampou, drážka ve fasádě)</t>
  </si>
  <si>
    <t>1521492568</t>
  </si>
  <si>
    <t>210_R06</t>
  </si>
  <si>
    <t>Montáž a dodávka CYKY - C 4x4  (včetně folie, ve výkopu)</t>
  </si>
  <si>
    <t>1389832339</t>
  </si>
  <si>
    <t>93</t>
  </si>
  <si>
    <t>210_R07</t>
  </si>
  <si>
    <t>Montáž a dodávka chránička kabelů průměr 20 mm</t>
  </si>
  <si>
    <t>-762414803</t>
  </si>
  <si>
    <t>210_R08</t>
  </si>
  <si>
    <t>Montáž a dodávka elektroinstalační rozvodná krabice</t>
  </si>
  <si>
    <t>1800322809</t>
  </si>
  <si>
    <t>95</t>
  </si>
  <si>
    <t>030001000</t>
  </si>
  <si>
    <t>1024</t>
  </si>
  <si>
    <t>669158590</t>
  </si>
  <si>
    <t>1539946204</t>
  </si>
  <si>
    <t>Poznámka k položce:
Hutnící zkouška v počtu 3</t>
  </si>
  <si>
    <t>VRN7</t>
  </si>
  <si>
    <t>Provozní vlivy</t>
  </si>
  <si>
    <t>97</t>
  </si>
  <si>
    <t>071002000</t>
  </si>
  <si>
    <t>Provoz investora, třetích osob</t>
  </si>
  <si>
    <t>-1115460205</t>
  </si>
  <si>
    <t>Poznámka k položce:
Etapizace provádění z důvodu nutnosti zachování přístupů, oplocení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</si>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</sst>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color rgb="FF000000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7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44" fillId="2" borderId="0" xfId="1" applyFill="1"/>
    <xf numFmtId="0" fontId="0" fillId="2" borderId="0" xfId="0" applyFill="1"/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4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7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9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</xf>
    <xf numFmtId="0" fontId="0" fillId="4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4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2" fillId="5" borderId="11" xfId="0" applyFont="1" applyFill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center" vertical="center" wrapText="1"/>
    </xf>
    <xf numFmtId="0" fontId="17" fillId="0" borderId="21" xfId="0" applyFont="1" applyBorder="1" applyAlignment="1" applyProtection="1">
      <alignment horizontal="center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1" fillId="0" borderId="18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8" fillId="0" borderId="18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8" fillId="0" borderId="23" xfId="0" applyNumberFormat="1" applyFont="1" applyBorder="1" applyAlignment="1" applyProtection="1">
      <alignment vertical="center"/>
    </xf>
    <xf numFmtId="4" fontId="28" fillId="0" borderId="24" xfId="0" applyNumberFormat="1" applyFont="1" applyBorder="1" applyAlignment="1" applyProtection="1">
      <alignment vertical="center"/>
    </xf>
    <xf numFmtId="166" fontId="28" fillId="0" borderId="24" xfId="0" applyNumberFormat="1" applyFont="1" applyBorder="1" applyAlignment="1" applyProtection="1">
      <alignment vertical="center"/>
    </xf>
    <xf numFmtId="4" fontId="28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29" fillId="2" borderId="0" xfId="1" applyFont="1" applyFill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left" vertical="center"/>
    </xf>
    <xf numFmtId="4" fontId="22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10" xfId="0" applyFont="1" applyFill="1" applyBorder="1" applyAlignment="1" applyProtection="1">
      <alignment vertical="center"/>
      <protection locked="0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6" xfId="0" applyFont="1" applyFill="1" applyBorder="1" applyAlignment="1" applyProtection="1">
      <alignment vertical="center"/>
    </xf>
    <xf numFmtId="0" fontId="30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2" fillId="0" borderId="0" xfId="0" applyNumberFormat="1" applyFont="1" applyAlignment="1" applyProtection="1"/>
    <xf numFmtId="166" fontId="31" fillId="0" borderId="16" xfId="0" applyNumberFormat="1" applyFont="1" applyBorder="1" applyAlignment="1" applyProtection="1"/>
    <xf numFmtId="166" fontId="31" fillId="0" borderId="17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3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8" xfId="0" applyFont="1" applyBorder="1" applyAlignment="1" applyProtection="1">
      <alignment horizontal="center" vertical="center"/>
    </xf>
    <xf numFmtId="49" fontId="34" fillId="0" borderId="28" xfId="0" applyNumberFormat="1" applyFont="1" applyBorder="1" applyAlignment="1" applyProtection="1">
      <alignment horizontal="left" vertical="center" wrapText="1"/>
    </xf>
    <xf numFmtId="0" fontId="34" fillId="0" borderId="28" xfId="0" applyFont="1" applyBorder="1" applyAlignment="1" applyProtection="1">
      <alignment horizontal="left" vertical="center" wrapText="1"/>
    </xf>
    <xf numFmtId="0" fontId="34" fillId="0" borderId="28" xfId="0" applyFont="1" applyBorder="1" applyAlignment="1" applyProtection="1">
      <alignment horizontal="center" vertical="center" wrapText="1"/>
    </xf>
    <xf numFmtId="167" fontId="34" fillId="0" borderId="28" xfId="0" applyNumberFormat="1" applyFont="1" applyBorder="1" applyAlignment="1" applyProtection="1">
      <alignment vertical="center"/>
    </xf>
    <xf numFmtId="4" fontId="34" fillId="3" borderId="28" xfId="0" applyNumberFormat="1" applyFont="1" applyFill="1" applyBorder="1" applyAlignment="1" applyProtection="1">
      <alignment vertical="center"/>
      <protection locked="0"/>
    </xf>
    <xf numFmtId="4" fontId="34" fillId="0" borderId="28" xfId="0" applyNumberFormat="1" applyFont="1" applyBorder="1" applyAlignment="1" applyProtection="1">
      <alignment vertical="center"/>
    </xf>
    <xf numFmtId="0" fontId="34" fillId="0" borderId="5" xfId="0" applyFont="1" applyBorder="1" applyAlignment="1">
      <alignment vertical="center"/>
    </xf>
    <xf numFmtId="0" fontId="34" fillId="3" borderId="28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167" fontId="0" fillId="3" borderId="28" xfId="0" applyNumberFormat="1" applyFont="1" applyFill="1" applyBorder="1" applyAlignment="1" applyProtection="1">
      <alignment vertical="center"/>
      <protection locked="0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37" fillId="0" borderId="29" xfId="0" applyFont="1" applyBorder="1" applyAlignment="1" applyProtection="1">
      <alignment vertical="center" wrapText="1"/>
      <protection locked="0"/>
    </xf>
    <xf numFmtId="0" fontId="37" fillId="0" borderId="30" xfId="0" applyFont="1" applyBorder="1" applyAlignment="1" applyProtection="1">
      <alignment vertical="center" wrapText="1"/>
      <protection locked="0"/>
    </xf>
    <xf numFmtId="0" fontId="37" fillId="0" borderId="31" xfId="0" applyFont="1" applyBorder="1" applyAlignment="1" applyProtection="1">
      <alignment vertical="center" wrapText="1"/>
      <protection locked="0"/>
    </xf>
    <xf numFmtId="0" fontId="37" fillId="0" borderId="32" xfId="0" applyFont="1" applyBorder="1" applyAlignment="1" applyProtection="1">
      <alignment horizontal="center" vertical="center" wrapText="1"/>
      <protection locked="0"/>
    </xf>
    <xf numFmtId="0" fontId="37" fillId="0" borderId="33" xfId="0" applyFont="1" applyBorder="1" applyAlignment="1" applyProtection="1">
      <alignment horizontal="center" vertical="center" wrapText="1"/>
      <protection locked="0"/>
    </xf>
    <xf numFmtId="0" fontId="37" fillId="0" borderId="32" xfId="0" applyFont="1" applyBorder="1" applyAlignment="1" applyProtection="1">
      <alignment vertical="center" wrapText="1"/>
      <protection locked="0"/>
    </xf>
    <xf numFmtId="0" fontId="37" fillId="0" borderId="33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40" fillId="0" borderId="32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49" fontId="40" fillId="0" borderId="1" xfId="0" applyNumberFormat="1" applyFont="1" applyBorder="1" applyAlignment="1" applyProtection="1">
      <alignment vertical="center" wrapText="1"/>
      <protection locked="0"/>
    </xf>
    <xf numFmtId="0" fontId="37" fillId="0" borderId="35" xfId="0" applyFont="1" applyBorder="1" applyAlignment="1" applyProtection="1">
      <alignment vertical="center" wrapText="1"/>
      <protection locked="0"/>
    </xf>
    <xf numFmtId="0" fontId="41" fillId="0" borderId="34" xfId="0" applyFont="1" applyBorder="1" applyAlignment="1" applyProtection="1">
      <alignment vertical="center" wrapText="1"/>
      <protection locked="0"/>
    </xf>
    <xf numFmtId="0" fontId="37" fillId="0" borderId="36" xfId="0" applyFont="1" applyBorder="1" applyAlignment="1" applyProtection="1">
      <alignment vertical="center" wrapText="1"/>
      <protection locked="0"/>
    </xf>
    <xf numFmtId="0" fontId="37" fillId="0" borderId="1" xfId="0" applyFont="1" applyBorder="1" applyAlignment="1" applyProtection="1">
      <alignment vertical="top"/>
      <protection locked="0"/>
    </xf>
    <xf numFmtId="0" fontId="37" fillId="0" borderId="0" xfId="0" applyFont="1" applyAlignment="1" applyProtection="1">
      <alignment vertical="top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37" fillId="0" borderId="31" xfId="0" applyFont="1" applyBorder="1" applyAlignment="1" applyProtection="1">
      <alignment horizontal="left" vertical="center"/>
      <protection locked="0"/>
    </xf>
    <xf numFmtId="0" fontId="37" fillId="0" borderId="32" xfId="0" applyFont="1" applyBorder="1" applyAlignment="1" applyProtection="1">
      <alignment horizontal="left" vertical="center"/>
      <protection locked="0"/>
    </xf>
    <xf numFmtId="0" fontId="37" fillId="0" borderId="33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center" vertical="center"/>
      <protection locked="0"/>
    </xf>
    <xf numFmtId="0" fontId="42" fillId="0" borderId="34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40" fillId="0" borderId="32" xfId="0" applyFont="1" applyBorder="1" applyAlignment="1" applyProtection="1">
      <alignment horizontal="left" vertical="center"/>
      <protection locked="0"/>
    </xf>
    <xf numFmtId="0" fontId="40" fillId="0" borderId="1" xfId="0" applyFont="1" applyFill="1" applyBorder="1" applyAlignment="1" applyProtection="1">
      <alignment horizontal="left" vertical="center"/>
      <protection locked="0"/>
    </xf>
    <xf numFmtId="0" fontId="40" fillId="0" borderId="1" xfId="0" applyFont="1" applyFill="1" applyBorder="1" applyAlignment="1" applyProtection="1">
      <alignment horizontal="center" vertical="center"/>
      <protection locked="0"/>
    </xf>
    <xf numFmtId="0" fontId="37" fillId="0" borderId="35" xfId="0" applyFont="1" applyBorder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37" fillId="0" borderId="36" xfId="0" applyFont="1" applyBorder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37" fillId="0" borderId="29" xfId="0" applyFont="1" applyBorder="1" applyAlignment="1" applyProtection="1">
      <alignment horizontal="left" vertical="center" wrapText="1"/>
      <protection locked="0"/>
    </xf>
    <xf numFmtId="0" fontId="37" fillId="0" borderId="30" xfId="0" applyFont="1" applyBorder="1" applyAlignment="1" applyProtection="1">
      <alignment horizontal="left" vertical="center" wrapText="1"/>
      <protection locked="0"/>
    </xf>
    <xf numFmtId="0" fontId="37" fillId="0" borderId="31" xfId="0" applyFont="1" applyBorder="1" applyAlignment="1" applyProtection="1">
      <alignment horizontal="left" vertical="center" wrapText="1"/>
      <protection locked="0"/>
    </xf>
    <xf numFmtId="0" fontId="37" fillId="0" borderId="32" xfId="0" applyFont="1" applyBorder="1" applyAlignment="1" applyProtection="1">
      <alignment horizontal="left" vertical="center" wrapText="1"/>
      <protection locked="0"/>
    </xf>
    <xf numFmtId="0" fontId="37" fillId="0" borderId="33" xfId="0" applyFont="1" applyBorder="1" applyAlignment="1" applyProtection="1">
      <alignment horizontal="left" vertical="center" wrapText="1"/>
      <protection locked="0"/>
    </xf>
    <xf numFmtId="0" fontId="42" fillId="0" borderId="32" xfId="0" applyFont="1" applyBorder="1" applyAlignment="1" applyProtection="1">
      <alignment horizontal="left" vertical="center" wrapText="1"/>
      <protection locked="0"/>
    </xf>
    <xf numFmtId="0" fontId="42" fillId="0" borderId="33" xfId="0" applyFont="1" applyBorder="1" applyAlignment="1" applyProtection="1">
      <alignment horizontal="left" vertical="center" wrapText="1"/>
      <protection locked="0"/>
    </xf>
    <xf numFmtId="0" fontId="40" fillId="0" borderId="32" xfId="0" applyFont="1" applyBorder="1" applyAlignment="1" applyProtection="1">
      <alignment horizontal="left" vertical="center" wrapText="1"/>
      <protection locked="0"/>
    </xf>
    <xf numFmtId="0" fontId="40" fillId="0" borderId="33" xfId="0" applyFont="1" applyBorder="1" applyAlignment="1" applyProtection="1">
      <alignment horizontal="left" vertical="center" wrapText="1"/>
      <protection locked="0"/>
    </xf>
    <xf numFmtId="0" fontId="40" fillId="0" borderId="33" xfId="0" applyFont="1" applyBorder="1" applyAlignment="1" applyProtection="1">
      <alignment horizontal="left" vertical="center"/>
      <protection locked="0"/>
    </xf>
    <xf numFmtId="0" fontId="40" fillId="0" borderId="35" xfId="0" applyFont="1" applyBorder="1" applyAlignment="1" applyProtection="1">
      <alignment horizontal="left" vertical="center" wrapText="1"/>
      <protection locked="0"/>
    </xf>
    <xf numFmtId="0" fontId="40" fillId="0" borderId="34" xfId="0" applyFont="1" applyBorder="1" applyAlignment="1" applyProtection="1">
      <alignment horizontal="left" vertical="center" wrapText="1"/>
      <protection locked="0"/>
    </xf>
    <xf numFmtId="0" fontId="40" fillId="0" borderId="36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left" vertical="top"/>
      <protection locked="0"/>
    </xf>
    <xf numFmtId="0" fontId="40" fillId="0" borderId="1" xfId="0" applyFont="1" applyBorder="1" applyAlignment="1" applyProtection="1">
      <alignment horizontal="center" vertical="top"/>
      <protection locked="0"/>
    </xf>
    <xf numFmtId="0" fontId="40" fillId="0" borderId="35" xfId="0" applyFont="1" applyBorder="1" applyAlignment="1" applyProtection="1">
      <alignment horizontal="left" vertical="center"/>
      <protection locked="0"/>
    </xf>
    <xf numFmtId="0" fontId="40" fillId="0" borderId="36" xfId="0" applyFont="1" applyBorder="1" applyAlignment="1" applyProtection="1">
      <alignment horizontal="left"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39" fillId="0" borderId="1" xfId="0" applyFont="1" applyBorder="1" applyAlignment="1" applyProtection="1">
      <alignment vertical="center"/>
      <protection locked="0"/>
    </xf>
    <xf numFmtId="0" fontId="42" fillId="0" borderId="34" xfId="0" applyFont="1" applyBorder="1" applyAlignment="1" applyProtection="1">
      <alignment vertical="center"/>
      <protection locked="0"/>
    </xf>
    <xf numFmtId="0" fontId="39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0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9" fillId="0" borderId="34" xfId="0" applyFont="1" applyBorder="1" applyAlignment="1" applyProtection="1">
      <alignment horizontal="left"/>
      <protection locked="0"/>
    </xf>
    <xf numFmtId="0" fontId="42" fillId="0" borderId="34" xfId="0" applyFont="1" applyBorder="1" applyAlignment="1" applyProtection="1">
      <protection locked="0"/>
    </xf>
    <xf numFmtId="0" fontId="37" fillId="0" borderId="32" xfId="0" applyFont="1" applyBorder="1" applyAlignment="1" applyProtection="1">
      <alignment vertical="top"/>
      <protection locked="0"/>
    </xf>
    <xf numFmtId="0" fontId="37" fillId="0" borderId="33" xfId="0" applyFont="1" applyBorder="1" applyAlignment="1" applyProtection="1">
      <alignment vertical="top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left" vertical="top"/>
      <protection locked="0"/>
    </xf>
    <xf numFmtId="0" fontId="37" fillId="0" borderId="35" xfId="0" applyFont="1" applyBorder="1" applyAlignment="1" applyProtection="1">
      <alignment vertical="top"/>
      <protection locked="0"/>
    </xf>
    <xf numFmtId="0" fontId="37" fillId="0" borderId="34" xfId="0" applyFont="1" applyBorder="1" applyAlignment="1" applyProtection="1">
      <alignment vertical="top"/>
      <protection locked="0"/>
    </xf>
    <xf numFmtId="0" fontId="37" fillId="0" borderId="36" xfId="0" applyFont="1" applyBorder="1" applyAlignment="1" applyProtection="1">
      <alignment vertical="top"/>
      <protection locked="0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4" fontId="3" fillId="4" borderId="10" xfId="0" applyNumberFormat="1" applyFont="1" applyFill="1" applyBorder="1" applyAlignment="1" applyProtection="1">
      <alignment vertical="center"/>
    </xf>
    <xf numFmtId="0" fontId="0" fillId="4" borderId="11" xfId="0" applyFont="1" applyFill="1" applyBorder="1" applyAlignment="1" applyProtection="1">
      <alignment vertical="center"/>
    </xf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center" vertical="center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19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top" wrapText="1"/>
    </xf>
    <xf numFmtId="0" fontId="25" fillId="0" borderId="0" xfId="0" applyFont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5" borderId="10" xfId="0" applyFont="1" applyFill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9" fillId="2" borderId="0" xfId="1" applyFont="1" applyFill="1" applyAlignment="1">
      <alignment vertical="center"/>
    </xf>
    <xf numFmtId="0" fontId="40" fillId="0" borderId="1" xfId="0" applyFont="1" applyBorder="1" applyAlignment="1" applyProtection="1">
      <alignment horizontal="left" vertical="top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left"/>
      <protection locked="0"/>
    </xf>
    <xf numFmtId="0" fontId="38" fillId="0" borderId="1" xfId="0" applyFont="1" applyBorder="1" applyAlignment="1" applyProtection="1">
      <alignment horizontal="center" vertical="center" wrapText="1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left" vertical="center" wrapText="1"/>
      <protection locked="0"/>
    </xf>
    <xf numFmtId="49" fontId="40" fillId="0" borderId="1" xfId="0" applyNumberFormat="1" applyFont="1" applyBorder="1" applyAlignment="1" applyProtection="1">
      <alignment horizontal="left" vertical="center" wrapText="1"/>
      <protection locked="0"/>
    </xf>
    <xf numFmtId="0" fontId="39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8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8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20" t="s">
        <v>4</v>
      </c>
      <c r="BB1" s="20" t="s">
        <v>5</v>
      </c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T1" s="21" t="s">
        <v>6</v>
      </c>
      <c r="BU1" s="21" t="s">
        <v>6</v>
      </c>
      <c r="BV1" s="21" t="s">
        <v>7</v>
      </c>
    </row>
    <row r="2" spans="1:74" ht="36.950000000000003" customHeight="1">
      <c r="AR2" s="331"/>
      <c r="AS2" s="331"/>
      <c r="AT2" s="331"/>
      <c r="AU2" s="331"/>
      <c r="AV2" s="331"/>
      <c r="AW2" s="331"/>
      <c r="AX2" s="331"/>
      <c r="AY2" s="331"/>
      <c r="AZ2" s="331"/>
      <c r="BA2" s="331"/>
      <c r="BB2" s="331"/>
      <c r="BC2" s="331"/>
      <c r="BD2" s="331"/>
      <c r="BE2" s="331"/>
      <c r="BS2" s="22" t="s">
        <v>8</v>
      </c>
      <c r="BT2" s="22" t="s">
        <v>9</v>
      </c>
    </row>
    <row r="3" spans="1:74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10</v>
      </c>
      <c r="BT3" s="22" t="s">
        <v>11</v>
      </c>
    </row>
    <row r="4" spans="1:74" ht="36.950000000000003" customHeight="1">
      <c r="B4" s="26"/>
      <c r="C4" s="27"/>
      <c r="D4" s="28" t="s">
        <v>12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9"/>
      <c r="AS4" s="30" t="s">
        <v>13</v>
      </c>
      <c r="BE4" s="31" t="s">
        <v>14</v>
      </c>
      <c r="BS4" s="22" t="s">
        <v>15</v>
      </c>
    </row>
    <row r="5" spans="1:74" ht="14.45" customHeight="1">
      <c r="B5" s="26"/>
      <c r="C5" s="27"/>
      <c r="D5" s="32" t="s">
        <v>16</v>
      </c>
      <c r="E5" s="27"/>
      <c r="F5" s="27"/>
      <c r="G5" s="27"/>
      <c r="H5" s="27"/>
      <c r="I5" s="27"/>
      <c r="J5" s="27"/>
      <c r="K5" s="332" t="s">
        <v>17</v>
      </c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3"/>
      <c r="AL5" s="333"/>
      <c r="AM5" s="333"/>
      <c r="AN5" s="333"/>
      <c r="AO5" s="333"/>
      <c r="AP5" s="27"/>
      <c r="AQ5" s="29"/>
      <c r="BE5" s="323" t="s">
        <v>18</v>
      </c>
      <c r="BS5" s="22" t="s">
        <v>8</v>
      </c>
    </row>
    <row r="6" spans="1:74" ht="36.950000000000003" customHeight="1">
      <c r="B6" s="26"/>
      <c r="C6" s="27"/>
      <c r="D6" s="34" t="s">
        <v>19</v>
      </c>
      <c r="E6" s="27"/>
      <c r="F6" s="27"/>
      <c r="G6" s="27"/>
      <c r="H6" s="27"/>
      <c r="I6" s="27"/>
      <c r="J6" s="27"/>
      <c r="K6" s="354" t="s">
        <v>20</v>
      </c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/>
      <c r="AM6" s="333"/>
      <c r="AN6" s="333"/>
      <c r="AO6" s="333"/>
      <c r="AP6" s="27"/>
      <c r="AQ6" s="29"/>
      <c r="BE6" s="324"/>
      <c r="BS6" s="22" t="s">
        <v>8</v>
      </c>
    </row>
    <row r="7" spans="1:74" ht="14.45" customHeight="1">
      <c r="B7" s="26"/>
      <c r="C7" s="27"/>
      <c r="D7" s="35" t="s">
        <v>21</v>
      </c>
      <c r="E7" s="27"/>
      <c r="F7" s="27"/>
      <c r="G7" s="27"/>
      <c r="H7" s="27"/>
      <c r="I7" s="27"/>
      <c r="J7" s="27"/>
      <c r="K7" s="33" t="s">
        <v>22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5" t="s">
        <v>23</v>
      </c>
      <c r="AL7" s="27"/>
      <c r="AM7" s="27"/>
      <c r="AN7" s="33" t="s">
        <v>22</v>
      </c>
      <c r="AO7" s="27"/>
      <c r="AP7" s="27"/>
      <c r="AQ7" s="29"/>
      <c r="BE7" s="324"/>
      <c r="BS7" s="22" t="s">
        <v>8</v>
      </c>
    </row>
    <row r="8" spans="1:74" ht="14.45" customHeight="1">
      <c r="B8" s="26"/>
      <c r="C8" s="27"/>
      <c r="D8" s="35" t="s">
        <v>24</v>
      </c>
      <c r="E8" s="27"/>
      <c r="F8" s="27"/>
      <c r="G8" s="27"/>
      <c r="H8" s="27"/>
      <c r="I8" s="27"/>
      <c r="J8" s="27"/>
      <c r="K8" s="33" t="s">
        <v>25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5" t="s">
        <v>26</v>
      </c>
      <c r="AL8" s="27"/>
      <c r="AM8" s="27"/>
      <c r="AN8" s="36" t="s">
        <v>27</v>
      </c>
      <c r="AO8" s="27"/>
      <c r="AP8" s="27"/>
      <c r="AQ8" s="29"/>
      <c r="BE8" s="324"/>
      <c r="BS8" s="22" t="s">
        <v>8</v>
      </c>
    </row>
    <row r="9" spans="1:74" ht="14.45" customHeight="1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9"/>
      <c r="BE9" s="324"/>
      <c r="BS9" s="22" t="s">
        <v>8</v>
      </c>
    </row>
    <row r="10" spans="1:74" ht="14.45" customHeight="1">
      <c r="B10" s="26"/>
      <c r="C10" s="27"/>
      <c r="D10" s="35" t="s">
        <v>28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5" t="s">
        <v>29</v>
      </c>
      <c r="AL10" s="27"/>
      <c r="AM10" s="27"/>
      <c r="AN10" s="33" t="s">
        <v>22</v>
      </c>
      <c r="AO10" s="27"/>
      <c r="AP10" s="27"/>
      <c r="AQ10" s="29"/>
      <c r="BE10" s="324"/>
      <c r="BS10" s="22" t="s">
        <v>8</v>
      </c>
    </row>
    <row r="11" spans="1:74" ht="18.399999999999999" customHeight="1">
      <c r="B11" s="26"/>
      <c r="C11" s="27"/>
      <c r="D11" s="27"/>
      <c r="E11" s="33" t="s">
        <v>25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5" t="s">
        <v>30</v>
      </c>
      <c r="AL11" s="27"/>
      <c r="AM11" s="27"/>
      <c r="AN11" s="33" t="s">
        <v>22</v>
      </c>
      <c r="AO11" s="27"/>
      <c r="AP11" s="27"/>
      <c r="AQ11" s="29"/>
      <c r="BE11" s="324"/>
      <c r="BS11" s="22" t="s">
        <v>8</v>
      </c>
    </row>
    <row r="12" spans="1:74" ht="6.95" customHeight="1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9"/>
      <c r="BE12" s="324"/>
      <c r="BS12" s="22" t="s">
        <v>8</v>
      </c>
    </row>
    <row r="13" spans="1:74" ht="14.45" customHeight="1">
      <c r="B13" s="26"/>
      <c r="C13" s="27"/>
      <c r="D13" s="35" t="s">
        <v>31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5" t="s">
        <v>29</v>
      </c>
      <c r="AL13" s="27"/>
      <c r="AM13" s="27"/>
      <c r="AN13" s="37" t="s">
        <v>32</v>
      </c>
      <c r="AO13" s="27"/>
      <c r="AP13" s="27"/>
      <c r="AQ13" s="29"/>
      <c r="BE13" s="324"/>
      <c r="BS13" s="22" t="s">
        <v>8</v>
      </c>
    </row>
    <row r="14" spans="1:74">
      <c r="B14" s="26"/>
      <c r="C14" s="27"/>
      <c r="D14" s="27"/>
      <c r="E14" s="348" t="s">
        <v>32</v>
      </c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5" t="s">
        <v>30</v>
      </c>
      <c r="AL14" s="27"/>
      <c r="AM14" s="27"/>
      <c r="AN14" s="37" t="s">
        <v>32</v>
      </c>
      <c r="AO14" s="27"/>
      <c r="AP14" s="27"/>
      <c r="AQ14" s="29"/>
      <c r="BE14" s="324"/>
      <c r="BS14" s="22" t="s">
        <v>8</v>
      </c>
    </row>
    <row r="15" spans="1:74" ht="6.95" customHeight="1"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9"/>
      <c r="BE15" s="324"/>
      <c r="BS15" s="22" t="s">
        <v>6</v>
      </c>
    </row>
    <row r="16" spans="1:74" ht="14.45" customHeight="1">
      <c r="B16" s="26"/>
      <c r="C16" s="27"/>
      <c r="D16" s="35" t="s">
        <v>33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5" t="s">
        <v>29</v>
      </c>
      <c r="AL16" s="27"/>
      <c r="AM16" s="27"/>
      <c r="AN16" s="33" t="s">
        <v>22</v>
      </c>
      <c r="AO16" s="27"/>
      <c r="AP16" s="27"/>
      <c r="AQ16" s="29"/>
      <c r="BE16" s="324"/>
      <c r="BS16" s="22" t="s">
        <v>6</v>
      </c>
    </row>
    <row r="17" spans="2:71" ht="18.399999999999999" customHeight="1">
      <c r="B17" s="26"/>
      <c r="C17" s="27"/>
      <c r="D17" s="27"/>
      <c r="E17" s="33" t="s">
        <v>25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5" t="s">
        <v>30</v>
      </c>
      <c r="AL17" s="27"/>
      <c r="AM17" s="27"/>
      <c r="AN17" s="33" t="s">
        <v>22</v>
      </c>
      <c r="AO17" s="27"/>
      <c r="AP17" s="27"/>
      <c r="AQ17" s="29"/>
      <c r="BE17" s="324"/>
      <c r="BS17" s="22" t="s">
        <v>34</v>
      </c>
    </row>
    <row r="18" spans="2:71" ht="6.95" customHeight="1"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9"/>
      <c r="BE18" s="324"/>
      <c r="BS18" s="22" t="s">
        <v>8</v>
      </c>
    </row>
    <row r="19" spans="2:71" ht="14.45" customHeight="1">
      <c r="B19" s="26"/>
      <c r="C19" s="27"/>
      <c r="D19" s="35" t="s">
        <v>35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9"/>
      <c r="BE19" s="324"/>
      <c r="BS19" s="22" t="s">
        <v>8</v>
      </c>
    </row>
    <row r="20" spans="2:71" ht="16.5" customHeight="1">
      <c r="B20" s="26"/>
      <c r="C20" s="27"/>
      <c r="D20" s="27"/>
      <c r="E20" s="350" t="s">
        <v>22</v>
      </c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  <c r="S20" s="350"/>
      <c r="T20" s="350"/>
      <c r="U20" s="350"/>
      <c r="V20" s="350"/>
      <c r="W20" s="350"/>
      <c r="X20" s="350"/>
      <c r="Y20" s="350"/>
      <c r="Z20" s="350"/>
      <c r="AA20" s="350"/>
      <c r="AB20" s="350"/>
      <c r="AC20" s="350"/>
      <c r="AD20" s="350"/>
      <c r="AE20" s="350"/>
      <c r="AF20" s="350"/>
      <c r="AG20" s="350"/>
      <c r="AH20" s="350"/>
      <c r="AI20" s="350"/>
      <c r="AJ20" s="350"/>
      <c r="AK20" s="350"/>
      <c r="AL20" s="350"/>
      <c r="AM20" s="350"/>
      <c r="AN20" s="350"/>
      <c r="AO20" s="27"/>
      <c r="AP20" s="27"/>
      <c r="AQ20" s="29"/>
      <c r="BE20" s="324"/>
      <c r="BS20" s="22" t="s">
        <v>34</v>
      </c>
    </row>
    <row r="21" spans="2:71" ht="6.95" customHeight="1"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9"/>
      <c r="BE21" s="324"/>
    </row>
    <row r="22" spans="2:71" ht="6.95" customHeight="1">
      <c r="B22" s="26"/>
      <c r="C22" s="2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27"/>
      <c r="AQ22" s="29"/>
      <c r="BE22" s="324"/>
    </row>
    <row r="23" spans="2:71" s="1" customFormat="1" ht="25.9" customHeight="1">
      <c r="B23" s="39"/>
      <c r="C23" s="40"/>
      <c r="D23" s="41" t="s">
        <v>36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51">
        <f>ROUND(AG51,2)</f>
        <v>0</v>
      </c>
      <c r="AL23" s="352"/>
      <c r="AM23" s="352"/>
      <c r="AN23" s="352"/>
      <c r="AO23" s="352"/>
      <c r="AP23" s="40"/>
      <c r="AQ23" s="43"/>
      <c r="BE23" s="324"/>
    </row>
    <row r="24" spans="2:71" s="1" customFormat="1" ht="6.95" customHeight="1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BE24" s="324"/>
    </row>
    <row r="25" spans="2:71" s="1" customFormat="1" ht="13.5"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353" t="s">
        <v>37</v>
      </c>
      <c r="M25" s="353"/>
      <c r="N25" s="353"/>
      <c r="O25" s="353"/>
      <c r="P25" s="40"/>
      <c r="Q25" s="40"/>
      <c r="R25" s="40"/>
      <c r="S25" s="40"/>
      <c r="T25" s="40"/>
      <c r="U25" s="40"/>
      <c r="V25" s="40"/>
      <c r="W25" s="353" t="s">
        <v>38</v>
      </c>
      <c r="X25" s="353"/>
      <c r="Y25" s="353"/>
      <c r="Z25" s="353"/>
      <c r="AA25" s="353"/>
      <c r="AB25" s="353"/>
      <c r="AC25" s="353"/>
      <c r="AD25" s="353"/>
      <c r="AE25" s="353"/>
      <c r="AF25" s="40"/>
      <c r="AG25" s="40"/>
      <c r="AH25" s="40"/>
      <c r="AI25" s="40"/>
      <c r="AJ25" s="40"/>
      <c r="AK25" s="353" t="s">
        <v>39</v>
      </c>
      <c r="AL25" s="353"/>
      <c r="AM25" s="353"/>
      <c r="AN25" s="353"/>
      <c r="AO25" s="353"/>
      <c r="AP25" s="40"/>
      <c r="AQ25" s="43"/>
      <c r="BE25" s="324"/>
    </row>
    <row r="26" spans="2:71" s="2" customFormat="1" ht="14.45" customHeight="1">
      <c r="B26" s="45"/>
      <c r="C26" s="46"/>
      <c r="D26" s="47" t="s">
        <v>40</v>
      </c>
      <c r="E26" s="46"/>
      <c r="F26" s="47" t="s">
        <v>41</v>
      </c>
      <c r="G26" s="46"/>
      <c r="H26" s="46"/>
      <c r="I26" s="46"/>
      <c r="J26" s="46"/>
      <c r="K26" s="46"/>
      <c r="L26" s="347">
        <v>0.21</v>
      </c>
      <c r="M26" s="326"/>
      <c r="N26" s="326"/>
      <c r="O26" s="326"/>
      <c r="P26" s="46"/>
      <c r="Q26" s="46"/>
      <c r="R26" s="46"/>
      <c r="S26" s="46"/>
      <c r="T26" s="46"/>
      <c r="U26" s="46"/>
      <c r="V26" s="46"/>
      <c r="W26" s="325">
        <f>ROUND(AZ51,2)</f>
        <v>0</v>
      </c>
      <c r="X26" s="326"/>
      <c r="Y26" s="326"/>
      <c r="Z26" s="326"/>
      <c r="AA26" s="326"/>
      <c r="AB26" s="326"/>
      <c r="AC26" s="326"/>
      <c r="AD26" s="326"/>
      <c r="AE26" s="326"/>
      <c r="AF26" s="46"/>
      <c r="AG26" s="46"/>
      <c r="AH26" s="46"/>
      <c r="AI26" s="46"/>
      <c r="AJ26" s="46"/>
      <c r="AK26" s="325">
        <f>ROUND(AV51,2)</f>
        <v>0</v>
      </c>
      <c r="AL26" s="326"/>
      <c r="AM26" s="326"/>
      <c r="AN26" s="326"/>
      <c r="AO26" s="326"/>
      <c r="AP26" s="46"/>
      <c r="AQ26" s="48"/>
      <c r="BE26" s="324"/>
    </row>
    <row r="27" spans="2:71" s="2" customFormat="1" ht="14.45" customHeight="1">
      <c r="B27" s="45"/>
      <c r="C27" s="46"/>
      <c r="D27" s="46"/>
      <c r="E27" s="46"/>
      <c r="F27" s="47" t="s">
        <v>42</v>
      </c>
      <c r="G27" s="46"/>
      <c r="H27" s="46"/>
      <c r="I27" s="46"/>
      <c r="J27" s="46"/>
      <c r="K27" s="46"/>
      <c r="L27" s="347">
        <v>0.15</v>
      </c>
      <c r="M27" s="326"/>
      <c r="N27" s="326"/>
      <c r="O27" s="326"/>
      <c r="P27" s="46"/>
      <c r="Q27" s="46"/>
      <c r="R27" s="46"/>
      <c r="S27" s="46"/>
      <c r="T27" s="46"/>
      <c r="U27" s="46"/>
      <c r="V27" s="46"/>
      <c r="W27" s="325">
        <f>ROUND(BA51,2)</f>
        <v>0</v>
      </c>
      <c r="X27" s="326"/>
      <c r="Y27" s="326"/>
      <c r="Z27" s="326"/>
      <c r="AA27" s="326"/>
      <c r="AB27" s="326"/>
      <c r="AC27" s="326"/>
      <c r="AD27" s="326"/>
      <c r="AE27" s="326"/>
      <c r="AF27" s="46"/>
      <c r="AG27" s="46"/>
      <c r="AH27" s="46"/>
      <c r="AI27" s="46"/>
      <c r="AJ27" s="46"/>
      <c r="AK27" s="325">
        <f>ROUND(AW51,2)</f>
        <v>0</v>
      </c>
      <c r="AL27" s="326"/>
      <c r="AM27" s="326"/>
      <c r="AN27" s="326"/>
      <c r="AO27" s="326"/>
      <c r="AP27" s="46"/>
      <c r="AQ27" s="48"/>
      <c r="BE27" s="324"/>
    </row>
    <row r="28" spans="2:71" s="2" customFormat="1" ht="14.45" hidden="1" customHeight="1">
      <c r="B28" s="45"/>
      <c r="C28" s="46"/>
      <c r="D28" s="46"/>
      <c r="E28" s="46"/>
      <c r="F28" s="47" t="s">
        <v>43</v>
      </c>
      <c r="G28" s="46"/>
      <c r="H28" s="46"/>
      <c r="I28" s="46"/>
      <c r="J28" s="46"/>
      <c r="K28" s="46"/>
      <c r="L28" s="347">
        <v>0.21</v>
      </c>
      <c r="M28" s="326"/>
      <c r="N28" s="326"/>
      <c r="O28" s="326"/>
      <c r="P28" s="46"/>
      <c r="Q28" s="46"/>
      <c r="R28" s="46"/>
      <c r="S28" s="46"/>
      <c r="T28" s="46"/>
      <c r="U28" s="46"/>
      <c r="V28" s="46"/>
      <c r="W28" s="325">
        <f>ROUND(BB51,2)</f>
        <v>0</v>
      </c>
      <c r="X28" s="326"/>
      <c r="Y28" s="326"/>
      <c r="Z28" s="326"/>
      <c r="AA28" s="326"/>
      <c r="AB28" s="326"/>
      <c r="AC28" s="326"/>
      <c r="AD28" s="326"/>
      <c r="AE28" s="326"/>
      <c r="AF28" s="46"/>
      <c r="AG28" s="46"/>
      <c r="AH28" s="46"/>
      <c r="AI28" s="46"/>
      <c r="AJ28" s="46"/>
      <c r="AK28" s="325">
        <v>0</v>
      </c>
      <c r="AL28" s="326"/>
      <c r="AM28" s="326"/>
      <c r="AN28" s="326"/>
      <c r="AO28" s="326"/>
      <c r="AP28" s="46"/>
      <c r="AQ28" s="48"/>
      <c r="BE28" s="324"/>
    </row>
    <row r="29" spans="2:71" s="2" customFormat="1" ht="14.45" hidden="1" customHeight="1">
      <c r="B29" s="45"/>
      <c r="C29" s="46"/>
      <c r="D29" s="46"/>
      <c r="E29" s="46"/>
      <c r="F29" s="47" t="s">
        <v>44</v>
      </c>
      <c r="G29" s="46"/>
      <c r="H29" s="46"/>
      <c r="I29" s="46"/>
      <c r="J29" s="46"/>
      <c r="K29" s="46"/>
      <c r="L29" s="347">
        <v>0.15</v>
      </c>
      <c r="M29" s="326"/>
      <c r="N29" s="326"/>
      <c r="O29" s="326"/>
      <c r="P29" s="46"/>
      <c r="Q29" s="46"/>
      <c r="R29" s="46"/>
      <c r="S29" s="46"/>
      <c r="T29" s="46"/>
      <c r="U29" s="46"/>
      <c r="V29" s="46"/>
      <c r="W29" s="325">
        <f>ROUND(BC51,2)</f>
        <v>0</v>
      </c>
      <c r="X29" s="326"/>
      <c r="Y29" s="326"/>
      <c r="Z29" s="326"/>
      <c r="AA29" s="326"/>
      <c r="AB29" s="326"/>
      <c r="AC29" s="326"/>
      <c r="AD29" s="326"/>
      <c r="AE29" s="326"/>
      <c r="AF29" s="46"/>
      <c r="AG29" s="46"/>
      <c r="AH29" s="46"/>
      <c r="AI29" s="46"/>
      <c r="AJ29" s="46"/>
      <c r="AK29" s="325">
        <v>0</v>
      </c>
      <c r="AL29" s="326"/>
      <c r="AM29" s="326"/>
      <c r="AN29" s="326"/>
      <c r="AO29" s="326"/>
      <c r="AP29" s="46"/>
      <c r="AQ29" s="48"/>
      <c r="BE29" s="324"/>
    </row>
    <row r="30" spans="2:71" s="2" customFormat="1" ht="14.45" hidden="1" customHeight="1">
      <c r="B30" s="45"/>
      <c r="C30" s="46"/>
      <c r="D30" s="46"/>
      <c r="E30" s="46"/>
      <c r="F30" s="47" t="s">
        <v>45</v>
      </c>
      <c r="G30" s="46"/>
      <c r="H30" s="46"/>
      <c r="I30" s="46"/>
      <c r="J30" s="46"/>
      <c r="K30" s="46"/>
      <c r="L30" s="347">
        <v>0</v>
      </c>
      <c r="M30" s="326"/>
      <c r="N30" s="326"/>
      <c r="O30" s="326"/>
      <c r="P30" s="46"/>
      <c r="Q30" s="46"/>
      <c r="R30" s="46"/>
      <c r="S30" s="46"/>
      <c r="T30" s="46"/>
      <c r="U30" s="46"/>
      <c r="V30" s="46"/>
      <c r="W30" s="325">
        <f>ROUND(BD51,2)</f>
        <v>0</v>
      </c>
      <c r="X30" s="326"/>
      <c r="Y30" s="326"/>
      <c r="Z30" s="326"/>
      <c r="AA30" s="326"/>
      <c r="AB30" s="326"/>
      <c r="AC30" s="326"/>
      <c r="AD30" s="326"/>
      <c r="AE30" s="326"/>
      <c r="AF30" s="46"/>
      <c r="AG30" s="46"/>
      <c r="AH30" s="46"/>
      <c r="AI30" s="46"/>
      <c r="AJ30" s="46"/>
      <c r="AK30" s="325">
        <v>0</v>
      </c>
      <c r="AL30" s="326"/>
      <c r="AM30" s="326"/>
      <c r="AN30" s="326"/>
      <c r="AO30" s="326"/>
      <c r="AP30" s="46"/>
      <c r="AQ30" s="48"/>
      <c r="BE30" s="324"/>
    </row>
    <row r="31" spans="2:71" s="1" customFormat="1" ht="6.95" customHeight="1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BE31" s="324"/>
    </row>
    <row r="32" spans="2:71" s="1" customFormat="1" ht="25.9" customHeight="1">
      <c r="B32" s="39"/>
      <c r="C32" s="49"/>
      <c r="D32" s="50" t="s">
        <v>46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 t="s">
        <v>47</v>
      </c>
      <c r="U32" s="51"/>
      <c r="V32" s="51"/>
      <c r="W32" s="51"/>
      <c r="X32" s="327" t="s">
        <v>48</v>
      </c>
      <c r="Y32" s="328"/>
      <c r="Z32" s="328"/>
      <c r="AA32" s="328"/>
      <c r="AB32" s="328"/>
      <c r="AC32" s="51"/>
      <c r="AD32" s="51"/>
      <c r="AE32" s="51"/>
      <c r="AF32" s="51"/>
      <c r="AG32" s="51"/>
      <c r="AH32" s="51"/>
      <c r="AI32" s="51"/>
      <c r="AJ32" s="51"/>
      <c r="AK32" s="329">
        <f>SUM(AK23:AK30)</f>
        <v>0</v>
      </c>
      <c r="AL32" s="328"/>
      <c r="AM32" s="328"/>
      <c r="AN32" s="328"/>
      <c r="AO32" s="330"/>
      <c r="AP32" s="49"/>
      <c r="AQ32" s="53"/>
      <c r="BE32" s="324"/>
    </row>
    <row r="33" spans="2:56" s="1" customFormat="1" ht="6.95" customHeight="1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3"/>
    </row>
    <row r="34" spans="2:56" s="1" customFormat="1" ht="6.95" customHeight="1">
      <c r="B34" s="54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6"/>
    </row>
    <row r="38" spans="2:56" s="1" customFormat="1" ht="6.95" customHeight="1"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9"/>
    </row>
    <row r="39" spans="2:56" s="1" customFormat="1" ht="36.950000000000003" customHeight="1">
      <c r="B39" s="39"/>
      <c r="C39" s="60" t="s">
        <v>49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59"/>
    </row>
    <row r="40" spans="2:56" s="1" customFormat="1" ht="6.95" customHeight="1">
      <c r="B40" s="39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59"/>
    </row>
    <row r="41" spans="2:56" s="3" customFormat="1" ht="14.45" customHeight="1">
      <c r="B41" s="62"/>
      <c r="C41" s="63" t="s">
        <v>16</v>
      </c>
      <c r="D41" s="64"/>
      <c r="E41" s="64"/>
      <c r="F41" s="64"/>
      <c r="G41" s="64"/>
      <c r="H41" s="64"/>
      <c r="I41" s="64"/>
      <c r="J41" s="64"/>
      <c r="K41" s="64"/>
      <c r="L41" s="64" t="str">
        <f>K5</f>
        <v>20190401</v>
      </c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5"/>
    </row>
    <row r="42" spans="2:56" s="4" customFormat="1" ht="36.950000000000003" customHeight="1">
      <c r="B42" s="66"/>
      <c r="C42" s="67" t="s">
        <v>19</v>
      </c>
      <c r="D42" s="68"/>
      <c r="E42" s="68"/>
      <c r="F42" s="68"/>
      <c r="G42" s="68"/>
      <c r="H42" s="68"/>
      <c r="I42" s="68"/>
      <c r="J42" s="68"/>
      <c r="K42" s="68"/>
      <c r="L42" s="357" t="str">
        <f>K6</f>
        <v>ZŠ NOVÝ HRADEC KRÁLOVÉ - OPRAVA STŘECH NA OBJEKTECH Č. P. 144, 145, 146 A VÝMĚNA VENKOVNÍ BETONOVÉ DLAŽBY NA DVOŘE</v>
      </c>
      <c r="M42" s="358"/>
      <c r="N42" s="358"/>
      <c r="O42" s="358"/>
      <c r="P42" s="358"/>
      <c r="Q42" s="358"/>
      <c r="R42" s="358"/>
      <c r="S42" s="358"/>
      <c r="T42" s="358"/>
      <c r="U42" s="358"/>
      <c r="V42" s="358"/>
      <c r="W42" s="358"/>
      <c r="X42" s="358"/>
      <c r="Y42" s="358"/>
      <c r="Z42" s="358"/>
      <c r="AA42" s="358"/>
      <c r="AB42" s="358"/>
      <c r="AC42" s="358"/>
      <c r="AD42" s="358"/>
      <c r="AE42" s="358"/>
      <c r="AF42" s="358"/>
      <c r="AG42" s="358"/>
      <c r="AH42" s="358"/>
      <c r="AI42" s="358"/>
      <c r="AJ42" s="358"/>
      <c r="AK42" s="358"/>
      <c r="AL42" s="358"/>
      <c r="AM42" s="358"/>
      <c r="AN42" s="358"/>
      <c r="AO42" s="358"/>
      <c r="AP42" s="68"/>
      <c r="AQ42" s="68"/>
      <c r="AR42" s="69"/>
    </row>
    <row r="43" spans="2:56" s="1" customFormat="1" ht="6.95" customHeight="1">
      <c r="B43" s="39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59"/>
    </row>
    <row r="44" spans="2:56" s="1" customFormat="1">
      <c r="B44" s="39"/>
      <c r="C44" s="63" t="s">
        <v>24</v>
      </c>
      <c r="D44" s="61"/>
      <c r="E44" s="61"/>
      <c r="F44" s="61"/>
      <c r="G44" s="61"/>
      <c r="H44" s="61"/>
      <c r="I44" s="61"/>
      <c r="J44" s="61"/>
      <c r="K44" s="61"/>
      <c r="L44" s="70" t="str">
        <f>IF(K8="","",K8)</f>
        <v xml:space="preserve"> </v>
      </c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3" t="s">
        <v>26</v>
      </c>
      <c r="AJ44" s="61"/>
      <c r="AK44" s="61"/>
      <c r="AL44" s="61"/>
      <c r="AM44" s="359" t="str">
        <f>IF(AN8= "","",AN8)</f>
        <v>4. 1. 2019</v>
      </c>
      <c r="AN44" s="359"/>
      <c r="AO44" s="61"/>
      <c r="AP44" s="61"/>
      <c r="AQ44" s="61"/>
      <c r="AR44" s="59"/>
    </row>
    <row r="45" spans="2:56" s="1" customFormat="1" ht="6.95" customHeight="1">
      <c r="B45" s="39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59"/>
    </row>
    <row r="46" spans="2:56" s="1" customFormat="1">
      <c r="B46" s="39"/>
      <c r="C46" s="63" t="s">
        <v>28</v>
      </c>
      <c r="D46" s="61"/>
      <c r="E46" s="61"/>
      <c r="F46" s="61"/>
      <c r="G46" s="61"/>
      <c r="H46" s="61"/>
      <c r="I46" s="61"/>
      <c r="J46" s="61"/>
      <c r="K46" s="61"/>
      <c r="L46" s="64" t="str">
        <f>IF(E11= "","",E11)</f>
        <v xml:space="preserve"> </v>
      </c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3" t="s">
        <v>33</v>
      </c>
      <c r="AJ46" s="61"/>
      <c r="AK46" s="61"/>
      <c r="AL46" s="61"/>
      <c r="AM46" s="342" t="str">
        <f>IF(E17="","",E17)</f>
        <v xml:space="preserve"> </v>
      </c>
      <c r="AN46" s="342"/>
      <c r="AO46" s="342"/>
      <c r="AP46" s="342"/>
      <c r="AQ46" s="61"/>
      <c r="AR46" s="59"/>
      <c r="AS46" s="334" t="s">
        <v>50</v>
      </c>
      <c r="AT46" s="335"/>
      <c r="AU46" s="72"/>
      <c r="AV46" s="72"/>
      <c r="AW46" s="72"/>
      <c r="AX46" s="72"/>
      <c r="AY46" s="72"/>
      <c r="AZ46" s="72"/>
      <c r="BA46" s="72"/>
      <c r="BB46" s="72"/>
      <c r="BC46" s="72"/>
      <c r="BD46" s="73"/>
    </row>
    <row r="47" spans="2:56" s="1" customFormat="1">
      <c r="B47" s="39"/>
      <c r="C47" s="63" t="s">
        <v>31</v>
      </c>
      <c r="D47" s="61"/>
      <c r="E47" s="61"/>
      <c r="F47" s="61"/>
      <c r="G47" s="61"/>
      <c r="H47" s="61"/>
      <c r="I47" s="61"/>
      <c r="J47" s="61"/>
      <c r="K47" s="61"/>
      <c r="L47" s="64" t="str">
        <f>IF(E14= "Vyplň údaj","",E14)</f>
        <v/>
      </c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59"/>
      <c r="AS47" s="336"/>
      <c r="AT47" s="337"/>
      <c r="AU47" s="74"/>
      <c r="AV47" s="74"/>
      <c r="AW47" s="74"/>
      <c r="AX47" s="74"/>
      <c r="AY47" s="74"/>
      <c r="AZ47" s="74"/>
      <c r="BA47" s="74"/>
      <c r="BB47" s="74"/>
      <c r="BC47" s="74"/>
      <c r="BD47" s="75"/>
    </row>
    <row r="48" spans="2:56" s="1" customFormat="1" ht="10.9" customHeight="1">
      <c r="B48" s="39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59"/>
      <c r="AS48" s="338"/>
      <c r="AT48" s="339"/>
      <c r="AU48" s="40"/>
      <c r="AV48" s="40"/>
      <c r="AW48" s="40"/>
      <c r="AX48" s="40"/>
      <c r="AY48" s="40"/>
      <c r="AZ48" s="40"/>
      <c r="BA48" s="40"/>
      <c r="BB48" s="40"/>
      <c r="BC48" s="40"/>
      <c r="BD48" s="76"/>
    </row>
    <row r="49" spans="1:91" s="1" customFormat="1" ht="29.25" customHeight="1">
      <c r="B49" s="39"/>
      <c r="C49" s="356" t="s">
        <v>51</v>
      </c>
      <c r="D49" s="344"/>
      <c r="E49" s="344"/>
      <c r="F49" s="344"/>
      <c r="G49" s="344"/>
      <c r="H49" s="77"/>
      <c r="I49" s="343" t="s">
        <v>52</v>
      </c>
      <c r="J49" s="344"/>
      <c r="K49" s="344"/>
      <c r="L49" s="344"/>
      <c r="M49" s="344"/>
      <c r="N49" s="344"/>
      <c r="O49" s="344"/>
      <c r="P49" s="344"/>
      <c r="Q49" s="344"/>
      <c r="R49" s="344"/>
      <c r="S49" s="344"/>
      <c r="T49" s="344"/>
      <c r="U49" s="344"/>
      <c r="V49" s="344"/>
      <c r="W49" s="344"/>
      <c r="X49" s="344"/>
      <c r="Y49" s="344"/>
      <c r="Z49" s="344"/>
      <c r="AA49" s="344"/>
      <c r="AB49" s="344"/>
      <c r="AC49" s="344"/>
      <c r="AD49" s="344"/>
      <c r="AE49" s="344"/>
      <c r="AF49" s="344"/>
      <c r="AG49" s="360" t="s">
        <v>53</v>
      </c>
      <c r="AH49" s="344"/>
      <c r="AI49" s="344"/>
      <c r="AJ49" s="344"/>
      <c r="AK49" s="344"/>
      <c r="AL49" s="344"/>
      <c r="AM49" s="344"/>
      <c r="AN49" s="343" t="s">
        <v>54</v>
      </c>
      <c r="AO49" s="344"/>
      <c r="AP49" s="344"/>
      <c r="AQ49" s="78" t="s">
        <v>55</v>
      </c>
      <c r="AR49" s="59"/>
      <c r="AS49" s="79" t="s">
        <v>56</v>
      </c>
      <c r="AT49" s="80" t="s">
        <v>57</v>
      </c>
      <c r="AU49" s="80" t="s">
        <v>58</v>
      </c>
      <c r="AV49" s="80" t="s">
        <v>59</v>
      </c>
      <c r="AW49" s="80" t="s">
        <v>60</v>
      </c>
      <c r="AX49" s="80" t="s">
        <v>61</v>
      </c>
      <c r="AY49" s="80" t="s">
        <v>62</v>
      </c>
      <c r="AZ49" s="80" t="s">
        <v>63</v>
      </c>
      <c r="BA49" s="80" t="s">
        <v>64</v>
      </c>
      <c r="BB49" s="80" t="s">
        <v>65</v>
      </c>
      <c r="BC49" s="80" t="s">
        <v>66</v>
      </c>
      <c r="BD49" s="81" t="s">
        <v>67</v>
      </c>
    </row>
    <row r="50" spans="1:91" s="1" customFormat="1" ht="10.9" customHeight="1">
      <c r="B50" s="39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59"/>
      <c r="AS50" s="82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4"/>
    </row>
    <row r="51" spans="1:91" s="4" customFormat="1" ht="32.450000000000003" customHeight="1">
      <c r="B51" s="66"/>
      <c r="C51" s="85" t="s">
        <v>68</v>
      </c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345">
        <f>ROUND(SUM(AG52:AG56),2)</f>
        <v>0</v>
      </c>
      <c r="AH51" s="345"/>
      <c r="AI51" s="345"/>
      <c r="AJ51" s="345"/>
      <c r="AK51" s="345"/>
      <c r="AL51" s="345"/>
      <c r="AM51" s="345"/>
      <c r="AN51" s="346">
        <f t="shared" ref="AN51:AN56" si="0">SUM(AG51,AT51)</f>
        <v>0</v>
      </c>
      <c r="AO51" s="346"/>
      <c r="AP51" s="346"/>
      <c r="AQ51" s="87" t="s">
        <v>22</v>
      </c>
      <c r="AR51" s="69"/>
      <c r="AS51" s="88">
        <f>ROUND(SUM(AS52:AS56),2)</f>
        <v>0</v>
      </c>
      <c r="AT51" s="89">
        <f t="shared" ref="AT51:AT56" si="1">ROUND(SUM(AV51:AW51),2)</f>
        <v>0</v>
      </c>
      <c r="AU51" s="90">
        <f>ROUND(SUM(AU52:AU56),5)</f>
        <v>0</v>
      </c>
      <c r="AV51" s="89">
        <f>ROUND(AZ51*L26,2)</f>
        <v>0</v>
      </c>
      <c r="AW51" s="89">
        <f>ROUND(BA51*L27,2)</f>
        <v>0</v>
      </c>
      <c r="AX51" s="89">
        <f>ROUND(BB51*L26,2)</f>
        <v>0</v>
      </c>
      <c r="AY51" s="89">
        <f>ROUND(BC51*L27,2)</f>
        <v>0</v>
      </c>
      <c r="AZ51" s="89">
        <f>ROUND(SUM(AZ52:AZ56),2)</f>
        <v>0</v>
      </c>
      <c r="BA51" s="89">
        <f>ROUND(SUM(BA52:BA56),2)</f>
        <v>0</v>
      </c>
      <c r="BB51" s="89">
        <f>ROUND(SUM(BB52:BB56),2)</f>
        <v>0</v>
      </c>
      <c r="BC51" s="89">
        <f>ROUND(SUM(BC52:BC56),2)</f>
        <v>0</v>
      </c>
      <c r="BD51" s="91">
        <f>ROUND(SUM(BD52:BD56),2)</f>
        <v>0</v>
      </c>
      <c r="BS51" s="92" t="s">
        <v>69</v>
      </c>
      <c r="BT51" s="92" t="s">
        <v>70</v>
      </c>
      <c r="BU51" s="93" t="s">
        <v>71</v>
      </c>
      <c r="BV51" s="92" t="s">
        <v>72</v>
      </c>
      <c r="BW51" s="92" t="s">
        <v>7</v>
      </c>
      <c r="BX51" s="92" t="s">
        <v>73</v>
      </c>
      <c r="CL51" s="92" t="s">
        <v>22</v>
      </c>
    </row>
    <row r="52" spans="1:91" s="5" customFormat="1" ht="16.5" customHeight="1">
      <c r="A52" s="94" t="s">
        <v>74</v>
      </c>
      <c r="B52" s="95"/>
      <c r="C52" s="96"/>
      <c r="D52" s="355" t="s">
        <v>75</v>
      </c>
      <c r="E52" s="355"/>
      <c r="F52" s="355"/>
      <c r="G52" s="355"/>
      <c r="H52" s="355"/>
      <c r="I52" s="97"/>
      <c r="J52" s="355" t="s">
        <v>76</v>
      </c>
      <c r="K52" s="355"/>
      <c r="L52" s="355"/>
      <c r="M52" s="355"/>
      <c r="N52" s="355"/>
      <c r="O52" s="355"/>
      <c r="P52" s="355"/>
      <c r="Q52" s="355"/>
      <c r="R52" s="355"/>
      <c r="S52" s="355"/>
      <c r="T52" s="355"/>
      <c r="U52" s="355"/>
      <c r="V52" s="355"/>
      <c r="W52" s="355"/>
      <c r="X52" s="355"/>
      <c r="Y52" s="355"/>
      <c r="Z52" s="355"/>
      <c r="AA52" s="355"/>
      <c r="AB52" s="355"/>
      <c r="AC52" s="355"/>
      <c r="AD52" s="355"/>
      <c r="AE52" s="355"/>
      <c r="AF52" s="355"/>
      <c r="AG52" s="340">
        <f>'SO 01 - Oprava střechy ob...'!J27</f>
        <v>0</v>
      </c>
      <c r="AH52" s="341"/>
      <c r="AI52" s="341"/>
      <c r="AJ52" s="341"/>
      <c r="AK52" s="341"/>
      <c r="AL52" s="341"/>
      <c r="AM52" s="341"/>
      <c r="AN52" s="340">
        <f t="shared" si="0"/>
        <v>0</v>
      </c>
      <c r="AO52" s="341"/>
      <c r="AP52" s="341"/>
      <c r="AQ52" s="98" t="s">
        <v>77</v>
      </c>
      <c r="AR52" s="99"/>
      <c r="AS52" s="100">
        <v>0</v>
      </c>
      <c r="AT52" s="101">
        <f t="shared" si="1"/>
        <v>0</v>
      </c>
      <c r="AU52" s="102">
        <f>'SO 01 - Oprava střechy ob...'!P92</f>
        <v>0</v>
      </c>
      <c r="AV52" s="101">
        <f>'SO 01 - Oprava střechy ob...'!J30</f>
        <v>0</v>
      </c>
      <c r="AW52" s="101">
        <f>'SO 01 - Oprava střechy ob...'!J31</f>
        <v>0</v>
      </c>
      <c r="AX52" s="101">
        <f>'SO 01 - Oprava střechy ob...'!J32</f>
        <v>0</v>
      </c>
      <c r="AY52" s="101">
        <f>'SO 01 - Oprava střechy ob...'!J33</f>
        <v>0</v>
      </c>
      <c r="AZ52" s="101">
        <f>'SO 01 - Oprava střechy ob...'!F30</f>
        <v>0</v>
      </c>
      <c r="BA52" s="101">
        <f>'SO 01 - Oprava střechy ob...'!F31</f>
        <v>0</v>
      </c>
      <c r="BB52" s="101">
        <f>'SO 01 - Oprava střechy ob...'!F32</f>
        <v>0</v>
      </c>
      <c r="BC52" s="101">
        <f>'SO 01 - Oprava střechy ob...'!F33</f>
        <v>0</v>
      </c>
      <c r="BD52" s="103">
        <f>'SO 01 - Oprava střechy ob...'!F34</f>
        <v>0</v>
      </c>
      <c r="BT52" s="104" t="s">
        <v>10</v>
      </c>
      <c r="BV52" s="104" t="s">
        <v>72</v>
      </c>
      <c r="BW52" s="104" t="s">
        <v>78</v>
      </c>
      <c r="BX52" s="104" t="s">
        <v>7</v>
      </c>
      <c r="CL52" s="104" t="s">
        <v>22</v>
      </c>
      <c r="CM52" s="104" t="s">
        <v>79</v>
      </c>
    </row>
    <row r="53" spans="1:91" s="5" customFormat="1" ht="16.5" customHeight="1">
      <c r="A53" s="94" t="s">
        <v>74</v>
      </c>
      <c r="B53" s="95"/>
      <c r="C53" s="96"/>
      <c r="D53" s="355" t="s">
        <v>80</v>
      </c>
      <c r="E53" s="355"/>
      <c r="F53" s="355"/>
      <c r="G53" s="355"/>
      <c r="H53" s="355"/>
      <c r="I53" s="97"/>
      <c r="J53" s="355" t="s">
        <v>81</v>
      </c>
      <c r="K53" s="355"/>
      <c r="L53" s="355"/>
      <c r="M53" s="355"/>
      <c r="N53" s="355"/>
      <c r="O53" s="355"/>
      <c r="P53" s="355"/>
      <c r="Q53" s="355"/>
      <c r="R53" s="355"/>
      <c r="S53" s="355"/>
      <c r="T53" s="355"/>
      <c r="U53" s="355"/>
      <c r="V53" s="355"/>
      <c r="W53" s="355"/>
      <c r="X53" s="355"/>
      <c r="Y53" s="355"/>
      <c r="Z53" s="355"/>
      <c r="AA53" s="355"/>
      <c r="AB53" s="355"/>
      <c r="AC53" s="355"/>
      <c r="AD53" s="355"/>
      <c r="AE53" s="355"/>
      <c r="AF53" s="355"/>
      <c r="AG53" s="340">
        <f>'SO 02 - Oprava střechy ob...'!J27</f>
        <v>0</v>
      </c>
      <c r="AH53" s="341"/>
      <c r="AI53" s="341"/>
      <c r="AJ53" s="341"/>
      <c r="AK53" s="341"/>
      <c r="AL53" s="341"/>
      <c r="AM53" s="341"/>
      <c r="AN53" s="340">
        <f t="shared" si="0"/>
        <v>0</v>
      </c>
      <c r="AO53" s="341"/>
      <c r="AP53" s="341"/>
      <c r="AQ53" s="98" t="s">
        <v>77</v>
      </c>
      <c r="AR53" s="99"/>
      <c r="AS53" s="100">
        <v>0</v>
      </c>
      <c r="AT53" s="101">
        <f t="shared" si="1"/>
        <v>0</v>
      </c>
      <c r="AU53" s="102">
        <f>'SO 02 - Oprava střechy ob...'!P92</f>
        <v>0</v>
      </c>
      <c r="AV53" s="101">
        <f>'SO 02 - Oprava střechy ob...'!J30</f>
        <v>0</v>
      </c>
      <c r="AW53" s="101">
        <f>'SO 02 - Oprava střechy ob...'!J31</f>
        <v>0</v>
      </c>
      <c r="AX53" s="101">
        <f>'SO 02 - Oprava střechy ob...'!J32</f>
        <v>0</v>
      </c>
      <c r="AY53" s="101">
        <f>'SO 02 - Oprava střechy ob...'!J33</f>
        <v>0</v>
      </c>
      <c r="AZ53" s="101">
        <f>'SO 02 - Oprava střechy ob...'!F30</f>
        <v>0</v>
      </c>
      <c r="BA53" s="101">
        <f>'SO 02 - Oprava střechy ob...'!F31</f>
        <v>0</v>
      </c>
      <c r="BB53" s="101">
        <f>'SO 02 - Oprava střechy ob...'!F32</f>
        <v>0</v>
      </c>
      <c r="BC53" s="101">
        <f>'SO 02 - Oprava střechy ob...'!F33</f>
        <v>0</v>
      </c>
      <c r="BD53" s="103">
        <f>'SO 02 - Oprava střechy ob...'!F34</f>
        <v>0</v>
      </c>
      <c r="BT53" s="104" t="s">
        <v>10</v>
      </c>
      <c r="BV53" s="104" t="s">
        <v>72</v>
      </c>
      <c r="BW53" s="104" t="s">
        <v>82</v>
      </c>
      <c r="BX53" s="104" t="s">
        <v>7</v>
      </c>
      <c r="CL53" s="104" t="s">
        <v>22</v>
      </c>
      <c r="CM53" s="104" t="s">
        <v>79</v>
      </c>
    </row>
    <row r="54" spans="1:91" s="5" customFormat="1" ht="16.5" customHeight="1">
      <c r="A54" s="94" t="s">
        <v>74</v>
      </c>
      <c r="B54" s="95"/>
      <c r="C54" s="96"/>
      <c r="D54" s="355" t="s">
        <v>83</v>
      </c>
      <c r="E54" s="355"/>
      <c r="F54" s="355"/>
      <c r="G54" s="355"/>
      <c r="H54" s="355"/>
      <c r="I54" s="97"/>
      <c r="J54" s="355" t="s">
        <v>84</v>
      </c>
      <c r="K54" s="355"/>
      <c r="L54" s="355"/>
      <c r="M54" s="355"/>
      <c r="N54" s="355"/>
      <c r="O54" s="355"/>
      <c r="P54" s="355"/>
      <c r="Q54" s="355"/>
      <c r="R54" s="355"/>
      <c r="S54" s="355"/>
      <c r="T54" s="355"/>
      <c r="U54" s="355"/>
      <c r="V54" s="355"/>
      <c r="W54" s="355"/>
      <c r="X54" s="355"/>
      <c r="Y54" s="355"/>
      <c r="Z54" s="355"/>
      <c r="AA54" s="355"/>
      <c r="AB54" s="355"/>
      <c r="AC54" s="355"/>
      <c r="AD54" s="355"/>
      <c r="AE54" s="355"/>
      <c r="AF54" s="355"/>
      <c r="AG54" s="340">
        <f>'SO 03 - Oprava střechy ob...'!J27</f>
        <v>0</v>
      </c>
      <c r="AH54" s="341"/>
      <c r="AI54" s="341"/>
      <c r="AJ54" s="341"/>
      <c r="AK54" s="341"/>
      <c r="AL54" s="341"/>
      <c r="AM54" s="341"/>
      <c r="AN54" s="340">
        <f t="shared" si="0"/>
        <v>0</v>
      </c>
      <c r="AO54" s="341"/>
      <c r="AP54" s="341"/>
      <c r="AQ54" s="98" t="s">
        <v>77</v>
      </c>
      <c r="AR54" s="99"/>
      <c r="AS54" s="100">
        <v>0</v>
      </c>
      <c r="AT54" s="101">
        <f t="shared" si="1"/>
        <v>0</v>
      </c>
      <c r="AU54" s="102">
        <f>'SO 03 - Oprava střechy ob...'!P92</f>
        <v>0</v>
      </c>
      <c r="AV54" s="101">
        <f>'SO 03 - Oprava střechy ob...'!J30</f>
        <v>0</v>
      </c>
      <c r="AW54" s="101">
        <f>'SO 03 - Oprava střechy ob...'!J31</f>
        <v>0</v>
      </c>
      <c r="AX54" s="101">
        <f>'SO 03 - Oprava střechy ob...'!J32</f>
        <v>0</v>
      </c>
      <c r="AY54" s="101">
        <f>'SO 03 - Oprava střechy ob...'!J33</f>
        <v>0</v>
      </c>
      <c r="AZ54" s="101">
        <f>'SO 03 - Oprava střechy ob...'!F30</f>
        <v>0</v>
      </c>
      <c r="BA54" s="101">
        <f>'SO 03 - Oprava střechy ob...'!F31</f>
        <v>0</v>
      </c>
      <c r="BB54" s="101">
        <f>'SO 03 - Oprava střechy ob...'!F32</f>
        <v>0</v>
      </c>
      <c r="BC54" s="101">
        <f>'SO 03 - Oprava střechy ob...'!F33</f>
        <v>0</v>
      </c>
      <c r="BD54" s="103">
        <f>'SO 03 - Oprava střechy ob...'!F34</f>
        <v>0</v>
      </c>
      <c r="BT54" s="104" t="s">
        <v>10</v>
      </c>
      <c r="BV54" s="104" t="s">
        <v>72</v>
      </c>
      <c r="BW54" s="104" t="s">
        <v>85</v>
      </c>
      <c r="BX54" s="104" t="s">
        <v>7</v>
      </c>
      <c r="CL54" s="104" t="s">
        <v>22</v>
      </c>
      <c r="CM54" s="104" t="s">
        <v>79</v>
      </c>
    </row>
    <row r="55" spans="1:91" s="5" customFormat="1" ht="16.5" customHeight="1">
      <c r="A55" s="94" t="s">
        <v>74</v>
      </c>
      <c r="B55" s="95"/>
      <c r="C55" s="96"/>
      <c r="D55" s="355" t="s">
        <v>86</v>
      </c>
      <c r="E55" s="355"/>
      <c r="F55" s="355"/>
      <c r="G55" s="355"/>
      <c r="H55" s="355"/>
      <c r="I55" s="97"/>
      <c r="J55" s="355" t="s">
        <v>87</v>
      </c>
      <c r="K55" s="355"/>
      <c r="L55" s="355"/>
      <c r="M55" s="355"/>
      <c r="N55" s="355"/>
      <c r="O55" s="355"/>
      <c r="P55" s="355"/>
      <c r="Q55" s="355"/>
      <c r="R55" s="355"/>
      <c r="S55" s="355"/>
      <c r="T55" s="355"/>
      <c r="U55" s="355"/>
      <c r="V55" s="355"/>
      <c r="W55" s="355"/>
      <c r="X55" s="355"/>
      <c r="Y55" s="355"/>
      <c r="Z55" s="355"/>
      <c r="AA55" s="355"/>
      <c r="AB55" s="355"/>
      <c r="AC55" s="355"/>
      <c r="AD55" s="355"/>
      <c r="AE55" s="355"/>
      <c r="AF55" s="355"/>
      <c r="AG55" s="340">
        <f>'SO 04 - Hromosvody'!J27</f>
        <v>0</v>
      </c>
      <c r="AH55" s="341"/>
      <c r="AI55" s="341"/>
      <c r="AJ55" s="341"/>
      <c r="AK55" s="341"/>
      <c r="AL55" s="341"/>
      <c r="AM55" s="341"/>
      <c r="AN55" s="340">
        <f t="shared" si="0"/>
        <v>0</v>
      </c>
      <c r="AO55" s="341"/>
      <c r="AP55" s="341"/>
      <c r="AQ55" s="98" t="s">
        <v>77</v>
      </c>
      <c r="AR55" s="99"/>
      <c r="AS55" s="100">
        <v>0</v>
      </c>
      <c r="AT55" s="101">
        <f t="shared" si="1"/>
        <v>0</v>
      </c>
      <c r="AU55" s="102">
        <f>'SO 04 - Hromosvody'!P78</f>
        <v>0</v>
      </c>
      <c r="AV55" s="101">
        <f>'SO 04 - Hromosvody'!J30</f>
        <v>0</v>
      </c>
      <c r="AW55" s="101">
        <f>'SO 04 - Hromosvody'!J31</f>
        <v>0</v>
      </c>
      <c r="AX55" s="101">
        <f>'SO 04 - Hromosvody'!J32</f>
        <v>0</v>
      </c>
      <c r="AY55" s="101">
        <f>'SO 04 - Hromosvody'!J33</f>
        <v>0</v>
      </c>
      <c r="AZ55" s="101">
        <f>'SO 04 - Hromosvody'!F30</f>
        <v>0</v>
      </c>
      <c r="BA55" s="101">
        <f>'SO 04 - Hromosvody'!F31</f>
        <v>0</v>
      </c>
      <c r="BB55" s="101">
        <f>'SO 04 - Hromosvody'!F32</f>
        <v>0</v>
      </c>
      <c r="BC55" s="101">
        <f>'SO 04 - Hromosvody'!F33</f>
        <v>0</v>
      </c>
      <c r="BD55" s="103">
        <f>'SO 04 - Hromosvody'!F34</f>
        <v>0</v>
      </c>
      <c r="BT55" s="104" t="s">
        <v>10</v>
      </c>
      <c r="BV55" s="104" t="s">
        <v>72</v>
      </c>
      <c r="BW55" s="104" t="s">
        <v>88</v>
      </c>
      <c r="BX55" s="104" t="s">
        <v>7</v>
      </c>
      <c r="CL55" s="104" t="s">
        <v>22</v>
      </c>
      <c r="CM55" s="104" t="s">
        <v>79</v>
      </c>
    </row>
    <row r="56" spans="1:91" s="5" customFormat="1" ht="16.5" customHeight="1">
      <c r="A56" s="94" t="s">
        <v>74</v>
      </c>
      <c r="B56" s="95"/>
      <c r="C56" s="96"/>
      <c r="D56" s="355" t="s">
        <v>89</v>
      </c>
      <c r="E56" s="355"/>
      <c r="F56" s="355"/>
      <c r="G56" s="355"/>
      <c r="H56" s="355"/>
      <c r="I56" s="97"/>
      <c r="J56" s="355" t="s">
        <v>90</v>
      </c>
      <c r="K56" s="355"/>
      <c r="L56" s="355"/>
      <c r="M56" s="355"/>
      <c r="N56" s="355"/>
      <c r="O56" s="355"/>
      <c r="P56" s="355"/>
      <c r="Q56" s="355"/>
      <c r="R56" s="355"/>
      <c r="S56" s="355"/>
      <c r="T56" s="355"/>
      <c r="U56" s="355"/>
      <c r="V56" s="355"/>
      <c r="W56" s="355"/>
      <c r="X56" s="355"/>
      <c r="Y56" s="355"/>
      <c r="Z56" s="355"/>
      <c r="AA56" s="355"/>
      <c r="AB56" s="355"/>
      <c r="AC56" s="355"/>
      <c r="AD56" s="355"/>
      <c r="AE56" s="355"/>
      <c r="AF56" s="355"/>
      <c r="AG56" s="340">
        <f>'SO 05 - Výměna venkovní d...'!J27</f>
        <v>0</v>
      </c>
      <c r="AH56" s="341"/>
      <c r="AI56" s="341"/>
      <c r="AJ56" s="341"/>
      <c r="AK56" s="341"/>
      <c r="AL56" s="341"/>
      <c r="AM56" s="341"/>
      <c r="AN56" s="340">
        <f t="shared" si="0"/>
        <v>0</v>
      </c>
      <c r="AO56" s="341"/>
      <c r="AP56" s="341"/>
      <c r="AQ56" s="98" t="s">
        <v>77</v>
      </c>
      <c r="AR56" s="99"/>
      <c r="AS56" s="105">
        <v>0</v>
      </c>
      <c r="AT56" s="106">
        <f t="shared" si="1"/>
        <v>0</v>
      </c>
      <c r="AU56" s="107">
        <f>'SO 05 - Výměna venkovní d...'!P97</f>
        <v>0</v>
      </c>
      <c r="AV56" s="106">
        <f>'SO 05 - Výměna venkovní d...'!J30</f>
        <v>0</v>
      </c>
      <c r="AW56" s="106">
        <f>'SO 05 - Výměna venkovní d...'!J31</f>
        <v>0</v>
      </c>
      <c r="AX56" s="106">
        <f>'SO 05 - Výměna venkovní d...'!J32</f>
        <v>0</v>
      </c>
      <c r="AY56" s="106">
        <f>'SO 05 - Výměna venkovní d...'!J33</f>
        <v>0</v>
      </c>
      <c r="AZ56" s="106">
        <f>'SO 05 - Výměna venkovní d...'!F30</f>
        <v>0</v>
      </c>
      <c r="BA56" s="106">
        <f>'SO 05 - Výměna venkovní d...'!F31</f>
        <v>0</v>
      </c>
      <c r="BB56" s="106">
        <f>'SO 05 - Výměna venkovní d...'!F32</f>
        <v>0</v>
      </c>
      <c r="BC56" s="106">
        <f>'SO 05 - Výměna venkovní d...'!F33</f>
        <v>0</v>
      </c>
      <c r="BD56" s="108">
        <f>'SO 05 - Výměna venkovní d...'!F34</f>
        <v>0</v>
      </c>
      <c r="BT56" s="104" t="s">
        <v>10</v>
      </c>
      <c r="BV56" s="104" t="s">
        <v>72</v>
      </c>
      <c r="BW56" s="104" t="s">
        <v>91</v>
      </c>
      <c r="BX56" s="104" t="s">
        <v>7</v>
      </c>
      <c r="CL56" s="104" t="s">
        <v>22</v>
      </c>
      <c r="CM56" s="104" t="s">
        <v>79</v>
      </c>
    </row>
    <row r="57" spans="1:91" s="1" customFormat="1" ht="30" customHeight="1">
      <c r="B57" s="39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59"/>
    </row>
    <row r="58" spans="1:91" s="1" customFormat="1" ht="6.95" customHeight="1"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9"/>
    </row>
  </sheetData>
  <sheetProtection algorithmName="SHA-512" hashValue="48UnKQ8/QtJHke0VVIpXsmfo9E8PmG6F5wmVqHypHv+TcGwQYigXEZi9MGJacX8+PUvq6othOr2BoLhDY1iimQ==" saltValue="D9LVcW9L0TmeW0DweNDM+O/kOuCHwErFTiCRvyLypN+TM1AckkYwJbUBbLV4MTNec18OS59mcubczPBwWXDaLA==" spinCount="100000" sheet="1" objects="1" scenarios="1" formatColumns="0" formatRows="0"/>
  <mergeCells count="57">
    <mergeCell ref="D55:H55"/>
    <mergeCell ref="J55:AF55"/>
    <mergeCell ref="D56:H56"/>
    <mergeCell ref="J56:AF56"/>
    <mergeCell ref="D52:H52"/>
    <mergeCell ref="D53:H53"/>
    <mergeCell ref="J53:AF53"/>
    <mergeCell ref="D54:H54"/>
    <mergeCell ref="J54:AF54"/>
    <mergeCell ref="C49:G49"/>
    <mergeCell ref="L42:AO42"/>
    <mergeCell ref="AM44:AN44"/>
    <mergeCell ref="I49:AF49"/>
    <mergeCell ref="AG49:AM49"/>
    <mergeCell ref="L30:O30"/>
    <mergeCell ref="AK30:AO30"/>
    <mergeCell ref="K6:AO6"/>
    <mergeCell ref="J52:AF52"/>
    <mergeCell ref="W29:AE29"/>
    <mergeCell ref="AK29:AO29"/>
    <mergeCell ref="L26:O26"/>
    <mergeCell ref="W26:AE26"/>
    <mergeCell ref="AK26:AO26"/>
    <mergeCell ref="L27:O27"/>
    <mergeCell ref="W27:AE27"/>
    <mergeCell ref="AK27:AO27"/>
    <mergeCell ref="AN54:AP54"/>
    <mergeCell ref="AG54:AM54"/>
    <mergeCell ref="AN55:AP55"/>
    <mergeCell ref="AG55:AM55"/>
    <mergeCell ref="AN56:AP56"/>
    <mergeCell ref="AG56:AM56"/>
    <mergeCell ref="AS46:AT48"/>
    <mergeCell ref="AN53:AP53"/>
    <mergeCell ref="AN52:AP52"/>
    <mergeCell ref="AM46:AP46"/>
    <mergeCell ref="AN49:AP49"/>
    <mergeCell ref="AG52:AM52"/>
    <mergeCell ref="AG53:AM53"/>
    <mergeCell ref="AG51:AM51"/>
    <mergeCell ref="AN51:AP51"/>
    <mergeCell ref="BE5:BE32"/>
    <mergeCell ref="W30:AE30"/>
    <mergeCell ref="X32:AB32"/>
    <mergeCell ref="AK32:AO32"/>
    <mergeCell ref="AR2:BE2"/>
    <mergeCell ref="K5:AO5"/>
    <mergeCell ref="W28:AE28"/>
    <mergeCell ref="AK28:AO28"/>
    <mergeCell ref="L29:O29"/>
    <mergeCell ref="L28:O28"/>
    <mergeCell ref="E14:AJ14"/>
    <mergeCell ref="E20:AN20"/>
    <mergeCell ref="AK23:AO23"/>
    <mergeCell ref="L25:O25"/>
    <mergeCell ref="W25:AE25"/>
    <mergeCell ref="AK25:AO25"/>
  </mergeCells>
  <hyperlinks>
    <hyperlink ref="K1:S1" location="C2" display="1) Rekapitulace stavby"/>
    <hyperlink ref="W1:AI1" location="C51" display="2) Rekapitulace objektů stavby a soupisů prací"/>
    <hyperlink ref="A52" location="'SO 01 - Oprava střechy ob...'!C2" display="/"/>
    <hyperlink ref="A53" location="'SO 02 - Oprava střechy ob...'!C2" display="/"/>
    <hyperlink ref="A54" location="'SO 03 - Oprava střechy ob...'!C2" display="/"/>
    <hyperlink ref="A55" location="'SO 04 - Hromosvody'!C2" display="/"/>
    <hyperlink ref="A56" location="'SO 05 - Výměna venkovní d...'!C2" display="/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3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92</v>
      </c>
      <c r="G1" s="369" t="s">
        <v>93</v>
      </c>
      <c r="H1" s="369"/>
      <c r="I1" s="113"/>
      <c r="J1" s="112" t="s">
        <v>94</v>
      </c>
      <c r="K1" s="111" t="s">
        <v>95</v>
      </c>
      <c r="L1" s="112" t="s">
        <v>96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AT2" s="22" t="s">
        <v>78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79</v>
      </c>
    </row>
    <row r="4" spans="1:70" ht="36.950000000000003" customHeight="1">
      <c r="B4" s="26"/>
      <c r="C4" s="27"/>
      <c r="D4" s="28" t="s">
        <v>97</v>
      </c>
      <c r="E4" s="27"/>
      <c r="F4" s="27"/>
      <c r="G4" s="27"/>
      <c r="H4" s="27"/>
      <c r="I4" s="115"/>
      <c r="J4" s="27"/>
      <c r="K4" s="29"/>
      <c r="M4" s="30" t="s">
        <v>13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>
      <c r="B6" s="26"/>
      <c r="C6" s="27"/>
      <c r="D6" s="35" t="s">
        <v>19</v>
      </c>
      <c r="E6" s="27"/>
      <c r="F6" s="27"/>
      <c r="G6" s="27"/>
      <c r="H6" s="27"/>
      <c r="I6" s="115"/>
      <c r="J6" s="27"/>
      <c r="K6" s="29"/>
    </row>
    <row r="7" spans="1:70" ht="16.5" customHeight="1">
      <c r="B7" s="26"/>
      <c r="C7" s="27"/>
      <c r="D7" s="27"/>
      <c r="E7" s="361" t="str">
        <f>'Rekapitulace stavby'!K6</f>
        <v>ZŠ NOVÝ HRADEC KRÁLOVÉ - OPRAVA STŘECH NA OBJEKTECH Č. P. 144, 145, 146 A VÝMĚNA VENKOVNÍ BETONOVÉ DLAŽBY NA DVOŘE</v>
      </c>
      <c r="F7" s="362"/>
      <c r="G7" s="362"/>
      <c r="H7" s="362"/>
      <c r="I7" s="115"/>
      <c r="J7" s="27"/>
      <c r="K7" s="29"/>
    </row>
    <row r="8" spans="1:70" s="1" customFormat="1">
      <c r="B8" s="39"/>
      <c r="C8" s="40"/>
      <c r="D8" s="35" t="s">
        <v>98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63" t="s">
        <v>99</v>
      </c>
      <c r="F9" s="364"/>
      <c r="G9" s="364"/>
      <c r="H9" s="364"/>
      <c r="I9" s="116"/>
      <c r="J9" s="40"/>
      <c r="K9" s="43"/>
    </row>
    <row r="10" spans="1:70" s="1" customFormat="1" ht="13.5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21</v>
      </c>
      <c r="E11" s="40"/>
      <c r="F11" s="33" t="s">
        <v>22</v>
      </c>
      <c r="G11" s="40"/>
      <c r="H11" s="40"/>
      <c r="I11" s="117" t="s">
        <v>23</v>
      </c>
      <c r="J11" s="33" t="s">
        <v>22</v>
      </c>
      <c r="K11" s="43"/>
    </row>
    <row r="12" spans="1:70" s="1" customFormat="1" ht="14.45" customHeight="1">
      <c r="B12" s="39"/>
      <c r="C12" s="40"/>
      <c r="D12" s="35" t="s">
        <v>24</v>
      </c>
      <c r="E12" s="40"/>
      <c r="F12" s="33" t="s">
        <v>25</v>
      </c>
      <c r="G12" s="40"/>
      <c r="H12" s="40"/>
      <c r="I12" s="117" t="s">
        <v>26</v>
      </c>
      <c r="J12" s="118" t="str">
        <f>'Rekapitulace stavby'!AN8</f>
        <v>4. 1. 2019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28</v>
      </c>
      <c r="E14" s="40"/>
      <c r="F14" s="40"/>
      <c r="G14" s="40"/>
      <c r="H14" s="40"/>
      <c r="I14" s="117" t="s">
        <v>29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 xml:space="preserve"> </v>
      </c>
      <c r="F15" s="40"/>
      <c r="G15" s="40"/>
      <c r="H15" s="40"/>
      <c r="I15" s="117" t="s">
        <v>30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31</v>
      </c>
      <c r="E17" s="40"/>
      <c r="F17" s="40"/>
      <c r="G17" s="40"/>
      <c r="H17" s="40"/>
      <c r="I17" s="117" t="s">
        <v>29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30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33</v>
      </c>
      <c r="E20" s="40"/>
      <c r="F20" s="40"/>
      <c r="G20" s="40"/>
      <c r="H20" s="40"/>
      <c r="I20" s="117" t="s">
        <v>29</v>
      </c>
      <c r="J20" s="33" t="str">
        <f>IF('Rekapitulace stavby'!AN16="","",'Rekapitulace stavby'!AN16)</f>
        <v/>
      </c>
      <c r="K20" s="43"/>
    </row>
    <row r="21" spans="2:11" s="1" customFormat="1" ht="18" customHeight="1">
      <c r="B21" s="39"/>
      <c r="C21" s="40"/>
      <c r="D21" s="40"/>
      <c r="E21" s="33" t="str">
        <f>IF('Rekapitulace stavby'!E17="","",'Rekapitulace stavby'!E17)</f>
        <v xml:space="preserve"> </v>
      </c>
      <c r="F21" s="40"/>
      <c r="G21" s="40"/>
      <c r="H21" s="40"/>
      <c r="I21" s="117" t="s">
        <v>30</v>
      </c>
      <c r="J21" s="33" t="str">
        <f>IF('Rekapitulace stavby'!AN17="","",'Rekapitulace stavby'!AN17)</f>
        <v/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35</v>
      </c>
      <c r="E23" s="40"/>
      <c r="F23" s="40"/>
      <c r="G23" s="40"/>
      <c r="H23" s="40"/>
      <c r="I23" s="116"/>
      <c r="J23" s="40"/>
      <c r="K23" s="43"/>
    </row>
    <row r="24" spans="2:11" s="6" customFormat="1" ht="16.5" customHeight="1">
      <c r="B24" s="119"/>
      <c r="C24" s="120"/>
      <c r="D24" s="120"/>
      <c r="E24" s="350" t="s">
        <v>22</v>
      </c>
      <c r="F24" s="350"/>
      <c r="G24" s="350"/>
      <c r="H24" s="350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36</v>
      </c>
      <c r="E27" s="40"/>
      <c r="F27" s="40"/>
      <c r="G27" s="40"/>
      <c r="H27" s="40"/>
      <c r="I27" s="116"/>
      <c r="J27" s="126">
        <f>ROUND(J92,2)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38</v>
      </c>
      <c r="G29" s="40"/>
      <c r="H29" s="40"/>
      <c r="I29" s="127" t="s">
        <v>37</v>
      </c>
      <c r="J29" s="44" t="s">
        <v>39</v>
      </c>
      <c r="K29" s="43"/>
    </row>
    <row r="30" spans="2:11" s="1" customFormat="1" ht="14.45" customHeight="1">
      <c r="B30" s="39"/>
      <c r="C30" s="40"/>
      <c r="D30" s="47" t="s">
        <v>40</v>
      </c>
      <c r="E30" s="47" t="s">
        <v>41</v>
      </c>
      <c r="F30" s="128">
        <f>ROUND(SUM(BE92:BE234), 2)</f>
        <v>0</v>
      </c>
      <c r="G30" s="40"/>
      <c r="H30" s="40"/>
      <c r="I30" s="129">
        <v>0.21</v>
      </c>
      <c r="J30" s="128">
        <f>ROUND(ROUND((SUM(BE92:BE234)),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42</v>
      </c>
      <c r="F31" s="128">
        <f>ROUND(SUM(BF92:BF234), 2)</f>
        <v>0</v>
      </c>
      <c r="G31" s="40"/>
      <c r="H31" s="40"/>
      <c r="I31" s="129">
        <v>0.15</v>
      </c>
      <c r="J31" s="128">
        <f>ROUND(ROUND((SUM(BF92:BF234)),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43</v>
      </c>
      <c r="F32" s="128">
        <f>ROUND(SUM(BG92:BG234),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44</v>
      </c>
      <c r="F33" s="128">
        <f>ROUND(SUM(BH92:BH234),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45</v>
      </c>
      <c r="F34" s="128">
        <f>ROUND(SUM(BI92:BI234),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46</v>
      </c>
      <c r="E36" s="77"/>
      <c r="F36" s="77"/>
      <c r="G36" s="132" t="s">
        <v>47</v>
      </c>
      <c r="H36" s="133" t="s">
        <v>48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100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19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16.5" customHeight="1">
      <c r="B45" s="39"/>
      <c r="C45" s="40"/>
      <c r="D45" s="40"/>
      <c r="E45" s="361" t="str">
        <f>E7</f>
        <v>ZŠ NOVÝ HRADEC KRÁLOVÉ - OPRAVA STŘECH NA OBJEKTECH Č. P. 144, 145, 146 A VÝMĚNA VENKOVNÍ BETONOVÉ DLAŽBY NA DVOŘE</v>
      </c>
      <c r="F45" s="362"/>
      <c r="G45" s="362"/>
      <c r="H45" s="362"/>
      <c r="I45" s="116"/>
      <c r="J45" s="40"/>
      <c r="K45" s="43"/>
    </row>
    <row r="46" spans="2:11" s="1" customFormat="1" ht="14.45" customHeight="1">
      <c r="B46" s="39"/>
      <c r="C46" s="35" t="s">
        <v>98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17.25" customHeight="1">
      <c r="B47" s="39"/>
      <c r="C47" s="40"/>
      <c r="D47" s="40"/>
      <c r="E47" s="363" t="str">
        <f>E9</f>
        <v>SO 01 - Oprava střechy objektu č.p.144</v>
      </c>
      <c r="F47" s="364"/>
      <c r="G47" s="364"/>
      <c r="H47" s="364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24</v>
      </c>
      <c r="D49" s="40"/>
      <c r="E49" s="40"/>
      <c r="F49" s="33" t="str">
        <f>F12</f>
        <v xml:space="preserve"> </v>
      </c>
      <c r="G49" s="40"/>
      <c r="H49" s="40"/>
      <c r="I49" s="117" t="s">
        <v>26</v>
      </c>
      <c r="J49" s="118" t="str">
        <f>IF(J12="","",J12)</f>
        <v>4. 1. 2019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>
      <c r="B51" s="39"/>
      <c r="C51" s="35" t="s">
        <v>28</v>
      </c>
      <c r="D51" s="40"/>
      <c r="E51" s="40"/>
      <c r="F51" s="33" t="str">
        <f>E15</f>
        <v xml:space="preserve"> </v>
      </c>
      <c r="G51" s="40"/>
      <c r="H51" s="40"/>
      <c r="I51" s="117" t="s">
        <v>33</v>
      </c>
      <c r="J51" s="350" t="str">
        <f>E21</f>
        <v xml:space="preserve"> </v>
      </c>
      <c r="K51" s="43"/>
    </row>
    <row r="52" spans="2:47" s="1" customFormat="1" ht="14.45" customHeight="1">
      <c r="B52" s="39"/>
      <c r="C52" s="35" t="s">
        <v>31</v>
      </c>
      <c r="D52" s="40"/>
      <c r="E52" s="40"/>
      <c r="F52" s="33" t="str">
        <f>IF(E18="","",E18)</f>
        <v/>
      </c>
      <c r="G52" s="40"/>
      <c r="H52" s="40"/>
      <c r="I52" s="116"/>
      <c r="J52" s="365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101</v>
      </c>
      <c r="D54" s="130"/>
      <c r="E54" s="130"/>
      <c r="F54" s="130"/>
      <c r="G54" s="130"/>
      <c r="H54" s="130"/>
      <c r="I54" s="143"/>
      <c r="J54" s="144" t="s">
        <v>102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103</v>
      </c>
      <c r="D56" s="40"/>
      <c r="E56" s="40"/>
      <c r="F56" s="40"/>
      <c r="G56" s="40"/>
      <c r="H56" s="40"/>
      <c r="I56" s="116"/>
      <c r="J56" s="126">
        <f>J92</f>
        <v>0</v>
      </c>
      <c r="K56" s="43"/>
      <c r="AU56" s="22" t="s">
        <v>104</v>
      </c>
    </row>
    <row r="57" spans="2:47" s="7" customFormat="1" ht="24.95" customHeight="1">
      <c r="B57" s="147"/>
      <c r="C57" s="148"/>
      <c r="D57" s="149" t="s">
        <v>105</v>
      </c>
      <c r="E57" s="150"/>
      <c r="F57" s="150"/>
      <c r="G57" s="150"/>
      <c r="H57" s="150"/>
      <c r="I57" s="151"/>
      <c r="J57" s="152">
        <f>J93</f>
        <v>0</v>
      </c>
      <c r="K57" s="153"/>
    </row>
    <row r="58" spans="2:47" s="8" customFormat="1" ht="19.899999999999999" customHeight="1">
      <c r="B58" s="154"/>
      <c r="C58" s="155"/>
      <c r="D58" s="156" t="s">
        <v>106</v>
      </c>
      <c r="E58" s="157"/>
      <c r="F58" s="157"/>
      <c r="G58" s="157"/>
      <c r="H58" s="157"/>
      <c r="I58" s="158"/>
      <c r="J58" s="159">
        <f>J94</f>
        <v>0</v>
      </c>
      <c r="K58" s="160"/>
    </row>
    <row r="59" spans="2:47" s="8" customFormat="1" ht="19.899999999999999" customHeight="1">
      <c r="B59" s="154"/>
      <c r="C59" s="155"/>
      <c r="D59" s="156" t="s">
        <v>107</v>
      </c>
      <c r="E59" s="157"/>
      <c r="F59" s="157"/>
      <c r="G59" s="157"/>
      <c r="H59" s="157"/>
      <c r="I59" s="158"/>
      <c r="J59" s="159">
        <f>J99</f>
        <v>0</v>
      </c>
      <c r="K59" s="160"/>
    </row>
    <row r="60" spans="2:47" s="8" customFormat="1" ht="19.899999999999999" customHeight="1">
      <c r="B60" s="154"/>
      <c r="C60" s="155"/>
      <c r="D60" s="156" t="s">
        <v>108</v>
      </c>
      <c r="E60" s="157"/>
      <c r="F60" s="157"/>
      <c r="G60" s="157"/>
      <c r="H60" s="157"/>
      <c r="I60" s="158"/>
      <c r="J60" s="159">
        <f>J119</f>
        <v>0</v>
      </c>
      <c r="K60" s="160"/>
    </row>
    <row r="61" spans="2:47" s="8" customFormat="1" ht="19.899999999999999" customHeight="1">
      <c r="B61" s="154"/>
      <c r="C61" s="155"/>
      <c r="D61" s="156" t="s">
        <v>109</v>
      </c>
      <c r="E61" s="157"/>
      <c r="F61" s="157"/>
      <c r="G61" s="157"/>
      <c r="H61" s="157"/>
      <c r="I61" s="158"/>
      <c r="J61" s="159">
        <f>J126</f>
        <v>0</v>
      </c>
      <c r="K61" s="160"/>
    </row>
    <row r="62" spans="2:47" s="7" customFormat="1" ht="24.95" customHeight="1">
      <c r="B62" s="147"/>
      <c r="C62" s="148"/>
      <c r="D62" s="149" t="s">
        <v>110</v>
      </c>
      <c r="E62" s="150"/>
      <c r="F62" s="150"/>
      <c r="G62" s="150"/>
      <c r="H62" s="150"/>
      <c r="I62" s="151"/>
      <c r="J62" s="152">
        <f>J128</f>
        <v>0</v>
      </c>
      <c r="K62" s="153"/>
    </row>
    <row r="63" spans="2:47" s="8" customFormat="1" ht="19.899999999999999" customHeight="1">
      <c r="B63" s="154"/>
      <c r="C63" s="155"/>
      <c r="D63" s="156" t="s">
        <v>111</v>
      </c>
      <c r="E63" s="157"/>
      <c r="F63" s="157"/>
      <c r="G63" s="157"/>
      <c r="H63" s="157"/>
      <c r="I63" s="158"/>
      <c r="J63" s="159">
        <f>J129</f>
        <v>0</v>
      </c>
      <c r="K63" s="160"/>
    </row>
    <row r="64" spans="2:47" s="8" customFormat="1" ht="19.899999999999999" customHeight="1">
      <c r="B64" s="154"/>
      <c r="C64" s="155"/>
      <c r="D64" s="156" t="s">
        <v>112</v>
      </c>
      <c r="E64" s="157"/>
      <c r="F64" s="157"/>
      <c r="G64" s="157"/>
      <c r="H64" s="157"/>
      <c r="I64" s="158"/>
      <c r="J64" s="159">
        <f>J140</f>
        <v>0</v>
      </c>
      <c r="K64" s="160"/>
    </row>
    <row r="65" spans="2:12" s="8" customFormat="1" ht="19.899999999999999" customHeight="1">
      <c r="B65" s="154"/>
      <c r="C65" s="155"/>
      <c r="D65" s="156" t="s">
        <v>113</v>
      </c>
      <c r="E65" s="157"/>
      <c r="F65" s="157"/>
      <c r="G65" s="157"/>
      <c r="H65" s="157"/>
      <c r="I65" s="158"/>
      <c r="J65" s="159">
        <f>J159</f>
        <v>0</v>
      </c>
      <c r="K65" s="160"/>
    </row>
    <row r="66" spans="2:12" s="8" customFormat="1" ht="19.899999999999999" customHeight="1">
      <c r="B66" s="154"/>
      <c r="C66" s="155"/>
      <c r="D66" s="156" t="s">
        <v>114</v>
      </c>
      <c r="E66" s="157"/>
      <c r="F66" s="157"/>
      <c r="G66" s="157"/>
      <c r="H66" s="157"/>
      <c r="I66" s="158"/>
      <c r="J66" s="159">
        <f>J197</f>
        <v>0</v>
      </c>
      <c r="K66" s="160"/>
    </row>
    <row r="67" spans="2:12" s="8" customFormat="1" ht="19.899999999999999" customHeight="1">
      <c r="B67" s="154"/>
      <c r="C67" s="155"/>
      <c r="D67" s="156" t="s">
        <v>115</v>
      </c>
      <c r="E67" s="157"/>
      <c r="F67" s="157"/>
      <c r="G67" s="157"/>
      <c r="H67" s="157"/>
      <c r="I67" s="158"/>
      <c r="J67" s="159">
        <f>J211</f>
        <v>0</v>
      </c>
      <c r="K67" s="160"/>
    </row>
    <row r="68" spans="2:12" s="8" customFormat="1" ht="19.899999999999999" customHeight="1">
      <c r="B68" s="154"/>
      <c r="C68" s="155"/>
      <c r="D68" s="156" t="s">
        <v>116</v>
      </c>
      <c r="E68" s="157"/>
      <c r="F68" s="157"/>
      <c r="G68" s="157"/>
      <c r="H68" s="157"/>
      <c r="I68" s="158"/>
      <c r="J68" s="159">
        <f>J216</f>
        <v>0</v>
      </c>
      <c r="K68" s="160"/>
    </row>
    <row r="69" spans="2:12" s="7" customFormat="1" ht="24.95" customHeight="1">
      <c r="B69" s="147"/>
      <c r="C69" s="148"/>
      <c r="D69" s="149" t="s">
        <v>117</v>
      </c>
      <c r="E69" s="150"/>
      <c r="F69" s="150"/>
      <c r="G69" s="150"/>
      <c r="H69" s="150"/>
      <c r="I69" s="151"/>
      <c r="J69" s="152">
        <f>J225</f>
        <v>0</v>
      </c>
      <c r="K69" s="153"/>
    </row>
    <row r="70" spans="2:12" s="8" customFormat="1" ht="19.899999999999999" customHeight="1">
      <c r="B70" s="154"/>
      <c r="C70" s="155"/>
      <c r="D70" s="156" t="s">
        <v>118</v>
      </c>
      <c r="E70" s="157"/>
      <c r="F70" s="157"/>
      <c r="G70" s="157"/>
      <c r="H70" s="157"/>
      <c r="I70" s="158"/>
      <c r="J70" s="159">
        <f>J226</f>
        <v>0</v>
      </c>
      <c r="K70" s="160"/>
    </row>
    <row r="71" spans="2:12" s="8" customFormat="1" ht="19.899999999999999" customHeight="1">
      <c r="B71" s="154"/>
      <c r="C71" s="155"/>
      <c r="D71" s="156" t="s">
        <v>119</v>
      </c>
      <c r="E71" s="157"/>
      <c r="F71" s="157"/>
      <c r="G71" s="157"/>
      <c r="H71" s="157"/>
      <c r="I71" s="158"/>
      <c r="J71" s="159">
        <f>J228</f>
        <v>0</v>
      </c>
      <c r="K71" s="160"/>
    </row>
    <row r="72" spans="2:12" s="8" customFormat="1" ht="19.899999999999999" customHeight="1">
      <c r="B72" s="154"/>
      <c r="C72" s="155"/>
      <c r="D72" s="156" t="s">
        <v>120</v>
      </c>
      <c r="E72" s="157"/>
      <c r="F72" s="157"/>
      <c r="G72" s="157"/>
      <c r="H72" s="157"/>
      <c r="I72" s="158"/>
      <c r="J72" s="159">
        <f>J233</f>
        <v>0</v>
      </c>
      <c r="K72" s="160"/>
    </row>
    <row r="73" spans="2:12" s="1" customFormat="1" ht="21.75" customHeight="1">
      <c r="B73" s="39"/>
      <c r="C73" s="40"/>
      <c r="D73" s="40"/>
      <c r="E73" s="40"/>
      <c r="F73" s="40"/>
      <c r="G73" s="40"/>
      <c r="H73" s="40"/>
      <c r="I73" s="116"/>
      <c r="J73" s="40"/>
      <c r="K73" s="43"/>
    </row>
    <row r="74" spans="2:12" s="1" customFormat="1" ht="6.95" customHeight="1">
      <c r="B74" s="54"/>
      <c r="C74" s="55"/>
      <c r="D74" s="55"/>
      <c r="E74" s="55"/>
      <c r="F74" s="55"/>
      <c r="G74" s="55"/>
      <c r="H74" s="55"/>
      <c r="I74" s="137"/>
      <c r="J74" s="55"/>
      <c r="K74" s="56"/>
    </row>
    <row r="78" spans="2:12" s="1" customFormat="1" ht="6.95" customHeight="1">
      <c r="B78" s="57"/>
      <c r="C78" s="58"/>
      <c r="D78" s="58"/>
      <c r="E78" s="58"/>
      <c r="F78" s="58"/>
      <c r="G78" s="58"/>
      <c r="H78" s="58"/>
      <c r="I78" s="140"/>
      <c r="J78" s="58"/>
      <c r="K78" s="58"/>
      <c r="L78" s="59"/>
    </row>
    <row r="79" spans="2:12" s="1" customFormat="1" ht="36.950000000000003" customHeight="1">
      <c r="B79" s="39"/>
      <c r="C79" s="60" t="s">
        <v>121</v>
      </c>
      <c r="D79" s="61"/>
      <c r="E79" s="61"/>
      <c r="F79" s="61"/>
      <c r="G79" s="61"/>
      <c r="H79" s="61"/>
      <c r="I79" s="161"/>
      <c r="J79" s="61"/>
      <c r="K79" s="61"/>
      <c r="L79" s="59"/>
    </row>
    <row r="80" spans="2:12" s="1" customFormat="1" ht="6.95" customHeight="1">
      <c r="B80" s="39"/>
      <c r="C80" s="61"/>
      <c r="D80" s="61"/>
      <c r="E80" s="61"/>
      <c r="F80" s="61"/>
      <c r="G80" s="61"/>
      <c r="H80" s="61"/>
      <c r="I80" s="161"/>
      <c r="J80" s="61"/>
      <c r="K80" s="61"/>
      <c r="L80" s="59"/>
    </row>
    <row r="81" spans="2:65" s="1" customFormat="1" ht="14.45" customHeight="1">
      <c r="B81" s="39"/>
      <c r="C81" s="63" t="s">
        <v>19</v>
      </c>
      <c r="D81" s="61"/>
      <c r="E81" s="61"/>
      <c r="F81" s="61"/>
      <c r="G81" s="61"/>
      <c r="H81" s="61"/>
      <c r="I81" s="161"/>
      <c r="J81" s="61"/>
      <c r="K81" s="61"/>
      <c r="L81" s="59"/>
    </row>
    <row r="82" spans="2:65" s="1" customFormat="1" ht="16.5" customHeight="1">
      <c r="B82" s="39"/>
      <c r="C82" s="61"/>
      <c r="D82" s="61"/>
      <c r="E82" s="366" t="str">
        <f>E7</f>
        <v>ZŠ NOVÝ HRADEC KRÁLOVÉ - OPRAVA STŘECH NA OBJEKTECH Č. P. 144, 145, 146 A VÝMĚNA VENKOVNÍ BETONOVÉ DLAŽBY NA DVOŘE</v>
      </c>
      <c r="F82" s="367"/>
      <c r="G82" s="367"/>
      <c r="H82" s="367"/>
      <c r="I82" s="161"/>
      <c r="J82" s="61"/>
      <c r="K82" s="61"/>
      <c r="L82" s="59"/>
    </row>
    <row r="83" spans="2:65" s="1" customFormat="1" ht="14.45" customHeight="1">
      <c r="B83" s="39"/>
      <c r="C83" s="63" t="s">
        <v>98</v>
      </c>
      <c r="D83" s="61"/>
      <c r="E83" s="61"/>
      <c r="F83" s="61"/>
      <c r="G83" s="61"/>
      <c r="H83" s="61"/>
      <c r="I83" s="161"/>
      <c r="J83" s="61"/>
      <c r="K83" s="61"/>
      <c r="L83" s="59"/>
    </row>
    <row r="84" spans="2:65" s="1" customFormat="1" ht="17.25" customHeight="1">
      <c r="B84" s="39"/>
      <c r="C84" s="61"/>
      <c r="D84" s="61"/>
      <c r="E84" s="357" t="str">
        <f>E9</f>
        <v>SO 01 - Oprava střechy objektu č.p.144</v>
      </c>
      <c r="F84" s="368"/>
      <c r="G84" s="368"/>
      <c r="H84" s="368"/>
      <c r="I84" s="161"/>
      <c r="J84" s="61"/>
      <c r="K84" s="61"/>
      <c r="L84" s="59"/>
    </row>
    <row r="85" spans="2:65" s="1" customFormat="1" ht="6.95" customHeight="1">
      <c r="B85" s="39"/>
      <c r="C85" s="61"/>
      <c r="D85" s="61"/>
      <c r="E85" s="61"/>
      <c r="F85" s="61"/>
      <c r="G85" s="61"/>
      <c r="H85" s="61"/>
      <c r="I85" s="161"/>
      <c r="J85" s="61"/>
      <c r="K85" s="61"/>
      <c r="L85" s="59"/>
    </row>
    <row r="86" spans="2:65" s="1" customFormat="1" ht="18" customHeight="1">
      <c r="B86" s="39"/>
      <c r="C86" s="63" t="s">
        <v>24</v>
      </c>
      <c r="D86" s="61"/>
      <c r="E86" s="61"/>
      <c r="F86" s="162" t="str">
        <f>F12</f>
        <v xml:space="preserve"> </v>
      </c>
      <c r="G86" s="61"/>
      <c r="H86" s="61"/>
      <c r="I86" s="163" t="s">
        <v>26</v>
      </c>
      <c r="J86" s="71" t="str">
        <f>IF(J12="","",J12)</f>
        <v>4. 1. 2019</v>
      </c>
      <c r="K86" s="61"/>
      <c r="L86" s="59"/>
    </row>
    <row r="87" spans="2:65" s="1" customFormat="1" ht="6.95" customHeight="1">
      <c r="B87" s="39"/>
      <c r="C87" s="61"/>
      <c r="D87" s="61"/>
      <c r="E87" s="61"/>
      <c r="F87" s="61"/>
      <c r="G87" s="61"/>
      <c r="H87" s="61"/>
      <c r="I87" s="161"/>
      <c r="J87" s="61"/>
      <c r="K87" s="61"/>
      <c r="L87" s="59"/>
    </row>
    <row r="88" spans="2:65" s="1" customFormat="1">
      <c r="B88" s="39"/>
      <c r="C88" s="63" t="s">
        <v>28</v>
      </c>
      <c r="D88" s="61"/>
      <c r="E88" s="61"/>
      <c r="F88" s="162" t="str">
        <f>E15</f>
        <v xml:space="preserve"> </v>
      </c>
      <c r="G88" s="61"/>
      <c r="H88" s="61"/>
      <c r="I88" s="163" t="s">
        <v>33</v>
      </c>
      <c r="J88" s="162" t="str">
        <f>E21</f>
        <v xml:space="preserve"> </v>
      </c>
      <c r="K88" s="61"/>
      <c r="L88" s="59"/>
    </row>
    <row r="89" spans="2:65" s="1" customFormat="1" ht="14.45" customHeight="1">
      <c r="B89" s="39"/>
      <c r="C89" s="63" t="s">
        <v>31</v>
      </c>
      <c r="D89" s="61"/>
      <c r="E89" s="61"/>
      <c r="F89" s="162" t="str">
        <f>IF(E18="","",E18)</f>
        <v/>
      </c>
      <c r="G89" s="61"/>
      <c r="H89" s="61"/>
      <c r="I89" s="161"/>
      <c r="J89" s="61"/>
      <c r="K89" s="61"/>
      <c r="L89" s="59"/>
    </row>
    <row r="90" spans="2:65" s="1" customFormat="1" ht="10.35" customHeight="1">
      <c r="B90" s="39"/>
      <c r="C90" s="61"/>
      <c r="D90" s="61"/>
      <c r="E90" s="61"/>
      <c r="F90" s="61"/>
      <c r="G90" s="61"/>
      <c r="H90" s="61"/>
      <c r="I90" s="161"/>
      <c r="J90" s="61"/>
      <c r="K90" s="61"/>
      <c r="L90" s="59"/>
    </row>
    <row r="91" spans="2:65" s="9" customFormat="1" ht="29.25" customHeight="1">
      <c r="B91" s="164"/>
      <c r="C91" s="165" t="s">
        <v>122</v>
      </c>
      <c r="D91" s="166" t="s">
        <v>55</v>
      </c>
      <c r="E91" s="166" t="s">
        <v>51</v>
      </c>
      <c r="F91" s="166" t="s">
        <v>123</v>
      </c>
      <c r="G91" s="166" t="s">
        <v>124</v>
      </c>
      <c r="H91" s="166" t="s">
        <v>125</v>
      </c>
      <c r="I91" s="167" t="s">
        <v>126</v>
      </c>
      <c r="J91" s="166" t="s">
        <v>102</v>
      </c>
      <c r="K91" s="168" t="s">
        <v>127</v>
      </c>
      <c r="L91" s="169"/>
      <c r="M91" s="79" t="s">
        <v>128</v>
      </c>
      <c r="N91" s="80" t="s">
        <v>40</v>
      </c>
      <c r="O91" s="80" t="s">
        <v>129</v>
      </c>
      <c r="P91" s="80" t="s">
        <v>130</v>
      </c>
      <c r="Q91" s="80" t="s">
        <v>131</v>
      </c>
      <c r="R91" s="80" t="s">
        <v>132</v>
      </c>
      <c r="S91" s="80" t="s">
        <v>133</v>
      </c>
      <c r="T91" s="81" t="s">
        <v>134</v>
      </c>
    </row>
    <row r="92" spans="2:65" s="1" customFormat="1" ht="29.25" customHeight="1">
      <c r="B92" s="39"/>
      <c r="C92" s="85" t="s">
        <v>103</v>
      </c>
      <c r="D92" s="61"/>
      <c r="E92" s="61"/>
      <c r="F92" s="61"/>
      <c r="G92" s="61"/>
      <c r="H92" s="61"/>
      <c r="I92" s="161"/>
      <c r="J92" s="170">
        <f>BK92</f>
        <v>0</v>
      </c>
      <c r="K92" s="61"/>
      <c r="L92" s="59"/>
      <c r="M92" s="82"/>
      <c r="N92" s="83"/>
      <c r="O92" s="83"/>
      <c r="P92" s="171">
        <f>P93+P128+P225</f>
        <v>0</v>
      </c>
      <c r="Q92" s="83"/>
      <c r="R92" s="171">
        <f>R93+R128+R225</f>
        <v>0</v>
      </c>
      <c r="S92" s="83"/>
      <c r="T92" s="172">
        <f>T93+T128+T225</f>
        <v>0</v>
      </c>
      <c r="AT92" s="22" t="s">
        <v>69</v>
      </c>
      <c r="AU92" s="22" t="s">
        <v>104</v>
      </c>
      <c r="BK92" s="173">
        <f>BK93+BK128+BK225</f>
        <v>0</v>
      </c>
    </row>
    <row r="93" spans="2:65" s="10" customFormat="1" ht="37.35" customHeight="1">
      <c r="B93" s="174"/>
      <c r="C93" s="175"/>
      <c r="D93" s="176" t="s">
        <v>69</v>
      </c>
      <c r="E93" s="177" t="s">
        <v>135</v>
      </c>
      <c r="F93" s="177" t="s">
        <v>136</v>
      </c>
      <c r="G93" s="175"/>
      <c r="H93" s="175"/>
      <c r="I93" s="178"/>
      <c r="J93" s="179">
        <f>BK93</f>
        <v>0</v>
      </c>
      <c r="K93" s="175"/>
      <c r="L93" s="180"/>
      <c r="M93" s="181"/>
      <c r="N93" s="182"/>
      <c r="O93" s="182"/>
      <c r="P93" s="183">
        <f>P94+P99+P119+P126</f>
        <v>0</v>
      </c>
      <c r="Q93" s="182"/>
      <c r="R93" s="183">
        <f>R94+R99+R119+R126</f>
        <v>0</v>
      </c>
      <c r="S93" s="182"/>
      <c r="T93" s="184">
        <f>T94+T99+T119+T126</f>
        <v>0</v>
      </c>
      <c r="AR93" s="185" t="s">
        <v>10</v>
      </c>
      <c r="AT93" s="186" t="s">
        <v>69</v>
      </c>
      <c r="AU93" s="186" t="s">
        <v>70</v>
      </c>
      <c r="AY93" s="185" t="s">
        <v>137</v>
      </c>
      <c r="BK93" s="187">
        <f>BK94+BK99+BK119+BK126</f>
        <v>0</v>
      </c>
    </row>
    <row r="94" spans="2:65" s="10" customFormat="1" ht="19.899999999999999" customHeight="1">
      <c r="B94" s="174"/>
      <c r="C94" s="175"/>
      <c r="D94" s="176" t="s">
        <v>69</v>
      </c>
      <c r="E94" s="188" t="s">
        <v>138</v>
      </c>
      <c r="F94" s="188" t="s">
        <v>139</v>
      </c>
      <c r="G94" s="175"/>
      <c r="H94" s="175"/>
      <c r="I94" s="178"/>
      <c r="J94" s="189">
        <f>BK94</f>
        <v>0</v>
      </c>
      <c r="K94" s="175"/>
      <c r="L94" s="180"/>
      <c r="M94" s="181"/>
      <c r="N94" s="182"/>
      <c r="O94" s="182"/>
      <c r="P94" s="183">
        <f>SUM(P95:P98)</f>
        <v>0</v>
      </c>
      <c r="Q94" s="182"/>
      <c r="R94" s="183">
        <f>SUM(R95:R98)</f>
        <v>0</v>
      </c>
      <c r="S94" s="182"/>
      <c r="T94" s="184">
        <f>SUM(T95:T98)</f>
        <v>0</v>
      </c>
      <c r="AR94" s="185" t="s">
        <v>10</v>
      </c>
      <c r="AT94" s="186" t="s">
        <v>69</v>
      </c>
      <c r="AU94" s="186" t="s">
        <v>10</v>
      </c>
      <c r="AY94" s="185" t="s">
        <v>137</v>
      </c>
      <c r="BK94" s="187">
        <f>SUM(BK95:BK98)</f>
        <v>0</v>
      </c>
    </row>
    <row r="95" spans="2:65" s="1" customFormat="1" ht="25.5" customHeight="1">
      <c r="B95" s="39"/>
      <c r="C95" s="190" t="s">
        <v>10</v>
      </c>
      <c r="D95" s="190" t="s">
        <v>140</v>
      </c>
      <c r="E95" s="191" t="s">
        <v>141</v>
      </c>
      <c r="F95" s="192" t="s">
        <v>142</v>
      </c>
      <c r="G95" s="193" t="s">
        <v>143</v>
      </c>
      <c r="H95" s="194">
        <v>1</v>
      </c>
      <c r="I95" s="195"/>
      <c r="J95" s="196">
        <f>ROUND(I95*H95,0)</f>
        <v>0</v>
      </c>
      <c r="K95" s="192" t="s">
        <v>22</v>
      </c>
      <c r="L95" s="59"/>
      <c r="M95" s="197" t="s">
        <v>22</v>
      </c>
      <c r="N95" s="198" t="s">
        <v>41</v>
      </c>
      <c r="O95" s="40"/>
      <c r="P95" s="199">
        <f>O95*H95</f>
        <v>0</v>
      </c>
      <c r="Q95" s="199">
        <v>0</v>
      </c>
      <c r="R95" s="199">
        <f>Q95*H95</f>
        <v>0</v>
      </c>
      <c r="S95" s="199">
        <v>0</v>
      </c>
      <c r="T95" s="200">
        <f>S95*H95</f>
        <v>0</v>
      </c>
      <c r="AR95" s="22" t="s">
        <v>144</v>
      </c>
      <c r="AT95" s="22" t="s">
        <v>140</v>
      </c>
      <c r="AU95" s="22" t="s">
        <v>79</v>
      </c>
      <c r="AY95" s="22" t="s">
        <v>137</v>
      </c>
      <c r="BE95" s="201">
        <f>IF(N95="základní",J95,0)</f>
        <v>0</v>
      </c>
      <c r="BF95" s="201">
        <f>IF(N95="snížená",J95,0)</f>
        <v>0</v>
      </c>
      <c r="BG95" s="201">
        <f>IF(N95="zákl. přenesená",J95,0)</f>
        <v>0</v>
      </c>
      <c r="BH95" s="201">
        <f>IF(N95="sníž. přenesená",J95,0)</f>
        <v>0</v>
      </c>
      <c r="BI95" s="201">
        <f>IF(N95="nulová",J95,0)</f>
        <v>0</v>
      </c>
      <c r="BJ95" s="22" t="s">
        <v>10</v>
      </c>
      <c r="BK95" s="201">
        <f>ROUND(I95*H95,0)</f>
        <v>0</v>
      </c>
      <c r="BL95" s="22" t="s">
        <v>144</v>
      </c>
      <c r="BM95" s="22" t="s">
        <v>79</v>
      </c>
    </row>
    <row r="96" spans="2:65" s="1" customFormat="1" ht="25.5" customHeight="1">
      <c r="B96" s="39"/>
      <c r="C96" s="190" t="s">
        <v>79</v>
      </c>
      <c r="D96" s="190" t="s">
        <v>140</v>
      </c>
      <c r="E96" s="191" t="s">
        <v>145</v>
      </c>
      <c r="F96" s="192" t="s">
        <v>146</v>
      </c>
      <c r="G96" s="193" t="s">
        <v>147</v>
      </c>
      <c r="H96" s="194">
        <v>41.25</v>
      </c>
      <c r="I96" s="195"/>
      <c r="J96" s="196">
        <f>ROUND(I96*H96,0)</f>
        <v>0</v>
      </c>
      <c r="K96" s="192" t="s">
        <v>148</v>
      </c>
      <c r="L96" s="59"/>
      <c r="M96" s="197" t="s">
        <v>22</v>
      </c>
      <c r="N96" s="198" t="s">
        <v>41</v>
      </c>
      <c r="O96" s="40"/>
      <c r="P96" s="199">
        <f>O96*H96</f>
        <v>0</v>
      </c>
      <c r="Q96" s="199">
        <v>0</v>
      </c>
      <c r="R96" s="199">
        <f>Q96*H96</f>
        <v>0</v>
      </c>
      <c r="S96" s="199">
        <v>0</v>
      </c>
      <c r="T96" s="200">
        <f>S96*H96</f>
        <v>0</v>
      </c>
      <c r="AR96" s="22" t="s">
        <v>144</v>
      </c>
      <c r="AT96" s="22" t="s">
        <v>140</v>
      </c>
      <c r="AU96" s="22" t="s">
        <v>79</v>
      </c>
      <c r="AY96" s="22" t="s">
        <v>137</v>
      </c>
      <c r="BE96" s="201">
        <f>IF(N96="základní",J96,0)</f>
        <v>0</v>
      </c>
      <c r="BF96" s="201">
        <f>IF(N96="snížená",J96,0)</f>
        <v>0</v>
      </c>
      <c r="BG96" s="201">
        <f>IF(N96="zákl. přenesená",J96,0)</f>
        <v>0</v>
      </c>
      <c r="BH96" s="201">
        <f>IF(N96="sníž. přenesená",J96,0)</f>
        <v>0</v>
      </c>
      <c r="BI96" s="201">
        <f>IF(N96="nulová",J96,0)</f>
        <v>0</v>
      </c>
      <c r="BJ96" s="22" t="s">
        <v>10</v>
      </c>
      <c r="BK96" s="201">
        <f>ROUND(I96*H96,0)</f>
        <v>0</v>
      </c>
      <c r="BL96" s="22" t="s">
        <v>144</v>
      </c>
      <c r="BM96" s="22" t="s">
        <v>144</v>
      </c>
    </row>
    <row r="97" spans="2:65" s="11" customFormat="1" ht="13.5">
      <c r="B97" s="202"/>
      <c r="C97" s="203"/>
      <c r="D97" s="204" t="s">
        <v>149</v>
      </c>
      <c r="E97" s="205" t="s">
        <v>22</v>
      </c>
      <c r="F97" s="206" t="s">
        <v>150</v>
      </c>
      <c r="G97" s="203"/>
      <c r="H97" s="207">
        <v>41.25</v>
      </c>
      <c r="I97" s="208"/>
      <c r="J97" s="203"/>
      <c r="K97" s="203"/>
      <c r="L97" s="209"/>
      <c r="M97" s="210"/>
      <c r="N97" s="211"/>
      <c r="O97" s="211"/>
      <c r="P97" s="211"/>
      <c r="Q97" s="211"/>
      <c r="R97" s="211"/>
      <c r="S97" s="211"/>
      <c r="T97" s="212"/>
      <c r="AT97" s="213" t="s">
        <v>149</v>
      </c>
      <c r="AU97" s="213" t="s">
        <v>79</v>
      </c>
      <c r="AV97" s="11" t="s">
        <v>79</v>
      </c>
      <c r="AW97" s="11" t="s">
        <v>34</v>
      </c>
      <c r="AX97" s="11" t="s">
        <v>70</v>
      </c>
      <c r="AY97" s="213" t="s">
        <v>137</v>
      </c>
    </row>
    <row r="98" spans="2:65" s="12" customFormat="1" ht="13.5">
      <c r="B98" s="214"/>
      <c r="C98" s="215"/>
      <c r="D98" s="204" t="s">
        <v>149</v>
      </c>
      <c r="E98" s="216" t="s">
        <v>22</v>
      </c>
      <c r="F98" s="217" t="s">
        <v>151</v>
      </c>
      <c r="G98" s="215"/>
      <c r="H98" s="218">
        <v>41.25</v>
      </c>
      <c r="I98" s="219"/>
      <c r="J98" s="215"/>
      <c r="K98" s="215"/>
      <c r="L98" s="220"/>
      <c r="M98" s="221"/>
      <c r="N98" s="222"/>
      <c r="O98" s="222"/>
      <c r="P98" s="222"/>
      <c r="Q98" s="222"/>
      <c r="R98" s="222"/>
      <c r="S98" s="222"/>
      <c r="T98" s="223"/>
      <c r="AT98" s="224" t="s">
        <v>149</v>
      </c>
      <c r="AU98" s="224" t="s">
        <v>79</v>
      </c>
      <c r="AV98" s="12" t="s">
        <v>144</v>
      </c>
      <c r="AW98" s="12" t="s">
        <v>34</v>
      </c>
      <c r="AX98" s="12" t="s">
        <v>10</v>
      </c>
      <c r="AY98" s="224" t="s">
        <v>137</v>
      </c>
    </row>
    <row r="99" spans="2:65" s="10" customFormat="1" ht="29.85" customHeight="1">
      <c r="B99" s="174"/>
      <c r="C99" s="175"/>
      <c r="D99" s="176" t="s">
        <v>69</v>
      </c>
      <c r="E99" s="188" t="s">
        <v>152</v>
      </c>
      <c r="F99" s="188" t="s">
        <v>153</v>
      </c>
      <c r="G99" s="175"/>
      <c r="H99" s="175"/>
      <c r="I99" s="178"/>
      <c r="J99" s="189">
        <f>BK99</f>
        <v>0</v>
      </c>
      <c r="K99" s="175"/>
      <c r="L99" s="180"/>
      <c r="M99" s="181"/>
      <c r="N99" s="182"/>
      <c r="O99" s="182"/>
      <c r="P99" s="183">
        <f>SUM(P100:P118)</f>
        <v>0</v>
      </c>
      <c r="Q99" s="182"/>
      <c r="R99" s="183">
        <f>SUM(R100:R118)</f>
        <v>0</v>
      </c>
      <c r="S99" s="182"/>
      <c r="T99" s="184">
        <f>SUM(T100:T118)</f>
        <v>0</v>
      </c>
      <c r="AR99" s="185" t="s">
        <v>10</v>
      </c>
      <c r="AT99" s="186" t="s">
        <v>69</v>
      </c>
      <c r="AU99" s="186" t="s">
        <v>10</v>
      </c>
      <c r="AY99" s="185" t="s">
        <v>137</v>
      </c>
      <c r="BK99" s="187">
        <f>SUM(BK100:BK118)</f>
        <v>0</v>
      </c>
    </row>
    <row r="100" spans="2:65" s="1" customFormat="1" ht="25.5" customHeight="1">
      <c r="B100" s="39"/>
      <c r="C100" s="190" t="s">
        <v>154</v>
      </c>
      <c r="D100" s="190" t="s">
        <v>140</v>
      </c>
      <c r="E100" s="191" t="s">
        <v>155</v>
      </c>
      <c r="F100" s="192" t="s">
        <v>156</v>
      </c>
      <c r="G100" s="193" t="s">
        <v>147</v>
      </c>
      <c r="H100" s="194">
        <v>901.51800000000003</v>
      </c>
      <c r="I100" s="195"/>
      <c r="J100" s="196">
        <f>ROUND(I100*H100,0)</f>
        <v>0</v>
      </c>
      <c r="K100" s="192" t="s">
        <v>148</v>
      </c>
      <c r="L100" s="59"/>
      <c r="M100" s="197" t="s">
        <v>22</v>
      </c>
      <c r="N100" s="198" t="s">
        <v>41</v>
      </c>
      <c r="O100" s="40"/>
      <c r="P100" s="199">
        <f>O100*H100</f>
        <v>0</v>
      </c>
      <c r="Q100" s="199">
        <v>0</v>
      </c>
      <c r="R100" s="199">
        <f>Q100*H100</f>
        <v>0</v>
      </c>
      <c r="S100" s="199">
        <v>0</v>
      </c>
      <c r="T100" s="200">
        <f>S100*H100</f>
        <v>0</v>
      </c>
      <c r="AR100" s="22" t="s">
        <v>144</v>
      </c>
      <c r="AT100" s="22" t="s">
        <v>140</v>
      </c>
      <c r="AU100" s="22" t="s">
        <v>79</v>
      </c>
      <c r="AY100" s="22" t="s">
        <v>137</v>
      </c>
      <c r="BE100" s="201">
        <f>IF(N100="základní",J100,0)</f>
        <v>0</v>
      </c>
      <c r="BF100" s="201">
        <f>IF(N100="snížená",J100,0)</f>
        <v>0</v>
      </c>
      <c r="BG100" s="201">
        <f>IF(N100="zákl. přenesená",J100,0)</f>
        <v>0</v>
      </c>
      <c r="BH100" s="201">
        <f>IF(N100="sníž. přenesená",J100,0)</f>
        <v>0</v>
      </c>
      <c r="BI100" s="201">
        <f>IF(N100="nulová",J100,0)</f>
        <v>0</v>
      </c>
      <c r="BJ100" s="22" t="s">
        <v>10</v>
      </c>
      <c r="BK100" s="201">
        <f>ROUND(I100*H100,0)</f>
        <v>0</v>
      </c>
      <c r="BL100" s="22" t="s">
        <v>144</v>
      </c>
      <c r="BM100" s="22" t="s">
        <v>138</v>
      </c>
    </row>
    <row r="101" spans="2:65" s="11" customFormat="1" ht="13.5">
      <c r="B101" s="202"/>
      <c r="C101" s="203"/>
      <c r="D101" s="204" t="s">
        <v>149</v>
      </c>
      <c r="E101" s="205" t="s">
        <v>22</v>
      </c>
      <c r="F101" s="206" t="s">
        <v>157</v>
      </c>
      <c r="G101" s="203"/>
      <c r="H101" s="207">
        <v>901.51800000000003</v>
      </c>
      <c r="I101" s="208"/>
      <c r="J101" s="203"/>
      <c r="K101" s="203"/>
      <c r="L101" s="209"/>
      <c r="M101" s="210"/>
      <c r="N101" s="211"/>
      <c r="O101" s="211"/>
      <c r="P101" s="211"/>
      <c r="Q101" s="211"/>
      <c r="R101" s="211"/>
      <c r="S101" s="211"/>
      <c r="T101" s="212"/>
      <c r="AT101" s="213" t="s">
        <v>149</v>
      </c>
      <c r="AU101" s="213" t="s">
        <v>79</v>
      </c>
      <c r="AV101" s="11" t="s">
        <v>79</v>
      </c>
      <c r="AW101" s="11" t="s">
        <v>34</v>
      </c>
      <c r="AX101" s="11" t="s">
        <v>70</v>
      </c>
      <c r="AY101" s="213" t="s">
        <v>137</v>
      </c>
    </row>
    <row r="102" spans="2:65" s="12" customFormat="1" ht="13.5">
      <c r="B102" s="214"/>
      <c r="C102" s="215"/>
      <c r="D102" s="204" t="s">
        <v>149</v>
      </c>
      <c r="E102" s="216" t="s">
        <v>22</v>
      </c>
      <c r="F102" s="217" t="s">
        <v>151</v>
      </c>
      <c r="G102" s="215"/>
      <c r="H102" s="218">
        <v>901.51800000000003</v>
      </c>
      <c r="I102" s="219"/>
      <c r="J102" s="215"/>
      <c r="K102" s="215"/>
      <c r="L102" s="220"/>
      <c r="M102" s="221"/>
      <c r="N102" s="222"/>
      <c r="O102" s="222"/>
      <c r="P102" s="222"/>
      <c r="Q102" s="222"/>
      <c r="R102" s="222"/>
      <c r="S102" s="222"/>
      <c r="T102" s="223"/>
      <c r="AT102" s="224" t="s">
        <v>149</v>
      </c>
      <c r="AU102" s="224" t="s">
        <v>79</v>
      </c>
      <c r="AV102" s="12" t="s">
        <v>144</v>
      </c>
      <c r="AW102" s="12" t="s">
        <v>34</v>
      </c>
      <c r="AX102" s="12" t="s">
        <v>10</v>
      </c>
      <c r="AY102" s="224" t="s">
        <v>137</v>
      </c>
    </row>
    <row r="103" spans="2:65" s="1" customFormat="1" ht="25.5" customHeight="1">
      <c r="B103" s="39"/>
      <c r="C103" s="190" t="s">
        <v>144</v>
      </c>
      <c r="D103" s="190" t="s">
        <v>140</v>
      </c>
      <c r="E103" s="191" t="s">
        <v>158</v>
      </c>
      <c r="F103" s="192" t="s">
        <v>159</v>
      </c>
      <c r="G103" s="193" t="s">
        <v>147</v>
      </c>
      <c r="H103" s="194">
        <v>27045.54</v>
      </c>
      <c r="I103" s="195"/>
      <c r="J103" s="196">
        <f>ROUND(I103*H103,0)</f>
        <v>0</v>
      </c>
      <c r="K103" s="192" t="s">
        <v>148</v>
      </c>
      <c r="L103" s="59"/>
      <c r="M103" s="197" t="s">
        <v>22</v>
      </c>
      <c r="N103" s="198" t="s">
        <v>41</v>
      </c>
      <c r="O103" s="40"/>
      <c r="P103" s="199">
        <f>O103*H103</f>
        <v>0</v>
      </c>
      <c r="Q103" s="199">
        <v>0</v>
      </c>
      <c r="R103" s="199">
        <f>Q103*H103</f>
        <v>0</v>
      </c>
      <c r="S103" s="199">
        <v>0</v>
      </c>
      <c r="T103" s="200">
        <f>S103*H103</f>
        <v>0</v>
      </c>
      <c r="AR103" s="22" t="s">
        <v>144</v>
      </c>
      <c r="AT103" s="22" t="s">
        <v>140</v>
      </c>
      <c r="AU103" s="22" t="s">
        <v>79</v>
      </c>
      <c r="AY103" s="22" t="s">
        <v>137</v>
      </c>
      <c r="BE103" s="201">
        <f>IF(N103="základní",J103,0)</f>
        <v>0</v>
      </c>
      <c r="BF103" s="201">
        <f>IF(N103="snížená",J103,0)</f>
        <v>0</v>
      </c>
      <c r="BG103" s="201">
        <f>IF(N103="zákl. přenesená",J103,0)</f>
        <v>0</v>
      </c>
      <c r="BH103" s="201">
        <f>IF(N103="sníž. přenesená",J103,0)</f>
        <v>0</v>
      </c>
      <c r="BI103" s="201">
        <f>IF(N103="nulová",J103,0)</f>
        <v>0</v>
      </c>
      <c r="BJ103" s="22" t="s">
        <v>10</v>
      </c>
      <c r="BK103" s="201">
        <f>ROUND(I103*H103,0)</f>
        <v>0</v>
      </c>
      <c r="BL103" s="22" t="s">
        <v>144</v>
      </c>
      <c r="BM103" s="22" t="s">
        <v>160</v>
      </c>
    </row>
    <row r="104" spans="2:65" s="11" customFormat="1" ht="13.5">
      <c r="B104" s="202"/>
      <c r="C104" s="203"/>
      <c r="D104" s="204" t="s">
        <v>149</v>
      </c>
      <c r="E104" s="205" t="s">
        <v>22</v>
      </c>
      <c r="F104" s="206" t="s">
        <v>161</v>
      </c>
      <c r="G104" s="203"/>
      <c r="H104" s="207">
        <v>27045.54</v>
      </c>
      <c r="I104" s="208"/>
      <c r="J104" s="203"/>
      <c r="K104" s="203"/>
      <c r="L104" s="209"/>
      <c r="M104" s="210"/>
      <c r="N104" s="211"/>
      <c r="O104" s="211"/>
      <c r="P104" s="211"/>
      <c r="Q104" s="211"/>
      <c r="R104" s="211"/>
      <c r="S104" s="211"/>
      <c r="T104" s="212"/>
      <c r="AT104" s="213" t="s">
        <v>149</v>
      </c>
      <c r="AU104" s="213" t="s">
        <v>79</v>
      </c>
      <c r="AV104" s="11" t="s">
        <v>79</v>
      </c>
      <c r="AW104" s="11" t="s">
        <v>34</v>
      </c>
      <c r="AX104" s="11" t="s">
        <v>70</v>
      </c>
      <c r="AY104" s="213" t="s">
        <v>137</v>
      </c>
    </row>
    <row r="105" spans="2:65" s="12" customFormat="1" ht="13.5">
      <c r="B105" s="214"/>
      <c r="C105" s="215"/>
      <c r="D105" s="204" t="s">
        <v>149</v>
      </c>
      <c r="E105" s="216" t="s">
        <v>22</v>
      </c>
      <c r="F105" s="217" t="s">
        <v>151</v>
      </c>
      <c r="G105" s="215"/>
      <c r="H105" s="218">
        <v>27045.54</v>
      </c>
      <c r="I105" s="219"/>
      <c r="J105" s="215"/>
      <c r="K105" s="215"/>
      <c r="L105" s="220"/>
      <c r="M105" s="221"/>
      <c r="N105" s="222"/>
      <c r="O105" s="222"/>
      <c r="P105" s="222"/>
      <c r="Q105" s="222"/>
      <c r="R105" s="222"/>
      <c r="S105" s="222"/>
      <c r="T105" s="223"/>
      <c r="AT105" s="224" t="s">
        <v>149</v>
      </c>
      <c r="AU105" s="224" t="s">
        <v>79</v>
      </c>
      <c r="AV105" s="12" t="s">
        <v>144</v>
      </c>
      <c r="AW105" s="12" t="s">
        <v>34</v>
      </c>
      <c r="AX105" s="12" t="s">
        <v>10</v>
      </c>
      <c r="AY105" s="224" t="s">
        <v>137</v>
      </c>
    </row>
    <row r="106" spans="2:65" s="1" customFormat="1" ht="25.5" customHeight="1">
      <c r="B106" s="39"/>
      <c r="C106" s="190" t="s">
        <v>162</v>
      </c>
      <c r="D106" s="190" t="s">
        <v>140</v>
      </c>
      <c r="E106" s="191" t="s">
        <v>163</v>
      </c>
      <c r="F106" s="192" t="s">
        <v>164</v>
      </c>
      <c r="G106" s="193" t="s">
        <v>147</v>
      </c>
      <c r="H106" s="194">
        <v>901.51800000000003</v>
      </c>
      <c r="I106" s="195"/>
      <c r="J106" s="196">
        <f>ROUND(I106*H106,0)</f>
        <v>0</v>
      </c>
      <c r="K106" s="192" t="s">
        <v>148</v>
      </c>
      <c r="L106" s="59"/>
      <c r="M106" s="197" t="s">
        <v>22</v>
      </c>
      <c r="N106" s="198" t="s">
        <v>41</v>
      </c>
      <c r="O106" s="40"/>
      <c r="P106" s="199">
        <f>O106*H106</f>
        <v>0</v>
      </c>
      <c r="Q106" s="199">
        <v>0</v>
      </c>
      <c r="R106" s="199">
        <f>Q106*H106</f>
        <v>0</v>
      </c>
      <c r="S106" s="199">
        <v>0</v>
      </c>
      <c r="T106" s="200">
        <f>S106*H106</f>
        <v>0</v>
      </c>
      <c r="AR106" s="22" t="s">
        <v>144</v>
      </c>
      <c r="AT106" s="22" t="s">
        <v>140</v>
      </c>
      <c r="AU106" s="22" t="s">
        <v>79</v>
      </c>
      <c r="AY106" s="22" t="s">
        <v>137</v>
      </c>
      <c r="BE106" s="201">
        <f>IF(N106="základní",J106,0)</f>
        <v>0</v>
      </c>
      <c r="BF106" s="201">
        <f>IF(N106="snížená",J106,0)</f>
        <v>0</v>
      </c>
      <c r="BG106" s="201">
        <f>IF(N106="zákl. přenesená",J106,0)</f>
        <v>0</v>
      </c>
      <c r="BH106" s="201">
        <f>IF(N106="sníž. přenesená",J106,0)</f>
        <v>0</v>
      </c>
      <c r="BI106" s="201">
        <f>IF(N106="nulová",J106,0)</f>
        <v>0</v>
      </c>
      <c r="BJ106" s="22" t="s">
        <v>10</v>
      </c>
      <c r="BK106" s="201">
        <f>ROUND(I106*H106,0)</f>
        <v>0</v>
      </c>
      <c r="BL106" s="22" t="s">
        <v>144</v>
      </c>
      <c r="BM106" s="22" t="s">
        <v>165</v>
      </c>
    </row>
    <row r="107" spans="2:65" s="1" customFormat="1" ht="25.5" customHeight="1">
      <c r="B107" s="39"/>
      <c r="C107" s="190" t="s">
        <v>138</v>
      </c>
      <c r="D107" s="190" t="s">
        <v>140</v>
      </c>
      <c r="E107" s="191" t="s">
        <v>166</v>
      </c>
      <c r="F107" s="192" t="s">
        <v>167</v>
      </c>
      <c r="G107" s="193" t="s">
        <v>147</v>
      </c>
      <c r="H107" s="194">
        <v>13.56</v>
      </c>
      <c r="I107" s="195"/>
      <c r="J107" s="196">
        <f>ROUND(I107*H107,0)</f>
        <v>0</v>
      </c>
      <c r="K107" s="192" t="s">
        <v>148</v>
      </c>
      <c r="L107" s="59"/>
      <c r="M107" s="197" t="s">
        <v>22</v>
      </c>
      <c r="N107" s="198" t="s">
        <v>41</v>
      </c>
      <c r="O107" s="40"/>
      <c r="P107" s="199">
        <f>O107*H107</f>
        <v>0</v>
      </c>
      <c r="Q107" s="199">
        <v>0</v>
      </c>
      <c r="R107" s="199">
        <f>Q107*H107</f>
        <v>0</v>
      </c>
      <c r="S107" s="199">
        <v>0</v>
      </c>
      <c r="T107" s="200">
        <f>S107*H107</f>
        <v>0</v>
      </c>
      <c r="AR107" s="22" t="s">
        <v>144</v>
      </c>
      <c r="AT107" s="22" t="s">
        <v>140</v>
      </c>
      <c r="AU107" s="22" t="s">
        <v>79</v>
      </c>
      <c r="AY107" s="22" t="s">
        <v>137</v>
      </c>
      <c r="BE107" s="201">
        <f>IF(N107="základní",J107,0)</f>
        <v>0</v>
      </c>
      <c r="BF107" s="201">
        <f>IF(N107="snížená",J107,0)</f>
        <v>0</v>
      </c>
      <c r="BG107" s="201">
        <f>IF(N107="zákl. přenesená",J107,0)</f>
        <v>0</v>
      </c>
      <c r="BH107" s="201">
        <f>IF(N107="sníž. přenesená",J107,0)</f>
        <v>0</v>
      </c>
      <c r="BI107" s="201">
        <f>IF(N107="nulová",J107,0)</f>
        <v>0</v>
      </c>
      <c r="BJ107" s="22" t="s">
        <v>10</v>
      </c>
      <c r="BK107" s="201">
        <f>ROUND(I107*H107,0)</f>
        <v>0</v>
      </c>
      <c r="BL107" s="22" t="s">
        <v>144</v>
      </c>
      <c r="BM107" s="22" t="s">
        <v>168</v>
      </c>
    </row>
    <row r="108" spans="2:65" s="11" customFormat="1" ht="13.5">
      <c r="B108" s="202"/>
      <c r="C108" s="203"/>
      <c r="D108" s="204" t="s">
        <v>149</v>
      </c>
      <c r="E108" s="205" t="s">
        <v>22</v>
      </c>
      <c r="F108" s="206" t="s">
        <v>169</v>
      </c>
      <c r="G108" s="203"/>
      <c r="H108" s="207">
        <v>13.56</v>
      </c>
      <c r="I108" s="208"/>
      <c r="J108" s="203"/>
      <c r="K108" s="203"/>
      <c r="L108" s="209"/>
      <c r="M108" s="210"/>
      <c r="N108" s="211"/>
      <c r="O108" s="211"/>
      <c r="P108" s="211"/>
      <c r="Q108" s="211"/>
      <c r="R108" s="211"/>
      <c r="S108" s="211"/>
      <c r="T108" s="212"/>
      <c r="AT108" s="213" t="s">
        <v>149</v>
      </c>
      <c r="AU108" s="213" t="s">
        <v>79</v>
      </c>
      <c r="AV108" s="11" t="s">
        <v>79</v>
      </c>
      <c r="AW108" s="11" t="s">
        <v>34</v>
      </c>
      <c r="AX108" s="11" t="s">
        <v>70</v>
      </c>
      <c r="AY108" s="213" t="s">
        <v>137</v>
      </c>
    </row>
    <row r="109" spans="2:65" s="12" customFormat="1" ht="13.5">
      <c r="B109" s="214"/>
      <c r="C109" s="215"/>
      <c r="D109" s="204" t="s">
        <v>149</v>
      </c>
      <c r="E109" s="216" t="s">
        <v>22</v>
      </c>
      <c r="F109" s="217" t="s">
        <v>151</v>
      </c>
      <c r="G109" s="215"/>
      <c r="H109" s="218">
        <v>13.56</v>
      </c>
      <c r="I109" s="219"/>
      <c r="J109" s="215"/>
      <c r="K109" s="215"/>
      <c r="L109" s="220"/>
      <c r="M109" s="221"/>
      <c r="N109" s="222"/>
      <c r="O109" s="222"/>
      <c r="P109" s="222"/>
      <c r="Q109" s="222"/>
      <c r="R109" s="222"/>
      <c r="S109" s="222"/>
      <c r="T109" s="223"/>
      <c r="AT109" s="224" t="s">
        <v>149</v>
      </c>
      <c r="AU109" s="224" t="s">
        <v>79</v>
      </c>
      <c r="AV109" s="12" t="s">
        <v>144</v>
      </c>
      <c r="AW109" s="12" t="s">
        <v>34</v>
      </c>
      <c r="AX109" s="12" t="s">
        <v>10</v>
      </c>
      <c r="AY109" s="224" t="s">
        <v>137</v>
      </c>
    </row>
    <row r="110" spans="2:65" s="1" customFormat="1" ht="16.5" customHeight="1">
      <c r="B110" s="39"/>
      <c r="C110" s="190" t="s">
        <v>170</v>
      </c>
      <c r="D110" s="190" t="s">
        <v>140</v>
      </c>
      <c r="E110" s="191" t="s">
        <v>171</v>
      </c>
      <c r="F110" s="192" t="s">
        <v>172</v>
      </c>
      <c r="G110" s="193" t="s">
        <v>173</v>
      </c>
      <c r="H110" s="194">
        <v>12.5</v>
      </c>
      <c r="I110" s="195"/>
      <c r="J110" s="196">
        <f>ROUND(I110*H110,0)</f>
        <v>0</v>
      </c>
      <c r="K110" s="192" t="s">
        <v>148</v>
      </c>
      <c r="L110" s="59"/>
      <c r="M110" s="197" t="s">
        <v>22</v>
      </c>
      <c r="N110" s="198" t="s">
        <v>41</v>
      </c>
      <c r="O110" s="40"/>
      <c r="P110" s="199">
        <f>O110*H110</f>
        <v>0</v>
      </c>
      <c r="Q110" s="199">
        <v>0</v>
      </c>
      <c r="R110" s="199">
        <f>Q110*H110</f>
        <v>0</v>
      </c>
      <c r="S110" s="199">
        <v>0</v>
      </c>
      <c r="T110" s="200">
        <f>S110*H110</f>
        <v>0</v>
      </c>
      <c r="AR110" s="22" t="s">
        <v>144</v>
      </c>
      <c r="AT110" s="22" t="s">
        <v>140</v>
      </c>
      <c r="AU110" s="22" t="s">
        <v>79</v>
      </c>
      <c r="AY110" s="22" t="s">
        <v>137</v>
      </c>
      <c r="BE110" s="201">
        <f>IF(N110="základní",J110,0)</f>
        <v>0</v>
      </c>
      <c r="BF110" s="201">
        <f>IF(N110="snížená",J110,0)</f>
        <v>0</v>
      </c>
      <c r="BG110" s="201">
        <f>IF(N110="zákl. přenesená",J110,0)</f>
        <v>0</v>
      </c>
      <c r="BH110" s="201">
        <f>IF(N110="sníž. přenesená",J110,0)</f>
        <v>0</v>
      </c>
      <c r="BI110" s="201">
        <f>IF(N110="nulová",J110,0)</f>
        <v>0</v>
      </c>
      <c r="BJ110" s="22" t="s">
        <v>10</v>
      </c>
      <c r="BK110" s="201">
        <f>ROUND(I110*H110,0)</f>
        <v>0</v>
      </c>
      <c r="BL110" s="22" t="s">
        <v>144</v>
      </c>
      <c r="BM110" s="22" t="s">
        <v>174</v>
      </c>
    </row>
    <row r="111" spans="2:65" s="11" customFormat="1" ht="13.5">
      <c r="B111" s="202"/>
      <c r="C111" s="203"/>
      <c r="D111" s="204" t="s">
        <v>149</v>
      </c>
      <c r="E111" s="205" t="s">
        <v>22</v>
      </c>
      <c r="F111" s="206" t="s">
        <v>175</v>
      </c>
      <c r="G111" s="203"/>
      <c r="H111" s="207">
        <v>12.5</v>
      </c>
      <c r="I111" s="208"/>
      <c r="J111" s="203"/>
      <c r="K111" s="203"/>
      <c r="L111" s="209"/>
      <c r="M111" s="210"/>
      <c r="N111" s="211"/>
      <c r="O111" s="211"/>
      <c r="P111" s="211"/>
      <c r="Q111" s="211"/>
      <c r="R111" s="211"/>
      <c r="S111" s="211"/>
      <c r="T111" s="212"/>
      <c r="AT111" s="213" t="s">
        <v>149</v>
      </c>
      <c r="AU111" s="213" t="s">
        <v>79</v>
      </c>
      <c r="AV111" s="11" t="s">
        <v>79</v>
      </c>
      <c r="AW111" s="11" t="s">
        <v>34</v>
      </c>
      <c r="AX111" s="11" t="s">
        <v>70</v>
      </c>
      <c r="AY111" s="213" t="s">
        <v>137</v>
      </c>
    </row>
    <row r="112" spans="2:65" s="12" customFormat="1" ht="13.5">
      <c r="B112" s="214"/>
      <c r="C112" s="215"/>
      <c r="D112" s="204" t="s">
        <v>149</v>
      </c>
      <c r="E112" s="216" t="s">
        <v>22</v>
      </c>
      <c r="F112" s="217" t="s">
        <v>151</v>
      </c>
      <c r="G112" s="215"/>
      <c r="H112" s="218">
        <v>12.5</v>
      </c>
      <c r="I112" s="219"/>
      <c r="J112" s="215"/>
      <c r="K112" s="215"/>
      <c r="L112" s="220"/>
      <c r="M112" s="221"/>
      <c r="N112" s="222"/>
      <c r="O112" s="222"/>
      <c r="P112" s="222"/>
      <c r="Q112" s="222"/>
      <c r="R112" s="222"/>
      <c r="S112" s="222"/>
      <c r="T112" s="223"/>
      <c r="AT112" s="224" t="s">
        <v>149</v>
      </c>
      <c r="AU112" s="224" t="s">
        <v>79</v>
      </c>
      <c r="AV112" s="12" t="s">
        <v>144</v>
      </c>
      <c r="AW112" s="12" t="s">
        <v>34</v>
      </c>
      <c r="AX112" s="12" t="s">
        <v>10</v>
      </c>
      <c r="AY112" s="224" t="s">
        <v>137</v>
      </c>
    </row>
    <row r="113" spans="2:65" s="1" customFormat="1" ht="16.5" customHeight="1">
      <c r="B113" s="39"/>
      <c r="C113" s="190" t="s">
        <v>160</v>
      </c>
      <c r="D113" s="190" t="s">
        <v>140</v>
      </c>
      <c r="E113" s="191" t="s">
        <v>176</v>
      </c>
      <c r="F113" s="192" t="s">
        <v>177</v>
      </c>
      <c r="G113" s="193" t="s">
        <v>178</v>
      </c>
      <c r="H113" s="194">
        <v>2.7</v>
      </c>
      <c r="I113" s="195"/>
      <c r="J113" s="196">
        <f>ROUND(I113*H113,0)</f>
        <v>0</v>
      </c>
      <c r="K113" s="192" t="s">
        <v>148</v>
      </c>
      <c r="L113" s="59"/>
      <c r="M113" s="197" t="s">
        <v>22</v>
      </c>
      <c r="N113" s="198" t="s">
        <v>41</v>
      </c>
      <c r="O113" s="40"/>
      <c r="P113" s="199">
        <f>O113*H113</f>
        <v>0</v>
      </c>
      <c r="Q113" s="199">
        <v>0</v>
      </c>
      <c r="R113" s="199">
        <f>Q113*H113</f>
        <v>0</v>
      </c>
      <c r="S113" s="199">
        <v>0</v>
      </c>
      <c r="T113" s="200">
        <f>S113*H113</f>
        <v>0</v>
      </c>
      <c r="AR113" s="22" t="s">
        <v>144</v>
      </c>
      <c r="AT113" s="22" t="s">
        <v>140</v>
      </c>
      <c r="AU113" s="22" t="s">
        <v>79</v>
      </c>
      <c r="AY113" s="22" t="s">
        <v>137</v>
      </c>
      <c r="BE113" s="201">
        <f>IF(N113="základní",J113,0)</f>
        <v>0</v>
      </c>
      <c r="BF113" s="201">
        <f>IF(N113="snížená",J113,0)</f>
        <v>0</v>
      </c>
      <c r="BG113" s="201">
        <f>IF(N113="zákl. přenesená",J113,0)</f>
        <v>0</v>
      </c>
      <c r="BH113" s="201">
        <f>IF(N113="sníž. přenesená",J113,0)</f>
        <v>0</v>
      </c>
      <c r="BI113" s="201">
        <f>IF(N113="nulová",J113,0)</f>
        <v>0</v>
      </c>
      <c r="BJ113" s="22" t="s">
        <v>10</v>
      </c>
      <c r="BK113" s="201">
        <f>ROUND(I113*H113,0)</f>
        <v>0</v>
      </c>
      <c r="BL113" s="22" t="s">
        <v>144</v>
      </c>
      <c r="BM113" s="22" t="s">
        <v>179</v>
      </c>
    </row>
    <row r="114" spans="2:65" s="11" customFormat="1" ht="13.5">
      <c r="B114" s="202"/>
      <c r="C114" s="203"/>
      <c r="D114" s="204" t="s">
        <v>149</v>
      </c>
      <c r="E114" s="205" t="s">
        <v>22</v>
      </c>
      <c r="F114" s="206" t="s">
        <v>180</v>
      </c>
      <c r="G114" s="203"/>
      <c r="H114" s="207">
        <v>2.7</v>
      </c>
      <c r="I114" s="208"/>
      <c r="J114" s="203"/>
      <c r="K114" s="203"/>
      <c r="L114" s="209"/>
      <c r="M114" s="210"/>
      <c r="N114" s="211"/>
      <c r="O114" s="211"/>
      <c r="P114" s="211"/>
      <c r="Q114" s="211"/>
      <c r="R114" s="211"/>
      <c r="S114" s="211"/>
      <c r="T114" s="212"/>
      <c r="AT114" s="213" t="s">
        <v>149</v>
      </c>
      <c r="AU114" s="213" t="s">
        <v>79</v>
      </c>
      <c r="AV114" s="11" t="s">
        <v>79</v>
      </c>
      <c r="AW114" s="11" t="s">
        <v>34</v>
      </c>
      <c r="AX114" s="11" t="s">
        <v>70</v>
      </c>
      <c r="AY114" s="213" t="s">
        <v>137</v>
      </c>
    </row>
    <row r="115" spans="2:65" s="12" customFormat="1" ht="13.5">
      <c r="B115" s="214"/>
      <c r="C115" s="215"/>
      <c r="D115" s="204" t="s">
        <v>149</v>
      </c>
      <c r="E115" s="216" t="s">
        <v>22</v>
      </c>
      <c r="F115" s="217" t="s">
        <v>151</v>
      </c>
      <c r="G115" s="215"/>
      <c r="H115" s="218">
        <v>2.7</v>
      </c>
      <c r="I115" s="219"/>
      <c r="J115" s="215"/>
      <c r="K115" s="215"/>
      <c r="L115" s="220"/>
      <c r="M115" s="221"/>
      <c r="N115" s="222"/>
      <c r="O115" s="222"/>
      <c r="P115" s="222"/>
      <c r="Q115" s="222"/>
      <c r="R115" s="222"/>
      <c r="S115" s="222"/>
      <c r="T115" s="223"/>
      <c r="AT115" s="224" t="s">
        <v>149</v>
      </c>
      <c r="AU115" s="224" t="s">
        <v>79</v>
      </c>
      <c r="AV115" s="12" t="s">
        <v>144</v>
      </c>
      <c r="AW115" s="12" t="s">
        <v>34</v>
      </c>
      <c r="AX115" s="12" t="s">
        <v>10</v>
      </c>
      <c r="AY115" s="224" t="s">
        <v>137</v>
      </c>
    </row>
    <row r="116" spans="2:65" s="1" customFormat="1" ht="25.5" customHeight="1">
      <c r="B116" s="39"/>
      <c r="C116" s="190" t="s">
        <v>152</v>
      </c>
      <c r="D116" s="190" t="s">
        <v>140</v>
      </c>
      <c r="E116" s="191" t="s">
        <v>181</v>
      </c>
      <c r="F116" s="192" t="s">
        <v>182</v>
      </c>
      <c r="G116" s="193" t="s">
        <v>147</v>
      </c>
      <c r="H116" s="194">
        <v>41</v>
      </c>
      <c r="I116" s="195"/>
      <c r="J116" s="196">
        <f>ROUND(I116*H116,0)</f>
        <v>0</v>
      </c>
      <c r="K116" s="192" t="s">
        <v>148</v>
      </c>
      <c r="L116" s="59"/>
      <c r="M116" s="197" t="s">
        <v>22</v>
      </c>
      <c r="N116" s="198" t="s">
        <v>41</v>
      </c>
      <c r="O116" s="40"/>
      <c r="P116" s="199">
        <f>O116*H116</f>
        <v>0</v>
      </c>
      <c r="Q116" s="199">
        <v>0</v>
      </c>
      <c r="R116" s="199">
        <f>Q116*H116</f>
        <v>0</v>
      </c>
      <c r="S116" s="199">
        <v>0</v>
      </c>
      <c r="T116" s="200">
        <f>S116*H116</f>
        <v>0</v>
      </c>
      <c r="AR116" s="22" t="s">
        <v>144</v>
      </c>
      <c r="AT116" s="22" t="s">
        <v>140</v>
      </c>
      <c r="AU116" s="22" t="s">
        <v>79</v>
      </c>
      <c r="AY116" s="22" t="s">
        <v>137</v>
      </c>
      <c r="BE116" s="201">
        <f>IF(N116="základní",J116,0)</f>
        <v>0</v>
      </c>
      <c r="BF116" s="201">
        <f>IF(N116="snížená",J116,0)</f>
        <v>0</v>
      </c>
      <c r="BG116" s="201">
        <f>IF(N116="zákl. přenesená",J116,0)</f>
        <v>0</v>
      </c>
      <c r="BH116" s="201">
        <f>IF(N116="sníž. přenesená",J116,0)</f>
        <v>0</v>
      </c>
      <c r="BI116" s="201">
        <f>IF(N116="nulová",J116,0)</f>
        <v>0</v>
      </c>
      <c r="BJ116" s="22" t="s">
        <v>10</v>
      </c>
      <c r="BK116" s="201">
        <f>ROUND(I116*H116,0)</f>
        <v>0</v>
      </c>
      <c r="BL116" s="22" t="s">
        <v>144</v>
      </c>
      <c r="BM116" s="22" t="s">
        <v>183</v>
      </c>
    </row>
    <row r="117" spans="2:65" s="11" customFormat="1" ht="13.5">
      <c r="B117" s="202"/>
      <c r="C117" s="203"/>
      <c r="D117" s="204" t="s">
        <v>149</v>
      </c>
      <c r="E117" s="205" t="s">
        <v>22</v>
      </c>
      <c r="F117" s="206" t="s">
        <v>184</v>
      </c>
      <c r="G117" s="203"/>
      <c r="H117" s="207">
        <v>41</v>
      </c>
      <c r="I117" s="208"/>
      <c r="J117" s="203"/>
      <c r="K117" s="203"/>
      <c r="L117" s="209"/>
      <c r="M117" s="210"/>
      <c r="N117" s="211"/>
      <c r="O117" s="211"/>
      <c r="P117" s="211"/>
      <c r="Q117" s="211"/>
      <c r="R117" s="211"/>
      <c r="S117" s="211"/>
      <c r="T117" s="212"/>
      <c r="AT117" s="213" t="s">
        <v>149</v>
      </c>
      <c r="AU117" s="213" t="s">
        <v>79</v>
      </c>
      <c r="AV117" s="11" t="s">
        <v>79</v>
      </c>
      <c r="AW117" s="11" t="s">
        <v>34</v>
      </c>
      <c r="AX117" s="11" t="s">
        <v>70</v>
      </c>
      <c r="AY117" s="213" t="s">
        <v>137</v>
      </c>
    </row>
    <row r="118" spans="2:65" s="12" customFormat="1" ht="13.5">
      <c r="B118" s="214"/>
      <c r="C118" s="215"/>
      <c r="D118" s="204" t="s">
        <v>149</v>
      </c>
      <c r="E118" s="216" t="s">
        <v>22</v>
      </c>
      <c r="F118" s="217" t="s">
        <v>151</v>
      </c>
      <c r="G118" s="215"/>
      <c r="H118" s="218">
        <v>41</v>
      </c>
      <c r="I118" s="219"/>
      <c r="J118" s="215"/>
      <c r="K118" s="215"/>
      <c r="L118" s="220"/>
      <c r="M118" s="221"/>
      <c r="N118" s="222"/>
      <c r="O118" s="222"/>
      <c r="P118" s="222"/>
      <c r="Q118" s="222"/>
      <c r="R118" s="222"/>
      <c r="S118" s="222"/>
      <c r="T118" s="223"/>
      <c r="AT118" s="224" t="s">
        <v>149</v>
      </c>
      <c r="AU118" s="224" t="s">
        <v>79</v>
      </c>
      <c r="AV118" s="12" t="s">
        <v>144</v>
      </c>
      <c r="AW118" s="12" t="s">
        <v>34</v>
      </c>
      <c r="AX118" s="12" t="s">
        <v>10</v>
      </c>
      <c r="AY118" s="224" t="s">
        <v>137</v>
      </c>
    </row>
    <row r="119" spans="2:65" s="10" customFormat="1" ht="29.85" customHeight="1">
      <c r="B119" s="174"/>
      <c r="C119" s="175"/>
      <c r="D119" s="176" t="s">
        <v>69</v>
      </c>
      <c r="E119" s="188" t="s">
        <v>185</v>
      </c>
      <c r="F119" s="188" t="s">
        <v>186</v>
      </c>
      <c r="G119" s="175"/>
      <c r="H119" s="175"/>
      <c r="I119" s="178"/>
      <c r="J119" s="189">
        <f>BK119</f>
        <v>0</v>
      </c>
      <c r="K119" s="175"/>
      <c r="L119" s="180"/>
      <c r="M119" s="181"/>
      <c r="N119" s="182"/>
      <c r="O119" s="182"/>
      <c r="P119" s="183">
        <f>SUM(P120:P125)</f>
        <v>0</v>
      </c>
      <c r="Q119" s="182"/>
      <c r="R119" s="183">
        <f>SUM(R120:R125)</f>
        <v>0</v>
      </c>
      <c r="S119" s="182"/>
      <c r="T119" s="184">
        <f>SUM(T120:T125)</f>
        <v>0</v>
      </c>
      <c r="AR119" s="185" t="s">
        <v>10</v>
      </c>
      <c r="AT119" s="186" t="s">
        <v>69</v>
      </c>
      <c r="AU119" s="186" t="s">
        <v>10</v>
      </c>
      <c r="AY119" s="185" t="s">
        <v>137</v>
      </c>
      <c r="BK119" s="187">
        <f>SUM(BK120:BK125)</f>
        <v>0</v>
      </c>
    </row>
    <row r="120" spans="2:65" s="1" customFormat="1" ht="25.5" customHeight="1">
      <c r="B120" s="39"/>
      <c r="C120" s="190" t="s">
        <v>165</v>
      </c>
      <c r="D120" s="190" t="s">
        <v>140</v>
      </c>
      <c r="E120" s="191" t="s">
        <v>187</v>
      </c>
      <c r="F120" s="192" t="s">
        <v>188</v>
      </c>
      <c r="G120" s="193" t="s">
        <v>189</v>
      </c>
      <c r="H120" s="194">
        <v>17.558</v>
      </c>
      <c r="I120" s="195"/>
      <c r="J120" s="196">
        <f>ROUND(I120*H120,0)</f>
        <v>0</v>
      </c>
      <c r="K120" s="192" t="s">
        <v>148</v>
      </c>
      <c r="L120" s="59"/>
      <c r="M120" s="197" t="s">
        <v>22</v>
      </c>
      <c r="N120" s="198" t="s">
        <v>41</v>
      </c>
      <c r="O120" s="40"/>
      <c r="P120" s="199">
        <f>O120*H120</f>
        <v>0</v>
      </c>
      <c r="Q120" s="199">
        <v>0</v>
      </c>
      <c r="R120" s="199">
        <f>Q120*H120</f>
        <v>0</v>
      </c>
      <c r="S120" s="199">
        <v>0</v>
      </c>
      <c r="T120" s="200">
        <f>S120*H120</f>
        <v>0</v>
      </c>
      <c r="AR120" s="22" t="s">
        <v>144</v>
      </c>
      <c r="AT120" s="22" t="s">
        <v>140</v>
      </c>
      <c r="AU120" s="22" t="s">
        <v>79</v>
      </c>
      <c r="AY120" s="22" t="s">
        <v>137</v>
      </c>
      <c r="BE120" s="201">
        <f>IF(N120="základní",J120,0)</f>
        <v>0</v>
      </c>
      <c r="BF120" s="201">
        <f>IF(N120="snížená",J120,0)</f>
        <v>0</v>
      </c>
      <c r="BG120" s="201">
        <f>IF(N120="zákl. přenesená",J120,0)</f>
        <v>0</v>
      </c>
      <c r="BH120" s="201">
        <f>IF(N120="sníž. přenesená",J120,0)</f>
        <v>0</v>
      </c>
      <c r="BI120" s="201">
        <f>IF(N120="nulová",J120,0)</f>
        <v>0</v>
      </c>
      <c r="BJ120" s="22" t="s">
        <v>10</v>
      </c>
      <c r="BK120" s="201">
        <f>ROUND(I120*H120,0)</f>
        <v>0</v>
      </c>
      <c r="BL120" s="22" t="s">
        <v>144</v>
      </c>
      <c r="BM120" s="22" t="s">
        <v>190</v>
      </c>
    </row>
    <row r="121" spans="2:65" s="1" customFormat="1" ht="25.5" customHeight="1">
      <c r="B121" s="39"/>
      <c r="C121" s="190" t="s">
        <v>191</v>
      </c>
      <c r="D121" s="190" t="s">
        <v>140</v>
      </c>
      <c r="E121" s="191" t="s">
        <v>192</v>
      </c>
      <c r="F121" s="192" t="s">
        <v>193</v>
      </c>
      <c r="G121" s="193" t="s">
        <v>189</v>
      </c>
      <c r="H121" s="194">
        <v>17.558</v>
      </c>
      <c r="I121" s="195"/>
      <c r="J121" s="196">
        <f>ROUND(I121*H121,0)</f>
        <v>0</v>
      </c>
      <c r="K121" s="192" t="s">
        <v>148</v>
      </c>
      <c r="L121" s="59"/>
      <c r="M121" s="197" t="s">
        <v>22</v>
      </c>
      <c r="N121" s="198" t="s">
        <v>41</v>
      </c>
      <c r="O121" s="40"/>
      <c r="P121" s="199">
        <f>O121*H121</f>
        <v>0</v>
      </c>
      <c r="Q121" s="199">
        <v>0</v>
      </c>
      <c r="R121" s="199">
        <f>Q121*H121</f>
        <v>0</v>
      </c>
      <c r="S121" s="199">
        <v>0</v>
      </c>
      <c r="T121" s="200">
        <f>S121*H121</f>
        <v>0</v>
      </c>
      <c r="AR121" s="22" t="s">
        <v>144</v>
      </c>
      <c r="AT121" s="22" t="s">
        <v>140</v>
      </c>
      <c r="AU121" s="22" t="s">
        <v>79</v>
      </c>
      <c r="AY121" s="22" t="s">
        <v>137</v>
      </c>
      <c r="BE121" s="201">
        <f>IF(N121="základní",J121,0)</f>
        <v>0</v>
      </c>
      <c r="BF121" s="201">
        <f>IF(N121="snížená",J121,0)</f>
        <v>0</v>
      </c>
      <c r="BG121" s="201">
        <f>IF(N121="zákl. přenesená",J121,0)</f>
        <v>0</v>
      </c>
      <c r="BH121" s="201">
        <f>IF(N121="sníž. přenesená",J121,0)</f>
        <v>0</v>
      </c>
      <c r="BI121" s="201">
        <f>IF(N121="nulová",J121,0)</f>
        <v>0</v>
      </c>
      <c r="BJ121" s="22" t="s">
        <v>10</v>
      </c>
      <c r="BK121" s="201">
        <f>ROUND(I121*H121,0)</f>
        <v>0</v>
      </c>
      <c r="BL121" s="22" t="s">
        <v>144</v>
      </c>
      <c r="BM121" s="22" t="s">
        <v>194</v>
      </c>
    </row>
    <row r="122" spans="2:65" s="1" customFormat="1" ht="25.5" customHeight="1">
      <c r="B122" s="39"/>
      <c r="C122" s="190" t="s">
        <v>168</v>
      </c>
      <c r="D122" s="190" t="s">
        <v>140</v>
      </c>
      <c r="E122" s="191" t="s">
        <v>195</v>
      </c>
      <c r="F122" s="192" t="s">
        <v>196</v>
      </c>
      <c r="G122" s="193" t="s">
        <v>189</v>
      </c>
      <c r="H122" s="194">
        <v>158.02199999999999</v>
      </c>
      <c r="I122" s="195"/>
      <c r="J122" s="196">
        <f>ROUND(I122*H122,0)</f>
        <v>0</v>
      </c>
      <c r="K122" s="192" t="s">
        <v>148</v>
      </c>
      <c r="L122" s="59"/>
      <c r="M122" s="197" t="s">
        <v>22</v>
      </c>
      <c r="N122" s="198" t="s">
        <v>41</v>
      </c>
      <c r="O122" s="40"/>
      <c r="P122" s="199">
        <f>O122*H122</f>
        <v>0</v>
      </c>
      <c r="Q122" s="199">
        <v>0</v>
      </c>
      <c r="R122" s="199">
        <f>Q122*H122</f>
        <v>0</v>
      </c>
      <c r="S122" s="199">
        <v>0</v>
      </c>
      <c r="T122" s="200">
        <f>S122*H122</f>
        <v>0</v>
      </c>
      <c r="AR122" s="22" t="s">
        <v>144</v>
      </c>
      <c r="AT122" s="22" t="s">
        <v>140</v>
      </c>
      <c r="AU122" s="22" t="s">
        <v>79</v>
      </c>
      <c r="AY122" s="22" t="s">
        <v>137</v>
      </c>
      <c r="BE122" s="201">
        <f>IF(N122="základní",J122,0)</f>
        <v>0</v>
      </c>
      <c r="BF122" s="201">
        <f>IF(N122="snížená",J122,0)</f>
        <v>0</v>
      </c>
      <c r="BG122" s="201">
        <f>IF(N122="zákl. přenesená",J122,0)</f>
        <v>0</v>
      </c>
      <c r="BH122" s="201">
        <f>IF(N122="sníž. přenesená",J122,0)</f>
        <v>0</v>
      </c>
      <c r="BI122" s="201">
        <f>IF(N122="nulová",J122,0)</f>
        <v>0</v>
      </c>
      <c r="BJ122" s="22" t="s">
        <v>10</v>
      </c>
      <c r="BK122" s="201">
        <f>ROUND(I122*H122,0)</f>
        <v>0</v>
      </c>
      <c r="BL122" s="22" t="s">
        <v>144</v>
      </c>
      <c r="BM122" s="22" t="s">
        <v>197</v>
      </c>
    </row>
    <row r="123" spans="2:65" s="11" customFormat="1" ht="13.5">
      <c r="B123" s="202"/>
      <c r="C123" s="203"/>
      <c r="D123" s="204" t="s">
        <v>149</v>
      </c>
      <c r="E123" s="205" t="s">
        <v>22</v>
      </c>
      <c r="F123" s="206" t="s">
        <v>198</v>
      </c>
      <c r="G123" s="203"/>
      <c r="H123" s="207">
        <v>158.02199999999999</v>
      </c>
      <c r="I123" s="208"/>
      <c r="J123" s="203"/>
      <c r="K123" s="203"/>
      <c r="L123" s="209"/>
      <c r="M123" s="210"/>
      <c r="N123" s="211"/>
      <c r="O123" s="211"/>
      <c r="P123" s="211"/>
      <c r="Q123" s="211"/>
      <c r="R123" s="211"/>
      <c r="S123" s="211"/>
      <c r="T123" s="212"/>
      <c r="AT123" s="213" t="s">
        <v>149</v>
      </c>
      <c r="AU123" s="213" t="s">
        <v>79</v>
      </c>
      <c r="AV123" s="11" t="s">
        <v>79</v>
      </c>
      <c r="AW123" s="11" t="s">
        <v>34</v>
      </c>
      <c r="AX123" s="11" t="s">
        <v>70</v>
      </c>
      <c r="AY123" s="213" t="s">
        <v>137</v>
      </c>
    </row>
    <row r="124" spans="2:65" s="12" customFormat="1" ht="13.5">
      <c r="B124" s="214"/>
      <c r="C124" s="215"/>
      <c r="D124" s="204" t="s">
        <v>149</v>
      </c>
      <c r="E124" s="216" t="s">
        <v>22</v>
      </c>
      <c r="F124" s="217" t="s">
        <v>151</v>
      </c>
      <c r="G124" s="215"/>
      <c r="H124" s="218">
        <v>158.02199999999999</v>
      </c>
      <c r="I124" s="219"/>
      <c r="J124" s="215"/>
      <c r="K124" s="215"/>
      <c r="L124" s="220"/>
      <c r="M124" s="221"/>
      <c r="N124" s="222"/>
      <c r="O124" s="222"/>
      <c r="P124" s="222"/>
      <c r="Q124" s="222"/>
      <c r="R124" s="222"/>
      <c r="S124" s="222"/>
      <c r="T124" s="223"/>
      <c r="AT124" s="224" t="s">
        <v>149</v>
      </c>
      <c r="AU124" s="224" t="s">
        <v>79</v>
      </c>
      <c r="AV124" s="12" t="s">
        <v>144</v>
      </c>
      <c r="AW124" s="12" t="s">
        <v>34</v>
      </c>
      <c r="AX124" s="12" t="s">
        <v>10</v>
      </c>
      <c r="AY124" s="224" t="s">
        <v>137</v>
      </c>
    </row>
    <row r="125" spans="2:65" s="1" customFormat="1" ht="25.5" customHeight="1">
      <c r="B125" s="39"/>
      <c r="C125" s="190" t="s">
        <v>199</v>
      </c>
      <c r="D125" s="190" t="s">
        <v>140</v>
      </c>
      <c r="E125" s="191" t="s">
        <v>200</v>
      </c>
      <c r="F125" s="192" t="s">
        <v>201</v>
      </c>
      <c r="G125" s="193" t="s">
        <v>189</v>
      </c>
      <c r="H125" s="194">
        <v>17.558</v>
      </c>
      <c r="I125" s="195"/>
      <c r="J125" s="196">
        <f>ROUND(I125*H125,0)</f>
        <v>0</v>
      </c>
      <c r="K125" s="192" t="s">
        <v>148</v>
      </c>
      <c r="L125" s="59"/>
      <c r="M125" s="197" t="s">
        <v>22</v>
      </c>
      <c r="N125" s="198" t="s">
        <v>41</v>
      </c>
      <c r="O125" s="40"/>
      <c r="P125" s="199">
        <f>O125*H125</f>
        <v>0</v>
      </c>
      <c r="Q125" s="199">
        <v>0</v>
      </c>
      <c r="R125" s="199">
        <f>Q125*H125</f>
        <v>0</v>
      </c>
      <c r="S125" s="199">
        <v>0</v>
      </c>
      <c r="T125" s="200">
        <f>S125*H125</f>
        <v>0</v>
      </c>
      <c r="AR125" s="22" t="s">
        <v>144</v>
      </c>
      <c r="AT125" s="22" t="s">
        <v>140</v>
      </c>
      <c r="AU125" s="22" t="s">
        <v>79</v>
      </c>
      <c r="AY125" s="22" t="s">
        <v>137</v>
      </c>
      <c r="BE125" s="201">
        <f>IF(N125="základní",J125,0)</f>
        <v>0</v>
      </c>
      <c r="BF125" s="201">
        <f>IF(N125="snížená",J125,0)</f>
        <v>0</v>
      </c>
      <c r="BG125" s="201">
        <f>IF(N125="zákl. přenesená",J125,0)</f>
        <v>0</v>
      </c>
      <c r="BH125" s="201">
        <f>IF(N125="sníž. přenesená",J125,0)</f>
        <v>0</v>
      </c>
      <c r="BI125" s="201">
        <f>IF(N125="nulová",J125,0)</f>
        <v>0</v>
      </c>
      <c r="BJ125" s="22" t="s">
        <v>10</v>
      </c>
      <c r="BK125" s="201">
        <f>ROUND(I125*H125,0)</f>
        <v>0</v>
      </c>
      <c r="BL125" s="22" t="s">
        <v>144</v>
      </c>
      <c r="BM125" s="22" t="s">
        <v>202</v>
      </c>
    </row>
    <row r="126" spans="2:65" s="10" customFormat="1" ht="29.85" customHeight="1">
      <c r="B126" s="174"/>
      <c r="C126" s="175"/>
      <c r="D126" s="176" t="s">
        <v>69</v>
      </c>
      <c r="E126" s="188" t="s">
        <v>203</v>
      </c>
      <c r="F126" s="188" t="s">
        <v>204</v>
      </c>
      <c r="G126" s="175"/>
      <c r="H126" s="175"/>
      <c r="I126" s="178"/>
      <c r="J126" s="189">
        <f>BK126</f>
        <v>0</v>
      </c>
      <c r="K126" s="175"/>
      <c r="L126" s="180"/>
      <c r="M126" s="181"/>
      <c r="N126" s="182"/>
      <c r="O126" s="182"/>
      <c r="P126" s="183">
        <f>P127</f>
        <v>0</v>
      </c>
      <c r="Q126" s="182"/>
      <c r="R126" s="183">
        <f>R127</f>
        <v>0</v>
      </c>
      <c r="S126" s="182"/>
      <c r="T126" s="184">
        <f>T127</f>
        <v>0</v>
      </c>
      <c r="AR126" s="185" t="s">
        <v>10</v>
      </c>
      <c r="AT126" s="186" t="s">
        <v>69</v>
      </c>
      <c r="AU126" s="186" t="s">
        <v>10</v>
      </c>
      <c r="AY126" s="185" t="s">
        <v>137</v>
      </c>
      <c r="BK126" s="187">
        <f>BK127</f>
        <v>0</v>
      </c>
    </row>
    <row r="127" spans="2:65" s="1" customFormat="1" ht="16.5" customHeight="1">
      <c r="B127" s="39"/>
      <c r="C127" s="190" t="s">
        <v>174</v>
      </c>
      <c r="D127" s="190" t="s">
        <v>140</v>
      </c>
      <c r="E127" s="191" t="s">
        <v>205</v>
      </c>
      <c r="F127" s="192" t="s">
        <v>206</v>
      </c>
      <c r="G127" s="193" t="s">
        <v>189</v>
      </c>
      <c r="H127" s="194">
        <v>0.85799999999999998</v>
      </c>
      <c r="I127" s="195"/>
      <c r="J127" s="196">
        <f>ROUND(I127*H127,0)</f>
        <v>0</v>
      </c>
      <c r="K127" s="192" t="s">
        <v>148</v>
      </c>
      <c r="L127" s="59"/>
      <c r="M127" s="197" t="s">
        <v>22</v>
      </c>
      <c r="N127" s="198" t="s">
        <v>41</v>
      </c>
      <c r="O127" s="40"/>
      <c r="P127" s="199">
        <f>O127*H127</f>
        <v>0</v>
      </c>
      <c r="Q127" s="199">
        <v>0</v>
      </c>
      <c r="R127" s="199">
        <f>Q127*H127</f>
        <v>0</v>
      </c>
      <c r="S127" s="199">
        <v>0</v>
      </c>
      <c r="T127" s="200">
        <f>S127*H127</f>
        <v>0</v>
      </c>
      <c r="AR127" s="22" t="s">
        <v>144</v>
      </c>
      <c r="AT127" s="22" t="s">
        <v>140</v>
      </c>
      <c r="AU127" s="22" t="s">
        <v>79</v>
      </c>
      <c r="AY127" s="22" t="s">
        <v>137</v>
      </c>
      <c r="BE127" s="201">
        <f>IF(N127="základní",J127,0)</f>
        <v>0</v>
      </c>
      <c r="BF127" s="201">
        <f>IF(N127="snížená",J127,0)</f>
        <v>0</v>
      </c>
      <c r="BG127" s="201">
        <f>IF(N127="zákl. přenesená",J127,0)</f>
        <v>0</v>
      </c>
      <c r="BH127" s="201">
        <f>IF(N127="sníž. přenesená",J127,0)</f>
        <v>0</v>
      </c>
      <c r="BI127" s="201">
        <f>IF(N127="nulová",J127,0)</f>
        <v>0</v>
      </c>
      <c r="BJ127" s="22" t="s">
        <v>10</v>
      </c>
      <c r="BK127" s="201">
        <f>ROUND(I127*H127,0)</f>
        <v>0</v>
      </c>
      <c r="BL127" s="22" t="s">
        <v>144</v>
      </c>
      <c r="BM127" s="22" t="s">
        <v>207</v>
      </c>
    </row>
    <row r="128" spans="2:65" s="10" customFormat="1" ht="37.35" customHeight="1">
      <c r="B128" s="174"/>
      <c r="C128" s="175"/>
      <c r="D128" s="176" t="s">
        <v>69</v>
      </c>
      <c r="E128" s="177" t="s">
        <v>208</v>
      </c>
      <c r="F128" s="177" t="s">
        <v>209</v>
      </c>
      <c r="G128" s="175"/>
      <c r="H128" s="175"/>
      <c r="I128" s="178"/>
      <c r="J128" s="179">
        <f>BK128</f>
        <v>0</v>
      </c>
      <c r="K128" s="175"/>
      <c r="L128" s="180"/>
      <c r="M128" s="181"/>
      <c r="N128" s="182"/>
      <c r="O128" s="182"/>
      <c r="P128" s="183">
        <f>P129+P140+P159+P197+P211+P216</f>
        <v>0</v>
      </c>
      <c r="Q128" s="182"/>
      <c r="R128" s="183">
        <f>R129+R140+R159+R197+R211+R216</f>
        <v>0</v>
      </c>
      <c r="S128" s="182"/>
      <c r="T128" s="184">
        <f>T129+T140+T159+T197+T211+T216</f>
        <v>0</v>
      </c>
      <c r="AR128" s="185" t="s">
        <v>10</v>
      </c>
      <c r="AT128" s="186" t="s">
        <v>69</v>
      </c>
      <c r="AU128" s="186" t="s">
        <v>70</v>
      </c>
      <c r="AY128" s="185" t="s">
        <v>137</v>
      </c>
      <c r="BK128" s="187">
        <f>BK129+BK140+BK159+BK197+BK211+BK216</f>
        <v>0</v>
      </c>
    </row>
    <row r="129" spans="2:65" s="10" customFormat="1" ht="19.899999999999999" customHeight="1">
      <c r="B129" s="174"/>
      <c r="C129" s="175"/>
      <c r="D129" s="176" t="s">
        <v>69</v>
      </c>
      <c r="E129" s="188" t="s">
        <v>210</v>
      </c>
      <c r="F129" s="188" t="s">
        <v>211</v>
      </c>
      <c r="G129" s="175"/>
      <c r="H129" s="175"/>
      <c r="I129" s="178"/>
      <c r="J129" s="189">
        <f>BK129</f>
        <v>0</v>
      </c>
      <c r="K129" s="175"/>
      <c r="L129" s="180"/>
      <c r="M129" s="181"/>
      <c r="N129" s="182"/>
      <c r="O129" s="182"/>
      <c r="P129" s="183">
        <f>SUM(P130:P139)</f>
        <v>0</v>
      </c>
      <c r="Q129" s="182"/>
      <c r="R129" s="183">
        <f>SUM(R130:R139)</f>
        <v>0</v>
      </c>
      <c r="S129" s="182"/>
      <c r="T129" s="184">
        <f>SUM(T130:T139)</f>
        <v>0</v>
      </c>
      <c r="AR129" s="185" t="s">
        <v>10</v>
      </c>
      <c r="AT129" s="186" t="s">
        <v>69</v>
      </c>
      <c r="AU129" s="186" t="s">
        <v>10</v>
      </c>
      <c r="AY129" s="185" t="s">
        <v>137</v>
      </c>
      <c r="BK129" s="187">
        <f>SUM(BK130:BK139)</f>
        <v>0</v>
      </c>
    </row>
    <row r="130" spans="2:65" s="1" customFormat="1" ht="25.5" customHeight="1">
      <c r="B130" s="39"/>
      <c r="C130" s="190" t="s">
        <v>11</v>
      </c>
      <c r="D130" s="190" t="s">
        <v>140</v>
      </c>
      <c r="E130" s="191" t="s">
        <v>212</v>
      </c>
      <c r="F130" s="192" t="s">
        <v>213</v>
      </c>
      <c r="G130" s="193" t="s">
        <v>147</v>
      </c>
      <c r="H130" s="194">
        <v>7</v>
      </c>
      <c r="I130" s="195"/>
      <c r="J130" s="196">
        <f>ROUND(I130*H130,0)</f>
        <v>0</v>
      </c>
      <c r="K130" s="192" t="s">
        <v>148</v>
      </c>
      <c r="L130" s="59"/>
      <c r="M130" s="197" t="s">
        <v>22</v>
      </c>
      <c r="N130" s="198" t="s">
        <v>41</v>
      </c>
      <c r="O130" s="40"/>
      <c r="P130" s="199">
        <f>O130*H130</f>
        <v>0</v>
      </c>
      <c r="Q130" s="199">
        <v>0</v>
      </c>
      <c r="R130" s="199">
        <f>Q130*H130</f>
        <v>0</v>
      </c>
      <c r="S130" s="199">
        <v>0</v>
      </c>
      <c r="T130" s="200">
        <f>S130*H130</f>
        <v>0</v>
      </c>
      <c r="AR130" s="22" t="s">
        <v>144</v>
      </c>
      <c r="AT130" s="22" t="s">
        <v>140</v>
      </c>
      <c r="AU130" s="22" t="s">
        <v>79</v>
      </c>
      <c r="AY130" s="22" t="s">
        <v>137</v>
      </c>
      <c r="BE130" s="201">
        <f>IF(N130="základní",J130,0)</f>
        <v>0</v>
      </c>
      <c r="BF130" s="201">
        <f>IF(N130="snížená",J130,0)</f>
        <v>0</v>
      </c>
      <c r="BG130" s="201">
        <f>IF(N130="zákl. přenesená",J130,0)</f>
        <v>0</v>
      </c>
      <c r="BH130" s="201">
        <f>IF(N130="sníž. přenesená",J130,0)</f>
        <v>0</v>
      </c>
      <c r="BI130" s="201">
        <f>IF(N130="nulová",J130,0)</f>
        <v>0</v>
      </c>
      <c r="BJ130" s="22" t="s">
        <v>10</v>
      </c>
      <c r="BK130" s="201">
        <f>ROUND(I130*H130,0)</f>
        <v>0</v>
      </c>
      <c r="BL130" s="22" t="s">
        <v>144</v>
      </c>
      <c r="BM130" s="22" t="s">
        <v>214</v>
      </c>
    </row>
    <row r="131" spans="2:65" s="1" customFormat="1" ht="16.5" customHeight="1">
      <c r="B131" s="39"/>
      <c r="C131" s="225" t="s">
        <v>179</v>
      </c>
      <c r="D131" s="225" t="s">
        <v>215</v>
      </c>
      <c r="E131" s="226" t="s">
        <v>216</v>
      </c>
      <c r="F131" s="227" t="s">
        <v>217</v>
      </c>
      <c r="G131" s="228" t="s">
        <v>189</v>
      </c>
      <c r="H131" s="229">
        <v>2E-3</v>
      </c>
      <c r="I131" s="230"/>
      <c r="J131" s="231">
        <f>ROUND(I131*H131,0)</f>
        <v>0</v>
      </c>
      <c r="K131" s="227" t="s">
        <v>148</v>
      </c>
      <c r="L131" s="232"/>
      <c r="M131" s="233" t="s">
        <v>22</v>
      </c>
      <c r="N131" s="234" t="s">
        <v>41</v>
      </c>
      <c r="O131" s="40"/>
      <c r="P131" s="199">
        <f>O131*H131</f>
        <v>0</v>
      </c>
      <c r="Q131" s="199">
        <v>0</v>
      </c>
      <c r="R131" s="199">
        <f>Q131*H131</f>
        <v>0</v>
      </c>
      <c r="S131" s="199">
        <v>0</v>
      </c>
      <c r="T131" s="200">
        <f>S131*H131</f>
        <v>0</v>
      </c>
      <c r="AR131" s="22" t="s">
        <v>160</v>
      </c>
      <c r="AT131" s="22" t="s">
        <v>215</v>
      </c>
      <c r="AU131" s="22" t="s">
        <v>79</v>
      </c>
      <c r="AY131" s="22" t="s">
        <v>137</v>
      </c>
      <c r="BE131" s="201">
        <f>IF(N131="základní",J131,0)</f>
        <v>0</v>
      </c>
      <c r="BF131" s="201">
        <f>IF(N131="snížená",J131,0)</f>
        <v>0</v>
      </c>
      <c r="BG131" s="201">
        <f>IF(N131="zákl. přenesená",J131,0)</f>
        <v>0</v>
      </c>
      <c r="BH131" s="201">
        <f>IF(N131="sníž. přenesená",J131,0)</f>
        <v>0</v>
      </c>
      <c r="BI131" s="201">
        <f>IF(N131="nulová",J131,0)</f>
        <v>0</v>
      </c>
      <c r="BJ131" s="22" t="s">
        <v>10</v>
      </c>
      <c r="BK131" s="201">
        <f>ROUND(I131*H131,0)</f>
        <v>0</v>
      </c>
      <c r="BL131" s="22" t="s">
        <v>144</v>
      </c>
      <c r="BM131" s="22" t="s">
        <v>218</v>
      </c>
    </row>
    <row r="132" spans="2:65" s="11" customFormat="1" ht="13.5">
      <c r="B132" s="202"/>
      <c r="C132" s="203"/>
      <c r="D132" s="204" t="s">
        <v>149</v>
      </c>
      <c r="E132" s="205" t="s">
        <v>22</v>
      </c>
      <c r="F132" s="206" t="s">
        <v>219</v>
      </c>
      <c r="G132" s="203"/>
      <c r="H132" s="207">
        <v>2E-3</v>
      </c>
      <c r="I132" s="208"/>
      <c r="J132" s="203"/>
      <c r="K132" s="203"/>
      <c r="L132" s="209"/>
      <c r="M132" s="210"/>
      <c r="N132" s="211"/>
      <c r="O132" s="211"/>
      <c r="P132" s="211"/>
      <c r="Q132" s="211"/>
      <c r="R132" s="211"/>
      <c r="S132" s="211"/>
      <c r="T132" s="212"/>
      <c r="AT132" s="213" t="s">
        <v>149</v>
      </c>
      <c r="AU132" s="213" t="s">
        <v>79</v>
      </c>
      <c r="AV132" s="11" t="s">
        <v>79</v>
      </c>
      <c r="AW132" s="11" t="s">
        <v>34</v>
      </c>
      <c r="AX132" s="11" t="s">
        <v>70</v>
      </c>
      <c r="AY132" s="213" t="s">
        <v>137</v>
      </c>
    </row>
    <row r="133" spans="2:65" s="12" customFormat="1" ht="13.5">
      <c r="B133" s="214"/>
      <c r="C133" s="215"/>
      <c r="D133" s="204" t="s">
        <v>149</v>
      </c>
      <c r="E133" s="216" t="s">
        <v>22</v>
      </c>
      <c r="F133" s="217" t="s">
        <v>151</v>
      </c>
      <c r="G133" s="215"/>
      <c r="H133" s="218">
        <v>2E-3</v>
      </c>
      <c r="I133" s="219"/>
      <c r="J133" s="215"/>
      <c r="K133" s="215"/>
      <c r="L133" s="220"/>
      <c r="M133" s="221"/>
      <c r="N133" s="222"/>
      <c r="O133" s="222"/>
      <c r="P133" s="222"/>
      <c r="Q133" s="222"/>
      <c r="R133" s="222"/>
      <c r="S133" s="222"/>
      <c r="T133" s="223"/>
      <c r="AT133" s="224" t="s">
        <v>149</v>
      </c>
      <c r="AU133" s="224" t="s">
        <v>79</v>
      </c>
      <c r="AV133" s="12" t="s">
        <v>144</v>
      </c>
      <c r="AW133" s="12" t="s">
        <v>34</v>
      </c>
      <c r="AX133" s="12" t="s">
        <v>10</v>
      </c>
      <c r="AY133" s="224" t="s">
        <v>137</v>
      </c>
    </row>
    <row r="134" spans="2:65" s="1" customFormat="1" ht="25.5" customHeight="1">
      <c r="B134" s="39"/>
      <c r="C134" s="190" t="s">
        <v>220</v>
      </c>
      <c r="D134" s="190" t="s">
        <v>140</v>
      </c>
      <c r="E134" s="191" t="s">
        <v>221</v>
      </c>
      <c r="F134" s="192" t="s">
        <v>222</v>
      </c>
      <c r="G134" s="193" t="s">
        <v>147</v>
      </c>
      <c r="H134" s="194">
        <v>7</v>
      </c>
      <c r="I134" s="195"/>
      <c r="J134" s="196">
        <f>ROUND(I134*H134,0)</f>
        <v>0</v>
      </c>
      <c r="K134" s="192" t="s">
        <v>148</v>
      </c>
      <c r="L134" s="59"/>
      <c r="M134" s="197" t="s">
        <v>22</v>
      </c>
      <c r="N134" s="198" t="s">
        <v>41</v>
      </c>
      <c r="O134" s="40"/>
      <c r="P134" s="199">
        <f>O134*H134</f>
        <v>0</v>
      </c>
      <c r="Q134" s="199">
        <v>0</v>
      </c>
      <c r="R134" s="199">
        <f>Q134*H134</f>
        <v>0</v>
      </c>
      <c r="S134" s="199">
        <v>0</v>
      </c>
      <c r="T134" s="200">
        <f>S134*H134</f>
        <v>0</v>
      </c>
      <c r="AR134" s="22" t="s">
        <v>144</v>
      </c>
      <c r="AT134" s="22" t="s">
        <v>140</v>
      </c>
      <c r="AU134" s="22" t="s">
        <v>79</v>
      </c>
      <c r="AY134" s="22" t="s">
        <v>137</v>
      </c>
      <c r="BE134" s="201">
        <f>IF(N134="základní",J134,0)</f>
        <v>0</v>
      </c>
      <c r="BF134" s="201">
        <f>IF(N134="snížená",J134,0)</f>
        <v>0</v>
      </c>
      <c r="BG134" s="201">
        <f>IF(N134="zákl. přenesená",J134,0)</f>
        <v>0</v>
      </c>
      <c r="BH134" s="201">
        <f>IF(N134="sníž. přenesená",J134,0)</f>
        <v>0</v>
      </c>
      <c r="BI134" s="201">
        <f>IF(N134="nulová",J134,0)</f>
        <v>0</v>
      </c>
      <c r="BJ134" s="22" t="s">
        <v>10</v>
      </c>
      <c r="BK134" s="201">
        <f>ROUND(I134*H134,0)</f>
        <v>0</v>
      </c>
      <c r="BL134" s="22" t="s">
        <v>144</v>
      </c>
      <c r="BM134" s="22" t="s">
        <v>223</v>
      </c>
    </row>
    <row r="135" spans="2:65" s="1" customFormat="1" ht="25.5" customHeight="1">
      <c r="B135" s="39"/>
      <c r="C135" s="225" t="s">
        <v>183</v>
      </c>
      <c r="D135" s="225" t="s">
        <v>215</v>
      </c>
      <c r="E135" s="226" t="s">
        <v>224</v>
      </c>
      <c r="F135" s="227" t="s">
        <v>225</v>
      </c>
      <c r="G135" s="228" t="s">
        <v>147</v>
      </c>
      <c r="H135" s="229">
        <v>8.0500000000000007</v>
      </c>
      <c r="I135" s="230"/>
      <c r="J135" s="231">
        <f>ROUND(I135*H135,0)</f>
        <v>0</v>
      </c>
      <c r="K135" s="227" t="s">
        <v>148</v>
      </c>
      <c r="L135" s="232"/>
      <c r="M135" s="233" t="s">
        <v>22</v>
      </c>
      <c r="N135" s="234" t="s">
        <v>41</v>
      </c>
      <c r="O135" s="40"/>
      <c r="P135" s="199">
        <f>O135*H135</f>
        <v>0</v>
      </c>
      <c r="Q135" s="199">
        <v>0</v>
      </c>
      <c r="R135" s="199">
        <f>Q135*H135</f>
        <v>0</v>
      </c>
      <c r="S135" s="199">
        <v>0</v>
      </c>
      <c r="T135" s="200">
        <f>S135*H135</f>
        <v>0</v>
      </c>
      <c r="AR135" s="22" t="s">
        <v>160</v>
      </c>
      <c r="AT135" s="22" t="s">
        <v>215</v>
      </c>
      <c r="AU135" s="22" t="s">
        <v>79</v>
      </c>
      <c r="AY135" s="22" t="s">
        <v>137</v>
      </c>
      <c r="BE135" s="201">
        <f>IF(N135="základní",J135,0)</f>
        <v>0</v>
      </c>
      <c r="BF135" s="201">
        <f>IF(N135="snížená",J135,0)</f>
        <v>0</v>
      </c>
      <c r="BG135" s="201">
        <f>IF(N135="zákl. přenesená",J135,0)</f>
        <v>0</v>
      </c>
      <c r="BH135" s="201">
        <f>IF(N135="sníž. přenesená",J135,0)</f>
        <v>0</v>
      </c>
      <c r="BI135" s="201">
        <f>IF(N135="nulová",J135,0)</f>
        <v>0</v>
      </c>
      <c r="BJ135" s="22" t="s">
        <v>10</v>
      </c>
      <c r="BK135" s="201">
        <f>ROUND(I135*H135,0)</f>
        <v>0</v>
      </c>
      <c r="BL135" s="22" t="s">
        <v>144</v>
      </c>
      <c r="BM135" s="22" t="s">
        <v>226</v>
      </c>
    </row>
    <row r="136" spans="2:65" s="11" customFormat="1" ht="13.5">
      <c r="B136" s="202"/>
      <c r="C136" s="203"/>
      <c r="D136" s="204" t="s">
        <v>149</v>
      </c>
      <c r="E136" s="205" t="s">
        <v>22</v>
      </c>
      <c r="F136" s="206" t="s">
        <v>227</v>
      </c>
      <c r="G136" s="203"/>
      <c r="H136" s="207">
        <v>8.0500000000000007</v>
      </c>
      <c r="I136" s="208"/>
      <c r="J136" s="203"/>
      <c r="K136" s="203"/>
      <c r="L136" s="209"/>
      <c r="M136" s="210"/>
      <c r="N136" s="211"/>
      <c r="O136" s="211"/>
      <c r="P136" s="211"/>
      <c r="Q136" s="211"/>
      <c r="R136" s="211"/>
      <c r="S136" s="211"/>
      <c r="T136" s="212"/>
      <c r="AT136" s="213" t="s">
        <v>149</v>
      </c>
      <c r="AU136" s="213" t="s">
        <v>79</v>
      </c>
      <c r="AV136" s="11" t="s">
        <v>79</v>
      </c>
      <c r="AW136" s="11" t="s">
        <v>34</v>
      </c>
      <c r="AX136" s="11" t="s">
        <v>70</v>
      </c>
      <c r="AY136" s="213" t="s">
        <v>137</v>
      </c>
    </row>
    <row r="137" spans="2:65" s="12" customFormat="1" ht="13.5">
      <c r="B137" s="214"/>
      <c r="C137" s="215"/>
      <c r="D137" s="204" t="s">
        <v>149</v>
      </c>
      <c r="E137" s="216" t="s">
        <v>22</v>
      </c>
      <c r="F137" s="217" t="s">
        <v>151</v>
      </c>
      <c r="G137" s="215"/>
      <c r="H137" s="218">
        <v>8.0500000000000007</v>
      </c>
      <c r="I137" s="219"/>
      <c r="J137" s="215"/>
      <c r="K137" s="215"/>
      <c r="L137" s="220"/>
      <c r="M137" s="221"/>
      <c r="N137" s="222"/>
      <c r="O137" s="222"/>
      <c r="P137" s="222"/>
      <c r="Q137" s="222"/>
      <c r="R137" s="222"/>
      <c r="S137" s="222"/>
      <c r="T137" s="223"/>
      <c r="AT137" s="224" t="s">
        <v>149</v>
      </c>
      <c r="AU137" s="224" t="s">
        <v>79</v>
      </c>
      <c r="AV137" s="12" t="s">
        <v>144</v>
      </c>
      <c r="AW137" s="12" t="s">
        <v>34</v>
      </c>
      <c r="AX137" s="12" t="s">
        <v>10</v>
      </c>
      <c r="AY137" s="224" t="s">
        <v>137</v>
      </c>
    </row>
    <row r="138" spans="2:65" s="1" customFormat="1" ht="16.5" customHeight="1">
      <c r="B138" s="39"/>
      <c r="C138" s="190" t="s">
        <v>228</v>
      </c>
      <c r="D138" s="190" t="s">
        <v>140</v>
      </c>
      <c r="E138" s="191" t="s">
        <v>229</v>
      </c>
      <c r="F138" s="192" t="s">
        <v>230</v>
      </c>
      <c r="G138" s="193" t="s">
        <v>147</v>
      </c>
      <c r="H138" s="194">
        <v>395</v>
      </c>
      <c r="I138" s="195"/>
      <c r="J138" s="196">
        <f>ROUND(I138*H138,0)</f>
        <v>0</v>
      </c>
      <c r="K138" s="192" t="s">
        <v>148</v>
      </c>
      <c r="L138" s="59"/>
      <c r="M138" s="197" t="s">
        <v>22</v>
      </c>
      <c r="N138" s="198" t="s">
        <v>41</v>
      </c>
      <c r="O138" s="40"/>
      <c r="P138" s="199">
        <f>O138*H138</f>
        <v>0</v>
      </c>
      <c r="Q138" s="199">
        <v>0</v>
      </c>
      <c r="R138" s="199">
        <f>Q138*H138</f>
        <v>0</v>
      </c>
      <c r="S138" s="199">
        <v>0</v>
      </c>
      <c r="T138" s="200">
        <f>S138*H138</f>
        <v>0</v>
      </c>
      <c r="AR138" s="22" t="s">
        <v>144</v>
      </c>
      <c r="AT138" s="22" t="s">
        <v>140</v>
      </c>
      <c r="AU138" s="22" t="s">
        <v>79</v>
      </c>
      <c r="AY138" s="22" t="s">
        <v>137</v>
      </c>
      <c r="BE138" s="201">
        <f>IF(N138="základní",J138,0)</f>
        <v>0</v>
      </c>
      <c r="BF138" s="201">
        <f>IF(N138="snížená",J138,0)</f>
        <v>0</v>
      </c>
      <c r="BG138" s="201">
        <f>IF(N138="zákl. přenesená",J138,0)</f>
        <v>0</v>
      </c>
      <c r="BH138" s="201">
        <f>IF(N138="sníž. přenesená",J138,0)</f>
        <v>0</v>
      </c>
      <c r="BI138" s="201">
        <f>IF(N138="nulová",J138,0)</f>
        <v>0</v>
      </c>
      <c r="BJ138" s="22" t="s">
        <v>10</v>
      </c>
      <c r="BK138" s="201">
        <f>ROUND(I138*H138,0)</f>
        <v>0</v>
      </c>
      <c r="BL138" s="22" t="s">
        <v>144</v>
      </c>
      <c r="BM138" s="22" t="s">
        <v>231</v>
      </c>
    </row>
    <row r="139" spans="2:65" s="1" customFormat="1" ht="25.5" customHeight="1">
      <c r="B139" s="39"/>
      <c r="C139" s="190" t="s">
        <v>190</v>
      </c>
      <c r="D139" s="190" t="s">
        <v>140</v>
      </c>
      <c r="E139" s="191" t="s">
        <v>232</v>
      </c>
      <c r="F139" s="192" t="s">
        <v>233</v>
      </c>
      <c r="G139" s="193" t="s">
        <v>234</v>
      </c>
      <c r="H139" s="235"/>
      <c r="I139" s="195"/>
      <c r="J139" s="196">
        <f>ROUND(I139*H139,0)</f>
        <v>0</v>
      </c>
      <c r="K139" s="192" t="s">
        <v>148</v>
      </c>
      <c r="L139" s="59"/>
      <c r="M139" s="197" t="s">
        <v>22</v>
      </c>
      <c r="N139" s="198" t="s">
        <v>41</v>
      </c>
      <c r="O139" s="40"/>
      <c r="P139" s="199">
        <f>O139*H139</f>
        <v>0</v>
      </c>
      <c r="Q139" s="199">
        <v>0</v>
      </c>
      <c r="R139" s="199">
        <f>Q139*H139</f>
        <v>0</v>
      </c>
      <c r="S139" s="199">
        <v>0</v>
      </c>
      <c r="T139" s="200">
        <f>S139*H139</f>
        <v>0</v>
      </c>
      <c r="AR139" s="22" t="s">
        <v>144</v>
      </c>
      <c r="AT139" s="22" t="s">
        <v>140</v>
      </c>
      <c r="AU139" s="22" t="s">
        <v>79</v>
      </c>
      <c r="AY139" s="22" t="s">
        <v>137</v>
      </c>
      <c r="BE139" s="201">
        <f>IF(N139="základní",J139,0)</f>
        <v>0</v>
      </c>
      <c r="BF139" s="201">
        <f>IF(N139="snížená",J139,0)</f>
        <v>0</v>
      </c>
      <c r="BG139" s="201">
        <f>IF(N139="zákl. přenesená",J139,0)</f>
        <v>0</v>
      </c>
      <c r="BH139" s="201">
        <f>IF(N139="sníž. přenesená",J139,0)</f>
        <v>0</v>
      </c>
      <c r="BI139" s="201">
        <f>IF(N139="nulová",J139,0)</f>
        <v>0</v>
      </c>
      <c r="BJ139" s="22" t="s">
        <v>10</v>
      </c>
      <c r="BK139" s="201">
        <f>ROUND(I139*H139,0)</f>
        <v>0</v>
      </c>
      <c r="BL139" s="22" t="s">
        <v>144</v>
      </c>
      <c r="BM139" s="22" t="s">
        <v>235</v>
      </c>
    </row>
    <row r="140" spans="2:65" s="10" customFormat="1" ht="29.85" customHeight="1">
      <c r="B140" s="174"/>
      <c r="C140" s="175"/>
      <c r="D140" s="176" t="s">
        <v>69</v>
      </c>
      <c r="E140" s="188" t="s">
        <v>236</v>
      </c>
      <c r="F140" s="188" t="s">
        <v>237</v>
      </c>
      <c r="G140" s="175"/>
      <c r="H140" s="175"/>
      <c r="I140" s="178"/>
      <c r="J140" s="189">
        <f>BK140</f>
        <v>0</v>
      </c>
      <c r="K140" s="175"/>
      <c r="L140" s="180"/>
      <c r="M140" s="181"/>
      <c r="N140" s="182"/>
      <c r="O140" s="182"/>
      <c r="P140" s="183">
        <f>SUM(P141:P158)</f>
        <v>0</v>
      </c>
      <c r="Q140" s="182"/>
      <c r="R140" s="183">
        <f>SUM(R141:R158)</f>
        <v>0</v>
      </c>
      <c r="S140" s="182"/>
      <c r="T140" s="184">
        <f>SUM(T141:T158)</f>
        <v>0</v>
      </c>
      <c r="AR140" s="185" t="s">
        <v>10</v>
      </c>
      <c r="AT140" s="186" t="s">
        <v>69</v>
      </c>
      <c r="AU140" s="186" t="s">
        <v>10</v>
      </c>
      <c r="AY140" s="185" t="s">
        <v>137</v>
      </c>
      <c r="BK140" s="187">
        <f>SUM(BK141:BK158)</f>
        <v>0</v>
      </c>
    </row>
    <row r="141" spans="2:65" s="1" customFormat="1" ht="25.5" customHeight="1">
      <c r="B141" s="39"/>
      <c r="C141" s="190" t="s">
        <v>9</v>
      </c>
      <c r="D141" s="190" t="s">
        <v>140</v>
      </c>
      <c r="E141" s="191" t="s">
        <v>238</v>
      </c>
      <c r="F141" s="192" t="s">
        <v>239</v>
      </c>
      <c r="G141" s="193" t="s">
        <v>178</v>
      </c>
      <c r="H141" s="194">
        <v>4.0250000000000004</v>
      </c>
      <c r="I141" s="195"/>
      <c r="J141" s="196">
        <f>ROUND(I141*H141,0)</f>
        <v>0</v>
      </c>
      <c r="K141" s="192" t="s">
        <v>148</v>
      </c>
      <c r="L141" s="59"/>
      <c r="M141" s="197" t="s">
        <v>22</v>
      </c>
      <c r="N141" s="198" t="s">
        <v>41</v>
      </c>
      <c r="O141" s="40"/>
      <c r="P141" s="199">
        <f>O141*H141</f>
        <v>0</v>
      </c>
      <c r="Q141" s="199">
        <v>0</v>
      </c>
      <c r="R141" s="199">
        <f>Q141*H141</f>
        <v>0</v>
      </c>
      <c r="S141" s="199">
        <v>0</v>
      </c>
      <c r="T141" s="200">
        <f>S141*H141</f>
        <v>0</v>
      </c>
      <c r="AR141" s="22" t="s">
        <v>144</v>
      </c>
      <c r="AT141" s="22" t="s">
        <v>140</v>
      </c>
      <c r="AU141" s="22" t="s">
        <v>79</v>
      </c>
      <c r="AY141" s="22" t="s">
        <v>137</v>
      </c>
      <c r="BE141" s="201">
        <f>IF(N141="základní",J141,0)</f>
        <v>0</v>
      </c>
      <c r="BF141" s="201">
        <f>IF(N141="snížená",J141,0)</f>
        <v>0</v>
      </c>
      <c r="BG141" s="201">
        <f>IF(N141="zákl. přenesená",J141,0)</f>
        <v>0</v>
      </c>
      <c r="BH141" s="201">
        <f>IF(N141="sníž. přenesená",J141,0)</f>
        <v>0</v>
      </c>
      <c r="BI141" s="201">
        <f>IF(N141="nulová",J141,0)</f>
        <v>0</v>
      </c>
      <c r="BJ141" s="22" t="s">
        <v>10</v>
      </c>
      <c r="BK141" s="201">
        <f>ROUND(I141*H141,0)</f>
        <v>0</v>
      </c>
      <c r="BL141" s="22" t="s">
        <v>144</v>
      </c>
      <c r="BM141" s="22" t="s">
        <v>240</v>
      </c>
    </row>
    <row r="142" spans="2:65" s="11" customFormat="1" ht="13.5">
      <c r="B142" s="202"/>
      <c r="C142" s="203"/>
      <c r="D142" s="204" t="s">
        <v>149</v>
      </c>
      <c r="E142" s="205" t="s">
        <v>22</v>
      </c>
      <c r="F142" s="206" t="s">
        <v>241</v>
      </c>
      <c r="G142" s="203"/>
      <c r="H142" s="207">
        <v>0.8</v>
      </c>
      <c r="I142" s="208"/>
      <c r="J142" s="203"/>
      <c r="K142" s="203"/>
      <c r="L142" s="209"/>
      <c r="M142" s="210"/>
      <c r="N142" s="211"/>
      <c r="O142" s="211"/>
      <c r="P142" s="211"/>
      <c r="Q142" s="211"/>
      <c r="R142" s="211"/>
      <c r="S142" s="211"/>
      <c r="T142" s="212"/>
      <c r="AT142" s="213" t="s">
        <v>149</v>
      </c>
      <c r="AU142" s="213" t="s">
        <v>79</v>
      </c>
      <c r="AV142" s="11" t="s">
        <v>79</v>
      </c>
      <c r="AW142" s="11" t="s">
        <v>34</v>
      </c>
      <c r="AX142" s="11" t="s">
        <v>70</v>
      </c>
      <c r="AY142" s="213" t="s">
        <v>137</v>
      </c>
    </row>
    <row r="143" spans="2:65" s="11" customFormat="1" ht="13.5">
      <c r="B143" s="202"/>
      <c r="C143" s="203"/>
      <c r="D143" s="204" t="s">
        <v>149</v>
      </c>
      <c r="E143" s="205" t="s">
        <v>22</v>
      </c>
      <c r="F143" s="206" t="s">
        <v>242</v>
      </c>
      <c r="G143" s="203"/>
      <c r="H143" s="207">
        <v>3.2250000000000001</v>
      </c>
      <c r="I143" s="208"/>
      <c r="J143" s="203"/>
      <c r="K143" s="203"/>
      <c r="L143" s="209"/>
      <c r="M143" s="210"/>
      <c r="N143" s="211"/>
      <c r="O143" s="211"/>
      <c r="P143" s="211"/>
      <c r="Q143" s="211"/>
      <c r="R143" s="211"/>
      <c r="S143" s="211"/>
      <c r="T143" s="212"/>
      <c r="AT143" s="213" t="s">
        <v>149</v>
      </c>
      <c r="AU143" s="213" t="s">
        <v>79</v>
      </c>
      <c r="AV143" s="11" t="s">
        <v>79</v>
      </c>
      <c r="AW143" s="11" t="s">
        <v>34</v>
      </c>
      <c r="AX143" s="11" t="s">
        <v>70</v>
      </c>
      <c r="AY143" s="213" t="s">
        <v>137</v>
      </c>
    </row>
    <row r="144" spans="2:65" s="12" customFormat="1" ht="13.5">
      <c r="B144" s="214"/>
      <c r="C144" s="215"/>
      <c r="D144" s="204" t="s">
        <v>149</v>
      </c>
      <c r="E144" s="216" t="s">
        <v>22</v>
      </c>
      <c r="F144" s="217" t="s">
        <v>151</v>
      </c>
      <c r="G144" s="215"/>
      <c r="H144" s="218">
        <v>4.0250000000000004</v>
      </c>
      <c r="I144" s="219"/>
      <c r="J144" s="215"/>
      <c r="K144" s="215"/>
      <c r="L144" s="220"/>
      <c r="M144" s="221"/>
      <c r="N144" s="222"/>
      <c r="O144" s="222"/>
      <c r="P144" s="222"/>
      <c r="Q144" s="222"/>
      <c r="R144" s="222"/>
      <c r="S144" s="222"/>
      <c r="T144" s="223"/>
      <c r="AT144" s="224" t="s">
        <v>149</v>
      </c>
      <c r="AU144" s="224" t="s">
        <v>79</v>
      </c>
      <c r="AV144" s="12" t="s">
        <v>144</v>
      </c>
      <c r="AW144" s="12" t="s">
        <v>34</v>
      </c>
      <c r="AX144" s="12" t="s">
        <v>10</v>
      </c>
      <c r="AY144" s="224" t="s">
        <v>137</v>
      </c>
    </row>
    <row r="145" spans="2:65" s="1" customFormat="1" ht="25.5" customHeight="1">
      <c r="B145" s="39"/>
      <c r="C145" s="190" t="s">
        <v>194</v>
      </c>
      <c r="D145" s="190" t="s">
        <v>140</v>
      </c>
      <c r="E145" s="191" t="s">
        <v>243</v>
      </c>
      <c r="F145" s="192" t="s">
        <v>244</v>
      </c>
      <c r="G145" s="193" t="s">
        <v>147</v>
      </c>
      <c r="H145" s="194">
        <v>1.08</v>
      </c>
      <c r="I145" s="195"/>
      <c r="J145" s="196">
        <f>ROUND(I145*H145,0)</f>
        <v>0</v>
      </c>
      <c r="K145" s="192" t="s">
        <v>148</v>
      </c>
      <c r="L145" s="59"/>
      <c r="M145" s="197" t="s">
        <v>22</v>
      </c>
      <c r="N145" s="198" t="s">
        <v>41</v>
      </c>
      <c r="O145" s="40"/>
      <c r="P145" s="199">
        <f>O145*H145</f>
        <v>0</v>
      </c>
      <c r="Q145" s="199">
        <v>0</v>
      </c>
      <c r="R145" s="199">
        <f>Q145*H145</f>
        <v>0</v>
      </c>
      <c r="S145" s="199">
        <v>0</v>
      </c>
      <c r="T145" s="200">
        <f>S145*H145</f>
        <v>0</v>
      </c>
      <c r="AR145" s="22" t="s">
        <v>144</v>
      </c>
      <c r="AT145" s="22" t="s">
        <v>140</v>
      </c>
      <c r="AU145" s="22" t="s">
        <v>79</v>
      </c>
      <c r="AY145" s="22" t="s">
        <v>137</v>
      </c>
      <c r="BE145" s="201">
        <f>IF(N145="základní",J145,0)</f>
        <v>0</v>
      </c>
      <c r="BF145" s="201">
        <f>IF(N145="snížená",J145,0)</f>
        <v>0</v>
      </c>
      <c r="BG145" s="201">
        <f>IF(N145="zákl. přenesená",J145,0)</f>
        <v>0</v>
      </c>
      <c r="BH145" s="201">
        <f>IF(N145="sníž. přenesená",J145,0)</f>
        <v>0</v>
      </c>
      <c r="BI145" s="201">
        <f>IF(N145="nulová",J145,0)</f>
        <v>0</v>
      </c>
      <c r="BJ145" s="22" t="s">
        <v>10</v>
      </c>
      <c r="BK145" s="201">
        <f>ROUND(I145*H145,0)</f>
        <v>0</v>
      </c>
      <c r="BL145" s="22" t="s">
        <v>144</v>
      </c>
      <c r="BM145" s="22" t="s">
        <v>245</v>
      </c>
    </row>
    <row r="146" spans="2:65" s="11" customFormat="1" ht="13.5">
      <c r="B146" s="202"/>
      <c r="C146" s="203"/>
      <c r="D146" s="204" t="s">
        <v>149</v>
      </c>
      <c r="E146" s="205" t="s">
        <v>22</v>
      </c>
      <c r="F146" s="206" t="s">
        <v>246</v>
      </c>
      <c r="G146" s="203"/>
      <c r="H146" s="207">
        <v>1.08</v>
      </c>
      <c r="I146" s="208"/>
      <c r="J146" s="203"/>
      <c r="K146" s="203"/>
      <c r="L146" s="209"/>
      <c r="M146" s="210"/>
      <c r="N146" s="211"/>
      <c r="O146" s="211"/>
      <c r="P146" s="211"/>
      <c r="Q146" s="211"/>
      <c r="R146" s="211"/>
      <c r="S146" s="211"/>
      <c r="T146" s="212"/>
      <c r="AT146" s="213" t="s">
        <v>149</v>
      </c>
      <c r="AU146" s="213" t="s">
        <v>79</v>
      </c>
      <c r="AV146" s="11" t="s">
        <v>79</v>
      </c>
      <c r="AW146" s="11" t="s">
        <v>34</v>
      </c>
      <c r="AX146" s="11" t="s">
        <v>70</v>
      </c>
      <c r="AY146" s="213" t="s">
        <v>137</v>
      </c>
    </row>
    <row r="147" spans="2:65" s="12" customFormat="1" ht="13.5">
      <c r="B147" s="214"/>
      <c r="C147" s="215"/>
      <c r="D147" s="204" t="s">
        <v>149</v>
      </c>
      <c r="E147" s="216" t="s">
        <v>22</v>
      </c>
      <c r="F147" s="217" t="s">
        <v>151</v>
      </c>
      <c r="G147" s="215"/>
      <c r="H147" s="218">
        <v>1.08</v>
      </c>
      <c r="I147" s="219"/>
      <c r="J147" s="215"/>
      <c r="K147" s="215"/>
      <c r="L147" s="220"/>
      <c r="M147" s="221"/>
      <c r="N147" s="222"/>
      <c r="O147" s="222"/>
      <c r="P147" s="222"/>
      <c r="Q147" s="222"/>
      <c r="R147" s="222"/>
      <c r="S147" s="222"/>
      <c r="T147" s="223"/>
      <c r="AT147" s="224" t="s">
        <v>149</v>
      </c>
      <c r="AU147" s="224" t="s">
        <v>79</v>
      </c>
      <c r="AV147" s="12" t="s">
        <v>144</v>
      </c>
      <c r="AW147" s="12" t="s">
        <v>34</v>
      </c>
      <c r="AX147" s="12" t="s">
        <v>10</v>
      </c>
      <c r="AY147" s="224" t="s">
        <v>137</v>
      </c>
    </row>
    <row r="148" spans="2:65" s="1" customFormat="1" ht="25.5" customHeight="1">
      <c r="B148" s="39"/>
      <c r="C148" s="190" t="s">
        <v>247</v>
      </c>
      <c r="D148" s="190" t="s">
        <v>140</v>
      </c>
      <c r="E148" s="191" t="s">
        <v>248</v>
      </c>
      <c r="F148" s="192" t="s">
        <v>249</v>
      </c>
      <c r="G148" s="193" t="s">
        <v>147</v>
      </c>
      <c r="H148" s="194">
        <v>129</v>
      </c>
      <c r="I148" s="195"/>
      <c r="J148" s="196">
        <f>ROUND(I148*H148,0)</f>
        <v>0</v>
      </c>
      <c r="K148" s="192" t="s">
        <v>148</v>
      </c>
      <c r="L148" s="59"/>
      <c r="M148" s="197" t="s">
        <v>22</v>
      </c>
      <c r="N148" s="198" t="s">
        <v>41</v>
      </c>
      <c r="O148" s="40"/>
      <c r="P148" s="199">
        <f>O148*H148</f>
        <v>0</v>
      </c>
      <c r="Q148" s="199">
        <v>0</v>
      </c>
      <c r="R148" s="199">
        <f>Q148*H148</f>
        <v>0</v>
      </c>
      <c r="S148" s="199">
        <v>0</v>
      </c>
      <c r="T148" s="200">
        <f>S148*H148</f>
        <v>0</v>
      </c>
      <c r="AR148" s="22" t="s">
        <v>144</v>
      </c>
      <c r="AT148" s="22" t="s">
        <v>140</v>
      </c>
      <c r="AU148" s="22" t="s">
        <v>79</v>
      </c>
      <c r="AY148" s="22" t="s">
        <v>137</v>
      </c>
      <c r="BE148" s="201">
        <f>IF(N148="základní",J148,0)</f>
        <v>0</v>
      </c>
      <c r="BF148" s="201">
        <f>IF(N148="snížená",J148,0)</f>
        <v>0</v>
      </c>
      <c r="BG148" s="201">
        <f>IF(N148="zákl. přenesená",J148,0)</f>
        <v>0</v>
      </c>
      <c r="BH148" s="201">
        <f>IF(N148="sníž. přenesená",J148,0)</f>
        <v>0</v>
      </c>
      <c r="BI148" s="201">
        <f>IF(N148="nulová",J148,0)</f>
        <v>0</v>
      </c>
      <c r="BJ148" s="22" t="s">
        <v>10</v>
      </c>
      <c r="BK148" s="201">
        <f>ROUND(I148*H148,0)</f>
        <v>0</v>
      </c>
      <c r="BL148" s="22" t="s">
        <v>144</v>
      </c>
      <c r="BM148" s="22" t="s">
        <v>250</v>
      </c>
    </row>
    <row r="149" spans="2:65" s="11" customFormat="1" ht="13.5">
      <c r="B149" s="202"/>
      <c r="C149" s="203"/>
      <c r="D149" s="204" t="s">
        <v>149</v>
      </c>
      <c r="E149" s="205" t="s">
        <v>22</v>
      </c>
      <c r="F149" s="206" t="s">
        <v>251</v>
      </c>
      <c r="G149" s="203"/>
      <c r="H149" s="207">
        <v>129</v>
      </c>
      <c r="I149" s="208"/>
      <c r="J149" s="203"/>
      <c r="K149" s="203"/>
      <c r="L149" s="209"/>
      <c r="M149" s="210"/>
      <c r="N149" s="211"/>
      <c r="O149" s="211"/>
      <c r="P149" s="211"/>
      <c r="Q149" s="211"/>
      <c r="R149" s="211"/>
      <c r="S149" s="211"/>
      <c r="T149" s="212"/>
      <c r="AT149" s="213" t="s">
        <v>149</v>
      </c>
      <c r="AU149" s="213" t="s">
        <v>79</v>
      </c>
      <c r="AV149" s="11" t="s">
        <v>79</v>
      </c>
      <c r="AW149" s="11" t="s">
        <v>34</v>
      </c>
      <c r="AX149" s="11" t="s">
        <v>70</v>
      </c>
      <c r="AY149" s="213" t="s">
        <v>137</v>
      </c>
    </row>
    <row r="150" spans="2:65" s="12" customFormat="1" ht="13.5">
      <c r="B150" s="214"/>
      <c r="C150" s="215"/>
      <c r="D150" s="204" t="s">
        <v>149</v>
      </c>
      <c r="E150" s="216" t="s">
        <v>22</v>
      </c>
      <c r="F150" s="217" t="s">
        <v>151</v>
      </c>
      <c r="G150" s="215"/>
      <c r="H150" s="218">
        <v>129</v>
      </c>
      <c r="I150" s="219"/>
      <c r="J150" s="215"/>
      <c r="K150" s="215"/>
      <c r="L150" s="220"/>
      <c r="M150" s="221"/>
      <c r="N150" s="222"/>
      <c r="O150" s="222"/>
      <c r="P150" s="222"/>
      <c r="Q150" s="222"/>
      <c r="R150" s="222"/>
      <c r="S150" s="222"/>
      <c r="T150" s="223"/>
      <c r="AT150" s="224" t="s">
        <v>149</v>
      </c>
      <c r="AU150" s="224" t="s">
        <v>79</v>
      </c>
      <c r="AV150" s="12" t="s">
        <v>144</v>
      </c>
      <c r="AW150" s="12" t="s">
        <v>34</v>
      </c>
      <c r="AX150" s="12" t="s">
        <v>10</v>
      </c>
      <c r="AY150" s="224" t="s">
        <v>137</v>
      </c>
    </row>
    <row r="151" spans="2:65" s="1" customFormat="1" ht="16.5" customHeight="1">
      <c r="B151" s="39"/>
      <c r="C151" s="225" t="s">
        <v>197</v>
      </c>
      <c r="D151" s="225" t="s">
        <v>215</v>
      </c>
      <c r="E151" s="226" t="s">
        <v>252</v>
      </c>
      <c r="F151" s="227" t="s">
        <v>253</v>
      </c>
      <c r="G151" s="228" t="s">
        <v>178</v>
      </c>
      <c r="H151" s="229">
        <v>3.548</v>
      </c>
      <c r="I151" s="230"/>
      <c r="J151" s="231">
        <f>ROUND(I151*H151,0)</f>
        <v>0</v>
      </c>
      <c r="K151" s="227" t="s">
        <v>148</v>
      </c>
      <c r="L151" s="232"/>
      <c r="M151" s="233" t="s">
        <v>22</v>
      </c>
      <c r="N151" s="234" t="s">
        <v>41</v>
      </c>
      <c r="O151" s="40"/>
      <c r="P151" s="199">
        <f>O151*H151</f>
        <v>0</v>
      </c>
      <c r="Q151" s="199">
        <v>0</v>
      </c>
      <c r="R151" s="199">
        <f>Q151*H151</f>
        <v>0</v>
      </c>
      <c r="S151" s="199">
        <v>0</v>
      </c>
      <c r="T151" s="200">
        <f>S151*H151</f>
        <v>0</v>
      </c>
      <c r="AR151" s="22" t="s">
        <v>160</v>
      </c>
      <c r="AT151" s="22" t="s">
        <v>215</v>
      </c>
      <c r="AU151" s="22" t="s">
        <v>79</v>
      </c>
      <c r="AY151" s="22" t="s">
        <v>137</v>
      </c>
      <c r="BE151" s="201">
        <f>IF(N151="základní",J151,0)</f>
        <v>0</v>
      </c>
      <c r="BF151" s="201">
        <f>IF(N151="snížená",J151,0)</f>
        <v>0</v>
      </c>
      <c r="BG151" s="201">
        <f>IF(N151="zákl. přenesená",J151,0)</f>
        <v>0</v>
      </c>
      <c r="BH151" s="201">
        <f>IF(N151="sníž. přenesená",J151,0)</f>
        <v>0</v>
      </c>
      <c r="BI151" s="201">
        <f>IF(N151="nulová",J151,0)</f>
        <v>0</v>
      </c>
      <c r="BJ151" s="22" t="s">
        <v>10</v>
      </c>
      <c r="BK151" s="201">
        <f>ROUND(I151*H151,0)</f>
        <v>0</v>
      </c>
      <c r="BL151" s="22" t="s">
        <v>144</v>
      </c>
      <c r="BM151" s="22" t="s">
        <v>254</v>
      </c>
    </row>
    <row r="152" spans="2:65" s="1" customFormat="1" ht="16.5" customHeight="1">
      <c r="B152" s="39"/>
      <c r="C152" s="190" t="s">
        <v>255</v>
      </c>
      <c r="D152" s="190" t="s">
        <v>140</v>
      </c>
      <c r="E152" s="191" t="s">
        <v>256</v>
      </c>
      <c r="F152" s="192" t="s">
        <v>257</v>
      </c>
      <c r="G152" s="193" t="s">
        <v>147</v>
      </c>
      <c r="H152" s="194">
        <v>129</v>
      </c>
      <c r="I152" s="195"/>
      <c r="J152" s="196">
        <f>ROUND(I152*H152,0)</f>
        <v>0</v>
      </c>
      <c r="K152" s="192" t="s">
        <v>148</v>
      </c>
      <c r="L152" s="59"/>
      <c r="M152" s="197" t="s">
        <v>22</v>
      </c>
      <c r="N152" s="198" t="s">
        <v>41</v>
      </c>
      <c r="O152" s="40"/>
      <c r="P152" s="199">
        <f>O152*H152</f>
        <v>0</v>
      </c>
      <c r="Q152" s="199">
        <v>0</v>
      </c>
      <c r="R152" s="199">
        <f>Q152*H152</f>
        <v>0</v>
      </c>
      <c r="S152" s="199">
        <v>0</v>
      </c>
      <c r="T152" s="200">
        <f>S152*H152</f>
        <v>0</v>
      </c>
      <c r="AR152" s="22" t="s">
        <v>144</v>
      </c>
      <c r="AT152" s="22" t="s">
        <v>140</v>
      </c>
      <c r="AU152" s="22" t="s">
        <v>79</v>
      </c>
      <c r="AY152" s="22" t="s">
        <v>137</v>
      </c>
      <c r="BE152" s="201">
        <f>IF(N152="základní",J152,0)</f>
        <v>0</v>
      </c>
      <c r="BF152" s="201">
        <f>IF(N152="snížená",J152,0)</f>
        <v>0</v>
      </c>
      <c r="BG152" s="201">
        <f>IF(N152="zákl. přenesená",J152,0)</f>
        <v>0</v>
      </c>
      <c r="BH152" s="201">
        <f>IF(N152="sníž. přenesená",J152,0)</f>
        <v>0</v>
      </c>
      <c r="BI152" s="201">
        <f>IF(N152="nulová",J152,0)</f>
        <v>0</v>
      </c>
      <c r="BJ152" s="22" t="s">
        <v>10</v>
      </c>
      <c r="BK152" s="201">
        <f>ROUND(I152*H152,0)</f>
        <v>0</v>
      </c>
      <c r="BL152" s="22" t="s">
        <v>144</v>
      </c>
      <c r="BM152" s="22" t="s">
        <v>258</v>
      </c>
    </row>
    <row r="153" spans="2:65" s="11" customFormat="1" ht="13.5">
      <c r="B153" s="202"/>
      <c r="C153" s="203"/>
      <c r="D153" s="204" t="s">
        <v>149</v>
      </c>
      <c r="E153" s="205" t="s">
        <v>22</v>
      </c>
      <c r="F153" s="206" t="s">
        <v>251</v>
      </c>
      <c r="G153" s="203"/>
      <c r="H153" s="207">
        <v>129</v>
      </c>
      <c r="I153" s="208"/>
      <c r="J153" s="203"/>
      <c r="K153" s="203"/>
      <c r="L153" s="209"/>
      <c r="M153" s="210"/>
      <c r="N153" s="211"/>
      <c r="O153" s="211"/>
      <c r="P153" s="211"/>
      <c r="Q153" s="211"/>
      <c r="R153" s="211"/>
      <c r="S153" s="211"/>
      <c r="T153" s="212"/>
      <c r="AT153" s="213" t="s">
        <v>149</v>
      </c>
      <c r="AU153" s="213" t="s">
        <v>79</v>
      </c>
      <c r="AV153" s="11" t="s">
        <v>79</v>
      </c>
      <c r="AW153" s="11" t="s">
        <v>34</v>
      </c>
      <c r="AX153" s="11" t="s">
        <v>70</v>
      </c>
      <c r="AY153" s="213" t="s">
        <v>137</v>
      </c>
    </row>
    <row r="154" spans="2:65" s="12" customFormat="1" ht="13.5">
      <c r="B154" s="214"/>
      <c r="C154" s="215"/>
      <c r="D154" s="204" t="s">
        <v>149</v>
      </c>
      <c r="E154" s="216" t="s">
        <v>22</v>
      </c>
      <c r="F154" s="217" t="s">
        <v>151</v>
      </c>
      <c r="G154" s="215"/>
      <c r="H154" s="218">
        <v>129</v>
      </c>
      <c r="I154" s="219"/>
      <c r="J154" s="215"/>
      <c r="K154" s="215"/>
      <c r="L154" s="220"/>
      <c r="M154" s="221"/>
      <c r="N154" s="222"/>
      <c r="O154" s="222"/>
      <c r="P154" s="222"/>
      <c r="Q154" s="222"/>
      <c r="R154" s="222"/>
      <c r="S154" s="222"/>
      <c r="T154" s="223"/>
      <c r="AT154" s="224" t="s">
        <v>149</v>
      </c>
      <c r="AU154" s="224" t="s">
        <v>79</v>
      </c>
      <c r="AV154" s="12" t="s">
        <v>144</v>
      </c>
      <c r="AW154" s="12" t="s">
        <v>34</v>
      </c>
      <c r="AX154" s="12" t="s">
        <v>10</v>
      </c>
      <c r="AY154" s="224" t="s">
        <v>137</v>
      </c>
    </row>
    <row r="155" spans="2:65" s="1" customFormat="1" ht="25.5" customHeight="1">
      <c r="B155" s="39"/>
      <c r="C155" s="190" t="s">
        <v>202</v>
      </c>
      <c r="D155" s="190" t="s">
        <v>140</v>
      </c>
      <c r="E155" s="191" t="s">
        <v>259</v>
      </c>
      <c r="F155" s="192" t="s">
        <v>260</v>
      </c>
      <c r="G155" s="193" t="s">
        <v>178</v>
      </c>
      <c r="H155" s="194">
        <v>3.548</v>
      </c>
      <c r="I155" s="195"/>
      <c r="J155" s="196">
        <f>ROUND(I155*H155,0)</f>
        <v>0</v>
      </c>
      <c r="K155" s="192" t="s">
        <v>148</v>
      </c>
      <c r="L155" s="59"/>
      <c r="M155" s="197" t="s">
        <v>22</v>
      </c>
      <c r="N155" s="198" t="s">
        <v>41</v>
      </c>
      <c r="O155" s="40"/>
      <c r="P155" s="199">
        <f>O155*H155</f>
        <v>0</v>
      </c>
      <c r="Q155" s="199">
        <v>0</v>
      </c>
      <c r="R155" s="199">
        <f>Q155*H155</f>
        <v>0</v>
      </c>
      <c r="S155" s="199">
        <v>0</v>
      </c>
      <c r="T155" s="200">
        <f>S155*H155</f>
        <v>0</v>
      </c>
      <c r="AR155" s="22" t="s">
        <v>144</v>
      </c>
      <c r="AT155" s="22" t="s">
        <v>140</v>
      </c>
      <c r="AU155" s="22" t="s">
        <v>79</v>
      </c>
      <c r="AY155" s="22" t="s">
        <v>137</v>
      </c>
      <c r="BE155" s="201">
        <f>IF(N155="základní",J155,0)</f>
        <v>0</v>
      </c>
      <c r="BF155" s="201">
        <f>IF(N155="snížená",J155,0)</f>
        <v>0</v>
      </c>
      <c r="BG155" s="201">
        <f>IF(N155="zákl. přenesená",J155,0)</f>
        <v>0</v>
      </c>
      <c r="BH155" s="201">
        <f>IF(N155="sníž. přenesená",J155,0)</f>
        <v>0</v>
      </c>
      <c r="BI155" s="201">
        <f>IF(N155="nulová",J155,0)</f>
        <v>0</v>
      </c>
      <c r="BJ155" s="22" t="s">
        <v>10</v>
      </c>
      <c r="BK155" s="201">
        <f>ROUND(I155*H155,0)</f>
        <v>0</v>
      </c>
      <c r="BL155" s="22" t="s">
        <v>144</v>
      </c>
      <c r="BM155" s="22" t="s">
        <v>261</v>
      </c>
    </row>
    <row r="156" spans="2:65" s="11" customFormat="1" ht="13.5">
      <c r="B156" s="202"/>
      <c r="C156" s="203"/>
      <c r="D156" s="204" t="s">
        <v>149</v>
      </c>
      <c r="E156" s="205" t="s">
        <v>22</v>
      </c>
      <c r="F156" s="206" t="s">
        <v>262</v>
      </c>
      <c r="G156" s="203"/>
      <c r="H156" s="207">
        <v>3.548</v>
      </c>
      <c r="I156" s="208"/>
      <c r="J156" s="203"/>
      <c r="K156" s="203"/>
      <c r="L156" s="209"/>
      <c r="M156" s="210"/>
      <c r="N156" s="211"/>
      <c r="O156" s="211"/>
      <c r="P156" s="211"/>
      <c r="Q156" s="211"/>
      <c r="R156" s="211"/>
      <c r="S156" s="211"/>
      <c r="T156" s="212"/>
      <c r="AT156" s="213" t="s">
        <v>149</v>
      </c>
      <c r="AU156" s="213" t="s">
        <v>79</v>
      </c>
      <c r="AV156" s="11" t="s">
        <v>79</v>
      </c>
      <c r="AW156" s="11" t="s">
        <v>34</v>
      </c>
      <c r="AX156" s="11" t="s">
        <v>70</v>
      </c>
      <c r="AY156" s="213" t="s">
        <v>137</v>
      </c>
    </row>
    <row r="157" spans="2:65" s="12" customFormat="1" ht="13.5">
      <c r="B157" s="214"/>
      <c r="C157" s="215"/>
      <c r="D157" s="204" t="s">
        <v>149</v>
      </c>
      <c r="E157" s="216" t="s">
        <v>22</v>
      </c>
      <c r="F157" s="217" t="s">
        <v>151</v>
      </c>
      <c r="G157" s="215"/>
      <c r="H157" s="218">
        <v>3.548</v>
      </c>
      <c r="I157" s="219"/>
      <c r="J157" s="215"/>
      <c r="K157" s="215"/>
      <c r="L157" s="220"/>
      <c r="M157" s="221"/>
      <c r="N157" s="222"/>
      <c r="O157" s="222"/>
      <c r="P157" s="222"/>
      <c r="Q157" s="222"/>
      <c r="R157" s="222"/>
      <c r="S157" s="222"/>
      <c r="T157" s="223"/>
      <c r="AT157" s="224" t="s">
        <v>149</v>
      </c>
      <c r="AU157" s="224" t="s">
        <v>79</v>
      </c>
      <c r="AV157" s="12" t="s">
        <v>144</v>
      </c>
      <c r="AW157" s="12" t="s">
        <v>34</v>
      </c>
      <c r="AX157" s="12" t="s">
        <v>10</v>
      </c>
      <c r="AY157" s="224" t="s">
        <v>137</v>
      </c>
    </row>
    <row r="158" spans="2:65" s="1" customFormat="1" ht="16.5" customHeight="1">
      <c r="B158" s="39"/>
      <c r="C158" s="190" t="s">
        <v>263</v>
      </c>
      <c r="D158" s="190" t="s">
        <v>140</v>
      </c>
      <c r="E158" s="191" t="s">
        <v>264</v>
      </c>
      <c r="F158" s="192" t="s">
        <v>265</v>
      </c>
      <c r="G158" s="193" t="s">
        <v>234</v>
      </c>
      <c r="H158" s="235"/>
      <c r="I158" s="195"/>
      <c r="J158" s="196">
        <f>ROUND(I158*H158,0)</f>
        <v>0</v>
      </c>
      <c r="K158" s="192" t="s">
        <v>148</v>
      </c>
      <c r="L158" s="59"/>
      <c r="M158" s="197" t="s">
        <v>22</v>
      </c>
      <c r="N158" s="198" t="s">
        <v>41</v>
      </c>
      <c r="O158" s="40"/>
      <c r="P158" s="199">
        <f>O158*H158</f>
        <v>0</v>
      </c>
      <c r="Q158" s="199">
        <v>0</v>
      </c>
      <c r="R158" s="199">
        <f>Q158*H158</f>
        <v>0</v>
      </c>
      <c r="S158" s="199">
        <v>0</v>
      </c>
      <c r="T158" s="200">
        <f>S158*H158</f>
        <v>0</v>
      </c>
      <c r="AR158" s="22" t="s">
        <v>144</v>
      </c>
      <c r="AT158" s="22" t="s">
        <v>140</v>
      </c>
      <c r="AU158" s="22" t="s">
        <v>79</v>
      </c>
      <c r="AY158" s="22" t="s">
        <v>137</v>
      </c>
      <c r="BE158" s="201">
        <f>IF(N158="základní",J158,0)</f>
        <v>0</v>
      </c>
      <c r="BF158" s="201">
        <f>IF(N158="snížená",J158,0)</f>
        <v>0</v>
      </c>
      <c r="BG158" s="201">
        <f>IF(N158="zákl. přenesená",J158,0)</f>
        <v>0</v>
      </c>
      <c r="BH158" s="201">
        <f>IF(N158="sníž. přenesená",J158,0)</f>
        <v>0</v>
      </c>
      <c r="BI158" s="201">
        <f>IF(N158="nulová",J158,0)</f>
        <v>0</v>
      </c>
      <c r="BJ158" s="22" t="s">
        <v>10</v>
      </c>
      <c r="BK158" s="201">
        <f>ROUND(I158*H158,0)</f>
        <v>0</v>
      </c>
      <c r="BL158" s="22" t="s">
        <v>144</v>
      </c>
      <c r="BM158" s="22" t="s">
        <v>266</v>
      </c>
    </row>
    <row r="159" spans="2:65" s="10" customFormat="1" ht="29.85" customHeight="1">
      <c r="B159" s="174"/>
      <c r="C159" s="175"/>
      <c r="D159" s="176" t="s">
        <v>69</v>
      </c>
      <c r="E159" s="188" t="s">
        <v>267</v>
      </c>
      <c r="F159" s="188" t="s">
        <v>268</v>
      </c>
      <c r="G159" s="175"/>
      <c r="H159" s="175"/>
      <c r="I159" s="178"/>
      <c r="J159" s="189">
        <f>BK159</f>
        <v>0</v>
      </c>
      <c r="K159" s="175"/>
      <c r="L159" s="180"/>
      <c r="M159" s="181"/>
      <c r="N159" s="182"/>
      <c r="O159" s="182"/>
      <c r="P159" s="183">
        <f>SUM(P160:P196)</f>
        <v>0</v>
      </c>
      <c r="Q159" s="182"/>
      <c r="R159" s="183">
        <f>SUM(R160:R196)</f>
        <v>0</v>
      </c>
      <c r="S159" s="182"/>
      <c r="T159" s="184">
        <f>SUM(T160:T196)</f>
        <v>0</v>
      </c>
      <c r="AR159" s="185" t="s">
        <v>10</v>
      </c>
      <c r="AT159" s="186" t="s">
        <v>69</v>
      </c>
      <c r="AU159" s="186" t="s">
        <v>10</v>
      </c>
      <c r="AY159" s="185" t="s">
        <v>137</v>
      </c>
      <c r="BK159" s="187">
        <f>SUM(BK160:BK196)</f>
        <v>0</v>
      </c>
    </row>
    <row r="160" spans="2:65" s="1" customFormat="1" ht="16.5" customHeight="1">
      <c r="B160" s="39"/>
      <c r="C160" s="190" t="s">
        <v>207</v>
      </c>
      <c r="D160" s="190" t="s">
        <v>140</v>
      </c>
      <c r="E160" s="191" t="s">
        <v>269</v>
      </c>
      <c r="F160" s="192" t="s">
        <v>270</v>
      </c>
      <c r="G160" s="193" t="s">
        <v>173</v>
      </c>
      <c r="H160" s="194">
        <v>77</v>
      </c>
      <c r="I160" s="195"/>
      <c r="J160" s="196">
        <f>ROUND(I160*H160,0)</f>
        <v>0</v>
      </c>
      <c r="K160" s="192" t="s">
        <v>148</v>
      </c>
      <c r="L160" s="59"/>
      <c r="M160" s="197" t="s">
        <v>22</v>
      </c>
      <c r="N160" s="198" t="s">
        <v>41</v>
      </c>
      <c r="O160" s="40"/>
      <c r="P160" s="199">
        <f>O160*H160</f>
        <v>0</v>
      </c>
      <c r="Q160" s="199">
        <v>0</v>
      </c>
      <c r="R160" s="199">
        <f>Q160*H160</f>
        <v>0</v>
      </c>
      <c r="S160" s="199">
        <v>0</v>
      </c>
      <c r="T160" s="200">
        <f>S160*H160</f>
        <v>0</v>
      </c>
      <c r="AR160" s="22" t="s">
        <v>144</v>
      </c>
      <c r="AT160" s="22" t="s">
        <v>140</v>
      </c>
      <c r="AU160" s="22" t="s">
        <v>79</v>
      </c>
      <c r="AY160" s="22" t="s">
        <v>137</v>
      </c>
      <c r="BE160" s="201">
        <f>IF(N160="základní",J160,0)</f>
        <v>0</v>
      </c>
      <c r="BF160" s="201">
        <f>IF(N160="snížená",J160,0)</f>
        <v>0</v>
      </c>
      <c r="BG160" s="201">
        <f>IF(N160="zákl. přenesená",J160,0)</f>
        <v>0</v>
      </c>
      <c r="BH160" s="201">
        <f>IF(N160="sníž. přenesená",J160,0)</f>
        <v>0</v>
      </c>
      <c r="BI160" s="201">
        <f>IF(N160="nulová",J160,0)</f>
        <v>0</v>
      </c>
      <c r="BJ160" s="22" t="s">
        <v>10</v>
      </c>
      <c r="BK160" s="201">
        <f>ROUND(I160*H160,0)</f>
        <v>0</v>
      </c>
      <c r="BL160" s="22" t="s">
        <v>144</v>
      </c>
      <c r="BM160" s="22" t="s">
        <v>271</v>
      </c>
    </row>
    <row r="161" spans="2:65" s="11" customFormat="1" ht="13.5">
      <c r="B161" s="202"/>
      <c r="C161" s="203"/>
      <c r="D161" s="204" t="s">
        <v>149</v>
      </c>
      <c r="E161" s="205" t="s">
        <v>22</v>
      </c>
      <c r="F161" s="206" t="s">
        <v>272</v>
      </c>
      <c r="G161" s="203"/>
      <c r="H161" s="207">
        <v>77</v>
      </c>
      <c r="I161" s="208"/>
      <c r="J161" s="203"/>
      <c r="K161" s="203"/>
      <c r="L161" s="209"/>
      <c r="M161" s="210"/>
      <c r="N161" s="211"/>
      <c r="O161" s="211"/>
      <c r="P161" s="211"/>
      <c r="Q161" s="211"/>
      <c r="R161" s="211"/>
      <c r="S161" s="211"/>
      <c r="T161" s="212"/>
      <c r="AT161" s="213" t="s">
        <v>149</v>
      </c>
      <c r="AU161" s="213" t="s">
        <v>79</v>
      </c>
      <c r="AV161" s="11" t="s">
        <v>79</v>
      </c>
      <c r="AW161" s="11" t="s">
        <v>34</v>
      </c>
      <c r="AX161" s="11" t="s">
        <v>70</v>
      </c>
      <c r="AY161" s="213" t="s">
        <v>137</v>
      </c>
    </row>
    <row r="162" spans="2:65" s="12" customFormat="1" ht="13.5">
      <c r="B162" s="214"/>
      <c r="C162" s="215"/>
      <c r="D162" s="204" t="s">
        <v>149</v>
      </c>
      <c r="E162" s="216" t="s">
        <v>22</v>
      </c>
      <c r="F162" s="217" t="s">
        <v>151</v>
      </c>
      <c r="G162" s="215"/>
      <c r="H162" s="218">
        <v>77</v>
      </c>
      <c r="I162" s="219"/>
      <c r="J162" s="215"/>
      <c r="K162" s="215"/>
      <c r="L162" s="220"/>
      <c r="M162" s="221"/>
      <c r="N162" s="222"/>
      <c r="O162" s="222"/>
      <c r="P162" s="222"/>
      <c r="Q162" s="222"/>
      <c r="R162" s="222"/>
      <c r="S162" s="222"/>
      <c r="T162" s="223"/>
      <c r="AT162" s="224" t="s">
        <v>149</v>
      </c>
      <c r="AU162" s="224" t="s">
        <v>79</v>
      </c>
      <c r="AV162" s="12" t="s">
        <v>144</v>
      </c>
      <c r="AW162" s="12" t="s">
        <v>34</v>
      </c>
      <c r="AX162" s="12" t="s">
        <v>10</v>
      </c>
      <c r="AY162" s="224" t="s">
        <v>137</v>
      </c>
    </row>
    <row r="163" spans="2:65" s="1" customFormat="1" ht="16.5" customHeight="1">
      <c r="B163" s="39"/>
      <c r="C163" s="190" t="s">
        <v>273</v>
      </c>
      <c r="D163" s="190" t="s">
        <v>140</v>
      </c>
      <c r="E163" s="191" t="s">
        <v>274</v>
      </c>
      <c r="F163" s="192" t="s">
        <v>275</v>
      </c>
      <c r="G163" s="193" t="s">
        <v>173</v>
      </c>
      <c r="H163" s="194">
        <v>6.15</v>
      </c>
      <c r="I163" s="195"/>
      <c r="J163" s="196">
        <f>ROUND(I163*H163,0)</f>
        <v>0</v>
      </c>
      <c r="K163" s="192" t="s">
        <v>148</v>
      </c>
      <c r="L163" s="59"/>
      <c r="M163" s="197" t="s">
        <v>22</v>
      </c>
      <c r="N163" s="198" t="s">
        <v>41</v>
      </c>
      <c r="O163" s="40"/>
      <c r="P163" s="199">
        <f>O163*H163</f>
        <v>0</v>
      </c>
      <c r="Q163" s="199">
        <v>0</v>
      </c>
      <c r="R163" s="199">
        <f>Q163*H163</f>
        <v>0</v>
      </c>
      <c r="S163" s="199">
        <v>0</v>
      </c>
      <c r="T163" s="200">
        <f>S163*H163</f>
        <v>0</v>
      </c>
      <c r="AR163" s="22" t="s">
        <v>144</v>
      </c>
      <c r="AT163" s="22" t="s">
        <v>140</v>
      </c>
      <c r="AU163" s="22" t="s">
        <v>79</v>
      </c>
      <c r="AY163" s="22" t="s">
        <v>137</v>
      </c>
      <c r="BE163" s="201">
        <f>IF(N163="základní",J163,0)</f>
        <v>0</v>
      </c>
      <c r="BF163" s="201">
        <f>IF(N163="snížená",J163,0)</f>
        <v>0</v>
      </c>
      <c r="BG163" s="201">
        <f>IF(N163="zákl. přenesená",J163,0)</f>
        <v>0</v>
      </c>
      <c r="BH163" s="201">
        <f>IF(N163="sníž. přenesená",J163,0)</f>
        <v>0</v>
      </c>
      <c r="BI163" s="201">
        <f>IF(N163="nulová",J163,0)</f>
        <v>0</v>
      </c>
      <c r="BJ163" s="22" t="s">
        <v>10</v>
      </c>
      <c r="BK163" s="201">
        <f>ROUND(I163*H163,0)</f>
        <v>0</v>
      </c>
      <c r="BL163" s="22" t="s">
        <v>144</v>
      </c>
      <c r="BM163" s="22" t="s">
        <v>276</v>
      </c>
    </row>
    <row r="164" spans="2:65" s="11" customFormat="1" ht="13.5">
      <c r="B164" s="202"/>
      <c r="C164" s="203"/>
      <c r="D164" s="204" t="s">
        <v>149</v>
      </c>
      <c r="E164" s="205" t="s">
        <v>22</v>
      </c>
      <c r="F164" s="206" t="s">
        <v>277</v>
      </c>
      <c r="G164" s="203"/>
      <c r="H164" s="207">
        <v>6.15</v>
      </c>
      <c r="I164" s="208"/>
      <c r="J164" s="203"/>
      <c r="K164" s="203"/>
      <c r="L164" s="209"/>
      <c r="M164" s="210"/>
      <c r="N164" s="211"/>
      <c r="O164" s="211"/>
      <c r="P164" s="211"/>
      <c r="Q164" s="211"/>
      <c r="R164" s="211"/>
      <c r="S164" s="211"/>
      <c r="T164" s="212"/>
      <c r="AT164" s="213" t="s">
        <v>149</v>
      </c>
      <c r="AU164" s="213" t="s">
        <v>79</v>
      </c>
      <c r="AV164" s="11" t="s">
        <v>79</v>
      </c>
      <c r="AW164" s="11" t="s">
        <v>34</v>
      </c>
      <c r="AX164" s="11" t="s">
        <v>70</v>
      </c>
      <c r="AY164" s="213" t="s">
        <v>137</v>
      </c>
    </row>
    <row r="165" spans="2:65" s="12" customFormat="1" ht="13.5">
      <c r="B165" s="214"/>
      <c r="C165" s="215"/>
      <c r="D165" s="204" t="s">
        <v>149</v>
      </c>
      <c r="E165" s="216" t="s">
        <v>22</v>
      </c>
      <c r="F165" s="217" t="s">
        <v>151</v>
      </c>
      <c r="G165" s="215"/>
      <c r="H165" s="218">
        <v>6.15</v>
      </c>
      <c r="I165" s="219"/>
      <c r="J165" s="215"/>
      <c r="K165" s="215"/>
      <c r="L165" s="220"/>
      <c r="M165" s="221"/>
      <c r="N165" s="222"/>
      <c r="O165" s="222"/>
      <c r="P165" s="222"/>
      <c r="Q165" s="222"/>
      <c r="R165" s="222"/>
      <c r="S165" s="222"/>
      <c r="T165" s="223"/>
      <c r="AT165" s="224" t="s">
        <v>149</v>
      </c>
      <c r="AU165" s="224" t="s">
        <v>79</v>
      </c>
      <c r="AV165" s="12" t="s">
        <v>144</v>
      </c>
      <c r="AW165" s="12" t="s">
        <v>34</v>
      </c>
      <c r="AX165" s="12" t="s">
        <v>10</v>
      </c>
      <c r="AY165" s="224" t="s">
        <v>137</v>
      </c>
    </row>
    <row r="166" spans="2:65" s="1" customFormat="1" ht="16.5" customHeight="1">
      <c r="B166" s="39"/>
      <c r="C166" s="190" t="s">
        <v>214</v>
      </c>
      <c r="D166" s="190" t="s">
        <v>140</v>
      </c>
      <c r="E166" s="191" t="s">
        <v>278</v>
      </c>
      <c r="F166" s="192" t="s">
        <v>279</v>
      </c>
      <c r="G166" s="193" t="s">
        <v>147</v>
      </c>
      <c r="H166" s="194">
        <v>18.600000000000001</v>
      </c>
      <c r="I166" s="195"/>
      <c r="J166" s="196">
        <f>ROUND(I166*H166,0)</f>
        <v>0</v>
      </c>
      <c r="K166" s="192" t="s">
        <v>148</v>
      </c>
      <c r="L166" s="59"/>
      <c r="M166" s="197" t="s">
        <v>22</v>
      </c>
      <c r="N166" s="198" t="s">
        <v>41</v>
      </c>
      <c r="O166" s="40"/>
      <c r="P166" s="199">
        <f>O166*H166</f>
        <v>0</v>
      </c>
      <c r="Q166" s="199">
        <v>0</v>
      </c>
      <c r="R166" s="199">
        <f>Q166*H166</f>
        <v>0</v>
      </c>
      <c r="S166" s="199">
        <v>0</v>
      </c>
      <c r="T166" s="200">
        <f>S166*H166</f>
        <v>0</v>
      </c>
      <c r="AR166" s="22" t="s">
        <v>144</v>
      </c>
      <c r="AT166" s="22" t="s">
        <v>140</v>
      </c>
      <c r="AU166" s="22" t="s">
        <v>79</v>
      </c>
      <c r="AY166" s="22" t="s">
        <v>137</v>
      </c>
      <c r="BE166" s="201">
        <f>IF(N166="základní",J166,0)</f>
        <v>0</v>
      </c>
      <c r="BF166" s="201">
        <f>IF(N166="snížená",J166,0)</f>
        <v>0</v>
      </c>
      <c r="BG166" s="201">
        <f>IF(N166="zákl. přenesená",J166,0)</f>
        <v>0</v>
      </c>
      <c r="BH166" s="201">
        <f>IF(N166="sníž. přenesená",J166,0)</f>
        <v>0</v>
      </c>
      <c r="BI166" s="201">
        <f>IF(N166="nulová",J166,0)</f>
        <v>0</v>
      </c>
      <c r="BJ166" s="22" t="s">
        <v>10</v>
      </c>
      <c r="BK166" s="201">
        <f>ROUND(I166*H166,0)</f>
        <v>0</v>
      </c>
      <c r="BL166" s="22" t="s">
        <v>144</v>
      </c>
      <c r="BM166" s="22" t="s">
        <v>280</v>
      </c>
    </row>
    <row r="167" spans="2:65" s="11" customFormat="1" ht="13.5">
      <c r="B167" s="202"/>
      <c r="C167" s="203"/>
      <c r="D167" s="204" t="s">
        <v>149</v>
      </c>
      <c r="E167" s="205" t="s">
        <v>22</v>
      </c>
      <c r="F167" s="206" t="s">
        <v>281</v>
      </c>
      <c r="G167" s="203"/>
      <c r="H167" s="207">
        <v>18.600000000000001</v>
      </c>
      <c r="I167" s="208"/>
      <c r="J167" s="203"/>
      <c r="K167" s="203"/>
      <c r="L167" s="209"/>
      <c r="M167" s="210"/>
      <c r="N167" s="211"/>
      <c r="O167" s="211"/>
      <c r="P167" s="211"/>
      <c r="Q167" s="211"/>
      <c r="R167" s="211"/>
      <c r="S167" s="211"/>
      <c r="T167" s="212"/>
      <c r="AT167" s="213" t="s">
        <v>149</v>
      </c>
      <c r="AU167" s="213" t="s">
        <v>79</v>
      </c>
      <c r="AV167" s="11" t="s">
        <v>79</v>
      </c>
      <c r="AW167" s="11" t="s">
        <v>34</v>
      </c>
      <c r="AX167" s="11" t="s">
        <v>70</v>
      </c>
      <c r="AY167" s="213" t="s">
        <v>137</v>
      </c>
    </row>
    <row r="168" spans="2:65" s="12" customFormat="1" ht="13.5">
      <c r="B168" s="214"/>
      <c r="C168" s="215"/>
      <c r="D168" s="204" t="s">
        <v>149</v>
      </c>
      <c r="E168" s="216" t="s">
        <v>22</v>
      </c>
      <c r="F168" s="217" t="s">
        <v>151</v>
      </c>
      <c r="G168" s="215"/>
      <c r="H168" s="218">
        <v>18.600000000000001</v>
      </c>
      <c r="I168" s="219"/>
      <c r="J168" s="215"/>
      <c r="K168" s="215"/>
      <c r="L168" s="220"/>
      <c r="M168" s="221"/>
      <c r="N168" s="222"/>
      <c r="O168" s="222"/>
      <c r="P168" s="222"/>
      <c r="Q168" s="222"/>
      <c r="R168" s="222"/>
      <c r="S168" s="222"/>
      <c r="T168" s="223"/>
      <c r="AT168" s="224" t="s">
        <v>149</v>
      </c>
      <c r="AU168" s="224" t="s">
        <v>79</v>
      </c>
      <c r="AV168" s="12" t="s">
        <v>144</v>
      </c>
      <c r="AW168" s="12" t="s">
        <v>34</v>
      </c>
      <c r="AX168" s="12" t="s">
        <v>10</v>
      </c>
      <c r="AY168" s="224" t="s">
        <v>137</v>
      </c>
    </row>
    <row r="169" spans="2:65" s="1" customFormat="1" ht="25.5" customHeight="1">
      <c r="B169" s="39"/>
      <c r="C169" s="190" t="s">
        <v>282</v>
      </c>
      <c r="D169" s="190" t="s">
        <v>140</v>
      </c>
      <c r="E169" s="191" t="s">
        <v>283</v>
      </c>
      <c r="F169" s="192" t="s">
        <v>284</v>
      </c>
      <c r="G169" s="193" t="s">
        <v>285</v>
      </c>
      <c r="H169" s="194">
        <v>5</v>
      </c>
      <c r="I169" s="195"/>
      <c r="J169" s="196">
        <f>ROUND(I169*H169,0)</f>
        <v>0</v>
      </c>
      <c r="K169" s="192" t="s">
        <v>148</v>
      </c>
      <c r="L169" s="59"/>
      <c r="M169" s="197" t="s">
        <v>22</v>
      </c>
      <c r="N169" s="198" t="s">
        <v>41</v>
      </c>
      <c r="O169" s="40"/>
      <c r="P169" s="199">
        <f>O169*H169</f>
        <v>0</v>
      </c>
      <c r="Q169" s="199">
        <v>0</v>
      </c>
      <c r="R169" s="199">
        <f>Q169*H169</f>
        <v>0</v>
      </c>
      <c r="S169" s="199">
        <v>0</v>
      </c>
      <c r="T169" s="200">
        <f>S169*H169</f>
        <v>0</v>
      </c>
      <c r="AR169" s="22" t="s">
        <v>144</v>
      </c>
      <c r="AT169" s="22" t="s">
        <v>140</v>
      </c>
      <c r="AU169" s="22" t="s">
        <v>79</v>
      </c>
      <c r="AY169" s="22" t="s">
        <v>137</v>
      </c>
      <c r="BE169" s="201">
        <f>IF(N169="základní",J169,0)</f>
        <v>0</v>
      </c>
      <c r="BF169" s="201">
        <f>IF(N169="snížená",J169,0)</f>
        <v>0</v>
      </c>
      <c r="BG169" s="201">
        <f>IF(N169="zákl. přenesená",J169,0)</f>
        <v>0</v>
      </c>
      <c r="BH169" s="201">
        <f>IF(N169="sníž. přenesená",J169,0)</f>
        <v>0</v>
      </c>
      <c r="BI169" s="201">
        <f>IF(N169="nulová",J169,0)</f>
        <v>0</v>
      </c>
      <c r="BJ169" s="22" t="s">
        <v>10</v>
      </c>
      <c r="BK169" s="201">
        <f>ROUND(I169*H169,0)</f>
        <v>0</v>
      </c>
      <c r="BL169" s="22" t="s">
        <v>144</v>
      </c>
      <c r="BM169" s="22" t="s">
        <v>286</v>
      </c>
    </row>
    <row r="170" spans="2:65" s="1" customFormat="1" ht="16.5" customHeight="1">
      <c r="B170" s="39"/>
      <c r="C170" s="190" t="s">
        <v>218</v>
      </c>
      <c r="D170" s="190" t="s">
        <v>140</v>
      </c>
      <c r="E170" s="191" t="s">
        <v>287</v>
      </c>
      <c r="F170" s="192" t="s">
        <v>288</v>
      </c>
      <c r="G170" s="193" t="s">
        <v>173</v>
      </c>
      <c r="H170" s="194">
        <v>77</v>
      </c>
      <c r="I170" s="195"/>
      <c r="J170" s="196">
        <f>ROUND(I170*H170,0)</f>
        <v>0</v>
      </c>
      <c r="K170" s="192" t="s">
        <v>148</v>
      </c>
      <c r="L170" s="59"/>
      <c r="M170" s="197" t="s">
        <v>22</v>
      </c>
      <c r="N170" s="198" t="s">
        <v>41</v>
      </c>
      <c r="O170" s="40"/>
      <c r="P170" s="199">
        <f>O170*H170</f>
        <v>0</v>
      </c>
      <c r="Q170" s="199">
        <v>0</v>
      </c>
      <c r="R170" s="199">
        <f>Q170*H170</f>
        <v>0</v>
      </c>
      <c r="S170" s="199">
        <v>0</v>
      </c>
      <c r="T170" s="200">
        <f>S170*H170</f>
        <v>0</v>
      </c>
      <c r="AR170" s="22" t="s">
        <v>144</v>
      </c>
      <c r="AT170" s="22" t="s">
        <v>140</v>
      </c>
      <c r="AU170" s="22" t="s">
        <v>79</v>
      </c>
      <c r="AY170" s="22" t="s">
        <v>137</v>
      </c>
      <c r="BE170" s="201">
        <f>IF(N170="základní",J170,0)</f>
        <v>0</v>
      </c>
      <c r="BF170" s="201">
        <f>IF(N170="snížená",J170,0)</f>
        <v>0</v>
      </c>
      <c r="BG170" s="201">
        <f>IF(N170="zákl. přenesená",J170,0)</f>
        <v>0</v>
      </c>
      <c r="BH170" s="201">
        <f>IF(N170="sníž. přenesená",J170,0)</f>
        <v>0</v>
      </c>
      <c r="BI170" s="201">
        <f>IF(N170="nulová",J170,0)</f>
        <v>0</v>
      </c>
      <c r="BJ170" s="22" t="s">
        <v>10</v>
      </c>
      <c r="BK170" s="201">
        <f>ROUND(I170*H170,0)</f>
        <v>0</v>
      </c>
      <c r="BL170" s="22" t="s">
        <v>144</v>
      </c>
      <c r="BM170" s="22" t="s">
        <v>289</v>
      </c>
    </row>
    <row r="171" spans="2:65" s="1" customFormat="1" ht="16.5" customHeight="1">
      <c r="B171" s="39"/>
      <c r="C171" s="190" t="s">
        <v>290</v>
      </c>
      <c r="D171" s="190" t="s">
        <v>140</v>
      </c>
      <c r="E171" s="191" t="s">
        <v>291</v>
      </c>
      <c r="F171" s="192" t="s">
        <v>292</v>
      </c>
      <c r="G171" s="193" t="s">
        <v>173</v>
      </c>
      <c r="H171" s="194">
        <v>32</v>
      </c>
      <c r="I171" s="195"/>
      <c r="J171" s="196">
        <f>ROUND(I171*H171,0)</f>
        <v>0</v>
      </c>
      <c r="K171" s="192" t="s">
        <v>148</v>
      </c>
      <c r="L171" s="59"/>
      <c r="M171" s="197" t="s">
        <v>22</v>
      </c>
      <c r="N171" s="198" t="s">
        <v>41</v>
      </c>
      <c r="O171" s="40"/>
      <c r="P171" s="199">
        <f>O171*H171</f>
        <v>0</v>
      </c>
      <c r="Q171" s="199">
        <v>0</v>
      </c>
      <c r="R171" s="199">
        <f>Q171*H171</f>
        <v>0</v>
      </c>
      <c r="S171" s="199">
        <v>0</v>
      </c>
      <c r="T171" s="200">
        <f>S171*H171</f>
        <v>0</v>
      </c>
      <c r="AR171" s="22" t="s">
        <v>144</v>
      </c>
      <c r="AT171" s="22" t="s">
        <v>140</v>
      </c>
      <c r="AU171" s="22" t="s">
        <v>79</v>
      </c>
      <c r="AY171" s="22" t="s">
        <v>137</v>
      </c>
      <c r="BE171" s="201">
        <f>IF(N171="základní",J171,0)</f>
        <v>0</v>
      </c>
      <c r="BF171" s="201">
        <f>IF(N171="snížená",J171,0)</f>
        <v>0</v>
      </c>
      <c r="BG171" s="201">
        <f>IF(N171="zákl. přenesená",J171,0)</f>
        <v>0</v>
      </c>
      <c r="BH171" s="201">
        <f>IF(N171="sníž. přenesená",J171,0)</f>
        <v>0</v>
      </c>
      <c r="BI171" s="201">
        <f>IF(N171="nulová",J171,0)</f>
        <v>0</v>
      </c>
      <c r="BJ171" s="22" t="s">
        <v>10</v>
      </c>
      <c r="BK171" s="201">
        <f>ROUND(I171*H171,0)</f>
        <v>0</v>
      </c>
      <c r="BL171" s="22" t="s">
        <v>144</v>
      </c>
      <c r="BM171" s="22" t="s">
        <v>293</v>
      </c>
    </row>
    <row r="172" spans="2:65" s="1" customFormat="1" ht="16.5" customHeight="1">
      <c r="B172" s="39"/>
      <c r="C172" s="190" t="s">
        <v>223</v>
      </c>
      <c r="D172" s="190" t="s">
        <v>140</v>
      </c>
      <c r="E172" s="191" t="s">
        <v>294</v>
      </c>
      <c r="F172" s="192" t="s">
        <v>295</v>
      </c>
      <c r="G172" s="193" t="s">
        <v>173</v>
      </c>
      <c r="H172" s="194">
        <v>18</v>
      </c>
      <c r="I172" s="195"/>
      <c r="J172" s="196">
        <f>ROUND(I172*H172,0)</f>
        <v>0</v>
      </c>
      <c r="K172" s="192" t="s">
        <v>148</v>
      </c>
      <c r="L172" s="59"/>
      <c r="M172" s="197" t="s">
        <v>22</v>
      </c>
      <c r="N172" s="198" t="s">
        <v>41</v>
      </c>
      <c r="O172" s="40"/>
      <c r="P172" s="199">
        <f>O172*H172</f>
        <v>0</v>
      </c>
      <c r="Q172" s="199">
        <v>0</v>
      </c>
      <c r="R172" s="199">
        <f>Q172*H172</f>
        <v>0</v>
      </c>
      <c r="S172" s="199">
        <v>0</v>
      </c>
      <c r="T172" s="200">
        <f>S172*H172</f>
        <v>0</v>
      </c>
      <c r="AR172" s="22" t="s">
        <v>144</v>
      </c>
      <c r="AT172" s="22" t="s">
        <v>140</v>
      </c>
      <c r="AU172" s="22" t="s">
        <v>79</v>
      </c>
      <c r="AY172" s="22" t="s">
        <v>137</v>
      </c>
      <c r="BE172" s="201">
        <f>IF(N172="základní",J172,0)</f>
        <v>0</v>
      </c>
      <c r="BF172" s="201">
        <f>IF(N172="snížená",J172,0)</f>
        <v>0</v>
      </c>
      <c r="BG172" s="201">
        <f>IF(N172="zákl. přenesená",J172,0)</f>
        <v>0</v>
      </c>
      <c r="BH172" s="201">
        <f>IF(N172="sníž. přenesená",J172,0)</f>
        <v>0</v>
      </c>
      <c r="BI172" s="201">
        <f>IF(N172="nulová",J172,0)</f>
        <v>0</v>
      </c>
      <c r="BJ172" s="22" t="s">
        <v>10</v>
      </c>
      <c r="BK172" s="201">
        <f>ROUND(I172*H172,0)</f>
        <v>0</v>
      </c>
      <c r="BL172" s="22" t="s">
        <v>144</v>
      </c>
      <c r="BM172" s="22" t="s">
        <v>296</v>
      </c>
    </row>
    <row r="173" spans="2:65" s="11" customFormat="1" ht="13.5">
      <c r="B173" s="202"/>
      <c r="C173" s="203"/>
      <c r="D173" s="204" t="s">
        <v>149</v>
      </c>
      <c r="E173" s="205" t="s">
        <v>22</v>
      </c>
      <c r="F173" s="206" t="s">
        <v>297</v>
      </c>
      <c r="G173" s="203"/>
      <c r="H173" s="207">
        <v>18</v>
      </c>
      <c r="I173" s="208"/>
      <c r="J173" s="203"/>
      <c r="K173" s="203"/>
      <c r="L173" s="209"/>
      <c r="M173" s="210"/>
      <c r="N173" s="211"/>
      <c r="O173" s="211"/>
      <c r="P173" s="211"/>
      <c r="Q173" s="211"/>
      <c r="R173" s="211"/>
      <c r="S173" s="211"/>
      <c r="T173" s="212"/>
      <c r="AT173" s="213" t="s">
        <v>149</v>
      </c>
      <c r="AU173" s="213" t="s">
        <v>79</v>
      </c>
      <c r="AV173" s="11" t="s">
        <v>79</v>
      </c>
      <c r="AW173" s="11" t="s">
        <v>34</v>
      </c>
      <c r="AX173" s="11" t="s">
        <v>70</v>
      </c>
      <c r="AY173" s="213" t="s">
        <v>137</v>
      </c>
    </row>
    <row r="174" spans="2:65" s="12" customFormat="1" ht="13.5">
      <c r="B174" s="214"/>
      <c r="C174" s="215"/>
      <c r="D174" s="204" t="s">
        <v>149</v>
      </c>
      <c r="E174" s="216" t="s">
        <v>22</v>
      </c>
      <c r="F174" s="217" t="s">
        <v>151</v>
      </c>
      <c r="G174" s="215"/>
      <c r="H174" s="218">
        <v>18</v>
      </c>
      <c r="I174" s="219"/>
      <c r="J174" s="215"/>
      <c r="K174" s="215"/>
      <c r="L174" s="220"/>
      <c r="M174" s="221"/>
      <c r="N174" s="222"/>
      <c r="O174" s="222"/>
      <c r="P174" s="222"/>
      <c r="Q174" s="222"/>
      <c r="R174" s="222"/>
      <c r="S174" s="222"/>
      <c r="T174" s="223"/>
      <c r="AT174" s="224" t="s">
        <v>149</v>
      </c>
      <c r="AU174" s="224" t="s">
        <v>79</v>
      </c>
      <c r="AV174" s="12" t="s">
        <v>144</v>
      </c>
      <c r="AW174" s="12" t="s">
        <v>34</v>
      </c>
      <c r="AX174" s="12" t="s">
        <v>10</v>
      </c>
      <c r="AY174" s="224" t="s">
        <v>137</v>
      </c>
    </row>
    <row r="175" spans="2:65" s="1" customFormat="1" ht="16.5" customHeight="1">
      <c r="B175" s="39"/>
      <c r="C175" s="190" t="s">
        <v>298</v>
      </c>
      <c r="D175" s="190" t="s">
        <v>140</v>
      </c>
      <c r="E175" s="191" t="s">
        <v>299</v>
      </c>
      <c r="F175" s="192" t="s">
        <v>300</v>
      </c>
      <c r="G175" s="193" t="s">
        <v>173</v>
      </c>
      <c r="H175" s="194">
        <v>60</v>
      </c>
      <c r="I175" s="195"/>
      <c r="J175" s="196">
        <f>ROUND(I175*H175,0)</f>
        <v>0</v>
      </c>
      <c r="K175" s="192" t="s">
        <v>148</v>
      </c>
      <c r="L175" s="59"/>
      <c r="M175" s="197" t="s">
        <v>22</v>
      </c>
      <c r="N175" s="198" t="s">
        <v>41</v>
      </c>
      <c r="O175" s="40"/>
      <c r="P175" s="199">
        <f>O175*H175</f>
        <v>0</v>
      </c>
      <c r="Q175" s="199">
        <v>0</v>
      </c>
      <c r="R175" s="199">
        <f>Q175*H175</f>
        <v>0</v>
      </c>
      <c r="S175" s="199">
        <v>0</v>
      </c>
      <c r="T175" s="200">
        <f>S175*H175</f>
        <v>0</v>
      </c>
      <c r="AR175" s="22" t="s">
        <v>144</v>
      </c>
      <c r="AT175" s="22" t="s">
        <v>140</v>
      </c>
      <c r="AU175" s="22" t="s">
        <v>79</v>
      </c>
      <c r="AY175" s="22" t="s">
        <v>137</v>
      </c>
      <c r="BE175" s="201">
        <f>IF(N175="základní",J175,0)</f>
        <v>0</v>
      </c>
      <c r="BF175" s="201">
        <f>IF(N175="snížená",J175,0)</f>
        <v>0</v>
      </c>
      <c r="BG175" s="201">
        <f>IF(N175="zákl. přenesená",J175,0)</f>
        <v>0</v>
      </c>
      <c r="BH175" s="201">
        <f>IF(N175="sníž. přenesená",J175,0)</f>
        <v>0</v>
      </c>
      <c r="BI175" s="201">
        <f>IF(N175="nulová",J175,0)</f>
        <v>0</v>
      </c>
      <c r="BJ175" s="22" t="s">
        <v>10</v>
      </c>
      <c r="BK175" s="201">
        <f>ROUND(I175*H175,0)</f>
        <v>0</v>
      </c>
      <c r="BL175" s="22" t="s">
        <v>144</v>
      </c>
      <c r="BM175" s="22" t="s">
        <v>301</v>
      </c>
    </row>
    <row r="176" spans="2:65" s="11" customFormat="1" ht="13.5">
      <c r="B176" s="202"/>
      <c r="C176" s="203"/>
      <c r="D176" s="204" t="s">
        <v>149</v>
      </c>
      <c r="E176" s="205" t="s">
        <v>22</v>
      </c>
      <c r="F176" s="206" t="s">
        <v>302</v>
      </c>
      <c r="G176" s="203"/>
      <c r="H176" s="207">
        <v>60</v>
      </c>
      <c r="I176" s="208"/>
      <c r="J176" s="203"/>
      <c r="K176" s="203"/>
      <c r="L176" s="209"/>
      <c r="M176" s="210"/>
      <c r="N176" s="211"/>
      <c r="O176" s="211"/>
      <c r="P176" s="211"/>
      <c r="Q176" s="211"/>
      <c r="R176" s="211"/>
      <c r="S176" s="211"/>
      <c r="T176" s="212"/>
      <c r="AT176" s="213" t="s">
        <v>149</v>
      </c>
      <c r="AU176" s="213" t="s">
        <v>79</v>
      </c>
      <c r="AV176" s="11" t="s">
        <v>79</v>
      </c>
      <c r="AW176" s="11" t="s">
        <v>34</v>
      </c>
      <c r="AX176" s="11" t="s">
        <v>70</v>
      </c>
      <c r="AY176" s="213" t="s">
        <v>137</v>
      </c>
    </row>
    <row r="177" spans="2:65" s="12" customFormat="1" ht="13.5">
      <c r="B177" s="214"/>
      <c r="C177" s="215"/>
      <c r="D177" s="204" t="s">
        <v>149</v>
      </c>
      <c r="E177" s="216" t="s">
        <v>22</v>
      </c>
      <c r="F177" s="217" t="s">
        <v>151</v>
      </c>
      <c r="G177" s="215"/>
      <c r="H177" s="218">
        <v>60</v>
      </c>
      <c r="I177" s="219"/>
      <c r="J177" s="215"/>
      <c r="K177" s="215"/>
      <c r="L177" s="220"/>
      <c r="M177" s="221"/>
      <c r="N177" s="222"/>
      <c r="O177" s="222"/>
      <c r="P177" s="222"/>
      <c r="Q177" s="222"/>
      <c r="R177" s="222"/>
      <c r="S177" s="222"/>
      <c r="T177" s="223"/>
      <c r="AT177" s="224" t="s">
        <v>149</v>
      </c>
      <c r="AU177" s="224" t="s">
        <v>79</v>
      </c>
      <c r="AV177" s="12" t="s">
        <v>144</v>
      </c>
      <c r="AW177" s="12" t="s">
        <v>34</v>
      </c>
      <c r="AX177" s="12" t="s">
        <v>10</v>
      </c>
      <c r="AY177" s="224" t="s">
        <v>137</v>
      </c>
    </row>
    <row r="178" spans="2:65" s="1" customFormat="1" ht="16.5" customHeight="1">
      <c r="B178" s="39"/>
      <c r="C178" s="190" t="s">
        <v>226</v>
      </c>
      <c r="D178" s="190" t="s">
        <v>140</v>
      </c>
      <c r="E178" s="191" t="s">
        <v>303</v>
      </c>
      <c r="F178" s="192" t="s">
        <v>304</v>
      </c>
      <c r="G178" s="193" t="s">
        <v>173</v>
      </c>
      <c r="H178" s="194">
        <v>5.5</v>
      </c>
      <c r="I178" s="195"/>
      <c r="J178" s="196">
        <f>ROUND(I178*H178,0)</f>
        <v>0</v>
      </c>
      <c r="K178" s="192" t="s">
        <v>148</v>
      </c>
      <c r="L178" s="59"/>
      <c r="M178" s="197" t="s">
        <v>22</v>
      </c>
      <c r="N178" s="198" t="s">
        <v>41</v>
      </c>
      <c r="O178" s="40"/>
      <c r="P178" s="199">
        <f>O178*H178</f>
        <v>0</v>
      </c>
      <c r="Q178" s="199">
        <v>0</v>
      </c>
      <c r="R178" s="199">
        <f>Q178*H178</f>
        <v>0</v>
      </c>
      <c r="S178" s="199">
        <v>0</v>
      </c>
      <c r="T178" s="200">
        <f>S178*H178</f>
        <v>0</v>
      </c>
      <c r="AR178" s="22" t="s">
        <v>144</v>
      </c>
      <c r="AT178" s="22" t="s">
        <v>140</v>
      </c>
      <c r="AU178" s="22" t="s">
        <v>79</v>
      </c>
      <c r="AY178" s="22" t="s">
        <v>137</v>
      </c>
      <c r="BE178" s="201">
        <f>IF(N178="základní",J178,0)</f>
        <v>0</v>
      </c>
      <c r="BF178" s="201">
        <f>IF(N178="snížená",J178,0)</f>
        <v>0</v>
      </c>
      <c r="BG178" s="201">
        <f>IF(N178="zákl. přenesená",J178,0)</f>
        <v>0</v>
      </c>
      <c r="BH178" s="201">
        <f>IF(N178="sníž. přenesená",J178,0)</f>
        <v>0</v>
      </c>
      <c r="BI178" s="201">
        <f>IF(N178="nulová",J178,0)</f>
        <v>0</v>
      </c>
      <c r="BJ178" s="22" t="s">
        <v>10</v>
      </c>
      <c r="BK178" s="201">
        <f>ROUND(I178*H178,0)</f>
        <v>0</v>
      </c>
      <c r="BL178" s="22" t="s">
        <v>144</v>
      </c>
      <c r="BM178" s="22" t="s">
        <v>305</v>
      </c>
    </row>
    <row r="179" spans="2:65" s="11" customFormat="1" ht="13.5">
      <c r="B179" s="202"/>
      <c r="C179" s="203"/>
      <c r="D179" s="204" t="s">
        <v>149</v>
      </c>
      <c r="E179" s="205" t="s">
        <v>22</v>
      </c>
      <c r="F179" s="206" t="s">
        <v>306</v>
      </c>
      <c r="G179" s="203"/>
      <c r="H179" s="207">
        <v>5.5</v>
      </c>
      <c r="I179" s="208"/>
      <c r="J179" s="203"/>
      <c r="K179" s="203"/>
      <c r="L179" s="209"/>
      <c r="M179" s="210"/>
      <c r="N179" s="211"/>
      <c r="O179" s="211"/>
      <c r="P179" s="211"/>
      <c r="Q179" s="211"/>
      <c r="R179" s="211"/>
      <c r="S179" s="211"/>
      <c r="T179" s="212"/>
      <c r="AT179" s="213" t="s">
        <v>149</v>
      </c>
      <c r="AU179" s="213" t="s">
        <v>79</v>
      </c>
      <c r="AV179" s="11" t="s">
        <v>79</v>
      </c>
      <c r="AW179" s="11" t="s">
        <v>34</v>
      </c>
      <c r="AX179" s="11" t="s">
        <v>70</v>
      </c>
      <c r="AY179" s="213" t="s">
        <v>137</v>
      </c>
    </row>
    <row r="180" spans="2:65" s="12" customFormat="1" ht="13.5">
      <c r="B180" s="214"/>
      <c r="C180" s="215"/>
      <c r="D180" s="204" t="s">
        <v>149</v>
      </c>
      <c r="E180" s="216" t="s">
        <v>22</v>
      </c>
      <c r="F180" s="217" t="s">
        <v>151</v>
      </c>
      <c r="G180" s="215"/>
      <c r="H180" s="218">
        <v>5.5</v>
      </c>
      <c r="I180" s="219"/>
      <c r="J180" s="215"/>
      <c r="K180" s="215"/>
      <c r="L180" s="220"/>
      <c r="M180" s="221"/>
      <c r="N180" s="222"/>
      <c r="O180" s="222"/>
      <c r="P180" s="222"/>
      <c r="Q180" s="222"/>
      <c r="R180" s="222"/>
      <c r="S180" s="222"/>
      <c r="T180" s="223"/>
      <c r="AT180" s="224" t="s">
        <v>149</v>
      </c>
      <c r="AU180" s="224" t="s">
        <v>79</v>
      </c>
      <c r="AV180" s="12" t="s">
        <v>144</v>
      </c>
      <c r="AW180" s="12" t="s">
        <v>34</v>
      </c>
      <c r="AX180" s="12" t="s">
        <v>10</v>
      </c>
      <c r="AY180" s="224" t="s">
        <v>137</v>
      </c>
    </row>
    <row r="181" spans="2:65" s="1" customFormat="1" ht="16.5" customHeight="1">
      <c r="B181" s="39"/>
      <c r="C181" s="190" t="s">
        <v>307</v>
      </c>
      <c r="D181" s="190" t="s">
        <v>140</v>
      </c>
      <c r="E181" s="191" t="s">
        <v>308</v>
      </c>
      <c r="F181" s="192" t="s">
        <v>309</v>
      </c>
      <c r="G181" s="193" t="s">
        <v>173</v>
      </c>
      <c r="H181" s="194">
        <v>83.65</v>
      </c>
      <c r="I181" s="195"/>
      <c r="J181" s="196">
        <f>ROUND(I181*H181,0)</f>
        <v>0</v>
      </c>
      <c r="K181" s="192" t="s">
        <v>148</v>
      </c>
      <c r="L181" s="59"/>
      <c r="M181" s="197" t="s">
        <v>22</v>
      </c>
      <c r="N181" s="198" t="s">
        <v>41</v>
      </c>
      <c r="O181" s="40"/>
      <c r="P181" s="199">
        <f>O181*H181</f>
        <v>0</v>
      </c>
      <c r="Q181" s="199">
        <v>0</v>
      </c>
      <c r="R181" s="199">
        <f>Q181*H181</f>
        <v>0</v>
      </c>
      <c r="S181" s="199">
        <v>0</v>
      </c>
      <c r="T181" s="200">
        <f>S181*H181</f>
        <v>0</v>
      </c>
      <c r="AR181" s="22" t="s">
        <v>144</v>
      </c>
      <c r="AT181" s="22" t="s">
        <v>140</v>
      </c>
      <c r="AU181" s="22" t="s">
        <v>79</v>
      </c>
      <c r="AY181" s="22" t="s">
        <v>137</v>
      </c>
      <c r="BE181" s="201">
        <f>IF(N181="základní",J181,0)</f>
        <v>0</v>
      </c>
      <c r="BF181" s="201">
        <f>IF(N181="snížená",J181,0)</f>
        <v>0</v>
      </c>
      <c r="BG181" s="201">
        <f>IF(N181="zákl. přenesená",J181,0)</f>
        <v>0</v>
      </c>
      <c r="BH181" s="201">
        <f>IF(N181="sníž. přenesená",J181,0)</f>
        <v>0</v>
      </c>
      <c r="BI181" s="201">
        <f>IF(N181="nulová",J181,0)</f>
        <v>0</v>
      </c>
      <c r="BJ181" s="22" t="s">
        <v>10</v>
      </c>
      <c r="BK181" s="201">
        <f>ROUND(I181*H181,0)</f>
        <v>0</v>
      </c>
      <c r="BL181" s="22" t="s">
        <v>144</v>
      </c>
      <c r="BM181" s="22" t="s">
        <v>310</v>
      </c>
    </row>
    <row r="182" spans="2:65" s="11" customFormat="1" ht="13.5">
      <c r="B182" s="202"/>
      <c r="C182" s="203"/>
      <c r="D182" s="204" t="s">
        <v>149</v>
      </c>
      <c r="E182" s="205" t="s">
        <v>22</v>
      </c>
      <c r="F182" s="206" t="s">
        <v>311</v>
      </c>
      <c r="G182" s="203"/>
      <c r="H182" s="207">
        <v>83.65</v>
      </c>
      <c r="I182" s="208"/>
      <c r="J182" s="203"/>
      <c r="K182" s="203"/>
      <c r="L182" s="209"/>
      <c r="M182" s="210"/>
      <c r="N182" s="211"/>
      <c r="O182" s="211"/>
      <c r="P182" s="211"/>
      <c r="Q182" s="211"/>
      <c r="R182" s="211"/>
      <c r="S182" s="211"/>
      <c r="T182" s="212"/>
      <c r="AT182" s="213" t="s">
        <v>149</v>
      </c>
      <c r="AU182" s="213" t="s">
        <v>79</v>
      </c>
      <c r="AV182" s="11" t="s">
        <v>79</v>
      </c>
      <c r="AW182" s="11" t="s">
        <v>34</v>
      </c>
      <c r="AX182" s="11" t="s">
        <v>70</v>
      </c>
      <c r="AY182" s="213" t="s">
        <v>137</v>
      </c>
    </row>
    <row r="183" spans="2:65" s="12" customFormat="1" ht="13.5">
      <c r="B183" s="214"/>
      <c r="C183" s="215"/>
      <c r="D183" s="204" t="s">
        <v>149</v>
      </c>
      <c r="E183" s="216" t="s">
        <v>22</v>
      </c>
      <c r="F183" s="217" t="s">
        <v>151</v>
      </c>
      <c r="G183" s="215"/>
      <c r="H183" s="218">
        <v>83.65</v>
      </c>
      <c r="I183" s="219"/>
      <c r="J183" s="215"/>
      <c r="K183" s="215"/>
      <c r="L183" s="220"/>
      <c r="M183" s="221"/>
      <c r="N183" s="222"/>
      <c r="O183" s="222"/>
      <c r="P183" s="222"/>
      <c r="Q183" s="222"/>
      <c r="R183" s="222"/>
      <c r="S183" s="222"/>
      <c r="T183" s="223"/>
      <c r="AT183" s="224" t="s">
        <v>149</v>
      </c>
      <c r="AU183" s="224" t="s">
        <v>79</v>
      </c>
      <c r="AV183" s="12" t="s">
        <v>144</v>
      </c>
      <c r="AW183" s="12" t="s">
        <v>34</v>
      </c>
      <c r="AX183" s="12" t="s">
        <v>10</v>
      </c>
      <c r="AY183" s="224" t="s">
        <v>137</v>
      </c>
    </row>
    <row r="184" spans="2:65" s="1" customFormat="1" ht="25.5" customHeight="1">
      <c r="B184" s="39"/>
      <c r="C184" s="190" t="s">
        <v>231</v>
      </c>
      <c r="D184" s="190" t="s">
        <v>140</v>
      </c>
      <c r="E184" s="191" t="s">
        <v>312</v>
      </c>
      <c r="F184" s="192" t="s">
        <v>313</v>
      </c>
      <c r="G184" s="193" t="s">
        <v>173</v>
      </c>
      <c r="H184" s="194">
        <v>6.2</v>
      </c>
      <c r="I184" s="195"/>
      <c r="J184" s="196">
        <f>ROUND(I184*H184,0)</f>
        <v>0</v>
      </c>
      <c r="K184" s="192" t="s">
        <v>148</v>
      </c>
      <c r="L184" s="59"/>
      <c r="M184" s="197" t="s">
        <v>22</v>
      </c>
      <c r="N184" s="198" t="s">
        <v>41</v>
      </c>
      <c r="O184" s="40"/>
      <c r="P184" s="199">
        <f>O184*H184</f>
        <v>0</v>
      </c>
      <c r="Q184" s="199">
        <v>0</v>
      </c>
      <c r="R184" s="199">
        <f>Q184*H184</f>
        <v>0</v>
      </c>
      <c r="S184" s="199">
        <v>0</v>
      </c>
      <c r="T184" s="200">
        <f>S184*H184</f>
        <v>0</v>
      </c>
      <c r="AR184" s="22" t="s">
        <v>144</v>
      </c>
      <c r="AT184" s="22" t="s">
        <v>140</v>
      </c>
      <c r="AU184" s="22" t="s">
        <v>79</v>
      </c>
      <c r="AY184" s="22" t="s">
        <v>137</v>
      </c>
      <c r="BE184" s="201">
        <f>IF(N184="základní",J184,0)</f>
        <v>0</v>
      </c>
      <c r="BF184" s="201">
        <f>IF(N184="snížená",J184,0)</f>
        <v>0</v>
      </c>
      <c r="BG184" s="201">
        <f>IF(N184="zákl. přenesená",J184,0)</f>
        <v>0</v>
      </c>
      <c r="BH184" s="201">
        <f>IF(N184="sníž. přenesená",J184,0)</f>
        <v>0</v>
      </c>
      <c r="BI184" s="201">
        <f>IF(N184="nulová",J184,0)</f>
        <v>0</v>
      </c>
      <c r="BJ184" s="22" t="s">
        <v>10</v>
      </c>
      <c r="BK184" s="201">
        <f>ROUND(I184*H184,0)</f>
        <v>0</v>
      </c>
      <c r="BL184" s="22" t="s">
        <v>144</v>
      </c>
      <c r="BM184" s="22" t="s">
        <v>314</v>
      </c>
    </row>
    <row r="185" spans="2:65" s="11" customFormat="1" ht="13.5">
      <c r="B185" s="202"/>
      <c r="C185" s="203"/>
      <c r="D185" s="204" t="s">
        <v>149</v>
      </c>
      <c r="E185" s="205" t="s">
        <v>22</v>
      </c>
      <c r="F185" s="206" t="s">
        <v>315</v>
      </c>
      <c r="G185" s="203"/>
      <c r="H185" s="207">
        <v>6.2</v>
      </c>
      <c r="I185" s="208"/>
      <c r="J185" s="203"/>
      <c r="K185" s="203"/>
      <c r="L185" s="209"/>
      <c r="M185" s="210"/>
      <c r="N185" s="211"/>
      <c r="O185" s="211"/>
      <c r="P185" s="211"/>
      <c r="Q185" s="211"/>
      <c r="R185" s="211"/>
      <c r="S185" s="211"/>
      <c r="T185" s="212"/>
      <c r="AT185" s="213" t="s">
        <v>149</v>
      </c>
      <c r="AU185" s="213" t="s">
        <v>79</v>
      </c>
      <c r="AV185" s="11" t="s">
        <v>79</v>
      </c>
      <c r="AW185" s="11" t="s">
        <v>34</v>
      </c>
      <c r="AX185" s="11" t="s">
        <v>70</v>
      </c>
      <c r="AY185" s="213" t="s">
        <v>137</v>
      </c>
    </row>
    <row r="186" spans="2:65" s="12" customFormat="1" ht="13.5">
      <c r="B186" s="214"/>
      <c r="C186" s="215"/>
      <c r="D186" s="204" t="s">
        <v>149</v>
      </c>
      <c r="E186" s="216" t="s">
        <v>22</v>
      </c>
      <c r="F186" s="217" t="s">
        <v>151</v>
      </c>
      <c r="G186" s="215"/>
      <c r="H186" s="218">
        <v>6.2</v>
      </c>
      <c r="I186" s="219"/>
      <c r="J186" s="215"/>
      <c r="K186" s="215"/>
      <c r="L186" s="220"/>
      <c r="M186" s="221"/>
      <c r="N186" s="222"/>
      <c r="O186" s="222"/>
      <c r="P186" s="222"/>
      <c r="Q186" s="222"/>
      <c r="R186" s="222"/>
      <c r="S186" s="222"/>
      <c r="T186" s="223"/>
      <c r="AT186" s="224" t="s">
        <v>149</v>
      </c>
      <c r="AU186" s="224" t="s">
        <v>79</v>
      </c>
      <c r="AV186" s="12" t="s">
        <v>144</v>
      </c>
      <c r="AW186" s="12" t="s">
        <v>34</v>
      </c>
      <c r="AX186" s="12" t="s">
        <v>10</v>
      </c>
      <c r="AY186" s="224" t="s">
        <v>137</v>
      </c>
    </row>
    <row r="187" spans="2:65" s="1" customFormat="1" ht="25.5" customHeight="1">
      <c r="B187" s="39"/>
      <c r="C187" s="190" t="s">
        <v>316</v>
      </c>
      <c r="D187" s="190" t="s">
        <v>140</v>
      </c>
      <c r="E187" s="191" t="s">
        <v>317</v>
      </c>
      <c r="F187" s="192" t="s">
        <v>318</v>
      </c>
      <c r="G187" s="193" t="s">
        <v>173</v>
      </c>
      <c r="H187" s="194">
        <v>12.5</v>
      </c>
      <c r="I187" s="195"/>
      <c r="J187" s="196">
        <f>ROUND(I187*H187,0)</f>
        <v>0</v>
      </c>
      <c r="K187" s="192" t="s">
        <v>148</v>
      </c>
      <c r="L187" s="59"/>
      <c r="M187" s="197" t="s">
        <v>22</v>
      </c>
      <c r="N187" s="198" t="s">
        <v>41</v>
      </c>
      <c r="O187" s="40"/>
      <c r="P187" s="199">
        <f>O187*H187</f>
        <v>0</v>
      </c>
      <c r="Q187" s="199">
        <v>0</v>
      </c>
      <c r="R187" s="199">
        <f>Q187*H187</f>
        <v>0</v>
      </c>
      <c r="S187" s="199">
        <v>0</v>
      </c>
      <c r="T187" s="200">
        <f>S187*H187</f>
        <v>0</v>
      </c>
      <c r="AR187" s="22" t="s">
        <v>144</v>
      </c>
      <c r="AT187" s="22" t="s">
        <v>140</v>
      </c>
      <c r="AU187" s="22" t="s">
        <v>79</v>
      </c>
      <c r="AY187" s="22" t="s">
        <v>137</v>
      </c>
      <c r="BE187" s="201">
        <f>IF(N187="základní",J187,0)</f>
        <v>0</v>
      </c>
      <c r="BF187" s="201">
        <f>IF(N187="snížená",J187,0)</f>
        <v>0</v>
      </c>
      <c r="BG187" s="201">
        <f>IF(N187="zákl. přenesená",J187,0)</f>
        <v>0</v>
      </c>
      <c r="BH187" s="201">
        <f>IF(N187="sníž. přenesená",J187,0)</f>
        <v>0</v>
      </c>
      <c r="BI187" s="201">
        <f>IF(N187="nulová",J187,0)</f>
        <v>0</v>
      </c>
      <c r="BJ187" s="22" t="s">
        <v>10</v>
      </c>
      <c r="BK187" s="201">
        <f>ROUND(I187*H187,0)</f>
        <v>0</v>
      </c>
      <c r="BL187" s="22" t="s">
        <v>144</v>
      </c>
      <c r="BM187" s="22" t="s">
        <v>319</v>
      </c>
    </row>
    <row r="188" spans="2:65" s="11" customFormat="1" ht="13.5">
      <c r="B188" s="202"/>
      <c r="C188" s="203"/>
      <c r="D188" s="204" t="s">
        <v>149</v>
      </c>
      <c r="E188" s="205" t="s">
        <v>22</v>
      </c>
      <c r="F188" s="206" t="s">
        <v>320</v>
      </c>
      <c r="G188" s="203"/>
      <c r="H188" s="207">
        <v>12.5</v>
      </c>
      <c r="I188" s="208"/>
      <c r="J188" s="203"/>
      <c r="K188" s="203"/>
      <c r="L188" s="209"/>
      <c r="M188" s="210"/>
      <c r="N188" s="211"/>
      <c r="O188" s="211"/>
      <c r="P188" s="211"/>
      <c r="Q188" s="211"/>
      <c r="R188" s="211"/>
      <c r="S188" s="211"/>
      <c r="T188" s="212"/>
      <c r="AT188" s="213" t="s">
        <v>149</v>
      </c>
      <c r="AU188" s="213" t="s">
        <v>79</v>
      </c>
      <c r="AV188" s="11" t="s">
        <v>79</v>
      </c>
      <c r="AW188" s="11" t="s">
        <v>34</v>
      </c>
      <c r="AX188" s="11" t="s">
        <v>70</v>
      </c>
      <c r="AY188" s="213" t="s">
        <v>137</v>
      </c>
    </row>
    <row r="189" spans="2:65" s="12" customFormat="1" ht="13.5">
      <c r="B189" s="214"/>
      <c r="C189" s="215"/>
      <c r="D189" s="204" t="s">
        <v>149</v>
      </c>
      <c r="E189" s="216" t="s">
        <v>22</v>
      </c>
      <c r="F189" s="217" t="s">
        <v>151</v>
      </c>
      <c r="G189" s="215"/>
      <c r="H189" s="218">
        <v>12.5</v>
      </c>
      <c r="I189" s="219"/>
      <c r="J189" s="215"/>
      <c r="K189" s="215"/>
      <c r="L189" s="220"/>
      <c r="M189" s="221"/>
      <c r="N189" s="222"/>
      <c r="O189" s="222"/>
      <c r="P189" s="222"/>
      <c r="Q189" s="222"/>
      <c r="R189" s="222"/>
      <c r="S189" s="222"/>
      <c r="T189" s="223"/>
      <c r="AT189" s="224" t="s">
        <v>149</v>
      </c>
      <c r="AU189" s="224" t="s">
        <v>79</v>
      </c>
      <c r="AV189" s="12" t="s">
        <v>144</v>
      </c>
      <c r="AW189" s="12" t="s">
        <v>34</v>
      </c>
      <c r="AX189" s="12" t="s">
        <v>10</v>
      </c>
      <c r="AY189" s="224" t="s">
        <v>137</v>
      </c>
    </row>
    <row r="190" spans="2:65" s="1" customFormat="1" ht="25.5" customHeight="1">
      <c r="B190" s="39"/>
      <c r="C190" s="190" t="s">
        <v>235</v>
      </c>
      <c r="D190" s="190" t="s">
        <v>140</v>
      </c>
      <c r="E190" s="191" t="s">
        <v>321</v>
      </c>
      <c r="F190" s="192" t="s">
        <v>322</v>
      </c>
      <c r="G190" s="193" t="s">
        <v>173</v>
      </c>
      <c r="H190" s="194">
        <v>82</v>
      </c>
      <c r="I190" s="195"/>
      <c r="J190" s="196">
        <f>ROUND(I190*H190,0)</f>
        <v>0</v>
      </c>
      <c r="K190" s="192" t="s">
        <v>148</v>
      </c>
      <c r="L190" s="59"/>
      <c r="M190" s="197" t="s">
        <v>22</v>
      </c>
      <c r="N190" s="198" t="s">
        <v>41</v>
      </c>
      <c r="O190" s="40"/>
      <c r="P190" s="199">
        <f>O190*H190</f>
        <v>0</v>
      </c>
      <c r="Q190" s="199">
        <v>0</v>
      </c>
      <c r="R190" s="199">
        <f>Q190*H190</f>
        <v>0</v>
      </c>
      <c r="S190" s="199">
        <v>0</v>
      </c>
      <c r="T190" s="200">
        <f>S190*H190</f>
        <v>0</v>
      </c>
      <c r="AR190" s="22" t="s">
        <v>144</v>
      </c>
      <c r="AT190" s="22" t="s">
        <v>140</v>
      </c>
      <c r="AU190" s="22" t="s">
        <v>79</v>
      </c>
      <c r="AY190" s="22" t="s">
        <v>137</v>
      </c>
      <c r="BE190" s="201">
        <f>IF(N190="základní",J190,0)</f>
        <v>0</v>
      </c>
      <c r="BF190" s="201">
        <f>IF(N190="snížená",J190,0)</f>
        <v>0</v>
      </c>
      <c r="BG190" s="201">
        <f>IF(N190="zákl. přenesená",J190,0)</f>
        <v>0</v>
      </c>
      <c r="BH190" s="201">
        <f>IF(N190="sníž. přenesená",J190,0)</f>
        <v>0</v>
      </c>
      <c r="BI190" s="201">
        <f>IF(N190="nulová",J190,0)</f>
        <v>0</v>
      </c>
      <c r="BJ190" s="22" t="s">
        <v>10</v>
      </c>
      <c r="BK190" s="201">
        <f>ROUND(I190*H190,0)</f>
        <v>0</v>
      </c>
      <c r="BL190" s="22" t="s">
        <v>144</v>
      </c>
      <c r="BM190" s="22" t="s">
        <v>323</v>
      </c>
    </row>
    <row r="191" spans="2:65" s="11" customFormat="1" ht="13.5">
      <c r="B191" s="202"/>
      <c r="C191" s="203"/>
      <c r="D191" s="204" t="s">
        <v>149</v>
      </c>
      <c r="E191" s="205" t="s">
        <v>22</v>
      </c>
      <c r="F191" s="206" t="s">
        <v>324</v>
      </c>
      <c r="G191" s="203"/>
      <c r="H191" s="207">
        <v>82</v>
      </c>
      <c r="I191" s="208"/>
      <c r="J191" s="203"/>
      <c r="K191" s="203"/>
      <c r="L191" s="209"/>
      <c r="M191" s="210"/>
      <c r="N191" s="211"/>
      <c r="O191" s="211"/>
      <c r="P191" s="211"/>
      <c r="Q191" s="211"/>
      <c r="R191" s="211"/>
      <c r="S191" s="211"/>
      <c r="T191" s="212"/>
      <c r="AT191" s="213" t="s">
        <v>149</v>
      </c>
      <c r="AU191" s="213" t="s">
        <v>79</v>
      </c>
      <c r="AV191" s="11" t="s">
        <v>79</v>
      </c>
      <c r="AW191" s="11" t="s">
        <v>34</v>
      </c>
      <c r="AX191" s="11" t="s">
        <v>70</v>
      </c>
      <c r="AY191" s="213" t="s">
        <v>137</v>
      </c>
    </row>
    <row r="192" spans="2:65" s="12" customFormat="1" ht="13.5">
      <c r="B192" s="214"/>
      <c r="C192" s="215"/>
      <c r="D192" s="204" t="s">
        <v>149</v>
      </c>
      <c r="E192" s="216" t="s">
        <v>22</v>
      </c>
      <c r="F192" s="217" t="s">
        <v>151</v>
      </c>
      <c r="G192" s="215"/>
      <c r="H192" s="218">
        <v>82</v>
      </c>
      <c r="I192" s="219"/>
      <c r="J192" s="215"/>
      <c r="K192" s="215"/>
      <c r="L192" s="220"/>
      <c r="M192" s="221"/>
      <c r="N192" s="222"/>
      <c r="O192" s="222"/>
      <c r="P192" s="222"/>
      <c r="Q192" s="222"/>
      <c r="R192" s="222"/>
      <c r="S192" s="222"/>
      <c r="T192" s="223"/>
      <c r="AT192" s="224" t="s">
        <v>149</v>
      </c>
      <c r="AU192" s="224" t="s">
        <v>79</v>
      </c>
      <c r="AV192" s="12" t="s">
        <v>144</v>
      </c>
      <c r="AW192" s="12" t="s">
        <v>34</v>
      </c>
      <c r="AX192" s="12" t="s">
        <v>10</v>
      </c>
      <c r="AY192" s="224" t="s">
        <v>137</v>
      </c>
    </row>
    <row r="193" spans="2:65" s="1" customFormat="1" ht="25.5" customHeight="1">
      <c r="B193" s="39"/>
      <c r="C193" s="190" t="s">
        <v>325</v>
      </c>
      <c r="D193" s="190" t="s">
        <v>140</v>
      </c>
      <c r="E193" s="191" t="s">
        <v>326</v>
      </c>
      <c r="F193" s="192" t="s">
        <v>327</v>
      </c>
      <c r="G193" s="193" t="s">
        <v>173</v>
      </c>
      <c r="H193" s="194">
        <v>37</v>
      </c>
      <c r="I193" s="195"/>
      <c r="J193" s="196">
        <f>ROUND(I193*H193,0)</f>
        <v>0</v>
      </c>
      <c r="K193" s="192" t="s">
        <v>148</v>
      </c>
      <c r="L193" s="59"/>
      <c r="M193" s="197" t="s">
        <v>22</v>
      </c>
      <c r="N193" s="198" t="s">
        <v>41</v>
      </c>
      <c r="O193" s="40"/>
      <c r="P193" s="199">
        <f>O193*H193</f>
        <v>0</v>
      </c>
      <c r="Q193" s="199">
        <v>0</v>
      </c>
      <c r="R193" s="199">
        <f>Q193*H193</f>
        <v>0</v>
      </c>
      <c r="S193" s="199">
        <v>0</v>
      </c>
      <c r="T193" s="200">
        <f>S193*H193</f>
        <v>0</v>
      </c>
      <c r="AR193" s="22" t="s">
        <v>144</v>
      </c>
      <c r="AT193" s="22" t="s">
        <v>140</v>
      </c>
      <c r="AU193" s="22" t="s">
        <v>79</v>
      </c>
      <c r="AY193" s="22" t="s">
        <v>137</v>
      </c>
      <c r="BE193" s="201">
        <f>IF(N193="základní",J193,0)</f>
        <v>0</v>
      </c>
      <c r="BF193" s="201">
        <f>IF(N193="snížená",J193,0)</f>
        <v>0</v>
      </c>
      <c r="BG193" s="201">
        <f>IF(N193="zákl. přenesená",J193,0)</f>
        <v>0</v>
      </c>
      <c r="BH193" s="201">
        <f>IF(N193="sníž. přenesená",J193,0)</f>
        <v>0</v>
      </c>
      <c r="BI193" s="201">
        <f>IF(N193="nulová",J193,0)</f>
        <v>0</v>
      </c>
      <c r="BJ193" s="22" t="s">
        <v>10</v>
      </c>
      <c r="BK193" s="201">
        <f>ROUND(I193*H193,0)</f>
        <v>0</v>
      </c>
      <c r="BL193" s="22" t="s">
        <v>144</v>
      </c>
      <c r="BM193" s="22" t="s">
        <v>328</v>
      </c>
    </row>
    <row r="194" spans="2:65" s="11" customFormat="1" ht="13.5">
      <c r="B194" s="202"/>
      <c r="C194" s="203"/>
      <c r="D194" s="204" t="s">
        <v>149</v>
      </c>
      <c r="E194" s="205" t="s">
        <v>22</v>
      </c>
      <c r="F194" s="206" t="s">
        <v>329</v>
      </c>
      <c r="G194" s="203"/>
      <c r="H194" s="207">
        <v>37</v>
      </c>
      <c r="I194" s="208"/>
      <c r="J194" s="203"/>
      <c r="K194" s="203"/>
      <c r="L194" s="209"/>
      <c r="M194" s="210"/>
      <c r="N194" s="211"/>
      <c r="O194" s="211"/>
      <c r="P194" s="211"/>
      <c r="Q194" s="211"/>
      <c r="R194" s="211"/>
      <c r="S194" s="211"/>
      <c r="T194" s="212"/>
      <c r="AT194" s="213" t="s">
        <v>149</v>
      </c>
      <c r="AU194" s="213" t="s">
        <v>79</v>
      </c>
      <c r="AV194" s="11" t="s">
        <v>79</v>
      </c>
      <c r="AW194" s="11" t="s">
        <v>34</v>
      </c>
      <c r="AX194" s="11" t="s">
        <v>70</v>
      </c>
      <c r="AY194" s="213" t="s">
        <v>137</v>
      </c>
    </row>
    <row r="195" spans="2:65" s="12" customFormat="1" ht="13.5">
      <c r="B195" s="214"/>
      <c r="C195" s="215"/>
      <c r="D195" s="204" t="s">
        <v>149</v>
      </c>
      <c r="E195" s="216" t="s">
        <v>22</v>
      </c>
      <c r="F195" s="217" t="s">
        <v>151</v>
      </c>
      <c r="G195" s="215"/>
      <c r="H195" s="218">
        <v>37</v>
      </c>
      <c r="I195" s="219"/>
      <c r="J195" s="215"/>
      <c r="K195" s="215"/>
      <c r="L195" s="220"/>
      <c r="M195" s="221"/>
      <c r="N195" s="222"/>
      <c r="O195" s="222"/>
      <c r="P195" s="222"/>
      <c r="Q195" s="222"/>
      <c r="R195" s="222"/>
      <c r="S195" s="222"/>
      <c r="T195" s="223"/>
      <c r="AT195" s="224" t="s">
        <v>149</v>
      </c>
      <c r="AU195" s="224" t="s">
        <v>79</v>
      </c>
      <c r="AV195" s="12" t="s">
        <v>144</v>
      </c>
      <c r="AW195" s="12" t="s">
        <v>34</v>
      </c>
      <c r="AX195" s="12" t="s">
        <v>10</v>
      </c>
      <c r="AY195" s="224" t="s">
        <v>137</v>
      </c>
    </row>
    <row r="196" spans="2:65" s="1" customFormat="1" ht="25.5" customHeight="1">
      <c r="B196" s="39"/>
      <c r="C196" s="190" t="s">
        <v>240</v>
      </c>
      <c r="D196" s="190" t="s">
        <v>140</v>
      </c>
      <c r="E196" s="191" t="s">
        <v>330</v>
      </c>
      <c r="F196" s="192" t="s">
        <v>331</v>
      </c>
      <c r="G196" s="193" t="s">
        <v>234</v>
      </c>
      <c r="H196" s="235"/>
      <c r="I196" s="195"/>
      <c r="J196" s="196">
        <f>ROUND(I196*H196,0)</f>
        <v>0</v>
      </c>
      <c r="K196" s="192" t="s">
        <v>148</v>
      </c>
      <c r="L196" s="59"/>
      <c r="M196" s="197" t="s">
        <v>22</v>
      </c>
      <c r="N196" s="198" t="s">
        <v>41</v>
      </c>
      <c r="O196" s="40"/>
      <c r="P196" s="199">
        <f>O196*H196</f>
        <v>0</v>
      </c>
      <c r="Q196" s="199">
        <v>0</v>
      </c>
      <c r="R196" s="199">
        <f>Q196*H196</f>
        <v>0</v>
      </c>
      <c r="S196" s="199">
        <v>0</v>
      </c>
      <c r="T196" s="200">
        <f>S196*H196</f>
        <v>0</v>
      </c>
      <c r="AR196" s="22" t="s">
        <v>144</v>
      </c>
      <c r="AT196" s="22" t="s">
        <v>140</v>
      </c>
      <c r="AU196" s="22" t="s">
        <v>79</v>
      </c>
      <c r="AY196" s="22" t="s">
        <v>137</v>
      </c>
      <c r="BE196" s="201">
        <f>IF(N196="základní",J196,0)</f>
        <v>0</v>
      </c>
      <c r="BF196" s="201">
        <f>IF(N196="snížená",J196,0)</f>
        <v>0</v>
      </c>
      <c r="BG196" s="201">
        <f>IF(N196="zákl. přenesená",J196,0)</f>
        <v>0</v>
      </c>
      <c r="BH196" s="201">
        <f>IF(N196="sníž. přenesená",J196,0)</f>
        <v>0</v>
      </c>
      <c r="BI196" s="201">
        <f>IF(N196="nulová",J196,0)</f>
        <v>0</v>
      </c>
      <c r="BJ196" s="22" t="s">
        <v>10</v>
      </c>
      <c r="BK196" s="201">
        <f>ROUND(I196*H196,0)</f>
        <v>0</v>
      </c>
      <c r="BL196" s="22" t="s">
        <v>144</v>
      </c>
      <c r="BM196" s="22" t="s">
        <v>332</v>
      </c>
    </row>
    <row r="197" spans="2:65" s="10" customFormat="1" ht="29.85" customHeight="1">
      <c r="B197" s="174"/>
      <c r="C197" s="175"/>
      <c r="D197" s="176" t="s">
        <v>69</v>
      </c>
      <c r="E197" s="188" t="s">
        <v>333</v>
      </c>
      <c r="F197" s="188" t="s">
        <v>334</v>
      </c>
      <c r="G197" s="175"/>
      <c r="H197" s="175"/>
      <c r="I197" s="178"/>
      <c r="J197" s="189">
        <f>BK197</f>
        <v>0</v>
      </c>
      <c r="K197" s="175"/>
      <c r="L197" s="180"/>
      <c r="M197" s="181"/>
      <c r="N197" s="182"/>
      <c r="O197" s="182"/>
      <c r="P197" s="183">
        <f>SUM(P198:P210)</f>
        <v>0</v>
      </c>
      <c r="Q197" s="182"/>
      <c r="R197" s="183">
        <f>SUM(R198:R210)</f>
        <v>0</v>
      </c>
      <c r="S197" s="182"/>
      <c r="T197" s="184">
        <f>SUM(T198:T210)</f>
        <v>0</v>
      </c>
      <c r="AR197" s="185" t="s">
        <v>10</v>
      </c>
      <c r="AT197" s="186" t="s">
        <v>69</v>
      </c>
      <c r="AU197" s="186" t="s">
        <v>10</v>
      </c>
      <c r="AY197" s="185" t="s">
        <v>137</v>
      </c>
      <c r="BK197" s="187">
        <f>SUM(BK198:BK210)</f>
        <v>0</v>
      </c>
    </row>
    <row r="198" spans="2:65" s="1" customFormat="1" ht="25.5" customHeight="1">
      <c r="B198" s="39"/>
      <c r="C198" s="190" t="s">
        <v>335</v>
      </c>
      <c r="D198" s="190" t="s">
        <v>140</v>
      </c>
      <c r="E198" s="191" t="s">
        <v>336</v>
      </c>
      <c r="F198" s="192" t="s">
        <v>337</v>
      </c>
      <c r="G198" s="193" t="s">
        <v>147</v>
      </c>
      <c r="H198" s="194">
        <v>395</v>
      </c>
      <c r="I198" s="195"/>
      <c r="J198" s="196">
        <f>ROUND(I198*H198,0)</f>
        <v>0</v>
      </c>
      <c r="K198" s="192" t="s">
        <v>22</v>
      </c>
      <c r="L198" s="59"/>
      <c r="M198" s="197" t="s">
        <v>22</v>
      </c>
      <c r="N198" s="198" t="s">
        <v>41</v>
      </c>
      <c r="O198" s="40"/>
      <c r="P198" s="199">
        <f>O198*H198</f>
        <v>0</v>
      </c>
      <c r="Q198" s="199">
        <v>0</v>
      </c>
      <c r="R198" s="199">
        <f>Q198*H198</f>
        <v>0</v>
      </c>
      <c r="S198" s="199">
        <v>0</v>
      </c>
      <c r="T198" s="200">
        <f>S198*H198</f>
        <v>0</v>
      </c>
      <c r="AR198" s="22" t="s">
        <v>144</v>
      </c>
      <c r="AT198" s="22" t="s">
        <v>140</v>
      </c>
      <c r="AU198" s="22" t="s">
        <v>79</v>
      </c>
      <c r="AY198" s="22" t="s">
        <v>137</v>
      </c>
      <c r="BE198" s="201">
        <f>IF(N198="základní",J198,0)</f>
        <v>0</v>
      </c>
      <c r="BF198" s="201">
        <f>IF(N198="snížená",J198,0)</f>
        <v>0</v>
      </c>
      <c r="BG198" s="201">
        <f>IF(N198="zákl. přenesená",J198,0)</f>
        <v>0</v>
      </c>
      <c r="BH198" s="201">
        <f>IF(N198="sníž. přenesená",J198,0)</f>
        <v>0</v>
      </c>
      <c r="BI198" s="201">
        <f>IF(N198="nulová",J198,0)</f>
        <v>0</v>
      </c>
      <c r="BJ198" s="22" t="s">
        <v>10</v>
      </c>
      <c r="BK198" s="201">
        <f>ROUND(I198*H198,0)</f>
        <v>0</v>
      </c>
      <c r="BL198" s="22" t="s">
        <v>144</v>
      </c>
      <c r="BM198" s="22" t="s">
        <v>338</v>
      </c>
    </row>
    <row r="199" spans="2:65" s="11" customFormat="1" ht="13.5">
      <c r="B199" s="202"/>
      <c r="C199" s="203"/>
      <c r="D199" s="204" t="s">
        <v>149</v>
      </c>
      <c r="E199" s="205" t="s">
        <v>22</v>
      </c>
      <c r="F199" s="206" t="s">
        <v>339</v>
      </c>
      <c r="G199" s="203"/>
      <c r="H199" s="207">
        <v>395</v>
      </c>
      <c r="I199" s="208"/>
      <c r="J199" s="203"/>
      <c r="K199" s="203"/>
      <c r="L199" s="209"/>
      <c r="M199" s="210"/>
      <c r="N199" s="211"/>
      <c r="O199" s="211"/>
      <c r="P199" s="211"/>
      <c r="Q199" s="211"/>
      <c r="R199" s="211"/>
      <c r="S199" s="211"/>
      <c r="T199" s="212"/>
      <c r="AT199" s="213" t="s">
        <v>149</v>
      </c>
      <c r="AU199" s="213" t="s">
        <v>79</v>
      </c>
      <c r="AV199" s="11" t="s">
        <v>79</v>
      </c>
      <c r="AW199" s="11" t="s">
        <v>34</v>
      </c>
      <c r="AX199" s="11" t="s">
        <v>70</v>
      </c>
      <c r="AY199" s="213" t="s">
        <v>137</v>
      </c>
    </row>
    <row r="200" spans="2:65" s="12" customFormat="1" ht="13.5">
      <c r="B200" s="214"/>
      <c r="C200" s="215"/>
      <c r="D200" s="204" t="s">
        <v>149</v>
      </c>
      <c r="E200" s="216" t="s">
        <v>22</v>
      </c>
      <c r="F200" s="217" t="s">
        <v>151</v>
      </c>
      <c r="G200" s="215"/>
      <c r="H200" s="218">
        <v>395</v>
      </c>
      <c r="I200" s="219"/>
      <c r="J200" s="215"/>
      <c r="K200" s="215"/>
      <c r="L200" s="220"/>
      <c r="M200" s="221"/>
      <c r="N200" s="222"/>
      <c r="O200" s="222"/>
      <c r="P200" s="222"/>
      <c r="Q200" s="222"/>
      <c r="R200" s="222"/>
      <c r="S200" s="222"/>
      <c r="T200" s="223"/>
      <c r="AT200" s="224" t="s">
        <v>149</v>
      </c>
      <c r="AU200" s="224" t="s">
        <v>79</v>
      </c>
      <c r="AV200" s="12" t="s">
        <v>144</v>
      </c>
      <c r="AW200" s="12" t="s">
        <v>34</v>
      </c>
      <c r="AX200" s="12" t="s">
        <v>10</v>
      </c>
      <c r="AY200" s="224" t="s">
        <v>137</v>
      </c>
    </row>
    <row r="201" spans="2:65" s="1" customFormat="1" ht="16.5" customHeight="1">
      <c r="B201" s="39"/>
      <c r="C201" s="190" t="s">
        <v>245</v>
      </c>
      <c r="D201" s="190" t="s">
        <v>140</v>
      </c>
      <c r="E201" s="191" t="s">
        <v>340</v>
      </c>
      <c r="F201" s="192" t="s">
        <v>341</v>
      </c>
      <c r="G201" s="193" t="s">
        <v>143</v>
      </c>
      <c r="H201" s="194">
        <v>11</v>
      </c>
      <c r="I201" s="195"/>
      <c r="J201" s="196">
        <f>ROUND(I201*H201,0)</f>
        <v>0</v>
      </c>
      <c r="K201" s="192" t="s">
        <v>22</v>
      </c>
      <c r="L201" s="59"/>
      <c r="M201" s="197" t="s">
        <v>22</v>
      </c>
      <c r="N201" s="198" t="s">
        <v>41</v>
      </c>
      <c r="O201" s="40"/>
      <c r="P201" s="199">
        <f>O201*H201</f>
        <v>0</v>
      </c>
      <c r="Q201" s="199">
        <v>0</v>
      </c>
      <c r="R201" s="199">
        <f>Q201*H201</f>
        <v>0</v>
      </c>
      <c r="S201" s="199">
        <v>0</v>
      </c>
      <c r="T201" s="200">
        <f>S201*H201</f>
        <v>0</v>
      </c>
      <c r="AR201" s="22" t="s">
        <v>144</v>
      </c>
      <c r="AT201" s="22" t="s">
        <v>140</v>
      </c>
      <c r="AU201" s="22" t="s">
        <v>79</v>
      </c>
      <c r="AY201" s="22" t="s">
        <v>137</v>
      </c>
      <c r="BE201" s="201">
        <f>IF(N201="základní",J201,0)</f>
        <v>0</v>
      </c>
      <c r="BF201" s="201">
        <f>IF(N201="snížená",J201,0)</f>
        <v>0</v>
      </c>
      <c r="BG201" s="201">
        <f>IF(N201="zákl. přenesená",J201,0)</f>
        <v>0</v>
      </c>
      <c r="BH201" s="201">
        <f>IF(N201="sníž. přenesená",J201,0)</f>
        <v>0</v>
      </c>
      <c r="BI201" s="201">
        <f>IF(N201="nulová",J201,0)</f>
        <v>0</v>
      </c>
      <c r="BJ201" s="22" t="s">
        <v>10</v>
      </c>
      <c r="BK201" s="201">
        <f>ROUND(I201*H201,0)</f>
        <v>0</v>
      </c>
      <c r="BL201" s="22" t="s">
        <v>144</v>
      </c>
      <c r="BM201" s="22" t="s">
        <v>342</v>
      </c>
    </row>
    <row r="202" spans="2:65" s="11" customFormat="1" ht="13.5">
      <c r="B202" s="202"/>
      <c r="C202" s="203"/>
      <c r="D202" s="204" t="s">
        <v>149</v>
      </c>
      <c r="E202" s="205" t="s">
        <v>22</v>
      </c>
      <c r="F202" s="206" t="s">
        <v>343</v>
      </c>
      <c r="G202" s="203"/>
      <c r="H202" s="207">
        <v>11</v>
      </c>
      <c r="I202" s="208"/>
      <c r="J202" s="203"/>
      <c r="K202" s="203"/>
      <c r="L202" s="209"/>
      <c r="M202" s="210"/>
      <c r="N202" s="211"/>
      <c r="O202" s="211"/>
      <c r="P202" s="211"/>
      <c r="Q202" s="211"/>
      <c r="R202" s="211"/>
      <c r="S202" s="211"/>
      <c r="T202" s="212"/>
      <c r="AT202" s="213" t="s">
        <v>149</v>
      </c>
      <c r="AU202" s="213" t="s">
        <v>79</v>
      </c>
      <c r="AV202" s="11" t="s">
        <v>79</v>
      </c>
      <c r="AW202" s="11" t="s">
        <v>34</v>
      </c>
      <c r="AX202" s="11" t="s">
        <v>70</v>
      </c>
      <c r="AY202" s="213" t="s">
        <v>137</v>
      </c>
    </row>
    <row r="203" spans="2:65" s="12" customFormat="1" ht="13.5">
      <c r="B203" s="214"/>
      <c r="C203" s="215"/>
      <c r="D203" s="204" t="s">
        <v>149</v>
      </c>
      <c r="E203" s="216" t="s">
        <v>22</v>
      </c>
      <c r="F203" s="217" t="s">
        <v>151</v>
      </c>
      <c r="G203" s="215"/>
      <c r="H203" s="218">
        <v>11</v>
      </c>
      <c r="I203" s="219"/>
      <c r="J203" s="215"/>
      <c r="K203" s="215"/>
      <c r="L203" s="220"/>
      <c r="M203" s="221"/>
      <c r="N203" s="222"/>
      <c r="O203" s="222"/>
      <c r="P203" s="222"/>
      <c r="Q203" s="222"/>
      <c r="R203" s="222"/>
      <c r="S203" s="222"/>
      <c r="T203" s="223"/>
      <c r="AT203" s="224" t="s">
        <v>149</v>
      </c>
      <c r="AU203" s="224" t="s">
        <v>79</v>
      </c>
      <c r="AV203" s="12" t="s">
        <v>144</v>
      </c>
      <c r="AW203" s="12" t="s">
        <v>34</v>
      </c>
      <c r="AX203" s="12" t="s">
        <v>10</v>
      </c>
      <c r="AY203" s="224" t="s">
        <v>137</v>
      </c>
    </row>
    <row r="204" spans="2:65" s="1" customFormat="1" ht="16.5" customHeight="1">
      <c r="B204" s="39"/>
      <c r="C204" s="190" t="s">
        <v>344</v>
      </c>
      <c r="D204" s="190" t="s">
        <v>140</v>
      </c>
      <c r="E204" s="191" t="s">
        <v>345</v>
      </c>
      <c r="F204" s="192" t="s">
        <v>346</v>
      </c>
      <c r="G204" s="193" t="s">
        <v>147</v>
      </c>
      <c r="H204" s="194">
        <v>395</v>
      </c>
      <c r="I204" s="195"/>
      <c r="J204" s="196">
        <f>ROUND(I204*H204,0)</f>
        <v>0</v>
      </c>
      <c r="K204" s="192" t="s">
        <v>148</v>
      </c>
      <c r="L204" s="59"/>
      <c r="M204" s="197" t="s">
        <v>22</v>
      </c>
      <c r="N204" s="198" t="s">
        <v>41</v>
      </c>
      <c r="O204" s="40"/>
      <c r="P204" s="199">
        <f>O204*H204</f>
        <v>0</v>
      </c>
      <c r="Q204" s="199">
        <v>0</v>
      </c>
      <c r="R204" s="199">
        <f>Q204*H204</f>
        <v>0</v>
      </c>
      <c r="S204" s="199">
        <v>0</v>
      </c>
      <c r="T204" s="200">
        <f>S204*H204</f>
        <v>0</v>
      </c>
      <c r="AR204" s="22" t="s">
        <v>144</v>
      </c>
      <c r="AT204" s="22" t="s">
        <v>140</v>
      </c>
      <c r="AU204" s="22" t="s">
        <v>79</v>
      </c>
      <c r="AY204" s="22" t="s">
        <v>137</v>
      </c>
      <c r="BE204" s="201">
        <f>IF(N204="základní",J204,0)</f>
        <v>0</v>
      </c>
      <c r="BF204" s="201">
        <f>IF(N204="snížená",J204,0)</f>
        <v>0</v>
      </c>
      <c r="BG204" s="201">
        <f>IF(N204="zákl. přenesená",J204,0)</f>
        <v>0</v>
      </c>
      <c r="BH204" s="201">
        <f>IF(N204="sníž. přenesená",J204,0)</f>
        <v>0</v>
      </c>
      <c r="BI204" s="201">
        <f>IF(N204="nulová",J204,0)</f>
        <v>0</v>
      </c>
      <c r="BJ204" s="22" t="s">
        <v>10</v>
      </c>
      <c r="BK204" s="201">
        <f>ROUND(I204*H204,0)</f>
        <v>0</v>
      </c>
      <c r="BL204" s="22" t="s">
        <v>144</v>
      </c>
      <c r="BM204" s="22" t="s">
        <v>347</v>
      </c>
    </row>
    <row r="205" spans="2:65" s="1" customFormat="1" ht="25.5" customHeight="1">
      <c r="B205" s="39"/>
      <c r="C205" s="190" t="s">
        <v>250</v>
      </c>
      <c r="D205" s="190" t="s">
        <v>140</v>
      </c>
      <c r="E205" s="191" t="s">
        <v>348</v>
      </c>
      <c r="F205" s="192" t="s">
        <v>349</v>
      </c>
      <c r="G205" s="193" t="s">
        <v>173</v>
      </c>
      <c r="H205" s="194">
        <v>18</v>
      </c>
      <c r="I205" s="195"/>
      <c r="J205" s="196">
        <f>ROUND(I205*H205,0)</f>
        <v>0</v>
      </c>
      <c r="K205" s="192" t="s">
        <v>148</v>
      </c>
      <c r="L205" s="59"/>
      <c r="M205" s="197" t="s">
        <v>22</v>
      </c>
      <c r="N205" s="198" t="s">
        <v>41</v>
      </c>
      <c r="O205" s="40"/>
      <c r="P205" s="199">
        <f>O205*H205</f>
        <v>0</v>
      </c>
      <c r="Q205" s="199">
        <v>0</v>
      </c>
      <c r="R205" s="199">
        <f>Q205*H205</f>
        <v>0</v>
      </c>
      <c r="S205" s="199">
        <v>0</v>
      </c>
      <c r="T205" s="200">
        <f>S205*H205</f>
        <v>0</v>
      </c>
      <c r="AR205" s="22" t="s">
        <v>144</v>
      </c>
      <c r="AT205" s="22" t="s">
        <v>140</v>
      </c>
      <c r="AU205" s="22" t="s">
        <v>79</v>
      </c>
      <c r="AY205" s="22" t="s">
        <v>137</v>
      </c>
      <c r="BE205" s="201">
        <f>IF(N205="základní",J205,0)</f>
        <v>0</v>
      </c>
      <c r="BF205" s="201">
        <f>IF(N205="snížená",J205,0)</f>
        <v>0</v>
      </c>
      <c r="BG205" s="201">
        <f>IF(N205="zákl. přenesená",J205,0)</f>
        <v>0</v>
      </c>
      <c r="BH205" s="201">
        <f>IF(N205="sníž. přenesená",J205,0)</f>
        <v>0</v>
      </c>
      <c r="BI205" s="201">
        <f>IF(N205="nulová",J205,0)</f>
        <v>0</v>
      </c>
      <c r="BJ205" s="22" t="s">
        <v>10</v>
      </c>
      <c r="BK205" s="201">
        <f>ROUND(I205*H205,0)</f>
        <v>0</v>
      </c>
      <c r="BL205" s="22" t="s">
        <v>144</v>
      </c>
      <c r="BM205" s="22" t="s">
        <v>350</v>
      </c>
    </row>
    <row r="206" spans="2:65" s="11" customFormat="1" ht="13.5">
      <c r="B206" s="202"/>
      <c r="C206" s="203"/>
      <c r="D206" s="204" t="s">
        <v>149</v>
      </c>
      <c r="E206" s="205" t="s">
        <v>22</v>
      </c>
      <c r="F206" s="206" t="s">
        <v>351</v>
      </c>
      <c r="G206" s="203"/>
      <c r="H206" s="207">
        <v>18</v>
      </c>
      <c r="I206" s="208"/>
      <c r="J206" s="203"/>
      <c r="K206" s="203"/>
      <c r="L206" s="209"/>
      <c r="M206" s="210"/>
      <c r="N206" s="211"/>
      <c r="O206" s="211"/>
      <c r="P206" s="211"/>
      <c r="Q206" s="211"/>
      <c r="R206" s="211"/>
      <c r="S206" s="211"/>
      <c r="T206" s="212"/>
      <c r="AT206" s="213" t="s">
        <v>149</v>
      </c>
      <c r="AU206" s="213" t="s">
        <v>79</v>
      </c>
      <c r="AV206" s="11" t="s">
        <v>79</v>
      </c>
      <c r="AW206" s="11" t="s">
        <v>34</v>
      </c>
      <c r="AX206" s="11" t="s">
        <v>70</v>
      </c>
      <c r="AY206" s="213" t="s">
        <v>137</v>
      </c>
    </row>
    <row r="207" spans="2:65" s="12" customFormat="1" ht="13.5">
      <c r="B207" s="214"/>
      <c r="C207" s="215"/>
      <c r="D207" s="204" t="s">
        <v>149</v>
      </c>
      <c r="E207" s="216" t="s">
        <v>22</v>
      </c>
      <c r="F207" s="217" t="s">
        <v>151</v>
      </c>
      <c r="G207" s="215"/>
      <c r="H207" s="218">
        <v>18</v>
      </c>
      <c r="I207" s="219"/>
      <c r="J207" s="215"/>
      <c r="K207" s="215"/>
      <c r="L207" s="220"/>
      <c r="M207" s="221"/>
      <c r="N207" s="222"/>
      <c r="O207" s="222"/>
      <c r="P207" s="222"/>
      <c r="Q207" s="222"/>
      <c r="R207" s="222"/>
      <c r="S207" s="222"/>
      <c r="T207" s="223"/>
      <c r="AT207" s="224" t="s">
        <v>149</v>
      </c>
      <c r="AU207" s="224" t="s">
        <v>79</v>
      </c>
      <c r="AV207" s="12" t="s">
        <v>144</v>
      </c>
      <c r="AW207" s="12" t="s">
        <v>34</v>
      </c>
      <c r="AX207" s="12" t="s">
        <v>10</v>
      </c>
      <c r="AY207" s="224" t="s">
        <v>137</v>
      </c>
    </row>
    <row r="208" spans="2:65" s="1" customFormat="1" ht="25.5" customHeight="1">
      <c r="B208" s="39"/>
      <c r="C208" s="190" t="s">
        <v>352</v>
      </c>
      <c r="D208" s="190" t="s">
        <v>140</v>
      </c>
      <c r="E208" s="191" t="s">
        <v>353</v>
      </c>
      <c r="F208" s="192" t="s">
        <v>354</v>
      </c>
      <c r="G208" s="193" t="s">
        <v>147</v>
      </c>
      <c r="H208" s="194">
        <v>395</v>
      </c>
      <c r="I208" s="195"/>
      <c r="J208" s="196">
        <f>ROUND(I208*H208,0)</f>
        <v>0</v>
      </c>
      <c r="K208" s="192" t="s">
        <v>148</v>
      </c>
      <c r="L208" s="59"/>
      <c r="M208" s="197" t="s">
        <v>22</v>
      </c>
      <c r="N208" s="198" t="s">
        <v>41</v>
      </c>
      <c r="O208" s="40"/>
      <c r="P208" s="199">
        <f>O208*H208</f>
        <v>0</v>
      </c>
      <c r="Q208" s="199">
        <v>0</v>
      </c>
      <c r="R208" s="199">
        <f>Q208*H208</f>
        <v>0</v>
      </c>
      <c r="S208" s="199">
        <v>0</v>
      </c>
      <c r="T208" s="200">
        <f>S208*H208</f>
        <v>0</v>
      </c>
      <c r="AR208" s="22" t="s">
        <v>144</v>
      </c>
      <c r="AT208" s="22" t="s">
        <v>140</v>
      </c>
      <c r="AU208" s="22" t="s">
        <v>79</v>
      </c>
      <c r="AY208" s="22" t="s">
        <v>137</v>
      </c>
      <c r="BE208" s="201">
        <f>IF(N208="základní",J208,0)</f>
        <v>0</v>
      </c>
      <c r="BF208" s="201">
        <f>IF(N208="snížená",J208,0)</f>
        <v>0</v>
      </c>
      <c r="BG208" s="201">
        <f>IF(N208="zákl. přenesená",J208,0)</f>
        <v>0</v>
      </c>
      <c r="BH208" s="201">
        <f>IF(N208="sníž. přenesená",J208,0)</f>
        <v>0</v>
      </c>
      <c r="BI208" s="201">
        <f>IF(N208="nulová",J208,0)</f>
        <v>0</v>
      </c>
      <c r="BJ208" s="22" t="s">
        <v>10</v>
      </c>
      <c r="BK208" s="201">
        <f>ROUND(I208*H208,0)</f>
        <v>0</v>
      </c>
      <c r="BL208" s="22" t="s">
        <v>144</v>
      </c>
      <c r="BM208" s="22" t="s">
        <v>355</v>
      </c>
    </row>
    <row r="209" spans="2:65" s="1" customFormat="1" ht="25.5" customHeight="1">
      <c r="B209" s="39"/>
      <c r="C209" s="190" t="s">
        <v>254</v>
      </c>
      <c r="D209" s="190" t="s">
        <v>140</v>
      </c>
      <c r="E209" s="191" t="s">
        <v>356</v>
      </c>
      <c r="F209" s="192" t="s">
        <v>357</v>
      </c>
      <c r="G209" s="193" t="s">
        <v>173</v>
      </c>
      <c r="H209" s="194">
        <v>18</v>
      </c>
      <c r="I209" s="195"/>
      <c r="J209" s="196">
        <f>ROUND(I209*H209,0)</f>
        <v>0</v>
      </c>
      <c r="K209" s="192" t="s">
        <v>148</v>
      </c>
      <c r="L209" s="59"/>
      <c r="M209" s="197" t="s">
        <v>22</v>
      </c>
      <c r="N209" s="198" t="s">
        <v>41</v>
      </c>
      <c r="O209" s="40"/>
      <c r="P209" s="199">
        <f>O209*H209</f>
        <v>0</v>
      </c>
      <c r="Q209" s="199">
        <v>0</v>
      </c>
      <c r="R209" s="199">
        <f>Q209*H209</f>
        <v>0</v>
      </c>
      <c r="S209" s="199">
        <v>0</v>
      </c>
      <c r="T209" s="200">
        <f>S209*H209</f>
        <v>0</v>
      </c>
      <c r="AR209" s="22" t="s">
        <v>144</v>
      </c>
      <c r="AT209" s="22" t="s">
        <v>140</v>
      </c>
      <c r="AU209" s="22" t="s">
        <v>79</v>
      </c>
      <c r="AY209" s="22" t="s">
        <v>137</v>
      </c>
      <c r="BE209" s="201">
        <f>IF(N209="základní",J209,0)</f>
        <v>0</v>
      </c>
      <c r="BF209" s="201">
        <f>IF(N209="snížená",J209,0)</f>
        <v>0</v>
      </c>
      <c r="BG209" s="201">
        <f>IF(N209="zákl. přenesená",J209,0)</f>
        <v>0</v>
      </c>
      <c r="BH209" s="201">
        <f>IF(N209="sníž. přenesená",J209,0)</f>
        <v>0</v>
      </c>
      <c r="BI209" s="201">
        <f>IF(N209="nulová",J209,0)</f>
        <v>0</v>
      </c>
      <c r="BJ209" s="22" t="s">
        <v>10</v>
      </c>
      <c r="BK209" s="201">
        <f>ROUND(I209*H209,0)</f>
        <v>0</v>
      </c>
      <c r="BL209" s="22" t="s">
        <v>144</v>
      </c>
      <c r="BM209" s="22" t="s">
        <v>358</v>
      </c>
    </row>
    <row r="210" spans="2:65" s="1" customFormat="1" ht="16.5" customHeight="1">
      <c r="B210" s="39"/>
      <c r="C210" s="190" t="s">
        <v>359</v>
      </c>
      <c r="D210" s="190" t="s">
        <v>140</v>
      </c>
      <c r="E210" s="191" t="s">
        <v>360</v>
      </c>
      <c r="F210" s="192" t="s">
        <v>361</v>
      </c>
      <c r="G210" s="193" t="s">
        <v>234</v>
      </c>
      <c r="H210" s="235"/>
      <c r="I210" s="195"/>
      <c r="J210" s="196">
        <f>ROUND(I210*H210,0)</f>
        <v>0</v>
      </c>
      <c r="K210" s="192" t="s">
        <v>148</v>
      </c>
      <c r="L210" s="59"/>
      <c r="M210" s="197" t="s">
        <v>22</v>
      </c>
      <c r="N210" s="198" t="s">
        <v>41</v>
      </c>
      <c r="O210" s="40"/>
      <c r="P210" s="199">
        <f>O210*H210</f>
        <v>0</v>
      </c>
      <c r="Q210" s="199">
        <v>0</v>
      </c>
      <c r="R210" s="199">
        <f>Q210*H210</f>
        <v>0</v>
      </c>
      <c r="S210" s="199">
        <v>0</v>
      </c>
      <c r="T210" s="200">
        <f>S210*H210</f>
        <v>0</v>
      </c>
      <c r="AR210" s="22" t="s">
        <v>144</v>
      </c>
      <c r="AT210" s="22" t="s">
        <v>140</v>
      </c>
      <c r="AU210" s="22" t="s">
        <v>79</v>
      </c>
      <c r="AY210" s="22" t="s">
        <v>137</v>
      </c>
      <c r="BE210" s="201">
        <f>IF(N210="základní",J210,0)</f>
        <v>0</v>
      </c>
      <c r="BF210" s="201">
        <f>IF(N210="snížená",J210,0)</f>
        <v>0</v>
      </c>
      <c r="BG210" s="201">
        <f>IF(N210="zákl. přenesená",J210,0)</f>
        <v>0</v>
      </c>
      <c r="BH210" s="201">
        <f>IF(N210="sníž. přenesená",J210,0)</f>
        <v>0</v>
      </c>
      <c r="BI210" s="201">
        <f>IF(N210="nulová",J210,0)</f>
        <v>0</v>
      </c>
      <c r="BJ210" s="22" t="s">
        <v>10</v>
      </c>
      <c r="BK210" s="201">
        <f>ROUND(I210*H210,0)</f>
        <v>0</v>
      </c>
      <c r="BL210" s="22" t="s">
        <v>144</v>
      </c>
      <c r="BM210" s="22" t="s">
        <v>362</v>
      </c>
    </row>
    <row r="211" spans="2:65" s="10" customFormat="1" ht="29.85" customHeight="1">
      <c r="B211" s="174"/>
      <c r="C211" s="175"/>
      <c r="D211" s="176" t="s">
        <v>69</v>
      </c>
      <c r="E211" s="188" t="s">
        <v>363</v>
      </c>
      <c r="F211" s="188" t="s">
        <v>364</v>
      </c>
      <c r="G211" s="175"/>
      <c r="H211" s="175"/>
      <c r="I211" s="178"/>
      <c r="J211" s="189">
        <f>BK211</f>
        <v>0</v>
      </c>
      <c r="K211" s="175"/>
      <c r="L211" s="180"/>
      <c r="M211" s="181"/>
      <c r="N211" s="182"/>
      <c r="O211" s="182"/>
      <c r="P211" s="183">
        <f>SUM(P212:P215)</f>
        <v>0</v>
      </c>
      <c r="Q211" s="182"/>
      <c r="R211" s="183">
        <f>SUM(R212:R215)</f>
        <v>0</v>
      </c>
      <c r="S211" s="182"/>
      <c r="T211" s="184">
        <f>SUM(T212:T215)</f>
        <v>0</v>
      </c>
      <c r="AR211" s="185" t="s">
        <v>10</v>
      </c>
      <c r="AT211" s="186" t="s">
        <v>69</v>
      </c>
      <c r="AU211" s="186" t="s">
        <v>10</v>
      </c>
      <c r="AY211" s="185" t="s">
        <v>137</v>
      </c>
      <c r="BK211" s="187">
        <f>SUM(BK212:BK215)</f>
        <v>0</v>
      </c>
    </row>
    <row r="212" spans="2:65" s="1" customFormat="1" ht="25.5" customHeight="1">
      <c r="B212" s="39"/>
      <c r="C212" s="190" t="s">
        <v>258</v>
      </c>
      <c r="D212" s="190" t="s">
        <v>140</v>
      </c>
      <c r="E212" s="191" t="s">
        <v>365</v>
      </c>
      <c r="F212" s="192" t="s">
        <v>366</v>
      </c>
      <c r="G212" s="193" t="s">
        <v>143</v>
      </c>
      <c r="H212" s="194">
        <v>9</v>
      </c>
      <c r="I212" s="195"/>
      <c r="J212" s="196">
        <f>ROUND(I212*H212,0)</f>
        <v>0</v>
      </c>
      <c r="K212" s="192" t="s">
        <v>22</v>
      </c>
      <c r="L212" s="59"/>
      <c r="M212" s="197" t="s">
        <v>22</v>
      </c>
      <c r="N212" s="198" t="s">
        <v>41</v>
      </c>
      <c r="O212" s="40"/>
      <c r="P212" s="199">
        <f>O212*H212</f>
        <v>0</v>
      </c>
      <c r="Q212" s="199">
        <v>0</v>
      </c>
      <c r="R212" s="199">
        <f>Q212*H212</f>
        <v>0</v>
      </c>
      <c r="S212" s="199">
        <v>0</v>
      </c>
      <c r="T212" s="200">
        <f>S212*H212</f>
        <v>0</v>
      </c>
      <c r="AR212" s="22" t="s">
        <v>144</v>
      </c>
      <c r="AT212" s="22" t="s">
        <v>140</v>
      </c>
      <c r="AU212" s="22" t="s">
        <v>79</v>
      </c>
      <c r="AY212" s="22" t="s">
        <v>137</v>
      </c>
      <c r="BE212" s="201">
        <f>IF(N212="základní",J212,0)</f>
        <v>0</v>
      </c>
      <c r="BF212" s="201">
        <f>IF(N212="snížená",J212,0)</f>
        <v>0</v>
      </c>
      <c r="BG212" s="201">
        <f>IF(N212="zákl. přenesená",J212,0)</f>
        <v>0</v>
      </c>
      <c r="BH212" s="201">
        <f>IF(N212="sníž. přenesená",J212,0)</f>
        <v>0</v>
      </c>
      <c r="BI212" s="201">
        <f>IF(N212="nulová",J212,0)</f>
        <v>0</v>
      </c>
      <c r="BJ212" s="22" t="s">
        <v>10</v>
      </c>
      <c r="BK212" s="201">
        <f>ROUND(I212*H212,0)</f>
        <v>0</v>
      </c>
      <c r="BL212" s="22" t="s">
        <v>144</v>
      </c>
      <c r="BM212" s="22" t="s">
        <v>367</v>
      </c>
    </row>
    <row r="213" spans="2:65" s="11" customFormat="1" ht="13.5">
      <c r="B213" s="202"/>
      <c r="C213" s="203"/>
      <c r="D213" s="204" t="s">
        <v>149</v>
      </c>
      <c r="E213" s="205" t="s">
        <v>22</v>
      </c>
      <c r="F213" s="206" t="s">
        <v>368</v>
      </c>
      <c r="G213" s="203"/>
      <c r="H213" s="207">
        <v>9</v>
      </c>
      <c r="I213" s="208"/>
      <c r="J213" s="203"/>
      <c r="K213" s="203"/>
      <c r="L213" s="209"/>
      <c r="M213" s="210"/>
      <c r="N213" s="211"/>
      <c r="O213" s="211"/>
      <c r="P213" s="211"/>
      <c r="Q213" s="211"/>
      <c r="R213" s="211"/>
      <c r="S213" s="211"/>
      <c r="T213" s="212"/>
      <c r="AT213" s="213" t="s">
        <v>149</v>
      </c>
      <c r="AU213" s="213" t="s">
        <v>79</v>
      </c>
      <c r="AV213" s="11" t="s">
        <v>79</v>
      </c>
      <c r="AW213" s="11" t="s">
        <v>34</v>
      </c>
      <c r="AX213" s="11" t="s">
        <v>70</v>
      </c>
      <c r="AY213" s="213" t="s">
        <v>137</v>
      </c>
    </row>
    <row r="214" spans="2:65" s="12" customFormat="1" ht="13.5">
      <c r="B214" s="214"/>
      <c r="C214" s="215"/>
      <c r="D214" s="204" t="s">
        <v>149</v>
      </c>
      <c r="E214" s="216" t="s">
        <v>22</v>
      </c>
      <c r="F214" s="217" t="s">
        <v>151</v>
      </c>
      <c r="G214" s="215"/>
      <c r="H214" s="218">
        <v>9</v>
      </c>
      <c r="I214" s="219"/>
      <c r="J214" s="215"/>
      <c r="K214" s="215"/>
      <c r="L214" s="220"/>
      <c r="M214" s="221"/>
      <c r="N214" s="222"/>
      <c r="O214" s="222"/>
      <c r="P214" s="222"/>
      <c r="Q214" s="222"/>
      <c r="R214" s="222"/>
      <c r="S214" s="222"/>
      <c r="T214" s="223"/>
      <c r="AT214" s="224" t="s">
        <v>149</v>
      </c>
      <c r="AU214" s="224" t="s">
        <v>79</v>
      </c>
      <c r="AV214" s="12" t="s">
        <v>144</v>
      </c>
      <c r="AW214" s="12" t="s">
        <v>34</v>
      </c>
      <c r="AX214" s="12" t="s">
        <v>10</v>
      </c>
      <c r="AY214" s="224" t="s">
        <v>137</v>
      </c>
    </row>
    <row r="215" spans="2:65" s="1" customFormat="1" ht="25.5" customHeight="1">
      <c r="B215" s="39"/>
      <c r="C215" s="190" t="s">
        <v>369</v>
      </c>
      <c r="D215" s="190" t="s">
        <v>140</v>
      </c>
      <c r="E215" s="191" t="s">
        <v>370</v>
      </c>
      <c r="F215" s="192" t="s">
        <v>371</v>
      </c>
      <c r="G215" s="193" t="s">
        <v>234</v>
      </c>
      <c r="H215" s="235"/>
      <c r="I215" s="195"/>
      <c r="J215" s="196">
        <f>ROUND(I215*H215,0)</f>
        <v>0</v>
      </c>
      <c r="K215" s="192" t="s">
        <v>148</v>
      </c>
      <c r="L215" s="59"/>
      <c r="M215" s="197" t="s">
        <v>22</v>
      </c>
      <c r="N215" s="198" t="s">
        <v>41</v>
      </c>
      <c r="O215" s="40"/>
      <c r="P215" s="199">
        <f>O215*H215</f>
        <v>0</v>
      </c>
      <c r="Q215" s="199">
        <v>0</v>
      </c>
      <c r="R215" s="199">
        <f>Q215*H215</f>
        <v>0</v>
      </c>
      <c r="S215" s="199">
        <v>0</v>
      </c>
      <c r="T215" s="200">
        <f>S215*H215</f>
        <v>0</v>
      </c>
      <c r="AR215" s="22" t="s">
        <v>144</v>
      </c>
      <c r="AT215" s="22" t="s">
        <v>140</v>
      </c>
      <c r="AU215" s="22" t="s">
        <v>79</v>
      </c>
      <c r="AY215" s="22" t="s">
        <v>137</v>
      </c>
      <c r="BE215" s="201">
        <f>IF(N215="základní",J215,0)</f>
        <v>0</v>
      </c>
      <c r="BF215" s="201">
        <f>IF(N215="snížená",J215,0)</f>
        <v>0</v>
      </c>
      <c r="BG215" s="201">
        <f>IF(N215="zákl. přenesená",J215,0)</f>
        <v>0</v>
      </c>
      <c r="BH215" s="201">
        <f>IF(N215="sníž. přenesená",J215,0)</f>
        <v>0</v>
      </c>
      <c r="BI215" s="201">
        <f>IF(N215="nulová",J215,0)</f>
        <v>0</v>
      </c>
      <c r="BJ215" s="22" t="s">
        <v>10</v>
      </c>
      <c r="BK215" s="201">
        <f>ROUND(I215*H215,0)</f>
        <v>0</v>
      </c>
      <c r="BL215" s="22" t="s">
        <v>144</v>
      </c>
      <c r="BM215" s="22" t="s">
        <v>372</v>
      </c>
    </row>
    <row r="216" spans="2:65" s="10" customFormat="1" ht="29.85" customHeight="1">
      <c r="B216" s="174"/>
      <c r="C216" s="175"/>
      <c r="D216" s="176" t="s">
        <v>69</v>
      </c>
      <c r="E216" s="188" t="s">
        <v>373</v>
      </c>
      <c r="F216" s="188" t="s">
        <v>374</v>
      </c>
      <c r="G216" s="175"/>
      <c r="H216" s="175"/>
      <c r="I216" s="178"/>
      <c r="J216" s="189">
        <f>BK216</f>
        <v>0</v>
      </c>
      <c r="K216" s="175"/>
      <c r="L216" s="180"/>
      <c r="M216" s="181"/>
      <c r="N216" s="182"/>
      <c r="O216" s="182"/>
      <c r="P216" s="183">
        <f>SUM(P217:P224)</f>
        <v>0</v>
      </c>
      <c r="Q216" s="182"/>
      <c r="R216" s="183">
        <f>SUM(R217:R224)</f>
        <v>0</v>
      </c>
      <c r="S216" s="182"/>
      <c r="T216" s="184">
        <f>SUM(T217:T224)</f>
        <v>0</v>
      </c>
      <c r="AR216" s="185" t="s">
        <v>10</v>
      </c>
      <c r="AT216" s="186" t="s">
        <v>69</v>
      </c>
      <c r="AU216" s="186" t="s">
        <v>10</v>
      </c>
      <c r="AY216" s="185" t="s">
        <v>137</v>
      </c>
      <c r="BK216" s="187">
        <f>SUM(BK217:BK224)</f>
        <v>0</v>
      </c>
    </row>
    <row r="217" spans="2:65" s="1" customFormat="1" ht="16.5" customHeight="1">
      <c r="B217" s="39"/>
      <c r="C217" s="190" t="s">
        <v>261</v>
      </c>
      <c r="D217" s="190" t="s">
        <v>140</v>
      </c>
      <c r="E217" s="191" t="s">
        <v>375</v>
      </c>
      <c r="F217" s="192" t="s">
        <v>376</v>
      </c>
      <c r="G217" s="193" t="s">
        <v>143</v>
      </c>
      <c r="H217" s="194">
        <v>1</v>
      </c>
      <c r="I217" s="195"/>
      <c r="J217" s="196">
        <f>ROUND(I217*H217,0)</f>
        <v>0</v>
      </c>
      <c r="K217" s="192" t="s">
        <v>22</v>
      </c>
      <c r="L217" s="59"/>
      <c r="M217" s="197" t="s">
        <v>22</v>
      </c>
      <c r="N217" s="198" t="s">
        <v>41</v>
      </c>
      <c r="O217" s="40"/>
      <c r="P217" s="199">
        <f>O217*H217</f>
        <v>0</v>
      </c>
      <c r="Q217" s="199">
        <v>0</v>
      </c>
      <c r="R217" s="199">
        <f>Q217*H217</f>
        <v>0</v>
      </c>
      <c r="S217" s="199">
        <v>0</v>
      </c>
      <c r="T217" s="200">
        <f>S217*H217</f>
        <v>0</v>
      </c>
      <c r="AR217" s="22" t="s">
        <v>144</v>
      </c>
      <c r="AT217" s="22" t="s">
        <v>140</v>
      </c>
      <c r="AU217" s="22" t="s">
        <v>79</v>
      </c>
      <c r="AY217" s="22" t="s">
        <v>137</v>
      </c>
      <c r="BE217" s="201">
        <f>IF(N217="základní",J217,0)</f>
        <v>0</v>
      </c>
      <c r="BF217" s="201">
        <f>IF(N217="snížená",J217,0)</f>
        <v>0</v>
      </c>
      <c r="BG217" s="201">
        <f>IF(N217="zákl. přenesená",J217,0)</f>
        <v>0</v>
      </c>
      <c r="BH217" s="201">
        <f>IF(N217="sníž. přenesená",J217,0)</f>
        <v>0</v>
      </c>
      <c r="BI217" s="201">
        <f>IF(N217="nulová",J217,0)</f>
        <v>0</v>
      </c>
      <c r="BJ217" s="22" t="s">
        <v>10</v>
      </c>
      <c r="BK217" s="201">
        <f>ROUND(I217*H217,0)</f>
        <v>0</v>
      </c>
      <c r="BL217" s="22" t="s">
        <v>144</v>
      </c>
      <c r="BM217" s="22" t="s">
        <v>377</v>
      </c>
    </row>
    <row r="218" spans="2:65" s="1" customFormat="1" ht="25.5" customHeight="1">
      <c r="B218" s="39"/>
      <c r="C218" s="190" t="s">
        <v>378</v>
      </c>
      <c r="D218" s="190" t="s">
        <v>140</v>
      </c>
      <c r="E218" s="191" t="s">
        <v>379</v>
      </c>
      <c r="F218" s="192" t="s">
        <v>380</v>
      </c>
      <c r="G218" s="193" t="s">
        <v>143</v>
      </c>
      <c r="H218" s="194">
        <v>1</v>
      </c>
      <c r="I218" s="195"/>
      <c r="J218" s="196">
        <f>ROUND(I218*H218,0)</f>
        <v>0</v>
      </c>
      <c r="K218" s="192" t="s">
        <v>22</v>
      </c>
      <c r="L218" s="59"/>
      <c r="M218" s="197" t="s">
        <v>22</v>
      </c>
      <c r="N218" s="198" t="s">
        <v>41</v>
      </c>
      <c r="O218" s="40"/>
      <c r="P218" s="199">
        <f>O218*H218</f>
        <v>0</v>
      </c>
      <c r="Q218" s="199">
        <v>0</v>
      </c>
      <c r="R218" s="199">
        <f>Q218*H218</f>
        <v>0</v>
      </c>
      <c r="S218" s="199">
        <v>0</v>
      </c>
      <c r="T218" s="200">
        <f>S218*H218</f>
        <v>0</v>
      </c>
      <c r="AR218" s="22" t="s">
        <v>144</v>
      </c>
      <c r="AT218" s="22" t="s">
        <v>140</v>
      </c>
      <c r="AU218" s="22" t="s">
        <v>79</v>
      </c>
      <c r="AY218" s="22" t="s">
        <v>137</v>
      </c>
      <c r="BE218" s="201">
        <f>IF(N218="základní",J218,0)</f>
        <v>0</v>
      </c>
      <c r="BF218" s="201">
        <f>IF(N218="snížená",J218,0)</f>
        <v>0</v>
      </c>
      <c r="BG218" s="201">
        <f>IF(N218="zákl. přenesená",J218,0)</f>
        <v>0</v>
      </c>
      <c r="BH218" s="201">
        <f>IF(N218="sníž. přenesená",J218,0)</f>
        <v>0</v>
      </c>
      <c r="BI218" s="201">
        <f>IF(N218="nulová",J218,0)</f>
        <v>0</v>
      </c>
      <c r="BJ218" s="22" t="s">
        <v>10</v>
      </c>
      <c r="BK218" s="201">
        <f>ROUND(I218*H218,0)</f>
        <v>0</v>
      </c>
      <c r="BL218" s="22" t="s">
        <v>144</v>
      </c>
      <c r="BM218" s="22" t="s">
        <v>381</v>
      </c>
    </row>
    <row r="219" spans="2:65" s="1" customFormat="1" ht="25.5" customHeight="1">
      <c r="B219" s="39"/>
      <c r="C219" s="190" t="s">
        <v>266</v>
      </c>
      <c r="D219" s="190" t="s">
        <v>140</v>
      </c>
      <c r="E219" s="191" t="s">
        <v>382</v>
      </c>
      <c r="F219" s="192" t="s">
        <v>383</v>
      </c>
      <c r="G219" s="193" t="s">
        <v>143</v>
      </c>
      <c r="H219" s="194">
        <v>1</v>
      </c>
      <c r="I219" s="195"/>
      <c r="J219" s="196">
        <f>ROUND(I219*H219,0)</f>
        <v>0</v>
      </c>
      <c r="K219" s="192" t="s">
        <v>22</v>
      </c>
      <c r="L219" s="59"/>
      <c r="M219" s="197" t="s">
        <v>22</v>
      </c>
      <c r="N219" s="198" t="s">
        <v>41</v>
      </c>
      <c r="O219" s="40"/>
      <c r="P219" s="199">
        <f>O219*H219</f>
        <v>0</v>
      </c>
      <c r="Q219" s="199">
        <v>0</v>
      </c>
      <c r="R219" s="199">
        <f>Q219*H219</f>
        <v>0</v>
      </c>
      <c r="S219" s="199">
        <v>0</v>
      </c>
      <c r="T219" s="200">
        <f>S219*H219</f>
        <v>0</v>
      </c>
      <c r="AR219" s="22" t="s">
        <v>144</v>
      </c>
      <c r="AT219" s="22" t="s">
        <v>140</v>
      </c>
      <c r="AU219" s="22" t="s">
        <v>79</v>
      </c>
      <c r="AY219" s="22" t="s">
        <v>137</v>
      </c>
      <c r="BE219" s="201">
        <f>IF(N219="základní",J219,0)</f>
        <v>0</v>
      </c>
      <c r="BF219" s="201">
        <f>IF(N219="snížená",J219,0)</f>
        <v>0</v>
      </c>
      <c r="BG219" s="201">
        <f>IF(N219="zákl. přenesená",J219,0)</f>
        <v>0</v>
      </c>
      <c r="BH219" s="201">
        <f>IF(N219="sníž. přenesená",J219,0)</f>
        <v>0</v>
      </c>
      <c r="BI219" s="201">
        <f>IF(N219="nulová",J219,0)</f>
        <v>0</v>
      </c>
      <c r="BJ219" s="22" t="s">
        <v>10</v>
      </c>
      <c r="BK219" s="201">
        <f>ROUND(I219*H219,0)</f>
        <v>0</v>
      </c>
      <c r="BL219" s="22" t="s">
        <v>144</v>
      </c>
      <c r="BM219" s="22" t="s">
        <v>384</v>
      </c>
    </row>
    <row r="220" spans="2:65" s="1" customFormat="1" ht="16.5" customHeight="1">
      <c r="B220" s="39"/>
      <c r="C220" s="190" t="s">
        <v>385</v>
      </c>
      <c r="D220" s="190" t="s">
        <v>140</v>
      </c>
      <c r="E220" s="191" t="s">
        <v>386</v>
      </c>
      <c r="F220" s="192" t="s">
        <v>387</v>
      </c>
      <c r="G220" s="193" t="s">
        <v>143</v>
      </c>
      <c r="H220" s="194">
        <v>4</v>
      </c>
      <c r="I220" s="195"/>
      <c r="J220" s="196">
        <f>ROUND(I220*H220,0)</f>
        <v>0</v>
      </c>
      <c r="K220" s="192" t="s">
        <v>22</v>
      </c>
      <c r="L220" s="59"/>
      <c r="M220" s="197" t="s">
        <v>22</v>
      </c>
      <c r="N220" s="198" t="s">
        <v>41</v>
      </c>
      <c r="O220" s="40"/>
      <c r="P220" s="199">
        <f>O220*H220</f>
        <v>0</v>
      </c>
      <c r="Q220" s="199">
        <v>0</v>
      </c>
      <c r="R220" s="199">
        <f>Q220*H220</f>
        <v>0</v>
      </c>
      <c r="S220" s="199">
        <v>0</v>
      </c>
      <c r="T220" s="200">
        <f>S220*H220</f>
        <v>0</v>
      </c>
      <c r="AR220" s="22" t="s">
        <v>144</v>
      </c>
      <c r="AT220" s="22" t="s">
        <v>140</v>
      </c>
      <c r="AU220" s="22" t="s">
        <v>79</v>
      </c>
      <c r="AY220" s="22" t="s">
        <v>137</v>
      </c>
      <c r="BE220" s="201">
        <f>IF(N220="základní",J220,0)</f>
        <v>0</v>
      </c>
      <c r="BF220" s="201">
        <f>IF(N220="snížená",J220,0)</f>
        <v>0</v>
      </c>
      <c r="BG220" s="201">
        <f>IF(N220="zákl. přenesená",J220,0)</f>
        <v>0</v>
      </c>
      <c r="BH220" s="201">
        <f>IF(N220="sníž. přenesená",J220,0)</f>
        <v>0</v>
      </c>
      <c r="BI220" s="201">
        <f>IF(N220="nulová",J220,0)</f>
        <v>0</v>
      </c>
      <c r="BJ220" s="22" t="s">
        <v>10</v>
      </c>
      <c r="BK220" s="201">
        <f>ROUND(I220*H220,0)</f>
        <v>0</v>
      </c>
      <c r="BL220" s="22" t="s">
        <v>144</v>
      </c>
      <c r="BM220" s="22" t="s">
        <v>388</v>
      </c>
    </row>
    <row r="221" spans="2:65" s="1" customFormat="1" ht="16.5" customHeight="1">
      <c r="B221" s="39"/>
      <c r="C221" s="190" t="s">
        <v>271</v>
      </c>
      <c r="D221" s="190" t="s">
        <v>140</v>
      </c>
      <c r="E221" s="191" t="s">
        <v>389</v>
      </c>
      <c r="F221" s="192" t="s">
        <v>390</v>
      </c>
      <c r="G221" s="193" t="s">
        <v>147</v>
      </c>
      <c r="H221" s="194">
        <v>3.96</v>
      </c>
      <c r="I221" s="195"/>
      <c r="J221" s="196">
        <f>ROUND(I221*H221,0)</f>
        <v>0</v>
      </c>
      <c r="K221" s="192" t="s">
        <v>148</v>
      </c>
      <c r="L221" s="59"/>
      <c r="M221" s="197" t="s">
        <v>22</v>
      </c>
      <c r="N221" s="198" t="s">
        <v>41</v>
      </c>
      <c r="O221" s="40"/>
      <c r="P221" s="199">
        <f>O221*H221</f>
        <v>0</v>
      </c>
      <c r="Q221" s="199">
        <v>0</v>
      </c>
      <c r="R221" s="199">
        <f>Q221*H221</f>
        <v>0</v>
      </c>
      <c r="S221" s="199">
        <v>0</v>
      </c>
      <c r="T221" s="200">
        <f>S221*H221</f>
        <v>0</v>
      </c>
      <c r="AR221" s="22" t="s">
        <v>144</v>
      </c>
      <c r="AT221" s="22" t="s">
        <v>140</v>
      </c>
      <c r="AU221" s="22" t="s">
        <v>79</v>
      </c>
      <c r="AY221" s="22" t="s">
        <v>137</v>
      </c>
      <c r="BE221" s="201">
        <f>IF(N221="základní",J221,0)</f>
        <v>0</v>
      </c>
      <c r="BF221" s="201">
        <f>IF(N221="snížená",J221,0)</f>
        <v>0</v>
      </c>
      <c r="BG221" s="201">
        <f>IF(N221="zákl. přenesená",J221,0)</f>
        <v>0</v>
      </c>
      <c r="BH221" s="201">
        <f>IF(N221="sníž. přenesená",J221,0)</f>
        <v>0</v>
      </c>
      <c r="BI221" s="201">
        <f>IF(N221="nulová",J221,0)</f>
        <v>0</v>
      </c>
      <c r="BJ221" s="22" t="s">
        <v>10</v>
      </c>
      <c r="BK221" s="201">
        <f>ROUND(I221*H221,0)</f>
        <v>0</v>
      </c>
      <c r="BL221" s="22" t="s">
        <v>144</v>
      </c>
      <c r="BM221" s="22" t="s">
        <v>391</v>
      </c>
    </row>
    <row r="222" spans="2:65" s="11" customFormat="1" ht="13.5">
      <c r="B222" s="202"/>
      <c r="C222" s="203"/>
      <c r="D222" s="204" t="s">
        <v>149</v>
      </c>
      <c r="E222" s="205" t="s">
        <v>22</v>
      </c>
      <c r="F222" s="206" t="s">
        <v>392</v>
      </c>
      <c r="G222" s="203"/>
      <c r="H222" s="207">
        <v>3.96</v>
      </c>
      <c r="I222" s="208"/>
      <c r="J222" s="203"/>
      <c r="K222" s="203"/>
      <c r="L222" s="209"/>
      <c r="M222" s="210"/>
      <c r="N222" s="211"/>
      <c r="O222" s="211"/>
      <c r="P222" s="211"/>
      <c r="Q222" s="211"/>
      <c r="R222" s="211"/>
      <c r="S222" s="211"/>
      <c r="T222" s="212"/>
      <c r="AT222" s="213" t="s">
        <v>149</v>
      </c>
      <c r="AU222" s="213" t="s">
        <v>79</v>
      </c>
      <c r="AV222" s="11" t="s">
        <v>79</v>
      </c>
      <c r="AW222" s="11" t="s">
        <v>34</v>
      </c>
      <c r="AX222" s="11" t="s">
        <v>70</v>
      </c>
      <c r="AY222" s="213" t="s">
        <v>137</v>
      </c>
    </row>
    <row r="223" spans="2:65" s="12" customFormat="1" ht="13.5">
      <c r="B223" s="214"/>
      <c r="C223" s="215"/>
      <c r="D223" s="204" t="s">
        <v>149</v>
      </c>
      <c r="E223" s="216" t="s">
        <v>22</v>
      </c>
      <c r="F223" s="217" t="s">
        <v>151</v>
      </c>
      <c r="G223" s="215"/>
      <c r="H223" s="218">
        <v>3.96</v>
      </c>
      <c r="I223" s="219"/>
      <c r="J223" s="215"/>
      <c r="K223" s="215"/>
      <c r="L223" s="220"/>
      <c r="M223" s="221"/>
      <c r="N223" s="222"/>
      <c r="O223" s="222"/>
      <c r="P223" s="222"/>
      <c r="Q223" s="222"/>
      <c r="R223" s="222"/>
      <c r="S223" s="222"/>
      <c r="T223" s="223"/>
      <c r="AT223" s="224" t="s">
        <v>149</v>
      </c>
      <c r="AU223" s="224" t="s">
        <v>79</v>
      </c>
      <c r="AV223" s="12" t="s">
        <v>144</v>
      </c>
      <c r="AW223" s="12" t="s">
        <v>34</v>
      </c>
      <c r="AX223" s="12" t="s">
        <v>10</v>
      </c>
      <c r="AY223" s="224" t="s">
        <v>137</v>
      </c>
    </row>
    <row r="224" spans="2:65" s="1" customFormat="1" ht="25.5" customHeight="1">
      <c r="B224" s="39"/>
      <c r="C224" s="190" t="s">
        <v>393</v>
      </c>
      <c r="D224" s="190" t="s">
        <v>140</v>
      </c>
      <c r="E224" s="191" t="s">
        <v>394</v>
      </c>
      <c r="F224" s="192" t="s">
        <v>395</v>
      </c>
      <c r="G224" s="193" t="s">
        <v>234</v>
      </c>
      <c r="H224" s="235"/>
      <c r="I224" s="195"/>
      <c r="J224" s="196">
        <f>ROUND(I224*H224,0)</f>
        <v>0</v>
      </c>
      <c r="K224" s="192" t="s">
        <v>148</v>
      </c>
      <c r="L224" s="59"/>
      <c r="M224" s="197" t="s">
        <v>22</v>
      </c>
      <c r="N224" s="198" t="s">
        <v>41</v>
      </c>
      <c r="O224" s="40"/>
      <c r="P224" s="199">
        <f>O224*H224</f>
        <v>0</v>
      </c>
      <c r="Q224" s="199">
        <v>0</v>
      </c>
      <c r="R224" s="199">
        <f>Q224*H224</f>
        <v>0</v>
      </c>
      <c r="S224" s="199">
        <v>0</v>
      </c>
      <c r="T224" s="200">
        <f>S224*H224</f>
        <v>0</v>
      </c>
      <c r="AR224" s="22" t="s">
        <v>144</v>
      </c>
      <c r="AT224" s="22" t="s">
        <v>140</v>
      </c>
      <c r="AU224" s="22" t="s">
        <v>79</v>
      </c>
      <c r="AY224" s="22" t="s">
        <v>137</v>
      </c>
      <c r="BE224" s="201">
        <f>IF(N224="základní",J224,0)</f>
        <v>0</v>
      </c>
      <c r="BF224" s="201">
        <f>IF(N224="snížená",J224,0)</f>
        <v>0</v>
      </c>
      <c r="BG224" s="201">
        <f>IF(N224="zákl. přenesená",J224,0)</f>
        <v>0</v>
      </c>
      <c r="BH224" s="201">
        <f>IF(N224="sníž. přenesená",J224,0)</f>
        <v>0</v>
      </c>
      <c r="BI224" s="201">
        <f>IF(N224="nulová",J224,0)</f>
        <v>0</v>
      </c>
      <c r="BJ224" s="22" t="s">
        <v>10</v>
      </c>
      <c r="BK224" s="201">
        <f>ROUND(I224*H224,0)</f>
        <v>0</v>
      </c>
      <c r="BL224" s="22" t="s">
        <v>144</v>
      </c>
      <c r="BM224" s="22" t="s">
        <v>396</v>
      </c>
    </row>
    <row r="225" spans="2:65" s="10" customFormat="1" ht="37.35" customHeight="1">
      <c r="B225" s="174"/>
      <c r="C225" s="175"/>
      <c r="D225" s="176" t="s">
        <v>69</v>
      </c>
      <c r="E225" s="177" t="s">
        <v>397</v>
      </c>
      <c r="F225" s="177" t="s">
        <v>398</v>
      </c>
      <c r="G225" s="175"/>
      <c r="H225" s="175"/>
      <c r="I225" s="178"/>
      <c r="J225" s="179">
        <f>BK225</f>
        <v>0</v>
      </c>
      <c r="K225" s="175"/>
      <c r="L225" s="180"/>
      <c r="M225" s="181"/>
      <c r="N225" s="182"/>
      <c r="O225" s="182"/>
      <c r="P225" s="183">
        <f>P226+P228+P233</f>
        <v>0</v>
      </c>
      <c r="Q225" s="182"/>
      <c r="R225" s="183">
        <f>R226+R228+R233</f>
        <v>0</v>
      </c>
      <c r="S225" s="182"/>
      <c r="T225" s="184">
        <f>T226+T228+T233</f>
        <v>0</v>
      </c>
      <c r="AR225" s="185" t="s">
        <v>10</v>
      </c>
      <c r="AT225" s="186" t="s">
        <v>69</v>
      </c>
      <c r="AU225" s="186" t="s">
        <v>70</v>
      </c>
      <c r="AY225" s="185" t="s">
        <v>137</v>
      </c>
      <c r="BK225" s="187">
        <f>BK226+BK228+BK233</f>
        <v>0</v>
      </c>
    </row>
    <row r="226" spans="2:65" s="10" customFormat="1" ht="19.899999999999999" customHeight="1">
      <c r="B226" s="174"/>
      <c r="C226" s="175"/>
      <c r="D226" s="176" t="s">
        <v>69</v>
      </c>
      <c r="E226" s="188" t="s">
        <v>399</v>
      </c>
      <c r="F226" s="188" t="s">
        <v>400</v>
      </c>
      <c r="G226" s="175"/>
      <c r="H226" s="175"/>
      <c r="I226" s="178"/>
      <c r="J226" s="189">
        <f>BK226</f>
        <v>0</v>
      </c>
      <c r="K226" s="175"/>
      <c r="L226" s="180"/>
      <c r="M226" s="181"/>
      <c r="N226" s="182"/>
      <c r="O226" s="182"/>
      <c r="P226" s="183">
        <f>P227</f>
        <v>0</v>
      </c>
      <c r="Q226" s="182"/>
      <c r="R226" s="183">
        <f>R227</f>
        <v>0</v>
      </c>
      <c r="S226" s="182"/>
      <c r="T226" s="184">
        <f>T227</f>
        <v>0</v>
      </c>
      <c r="AR226" s="185" t="s">
        <v>10</v>
      </c>
      <c r="AT226" s="186" t="s">
        <v>69</v>
      </c>
      <c r="AU226" s="186" t="s">
        <v>10</v>
      </c>
      <c r="AY226" s="185" t="s">
        <v>137</v>
      </c>
      <c r="BK226" s="187">
        <f>BK227</f>
        <v>0</v>
      </c>
    </row>
    <row r="227" spans="2:65" s="1" customFormat="1" ht="16.5" customHeight="1">
      <c r="B227" s="39"/>
      <c r="C227" s="190" t="s">
        <v>276</v>
      </c>
      <c r="D227" s="190" t="s">
        <v>140</v>
      </c>
      <c r="E227" s="191" t="s">
        <v>401</v>
      </c>
      <c r="F227" s="192" t="s">
        <v>402</v>
      </c>
      <c r="G227" s="193" t="s">
        <v>403</v>
      </c>
      <c r="H227" s="194">
        <v>1</v>
      </c>
      <c r="I227" s="195"/>
      <c r="J227" s="196">
        <f>ROUND(I227*H227,0)</f>
        <v>0</v>
      </c>
      <c r="K227" s="192" t="s">
        <v>148</v>
      </c>
      <c r="L227" s="59"/>
      <c r="M227" s="197" t="s">
        <v>22</v>
      </c>
      <c r="N227" s="198" t="s">
        <v>41</v>
      </c>
      <c r="O227" s="40"/>
      <c r="P227" s="199">
        <f>O227*H227</f>
        <v>0</v>
      </c>
      <c r="Q227" s="199">
        <v>0</v>
      </c>
      <c r="R227" s="199">
        <f>Q227*H227</f>
        <v>0</v>
      </c>
      <c r="S227" s="199">
        <v>0</v>
      </c>
      <c r="T227" s="200">
        <f>S227*H227</f>
        <v>0</v>
      </c>
      <c r="AR227" s="22" t="s">
        <v>144</v>
      </c>
      <c r="AT227" s="22" t="s">
        <v>140</v>
      </c>
      <c r="AU227" s="22" t="s">
        <v>79</v>
      </c>
      <c r="AY227" s="22" t="s">
        <v>137</v>
      </c>
      <c r="BE227" s="201">
        <f>IF(N227="základní",J227,0)</f>
        <v>0</v>
      </c>
      <c r="BF227" s="201">
        <f>IF(N227="snížená",J227,0)</f>
        <v>0</v>
      </c>
      <c r="BG227" s="201">
        <f>IF(N227="zákl. přenesená",J227,0)</f>
        <v>0</v>
      </c>
      <c r="BH227" s="201">
        <f>IF(N227="sníž. přenesená",J227,0)</f>
        <v>0</v>
      </c>
      <c r="BI227" s="201">
        <f>IF(N227="nulová",J227,0)</f>
        <v>0</v>
      </c>
      <c r="BJ227" s="22" t="s">
        <v>10</v>
      </c>
      <c r="BK227" s="201">
        <f>ROUND(I227*H227,0)</f>
        <v>0</v>
      </c>
      <c r="BL227" s="22" t="s">
        <v>144</v>
      </c>
      <c r="BM227" s="22" t="s">
        <v>404</v>
      </c>
    </row>
    <row r="228" spans="2:65" s="10" customFormat="1" ht="29.85" customHeight="1">
      <c r="B228" s="174"/>
      <c r="C228" s="175"/>
      <c r="D228" s="176" t="s">
        <v>69</v>
      </c>
      <c r="E228" s="188" t="s">
        <v>405</v>
      </c>
      <c r="F228" s="188" t="s">
        <v>406</v>
      </c>
      <c r="G228" s="175"/>
      <c r="H228" s="175"/>
      <c r="I228" s="178"/>
      <c r="J228" s="189">
        <f>BK228</f>
        <v>0</v>
      </c>
      <c r="K228" s="175"/>
      <c r="L228" s="180"/>
      <c r="M228" s="181"/>
      <c r="N228" s="182"/>
      <c r="O228" s="182"/>
      <c r="P228" s="183">
        <f>SUM(P229:P232)</f>
        <v>0</v>
      </c>
      <c r="Q228" s="182"/>
      <c r="R228" s="183">
        <f>SUM(R229:R232)</f>
        <v>0</v>
      </c>
      <c r="S228" s="182"/>
      <c r="T228" s="184">
        <f>SUM(T229:T232)</f>
        <v>0</v>
      </c>
      <c r="AR228" s="185" t="s">
        <v>10</v>
      </c>
      <c r="AT228" s="186" t="s">
        <v>69</v>
      </c>
      <c r="AU228" s="186" t="s">
        <v>10</v>
      </c>
      <c r="AY228" s="185" t="s">
        <v>137</v>
      </c>
      <c r="BK228" s="187">
        <f>SUM(BK229:BK232)</f>
        <v>0</v>
      </c>
    </row>
    <row r="229" spans="2:65" s="1" customFormat="1" ht="16.5" customHeight="1">
      <c r="B229" s="39"/>
      <c r="C229" s="190" t="s">
        <v>407</v>
      </c>
      <c r="D229" s="190" t="s">
        <v>140</v>
      </c>
      <c r="E229" s="191" t="s">
        <v>408</v>
      </c>
      <c r="F229" s="192" t="s">
        <v>409</v>
      </c>
      <c r="G229" s="193" t="s">
        <v>403</v>
      </c>
      <c r="H229" s="194">
        <v>1</v>
      </c>
      <c r="I229" s="195"/>
      <c r="J229" s="196">
        <f>ROUND(I229*H229,0)</f>
        <v>0</v>
      </c>
      <c r="K229" s="192" t="s">
        <v>148</v>
      </c>
      <c r="L229" s="59"/>
      <c r="M229" s="197" t="s">
        <v>22</v>
      </c>
      <c r="N229" s="198" t="s">
        <v>41</v>
      </c>
      <c r="O229" s="40"/>
      <c r="P229" s="199">
        <f>O229*H229</f>
        <v>0</v>
      </c>
      <c r="Q229" s="199">
        <v>0</v>
      </c>
      <c r="R229" s="199">
        <f>Q229*H229</f>
        <v>0</v>
      </c>
      <c r="S229" s="199">
        <v>0</v>
      </c>
      <c r="T229" s="200">
        <f>S229*H229</f>
        <v>0</v>
      </c>
      <c r="AR229" s="22" t="s">
        <v>144</v>
      </c>
      <c r="AT229" s="22" t="s">
        <v>140</v>
      </c>
      <c r="AU229" s="22" t="s">
        <v>79</v>
      </c>
      <c r="AY229" s="22" t="s">
        <v>137</v>
      </c>
      <c r="BE229" s="201">
        <f>IF(N229="základní",J229,0)</f>
        <v>0</v>
      </c>
      <c r="BF229" s="201">
        <f>IF(N229="snížená",J229,0)</f>
        <v>0</v>
      </c>
      <c r="BG229" s="201">
        <f>IF(N229="zákl. přenesená",J229,0)</f>
        <v>0</v>
      </c>
      <c r="BH229" s="201">
        <f>IF(N229="sníž. přenesená",J229,0)</f>
        <v>0</v>
      </c>
      <c r="BI229" s="201">
        <f>IF(N229="nulová",J229,0)</f>
        <v>0</v>
      </c>
      <c r="BJ229" s="22" t="s">
        <v>10</v>
      </c>
      <c r="BK229" s="201">
        <f>ROUND(I229*H229,0)</f>
        <v>0</v>
      </c>
      <c r="BL229" s="22" t="s">
        <v>144</v>
      </c>
      <c r="BM229" s="22" t="s">
        <v>410</v>
      </c>
    </row>
    <row r="230" spans="2:65" s="1" customFormat="1" ht="16.5" customHeight="1">
      <c r="B230" s="39"/>
      <c r="C230" s="190" t="s">
        <v>280</v>
      </c>
      <c r="D230" s="190" t="s">
        <v>140</v>
      </c>
      <c r="E230" s="191" t="s">
        <v>411</v>
      </c>
      <c r="F230" s="192" t="s">
        <v>412</v>
      </c>
      <c r="G230" s="193" t="s">
        <v>403</v>
      </c>
      <c r="H230" s="194">
        <v>1</v>
      </c>
      <c r="I230" s="195"/>
      <c r="J230" s="196">
        <f>ROUND(I230*H230,0)</f>
        <v>0</v>
      </c>
      <c r="K230" s="192" t="s">
        <v>148</v>
      </c>
      <c r="L230" s="59"/>
      <c r="M230" s="197" t="s">
        <v>22</v>
      </c>
      <c r="N230" s="198" t="s">
        <v>41</v>
      </c>
      <c r="O230" s="40"/>
      <c r="P230" s="199">
        <f>O230*H230</f>
        <v>0</v>
      </c>
      <c r="Q230" s="199">
        <v>0</v>
      </c>
      <c r="R230" s="199">
        <f>Q230*H230</f>
        <v>0</v>
      </c>
      <c r="S230" s="199">
        <v>0</v>
      </c>
      <c r="T230" s="200">
        <f>S230*H230</f>
        <v>0</v>
      </c>
      <c r="AR230" s="22" t="s">
        <v>144</v>
      </c>
      <c r="AT230" s="22" t="s">
        <v>140</v>
      </c>
      <c r="AU230" s="22" t="s">
        <v>79</v>
      </c>
      <c r="AY230" s="22" t="s">
        <v>137</v>
      </c>
      <c r="BE230" s="201">
        <f>IF(N230="základní",J230,0)</f>
        <v>0</v>
      </c>
      <c r="BF230" s="201">
        <f>IF(N230="snížená",J230,0)</f>
        <v>0</v>
      </c>
      <c r="BG230" s="201">
        <f>IF(N230="zákl. přenesená",J230,0)</f>
        <v>0</v>
      </c>
      <c r="BH230" s="201">
        <f>IF(N230="sníž. přenesená",J230,0)</f>
        <v>0</v>
      </c>
      <c r="BI230" s="201">
        <f>IF(N230="nulová",J230,0)</f>
        <v>0</v>
      </c>
      <c r="BJ230" s="22" t="s">
        <v>10</v>
      </c>
      <c r="BK230" s="201">
        <f>ROUND(I230*H230,0)</f>
        <v>0</v>
      </c>
      <c r="BL230" s="22" t="s">
        <v>144</v>
      </c>
      <c r="BM230" s="22" t="s">
        <v>413</v>
      </c>
    </row>
    <row r="231" spans="2:65" s="1" customFormat="1" ht="16.5" customHeight="1">
      <c r="B231" s="39"/>
      <c r="C231" s="190" t="s">
        <v>414</v>
      </c>
      <c r="D231" s="190" t="s">
        <v>140</v>
      </c>
      <c r="E231" s="191" t="s">
        <v>415</v>
      </c>
      <c r="F231" s="192" t="s">
        <v>416</v>
      </c>
      <c r="G231" s="193" t="s">
        <v>403</v>
      </c>
      <c r="H231" s="194">
        <v>1</v>
      </c>
      <c r="I231" s="195"/>
      <c r="J231" s="196">
        <f>ROUND(I231*H231,0)</f>
        <v>0</v>
      </c>
      <c r="K231" s="192" t="s">
        <v>148</v>
      </c>
      <c r="L231" s="59"/>
      <c r="M231" s="197" t="s">
        <v>22</v>
      </c>
      <c r="N231" s="198" t="s">
        <v>41</v>
      </c>
      <c r="O231" s="40"/>
      <c r="P231" s="199">
        <f>O231*H231</f>
        <v>0</v>
      </c>
      <c r="Q231" s="199">
        <v>0</v>
      </c>
      <c r="R231" s="199">
        <f>Q231*H231</f>
        <v>0</v>
      </c>
      <c r="S231" s="199">
        <v>0</v>
      </c>
      <c r="T231" s="200">
        <f>S231*H231</f>
        <v>0</v>
      </c>
      <c r="AR231" s="22" t="s">
        <v>144</v>
      </c>
      <c r="AT231" s="22" t="s">
        <v>140</v>
      </c>
      <c r="AU231" s="22" t="s">
        <v>79</v>
      </c>
      <c r="AY231" s="22" t="s">
        <v>137</v>
      </c>
      <c r="BE231" s="201">
        <f>IF(N231="základní",J231,0)</f>
        <v>0</v>
      </c>
      <c r="BF231" s="201">
        <f>IF(N231="snížená",J231,0)</f>
        <v>0</v>
      </c>
      <c r="BG231" s="201">
        <f>IF(N231="zákl. přenesená",J231,0)</f>
        <v>0</v>
      </c>
      <c r="BH231" s="201">
        <f>IF(N231="sníž. přenesená",J231,0)</f>
        <v>0</v>
      </c>
      <c r="BI231" s="201">
        <f>IF(N231="nulová",J231,0)</f>
        <v>0</v>
      </c>
      <c r="BJ231" s="22" t="s">
        <v>10</v>
      </c>
      <c r="BK231" s="201">
        <f>ROUND(I231*H231,0)</f>
        <v>0</v>
      </c>
      <c r="BL231" s="22" t="s">
        <v>144</v>
      </c>
      <c r="BM231" s="22" t="s">
        <v>417</v>
      </c>
    </row>
    <row r="232" spans="2:65" s="1" customFormat="1" ht="16.5" customHeight="1">
      <c r="B232" s="39"/>
      <c r="C232" s="190" t="s">
        <v>286</v>
      </c>
      <c r="D232" s="190" t="s">
        <v>140</v>
      </c>
      <c r="E232" s="191" t="s">
        <v>418</v>
      </c>
      <c r="F232" s="192" t="s">
        <v>419</v>
      </c>
      <c r="G232" s="193" t="s">
        <v>403</v>
      </c>
      <c r="H232" s="194">
        <v>1</v>
      </c>
      <c r="I232" s="195"/>
      <c r="J232" s="196">
        <f>ROUND(I232*H232,0)</f>
        <v>0</v>
      </c>
      <c r="K232" s="192" t="s">
        <v>148</v>
      </c>
      <c r="L232" s="59"/>
      <c r="M232" s="197" t="s">
        <v>22</v>
      </c>
      <c r="N232" s="198" t="s">
        <v>41</v>
      </c>
      <c r="O232" s="40"/>
      <c r="P232" s="199">
        <f>O232*H232</f>
        <v>0</v>
      </c>
      <c r="Q232" s="199">
        <v>0</v>
      </c>
      <c r="R232" s="199">
        <f>Q232*H232</f>
        <v>0</v>
      </c>
      <c r="S232" s="199">
        <v>0</v>
      </c>
      <c r="T232" s="200">
        <f>S232*H232</f>
        <v>0</v>
      </c>
      <c r="AR232" s="22" t="s">
        <v>144</v>
      </c>
      <c r="AT232" s="22" t="s">
        <v>140</v>
      </c>
      <c r="AU232" s="22" t="s">
        <v>79</v>
      </c>
      <c r="AY232" s="22" t="s">
        <v>137</v>
      </c>
      <c r="BE232" s="201">
        <f>IF(N232="základní",J232,0)</f>
        <v>0</v>
      </c>
      <c r="BF232" s="201">
        <f>IF(N232="snížená",J232,0)</f>
        <v>0</v>
      </c>
      <c r="BG232" s="201">
        <f>IF(N232="zákl. přenesená",J232,0)</f>
        <v>0</v>
      </c>
      <c r="BH232" s="201">
        <f>IF(N232="sníž. přenesená",J232,0)</f>
        <v>0</v>
      </c>
      <c r="BI232" s="201">
        <f>IF(N232="nulová",J232,0)</f>
        <v>0</v>
      </c>
      <c r="BJ232" s="22" t="s">
        <v>10</v>
      </c>
      <c r="BK232" s="201">
        <f>ROUND(I232*H232,0)</f>
        <v>0</v>
      </c>
      <c r="BL232" s="22" t="s">
        <v>144</v>
      </c>
      <c r="BM232" s="22" t="s">
        <v>420</v>
      </c>
    </row>
    <row r="233" spans="2:65" s="10" customFormat="1" ht="29.85" customHeight="1">
      <c r="B233" s="174"/>
      <c r="C233" s="175"/>
      <c r="D233" s="176" t="s">
        <v>69</v>
      </c>
      <c r="E233" s="188" t="s">
        <v>421</v>
      </c>
      <c r="F233" s="188" t="s">
        <v>422</v>
      </c>
      <c r="G233" s="175"/>
      <c r="H233" s="175"/>
      <c r="I233" s="178"/>
      <c r="J233" s="189">
        <f>BK233</f>
        <v>0</v>
      </c>
      <c r="K233" s="175"/>
      <c r="L233" s="180"/>
      <c r="M233" s="181"/>
      <c r="N233" s="182"/>
      <c r="O233" s="182"/>
      <c r="P233" s="183">
        <f>P234</f>
        <v>0</v>
      </c>
      <c r="Q233" s="182"/>
      <c r="R233" s="183">
        <f>R234</f>
        <v>0</v>
      </c>
      <c r="S233" s="182"/>
      <c r="T233" s="184">
        <f>T234</f>
        <v>0</v>
      </c>
      <c r="AR233" s="185" t="s">
        <v>10</v>
      </c>
      <c r="AT233" s="186" t="s">
        <v>69</v>
      </c>
      <c r="AU233" s="186" t="s">
        <v>10</v>
      </c>
      <c r="AY233" s="185" t="s">
        <v>137</v>
      </c>
      <c r="BK233" s="187">
        <f>BK234</f>
        <v>0</v>
      </c>
    </row>
    <row r="234" spans="2:65" s="1" customFormat="1" ht="16.5" customHeight="1">
      <c r="B234" s="39"/>
      <c r="C234" s="190" t="s">
        <v>423</v>
      </c>
      <c r="D234" s="190" t="s">
        <v>140</v>
      </c>
      <c r="E234" s="191" t="s">
        <v>424</v>
      </c>
      <c r="F234" s="192" t="s">
        <v>425</v>
      </c>
      <c r="G234" s="193" t="s">
        <v>403</v>
      </c>
      <c r="H234" s="194">
        <v>1</v>
      </c>
      <c r="I234" s="195"/>
      <c r="J234" s="196">
        <f>ROUND(I234*H234,0)</f>
        <v>0</v>
      </c>
      <c r="K234" s="192" t="s">
        <v>148</v>
      </c>
      <c r="L234" s="59"/>
      <c r="M234" s="197" t="s">
        <v>22</v>
      </c>
      <c r="N234" s="236" t="s">
        <v>41</v>
      </c>
      <c r="O234" s="237"/>
      <c r="P234" s="238">
        <f>O234*H234</f>
        <v>0</v>
      </c>
      <c r="Q234" s="238">
        <v>0</v>
      </c>
      <c r="R234" s="238">
        <f>Q234*H234</f>
        <v>0</v>
      </c>
      <c r="S234" s="238">
        <v>0</v>
      </c>
      <c r="T234" s="239">
        <f>S234*H234</f>
        <v>0</v>
      </c>
      <c r="AR234" s="22" t="s">
        <v>144</v>
      </c>
      <c r="AT234" s="22" t="s">
        <v>140</v>
      </c>
      <c r="AU234" s="22" t="s">
        <v>79</v>
      </c>
      <c r="AY234" s="22" t="s">
        <v>137</v>
      </c>
      <c r="BE234" s="201">
        <f>IF(N234="základní",J234,0)</f>
        <v>0</v>
      </c>
      <c r="BF234" s="201">
        <f>IF(N234="snížená",J234,0)</f>
        <v>0</v>
      </c>
      <c r="BG234" s="201">
        <f>IF(N234="zákl. přenesená",J234,0)</f>
        <v>0</v>
      </c>
      <c r="BH234" s="201">
        <f>IF(N234="sníž. přenesená",J234,0)</f>
        <v>0</v>
      </c>
      <c r="BI234" s="201">
        <f>IF(N234="nulová",J234,0)</f>
        <v>0</v>
      </c>
      <c r="BJ234" s="22" t="s">
        <v>10</v>
      </c>
      <c r="BK234" s="201">
        <f>ROUND(I234*H234,0)</f>
        <v>0</v>
      </c>
      <c r="BL234" s="22" t="s">
        <v>144</v>
      </c>
      <c r="BM234" s="22" t="s">
        <v>426</v>
      </c>
    </row>
    <row r="235" spans="2:65" s="1" customFormat="1" ht="6.95" customHeight="1">
      <c r="B235" s="54"/>
      <c r="C235" s="55"/>
      <c r="D235" s="55"/>
      <c r="E235" s="55"/>
      <c r="F235" s="55"/>
      <c r="G235" s="55"/>
      <c r="H235" s="55"/>
      <c r="I235" s="137"/>
      <c r="J235" s="55"/>
      <c r="K235" s="55"/>
      <c r="L235" s="59"/>
    </row>
  </sheetData>
  <sheetProtection algorithmName="SHA-512" hashValue="jGZfqxhsxsolWGK5cMRBsfZwB268PHNes1J5krJEy8b4/QWr14a96tLYo11nMUcAj+7UcqJEh17MgV3igWVMKg==" saltValue="GICjTvw8cwvZgtx9Ny97/3RZXmUk2xEsyjv/Nsb0BYdwOBPROr8Xd7LH/+o9VhdnJepkIQsVLEV/Z//yEfy0Sg==" spinCount="100000" sheet="1" objects="1" scenarios="1" formatColumns="0" formatRows="0" autoFilter="0"/>
  <autoFilter ref="C91:K234"/>
  <mergeCells count="10">
    <mergeCell ref="J51:J52"/>
    <mergeCell ref="E82:H82"/>
    <mergeCell ref="E84:H84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91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0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92</v>
      </c>
      <c r="G1" s="369" t="s">
        <v>93</v>
      </c>
      <c r="H1" s="369"/>
      <c r="I1" s="113"/>
      <c r="J1" s="112" t="s">
        <v>94</v>
      </c>
      <c r="K1" s="111" t="s">
        <v>95</v>
      </c>
      <c r="L1" s="112" t="s">
        <v>96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AT2" s="22" t="s">
        <v>82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79</v>
      </c>
    </row>
    <row r="4" spans="1:70" ht="36.950000000000003" customHeight="1">
      <c r="B4" s="26"/>
      <c r="C4" s="27"/>
      <c r="D4" s="28" t="s">
        <v>97</v>
      </c>
      <c r="E4" s="27"/>
      <c r="F4" s="27"/>
      <c r="G4" s="27"/>
      <c r="H4" s="27"/>
      <c r="I4" s="115"/>
      <c r="J4" s="27"/>
      <c r="K4" s="29"/>
      <c r="M4" s="30" t="s">
        <v>13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>
      <c r="B6" s="26"/>
      <c r="C6" s="27"/>
      <c r="D6" s="35" t="s">
        <v>19</v>
      </c>
      <c r="E6" s="27"/>
      <c r="F6" s="27"/>
      <c r="G6" s="27"/>
      <c r="H6" s="27"/>
      <c r="I6" s="115"/>
      <c r="J6" s="27"/>
      <c r="K6" s="29"/>
    </row>
    <row r="7" spans="1:70" ht="16.5" customHeight="1">
      <c r="B7" s="26"/>
      <c r="C7" s="27"/>
      <c r="D7" s="27"/>
      <c r="E7" s="361" t="str">
        <f>'Rekapitulace stavby'!K6</f>
        <v>ZŠ NOVÝ HRADEC KRÁLOVÉ - OPRAVA STŘECH NA OBJEKTECH Č. P. 144, 145, 146 A VÝMĚNA VENKOVNÍ BETONOVÉ DLAŽBY NA DVOŘE</v>
      </c>
      <c r="F7" s="362"/>
      <c r="G7" s="362"/>
      <c r="H7" s="362"/>
      <c r="I7" s="115"/>
      <c r="J7" s="27"/>
      <c r="K7" s="29"/>
    </row>
    <row r="8" spans="1:70" s="1" customFormat="1">
      <c r="B8" s="39"/>
      <c r="C8" s="40"/>
      <c r="D8" s="35" t="s">
        <v>98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63" t="s">
        <v>427</v>
      </c>
      <c r="F9" s="364"/>
      <c r="G9" s="364"/>
      <c r="H9" s="364"/>
      <c r="I9" s="116"/>
      <c r="J9" s="40"/>
      <c r="K9" s="43"/>
    </row>
    <row r="10" spans="1:70" s="1" customFormat="1" ht="13.5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21</v>
      </c>
      <c r="E11" s="40"/>
      <c r="F11" s="33" t="s">
        <v>22</v>
      </c>
      <c r="G11" s="40"/>
      <c r="H11" s="40"/>
      <c r="I11" s="117" t="s">
        <v>23</v>
      </c>
      <c r="J11" s="33" t="s">
        <v>22</v>
      </c>
      <c r="K11" s="43"/>
    </row>
    <row r="12" spans="1:70" s="1" customFormat="1" ht="14.45" customHeight="1">
      <c r="B12" s="39"/>
      <c r="C12" s="40"/>
      <c r="D12" s="35" t="s">
        <v>24</v>
      </c>
      <c r="E12" s="40"/>
      <c r="F12" s="33" t="s">
        <v>25</v>
      </c>
      <c r="G12" s="40"/>
      <c r="H12" s="40"/>
      <c r="I12" s="117" t="s">
        <v>26</v>
      </c>
      <c r="J12" s="118" t="str">
        <f>'Rekapitulace stavby'!AN8</f>
        <v>4. 1. 2019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28</v>
      </c>
      <c r="E14" s="40"/>
      <c r="F14" s="40"/>
      <c r="G14" s="40"/>
      <c r="H14" s="40"/>
      <c r="I14" s="117" t="s">
        <v>29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 xml:space="preserve"> </v>
      </c>
      <c r="F15" s="40"/>
      <c r="G15" s="40"/>
      <c r="H15" s="40"/>
      <c r="I15" s="117" t="s">
        <v>30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31</v>
      </c>
      <c r="E17" s="40"/>
      <c r="F17" s="40"/>
      <c r="G17" s="40"/>
      <c r="H17" s="40"/>
      <c r="I17" s="117" t="s">
        <v>29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30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33</v>
      </c>
      <c r="E20" s="40"/>
      <c r="F20" s="40"/>
      <c r="G20" s="40"/>
      <c r="H20" s="40"/>
      <c r="I20" s="117" t="s">
        <v>29</v>
      </c>
      <c r="J20" s="33" t="str">
        <f>IF('Rekapitulace stavby'!AN16="","",'Rekapitulace stavby'!AN16)</f>
        <v/>
      </c>
      <c r="K20" s="43"/>
    </row>
    <row r="21" spans="2:11" s="1" customFormat="1" ht="18" customHeight="1">
      <c r="B21" s="39"/>
      <c r="C21" s="40"/>
      <c r="D21" s="40"/>
      <c r="E21" s="33" t="str">
        <f>IF('Rekapitulace stavby'!E17="","",'Rekapitulace stavby'!E17)</f>
        <v xml:space="preserve"> </v>
      </c>
      <c r="F21" s="40"/>
      <c r="G21" s="40"/>
      <c r="H21" s="40"/>
      <c r="I21" s="117" t="s">
        <v>30</v>
      </c>
      <c r="J21" s="33" t="str">
        <f>IF('Rekapitulace stavby'!AN17="","",'Rekapitulace stavby'!AN17)</f>
        <v/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35</v>
      </c>
      <c r="E23" s="40"/>
      <c r="F23" s="40"/>
      <c r="G23" s="40"/>
      <c r="H23" s="40"/>
      <c r="I23" s="116"/>
      <c r="J23" s="40"/>
      <c r="K23" s="43"/>
    </row>
    <row r="24" spans="2:11" s="6" customFormat="1" ht="16.5" customHeight="1">
      <c r="B24" s="119"/>
      <c r="C24" s="120"/>
      <c r="D24" s="120"/>
      <c r="E24" s="350" t="s">
        <v>22</v>
      </c>
      <c r="F24" s="350"/>
      <c r="G24" s="350"/>
      <c r="H24" s="350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36</v>
      </c>
      <c r="E27" s="40"/>
      <c r="F27" s="40"/>
      <c r="G27" s="40"/>
      <c r="H27" s="40"/>
      <c r="I27" s="116"/>
      <c r="J27" s="126">
        <f>ROUND(J92,2)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38</v>
      </c>
      <c r="G29" s="40"/>
      <c r="H29" s="40"/>
      <c r="I29" s="127" t="s">
        <v>37</v>
      </c>
      <c r="J29" s="44" t="s">
        <v>39</v>
      </c>
      <c r="K29" s="43"/>
    </row>
    <row r="30" spans="2:11" s="1" customFormat="1" ht="14.45" customHeight="1">
      <c r="B30" s="39"/>
      <c r="C30" s="40"/>
      <c r="D30" s="47" t="s">
        <v>40</v>
      </c>
      <c r="E30" s="47" t="s">
        <v>41</v>
      </c>
      <c r="F30" s="128">
        <f>ROUND(SUM(BE92:BE204), 2)</f>
        <v>0</v>
      </c>
      <c r="G30" s="40"/>
      <c r="H30" s="40"/>
      <c r="I30" s="129">
        <v>0.21</v>
      </c>
      <c r="J30" s="128">
        <f>ROUND(ROUND((SUM(BE92:BE204)),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42</v>
      </c>
      <c r="F31" s="128">
        <f>ROUND(SUM(BF92:BF204), 2)</f>
        <v>0</v>
      </c>
      <c r="G31" s="40"/>
      <c r="H31" s="40"/>
      <c r="I31" s="129">
        <v>0.15</v>
      </c>
      <c r="J31" s="128">
        <f>ROUND(ROUND((SUM(BF92:BF204)),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43</v>
      </c>
      <c r="F32" s="128">
        <f>ROUND(SUM(BG92:BG204),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44</v>
      </c>
      <c r="F33" s="128">
        <f>ROUND(SUM(BH92:BH204),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45</v>
      </c>
      <c r="F34" s="128">
        <f>ROUND(SUM(BI92:BI204),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46</v>
      </c>
      <c r="E36" s="77"/>
      <c r="F36" s="77"/>
      <c r="G36" s="132" t="s">
        <v>47</v>
      </c>
      <c r="H36" s="133" t="s">
        <v>48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100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19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16.5" customHeight="1">
      <c r="B45" s="39"/>
      <c r="C45" s="40"/>
      <c r="D45" s="40"/>
      <c r="E45" s="361" t="str">
        <f>E7</f>
        <v>ZŠ NOVÝ HRADEC KRÁLOVÉ - OPRAVA STŘECH NA OBJEKTECH Č. P. 144, 145, 146 A VÝMĚNA VENKOVNÍ BETONOVÉ DLAŽBY NA DVOŘE</v>
      </c>
      <c r="F45" s="362"/>
      <c r="G45" s="362"/>
      <c r="H45" s="362"/>
      <c r="I45" s="116"/>
      <c r="J45" s="40"/>
      <c r="K45" s="43"/>
    </row>
    <row r="46" spans="2:11" s="1" customFormat="1" ht="14.45" customHeight="1">
      <c r="B46" s="39"/>
      <c r="C46" s="35" t="s">
        <v>98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17.25" customHeight="1">
      <c r="B47" s="39"/>
      <c r="C47" s="40"/>
      <c r="D47" s="40"/>
      <c r="E47" s="363" t="str">
        <f>E9</f>
        <v>SO 02 - Oprava střechy objektu č.p.145</v>
      </c>
      <c r="F47" s="364"/>
      <c r="G47" s="364"/>
      <c r="H47" s="364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24</v>
      </c>
      <c r="D49" s="40"/>
      <c r="E49" s="40"/>
      <c r="F49" s="33" t="str">
        <f>F12</f>
        <v xml:space="preserve"> </v>
      </c>
      <c r="G49" s="40"/>
      <c r="H49" s="40"/>
      <c r="I49" s="117" t="s">
        <v>26</v>
      </c>
      <c r="J49" s="118" t="str">
        <f>IF(J12="","",J12)</f>
        <v>4. 1. 2019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>
      <c r="B51" s="39"/>
      <c r="C51" s="35" t="s">
        <v>28</v>
      </c>
      <c r="D51" s="40"/>
      <c r="E51" s="40"/>
      <c r="F51" s="33" t="str">
        <f>E15</f>
        <v xml:space="preserve"> </v>
      </c>
      <c r="G51" s="40"/>
      <c r="H51" s="40"/>
      <c r="I51" s="117" t="s">
        <v>33</v>
      </c>
      <c r="J51" s="350" t="str">
        <f>E21</f>
        <v xml:space="preserve"> </v>
      </c>
      <c r="K51" s="43"/>
    </row>
    <row r="52" spans="2:47" s="1" customFormat="1" ht="14.45" customHeight="1">
      <c r="B52" s="39"/>
      <c r="C52" s="35" t="s">
        <v>31</v>
      </c>
      <c r="D52" s="40"/>
      <c r="E52" s="40"/>
      <c r="F52" s="33" t="str">
        <f>IF(E18="","",E18)</f>
        <v/>
      </c>
      <c r="G52" s="40"/>
      <c r="H52" s="40"/>
      <c r="I52" s="116"/>
      <c r="J52" s="365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101</v>
      </c>
      <c r="D54" s="130"/>
      <c r="E54" s="130"/>
      <c r="F54" s="130"/>
      <c r="G54" s="130"/>
      <c r="H54" s="130"/>
      <c r="I54" s="143"/>
      <c r="J54" s="144" t="s">
        <v>102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103</v>
      </c>
      <c r="D56" s="40"/>
      <c r="E56" s="40"/>
      <c r="F56" s="40"/>
      <c r="G56" s="40"/>
      <c r="H56" s="40"/>
      <c r="I56" s="116"/>
      <c r="J56" s="126">
        <f>J92</f>
        <v>0</v>
      </c>
      <c r="K56" s="43"/>
      <c r="AU56" s="22" t="s">
        <v>104</v>
      </c>
    </row>
    <row r="57" spans="2:47" s="7" customFormat="1" ht="24.95" customHeight="1">
      <c r="B57" s="147"/>
      <c r="C57" s="148"/>
      <c r="D57" s="149" t="s">
        <v>105</v>
      </c>
      <c r="E57" s="150"/>
      <c r="F57" s="150"/>
      <c r="G57" s="150"/>
      <c r="H57" s="150"/>
      <c r="I57" s="151"/>
      <c r="J57" s="152">
        <f>J93</f>
        <v>0</v>
      </c>
      <c r="K57" s="153"/>
    </row>
    <row r="58" spans="2:47" s="8" customFormat="1" ht="19.899999999999999" customHeight="1">
      <c r="B58" s="154"/>
      <c r="C58" s="155"/>
      <c r="D58" s="156" t="s">
        <v>106</v>
      </c>
      <c r="E58" s="157"/>
      <c r="F58" s="157"/>
      <c r="G58" s="157"/>
      <c r="H58" s="157"/>
      <c r="I58" s="158"/>
      <c r="J58" s="159">
        <f>J94</f>
        <v>0</v>
      </c>
      <c r="K58" s="160"/>
    </row>
    <row r="59" spans="2:47" s="8" customFormat="1" ht="19.899999999999999" customHeight="1">
      <c r="B59" s="154"/>
      <c r="C59" s="155"/>
      <c r="D59" s="156" t="s">
        <v>107</v>
      </c>
      <c r="E59" s="157"/>
      <c r="F59" s="157"/>
      <c r="G59" s="157"/>
      <c r="H59" s="157"/>
      <c r="I59" s="158"/>
      <c r="J59" s="159">
        <f>J96</f>
        <v>0</v>
      </c>
      <c r="K59" s="160"/>
    </row>
    <row r="60" spans="2:47" s="8" customFormat="1" ht="19.899999999999999" customHeight="1">
      <c r="B60" s="154"/>
      <c r="C60" s="155"/>
      <c r="D60" s="156" t="s">
        <v>108</v>
      </c>
      <c r="E60" s="157"/>
      <c r="F60" s="157"/>
      <c r="G60" s="157"/>
      <c r="H60" s="157"/>
      <c r="I60" s="158"/>
      <c r="J60" s="159">
        <f>J116</f>
        <v>0</v>
      </c>
      <c r="K60" s="160"/>
    </row>
    <row r="61" spans="2:47" s="8" customFormat="1" ht="19.899999999999999" customHeight="1">
      <c r="B61" s="154"/>
      <c r="C61" s="155"/>
      <c r="D61" s="156" t="s">
        <v>109</v>
      </c>
      <c r="E61" s="157"/>
      <c r="F61" s="157"/>
      <c r="G61" s="157"/>
      <c r="H61" s="157"/>
      <c r="I61" s="158"/>
      <c r="J61" s="159">
        <f>J123</f>
        <v>0</v>
      </c>
      <c r="K61" s="160"/>
    </row>
    <row r="62" spans="2:47" s="7" customFormat="1" ht="24.95" customHeight="1">
      <c r="B62" s="147"/>
      <c r="C62" s="148"/>
      <c r="D62" s="149" t="s">
        <v>110</v>
      </c>
      <c r="E62" s="150"/>
      <c r="F62" s="150"/>
      <c r="G62" s="150"/>
      <c r="H62" s="150"/>
      <c r="I62" s="151"/>
      <c r="J62" s="152">
        <f>J125</f>
        <v>0</v>
      </c>
      <c r="K62" s="153"/>
    </row>
    <row r="63" spans="2:47" s="8" customFormat="1" ht="19.899999999999999" customHeight="1">
      <c r="B63" s="154"/>
      <c r="C63" s="155"/>
      <c r="D63" s="156" t="s">
        <v>111</v>
      </c>
      <c r="E63" s="157"/>
      <c r="F63" s="157"/>
      <c r="G63" s="157"/>
      <c r="H63" s="157"/>
      <c r="I63" s="158"/>
      <c r="J63" s="159">
        <f>J126</f>
        <v>0</v>
      </c>
      <c r="K63" s="160"/>
    </row>
    <row r="64" spans="2:47" s="8" customFormat="1" ht="19.899999999999999" customHeight="1">
      <c r="B64" s="154"/>
      <c r="C64" s="155"/>
      <c r="D64" s="156" t="s">
        <v>112</v>
      </c>
      <c r="E64" s="157"/>
      <c r="F64" s="157"/>
      <c r="G64" s="157"/>
      <c r="H64" s="157"/>
      <c r="I64" s="158"/>
      <c r="J64" s="159">
        <f>J128</f>
        <v>0</v>
      </c>
      <c r="K64" s="160"/>
    </row>
    <row r="65" spans="2:12" s="8" customFormat="1" ht="19.899999999999999" customHeight="1">
      <c r="B65" s="154"/>
      <c r="C65" s="155"/>
      <c r="D65" s="156" t="s">
        <v>113</v>
      </c>
      <c r="E65" s="157"/>
      <c r="F65" s="157"/>
      <c r="G65" s="157"/>
      <c r="H65" s="157"/>
      <c r="I65" s="158"/>
      <c r="J65" s="159">
        <f>J145</f>
        <v>0</v>
      </c>
      <c r="K65" s="160"/>
    </row>
    <row r="66" spans="2:12" s="8" customFormat="1" ht="19.899999999999999" customHeight="1">
      <c r="B66" s="154"/>
      <c r="C66" s="155"/>
      <c r="D66" s="156" t="s">
        <v>114</v>
      </c>
      <c r="E66" s="157"/>
      <c r="F66" s="157"/>
      <c r="G66" s="157"/>
      <c r="H66" s="157"/>
      <c r="I66" s="158"/>
      <c r="J66" s="159">
        <f>J174</f>
        <v>0</v>
      </c>
      <c r="K66" s="160"/>
    </row>
    <row r="67" spans="2:12" s="8" customFormat="1" ht="19.899999999999999" customHeight="1">
      <c r="B67" s="154"/>
      <c r="C67" s="155"/>
      <c r="D67" s="156" t="s">
        <v>115</v>
      </c>
      <c r="E67" s="157"/>
      <c r="F67" s="157"/>
      <c r="G67" s="157"/>
      <c r="H67" s="157"/>
      <c r="I67" s="158"/>
      <c r="J67" s="159">
        <f>J186</f>
        <v>0</v>
      </c>
      <c r="K67" s="160"/>
    </row>
    <row r="68" spans="2:12" s="8" customFormat="1" ht="19.899999999999999" customHeight="1">
      <c r="B68" s="154"/>
      <c r="C68" s="155"/>
      <c r="D68" s="156" t="s">
        <v>116</v>
      </c>
      <c r="E68" s="157"/>
      <c r="F68" s="157"/>
      <c r="G68" s="157"/>
      <c r="H68" s="157"/>
      <c r="I68" s="158"/>
      <c r="J68" s="159">
        <f>J191</f>
        <v>0</v>
      </c>
      <c r="K68" s="160"/>
    </row>
    <row r="69" spans="2:12" s="7" customFormat="1" ht="24.95" customHeight="1">
      <c r="B69" s="147"/>
      <c r="C69" s="148"/>
      <c r="D69" s="149" t="s">
        <v>117</v>
      </c>
      <c r="E69" s="150"/>
      <c r="F69" s="150"/>
      <c r="G69" s="150"/>
      <c r="H69" s="150"/>
      <c r="I69" s="151"/>
      <c r="J69" s="152">
        <f>J195</f>
        <v>0</v>
      </c>
      <c r="K69" s="153"/>
    </row>
    <row r="70" spans="2:12" s="8" customFormat="1" ht="19.899999999999999" customHeight="1">
      <c r="B70" s="154"/>
      <c r="C70" s="155"/>
      <c r="D70" s="156" t="s">
        <v>118</v>
      </c>
      <c r="E70" s="157"/>
      <c r="F70" s="157"/>
      <c r="G70" s="157"/>
      <c r="H70" s="157"/>
      <c r="I70" s="158"/>
      <c r="J70" s="159">
        <f>J196</f>
        <v>0</v>
      </c>
      <c r="K70" s="160"/>
    </row>
    <row r="71" spans="2:12" s="8" customFormat="1" ht="19.899999999999999" customHeight="1">
      <c r="B71" s="154"/>
      <c r="C71" s="155"/>
      <c r="D71" s="156" t="s">
        <v>119</v>
      </c>
      <c r="E71" s="157"/>
      <c r="F71" s="157"/>
      <c r="G71" s="157"/>
      <c r="H71" s="157"/>
      <c r="I71" s="158"/>
      <c r="J71" s="159">
        <f>J198</f>
        <v>0</v>
      </c>
      <c r="K71" s="160"/>
    </row>
    <row r="72" spans="2:12" s="8" customFormat="1" ht="19.899999999999999" customHeight="1">
      <c r="B72" s="154"/>
      <c r="C72" s="155"/>
      <c r="D72" s="156" t="s">
        <v>120</v>
      </c>
      <c r="E72" s="157"/>
      <c r="F72" s="157"/>
      <c r="G72" s="157"/>
      <c r="H72" s="157"/>
      <c r="I72" s="158"/>
      <c r="J72" s="159">
        <f>J203</f>
        <v>0</v>
      </c>
      <c r="K72" s="160"/>
    </row>
    <row r="73" spans="2:12" s="1" customFormat="1" ht="21.75" customHeight="1">
      <c r="B73" s="39"/>
      <c r="C73" s="40"/>
      <c r="D73" s="40"/>
      <c r="E73" s="40"/>
      <c r="F73" s="40"/>
      <c r="G73" s="40"/>
      <c r="H73" s="40"/>
      <c r="I73" s="116"/>
      <c r="J73" s="40"/>
      <c r="K73" s="43"/>
    </row>
    <row r="74" spans="2:12" s="1" customFormat="1" ht="6.95" customHeight="1">
      <c r="B74" s="54"/>
      <c r="C74" s="55"/>
      <c r="D74" s="55"/>
      <c r="E74" s="55"/>
      <c r="F74" s="55"/>
      <c r="G74" s="55"/>
      <c r="H74" s="55"/>
      <c r="I74" s="137"/>
      <c r="J74" s="55"/>
      <c r="K74" s="56"/>
    </row>
    <row r="78" spans="2:12" s="1" customFormat="1" ht="6.95" customHeight="1">
      <c r="B78" s="57"/>
      <c r="C78" s="58"/>
      <c r="D78" s="58"/>
      <c r="E78" s="58"/>
      <c r="F78" s="58"/>
      <c r="G78" s="58"/>
      <c r="H78" s="58"/>
      <c r="I78" s="140"/>
      <c r="J78" s="58"/>
      <c r="K78" s="58"/>
      <c r="L78" s="59"/>
    </row>
    <row r="79" spans="2:12" s="1" customFormat="1" ht="36.950000000000003" customHeight="1">
      <c r="B79" s="39"/>
      <c r="C79" s="60" t="s">
        <v>121</v>
      </c>
      <c r="D79" s="61"/>
      <c r="E79" s="61"/>
      <c r="F79" s="61"/>
      <c r="G79" s="61"/>
      <c r="H79" s="61"/>
      <c r="I79" s="161"/>
      <c r="J79" s="61"/>
      <c r="K79" s="61"/>
      <c r="L79" s="59"/>
    </row>
    <row r="80" spans="2:12" s="1" customFormat="1" ht="6.95" customHeight="1">
      <c r="B80" s="39"/>
      <c r="C80" s="61"/>
      <c r="D80" s="61"/>
      <c r="E80" s="61"/>
      <c r="F80" s="61"/>
      <c r="G80" s="61"/>
      <c r="H80" s="61"/>
      <c r="I80" s="161"/>
      <c r="J80" s="61"/>
      <c r="K80" s="61"/>
      <c r="L80" s="59"/>
    </row>
    <row r="81" spans="2:65" s="1" customFormat="1" ht="14.45" customHeight="1">
      <c r="B81" s="39"/>
      <c r="C81" s="63" t="s">
        <v>19</v>
      </c>
      <c r="D81" s="61"/>
      <c r="E81" s="61"/>
      <c r="F81" s="61"/>
      <c r="G81" s="61"/>
      <c r="H81" s="61"/>
      <c r="I81" s="161"/>
      <c r="J81" s="61"/>
      <c r="K81" s="61"/>
      <c r="L81" s="59"/>
    </row>
    <row r="82" spans="2:65" s="1" customFormat="1" ht="16.5" customHeight="1">
      <c r="B82" s="39"/>
      <c r="C82" s="61"/>
      <c r="D82" s="61"/>
      <c r="E82" s="366" t="str">
        <f>E7</f>
        <v>ZŠ NOVÝ HRADEC KRÁLOVÉ - OPRAVA STŘECH NA OBJEKTECH Č. P. 144, 145, 146 A VÝMĚNA VENKOVNÍ BETONOVÉ DLAŽBY NA DVOŘE</v>
      </c>
      <c r="F82" s="367"/>
      <c r="G82" s="367"/>
      <c r="H82" s="367"/>
      <c r="I82" s="161"/>
      <c r="J82" s="61"/>
      <c r="K82" s="61"/>
      <c r="L82" s="59"/>
    </row>
    <row r="83" spans="2:65" s="1" customFormat="1" ht="14.45" customHeight="1">
      <c r="B83" s="39"/>
      <c r="C83" s="63" t="s">
        <v>98</v>
      </c>
      <c r="D83" s="61"/>
      <c r="E83" s="61"/>
      <c r="F83" s="61"/>
      <c r="G83" s="61"/>
      <c r="H83" s="61"/>
      <c r="I83" s="161"/>
      <c r="J83" s="61"/>
      <c r="K83" s="61"/>
      <c r="L83" s="59"/>
    </row>
    <row r="84" spans="2:65" s="1" customFormat="1" ht="17.25" customHeight="1">
      <c r="B84" s="39"/>
      <c r="C84" s="61"/>
      <c r="D84" s="61"/>
      <c r="E84" s="357" t="str">
        <f>E9</f>
        <v>SO 02 - Oprava střechy objektu č.p.145</v>
      </c>
      <c r="F84" s="368"/>
      <c r="G84" s="368"/>
      <c r="H84" s="368"/>
      <c r="I84" s="161"/>
      <c r="J84" s="61"/>
      <c r="K84" s="61"/>
      <c r="L84" s="59"/>
    </row>
    <row r="85" spans="2:65" s="1" customFormat="1" ht="6.95" customHeight="1">
      <c r="B85" s="39"/>
      <c r="C85" s="61"/>
      <c r="D85" s="61"/>
      <c r="E85" s="61"/>
      <c r="F85" s="61"/>
      <c r="G85" s="61"/>
      <c r="H85" s="61"/>
      <c r="I85" s="161"/>
      <c r="J85" s="61"/>
      <c r="K85" s="61"/>
      <c r="L85" s="59"/>
    </row>
    <row r="86" spans="2:65" s="1" customFormat="1" ht="18" customHeight="1">
      <c r="B86" s="39"/>
      <c r="C86" s="63" t="s">
        <v>24</v>
      </c>
      <c r="D86" s="61"/>
      <c r="E86" s="61"/>
      <c r="F86" s="162" t="str">
        <f>F12</f>
        <v xml:space="preserve"> </v>
      </c>
      <c r="G86" s="61"/>
      <c r="H86" s="61"/>
      <c r="I86" s="163" t="s">
        <v>26</v>
      </c>
      <c r="J86" s="71" t="str">
        <f>IF(J12="","",J12)</f>
        <v>4. 1. 2019</v>
      </c>
      <c r="K86" s="61"/>
      <c r="L86" s="59"/>
    </row>
    <row r="87" spans="2:65" s="1" customFormat="1" ht="6.95" customHeight="1">
      <c r="B87" s="39"/>
      <c r="C87" s="61"/>
      <c r="D87" s="61"/>
      <c r="E87" s="61"/>
      <c r="F87" s="61"/>
      <c r="G87" s="61"/>
      <c r="H87" s="61"/>
      <c r="I87" s="161"/>
      <c r="J87" s="61"/>
      <c r="K87" s="61"/>
      <c r="L87" s="59"/>
    </row>
    <row r="88" spans="2:65" s="1" customFormat="1">
      <c r="B88" s="39"/>
      <c r="C88" s="63" t="s">
        <v>28</v>
      </c>
      <c r="D88" s="61"/>
      <c r="E88" s="61"/>
      <c r="F88" s="162" t="str">
        <f>E15</f>
        <v xml:space="preserve"> </v>
      </c>
      <c r="G88" s="61"/>
      <c r="H88" s="61"/>
      <c r="I88" s="163" t="s">
        <v>33</v>
      </c>
      <c r="J88" s="162" t="str">
        <f>E21</f>
        <v xml:space="preserve"> </v>
      </c>
      <c r="K88" s="61"/>
      <c r="L88" s="59"/>
    </row>
    <row r="89" spans="2:65" s="1" customFormat="1" ht="14.45" customHeight="1">
      <c r="B89" s="39"/>
      <c r="C89" s="63" t="s">
        <v>31</v>
      </c>
      <c r="D89" s="61"/>
      <c r="E89" s="61"/>
      <c r="F89" s="162" t="str">
        <f>IF(E18="","",E18)</f>
        <v/>
      </c>
      <c r="G89" s="61"/>
      <c r="H89" s="61"/>
      <c r="I89" s="161"/>
      <c r="J89" s="61"/>
      <c r="K89" s="61"/>
      <c r="L89" s="59"/>
    </row>
    <row r="90" spans="2:65" s="1" customFormat="1" ht="10.35" customHeight="1">
      <c r="B90" s="39"/>
      <c r="C90" s="61"/>
      <c r="D90" s="61"/>
      <c r="E90" s="61"/>
      <c r="F90" s="61"/>
      <c r="G90" s="61"/>
      <c r="H90" s="61"/>
      <c r="I90" s="161"/>
      <c r="J90" s="61"/>
      <c r="K90" s="61"/>
      <c r="L90" s="59"/>
    </row>
    <row r="91" spans="2:65" s="9" customFormat="1" ht="29.25" customHeight="1">
      <c r="B91" s="164"/>
      <c r="C91" s="165" t="s">
        <v>122</v>
      </c>
      <c r="D91" s="166" t="s">
        <v>55</v>
      </c>
      <c r="E91" s="166" t="s">
        <v>51</v>
      </c>
      <c r="F91" s="166" t="s">
        <v>123</v>
      </c>
      <c r="G91" s="166" t="s">
        <v>124</v>
      </c>
      <c r="H91" s="166" t="s">
        <v>125</v>
      </c>
      <c r="I91" s="167" t="s">
        <v>126</v>
      </c>
      <c r="J91" s="166" t="s">
        <v>102</v>
      </c>
      <c r="K91" s="168" t="s">
        <v>127</v>
      </c>
      <c r="L91" s="169"/>
      <c r="M91" s="79" t="s">
        <v>128</v>
      </c>
      <c r="N91" s="80" t="s">
        <v>40</v>
      </c>
      <c r="O91" s="80" t="s">
        <v>129</v>
      </c>
      <c r="P91" s="80" t="s">
        <v>130</v>
      </c>
      <c r="Q91" s="80" t="s">
        <v>131</v>
      </c>
      <c r="R91" s="80" t="s">
        <v>132</v>
      </c>
      <c r="S91" s="80" t="s">
        <v>133</v>
      </c>
      <c r="T91" s="81" t="s">
        <v>134</v>
      </c>
    </row>
    <row r="92" spans="2:65" s="1" customFormat="1" ht="29.25" customHeight="1">
      <c r="B92" s="39"/>
      <c r="C92" s="85" t="s">
        <v>103</v>
      </c>
      <c r="D92" s="61"/>
      <c r="E92" s="61"/>
      <c r="F92" s="61"/>
      <c r="G92" s="61"/>
      <c r="H92" s="61"/>
      <c r="I92" s="161"/>
      <c r="J92" s="170">
        <f>BK92</f>
        <v>0</v>
      </c>
      <c r="K92" s="61"/>
      <c r="L92" s="59"/>
      <c r="M92" s="82"/>
      <c r="N92" s="83"/>
      <c r="O92" s="83"/>
      <c r="P92" s="171">
        <f>P93+P125+P195</f>
        <v>0</v>
      </c>
      <c r="Q92" s="83"/>
      <c r="R92" s="171">
        <f>R93+R125+R195</f>
        <v>0</v>
      </c>
      <c r="S92" s="83"/>
      <c r="T92" s="172">
        <f>T93+T125+T195</f>
        <v>0</v>
      </c>
      <c r="AT92" s="22" t="s">
        <v>69</v>
      </c>
      <c r="AU92" s="22" t="s">
        <v>104</v>
      </c>
      <c r="BK92" s="173">
        <f>BK93+BK125+BK195</f>
        <v>0</v>
      </c>
    </row>
    <row r="93" spans="2:65" s="10" customFormat="1" ht="37.35" customHeight="1">
      <c r="B93" s="174"/>
      <c r="C93" s="175"/>
      <c r="D93" s="176" t="s">
        <v>69</v>
      </c>
      <c r="E93" s="177" t="s">
        <v>135</v>
      </c>
      <c r="F93" s="177" t="s">
        <v>136</v>
      </c>
      <c r="G93" s="175"/>
      <c r="H93" s="175"/>
      <c r="I93" s="178"/>
      <c r="J93" s="179">
        <f>BK93</f>
        <v>0</v>
      </c>
      <c r="K93" s="175"/>
      <c r="L93" s="180"/>
      <c r="M93" s="181"/>
      <c r="N93" s="182"/>
      <c r="O93" s="182"/>
      <c r="P93" s="183">
        <f>P94+P96+P116+P123</f>
        <v>0</v>
      </c>
      <c r="Q93" s="182"/>
      <c r="R93" s="183">
        <f>R94+R96+R116+R123</f>
        <v>0</v>
      </c>
      <c r="S93" s="182"/>
      <c r="T93" s="184">
        <f>T94+T96+T116+T123</f>
        <v>0</v>
      </c>
      <c r="AR93" s="185" t="s">
        <v>10</v>
      </c>
      <c r="AT93" s="186" t="s">
        <v>69</v>
      </c>
      <c r="AU93" s="186" t="s">
        <v>70</v>
      </c>
      <c r="AY93" s="185" t="s">
        <v>137</v>
      </c>
      <c r="BK93" s="187">
        <f>BK94+BK96+BK116+BK123</f>
        <v>0</v>
      </c>
    </row>
    <row r="94" spans="2:65" s="10" customFormat="1" ht="19.899999999999999" customHeight="1">
      <c r="B94" s="174"/>
      <c r="C94" s="175"/>
      <c r="D94" s="176" t="s">
        <v>69</v>
      </c>
      <c r="E94" s="188" t="s">
        <v>138</v>
      </c>
      <c r="F94" s="188" t="s">
        <v>139</v>
      </c>
      <c r="G94" s="175"/>
      <c r="H94" s="175"/>
      <c r="I94" s="178"/>
      <c r="J94" s="189">
        <f>BK94</f>
        <v>0</v>
      </c>
      <c r="K94" s="175"/>
      <c r="L94" s="180"/>
      <c r="M94" s="181"/>
      <c r="N94" s="182"/>
      <c r="O94" s="182"/>
      <c r="P94" s="183">
        <f>P95</f>
        <v>0</v>
      </c>
      <c r="Q94" s="182"/>
      <c r="R94" s="183">
        <f>R95</f>
        <v>0</v>
      </c>
      <c r="S94" s="182"/>
      <c r="T94" s="184">
        <f>T95</f>
        <v>0</v>
      </c>
      <c r="AR94" s="185" t="s">
        <v>10</v>
      </c>
      <c r="AT94" s="186" t="s">
        <v>69</v>
      </c>
      <c r="AU94" s="186" t="s">
        <v>10</v>
      </c>
      <c r="AY94" s="185" t="s">
        <v>137</v>
      </c>
      <c r="BK94" s="187">
        <f>BK95</f>
        <v>0</v>
      </c>
    </row>
    <row r="95" spans="2:65" s="1" customFormat="1" ht="25.5" customHeight="1">
      <c r="B95" s="39"/>
      <c r="C95" s="190" t="s">
        <v>10</v>
      </c>
      <c r="D95" s="190" t="s">
        <v>140</v>
      </c>
      <c r="E95" s="191" t="s">
        <v>145</v>
      </c>
      <c r="F95" s="192" t="s">
        <v>146</v>
      </c>
      <c r="G95" s="193" t="s">
        <v>147</v>
      </c>
      <c r="H95" s="194">
        <v>23</v>
      </c>
      <c r="I95" s="195"/>
      <c r="J95" s="196">
        <f>ROUND(I95*H95,0)</f>
        <v>0</v>
      </c>
      <c r="K95" s="192" t="s">
        <v>148</v>
      </c>
      <c r="L95" s="59"/>
      <c r="M95" s="197" t="s">
        <v>22</v>
      </c>
      <c r="N95" s="198" t="s">
        <v>41</v>
      </c>
      <c r="O95" s="40"/>
      <c r="P95" s="199">
        <f>O95*H95</f>
        <v>0</v>
      </c>
      <c r="Q95" s="199">
        <v>0</v>
      </c>
      <c r="R95" s="199">
        <f>Q95*H95</f>
        <v>0</v>
      </c>
      <c r="S95" s="199">
        <v>0</v>
      </c>
      <c r="T95" s="200">
        <f>S95*H95</f>
        <v>0</v>
      </c>
      <c r="AR95" s="22" t="s">
        <v>144</v>
      </c>
      <c r="AT95" s="22" t="s">
        <v>140</v>
      </c>
      <c r="AU95" s="22" t="s">
        <v>79</v>
      </c>
      <c r="AY95" s="22" t="s">
        <v>137</v>
      </c>
      <c r="BE95" s="201">
        <f>IF(N95="základní",J95,0)</f>
        <v>0</v>
      </c>
      <c r="BF95" s="201">
        <f>IF(N95="snížená",J95,0)</f>
        <v>0</v>
      </c>
      <c r="BG95" s="201">
        <f>IF(N95="zákl. přenesená",J95,0)</f>
        <v>0</v>
      </c>
      <c r="BH95" s="201">
        <f>IF(N95="sníž. přenesená",J95,0)</f>
        <v>0</v>
      </c>
      <c r="BI95" s="201">
        <f>IF(N95="nulová",J95,0)</f>
        <v>0</v>
      </c>
      <c r="BJ95" s="22" t="s">
        <v>10</v>
      </c>
      <c r="BK95" s="201">
        <f>ROUND(I95*H95,0)</f>
        <v>0</v>
      </c>
      <c r="BL95" s="22" t="s">
        <v>144</v>
      </c>
      <c r="BM95" s="22" t="s">
        <v>79</v>
      </c>
    </row>
    <row r="96" spans="2:65" s="10" customFormat="1" ht="29.85" customHeight="1">
      <c r="B96" s="174"/>
      <c r="C96" s="175"/>
      <c r="D96" s="176" t="s">
        <v>69</v>
      </c>
      <c r="E96" s="188" t="s">
        <v>152</v>
      </c>
      <c r="F96" s="188" t="s">
        <v>153</v>
      </c>
      <c r="G96" s="175"/>
      <c r="H96" s="175"/>
      <c r="I96" s="178"/>
      <c r="J96" s="189">
        <f>BK96</f>
        <v>0</v>
      </c>
      <c r="K96" s="175"/>
      <c r="L96" s="180"/>
      <c r="M96" s="181"/>
      <c r="N96" s="182"/>
      <c r="O96" s="182"/>
      <c r="P96" s="183">
        <f>SUM(P97:P115)</f>
        <v>0</v>
      </c>
      <c r="Q96" s="182"/>
      <c r="R96" s="183">
        <f>SUM(R97:R115)</f>
        <v>0</v>
      </c>
      <c r="S96" s="182"/>
      <c r="T96" s="184">
        <f>SUM(T97:T115)</f>
        <v>0</v>
      </c>
      <c r="AR96" s="185" t="s">
        <v>10</v>
      </c>
      <c r="AT96" s="186" t="s">
        <v>69</v>
      </c>
      <c r="AU96" s="186" t="s">
        <v>10</v>
      </c>
      <c r="AY96" s="185" t="s">
        <v>137</v>
      </c>
      <c r="BK96" s="187">
        <f>SUM(BK97:BK115)</f>
        <v>0</v>
      </c>
    </row>
    <row r="97" spans="2:65" s="1" customFormat="1" ht="25.5" customHeight="1">
      <c r="B97" s="39"/>
      <c r="C97" s="190" t="s">
        <v>79</v>
      </c>
      <c r="D97" s="190" t="s">
        <v>140</v>
      </c>
      <c r="E97" s="191" t="s">
        <v>155</v>
      </c>
      <c r="F97" s="192" t="s">
        <v>156</v>
      </c>
      <c r="G97" s="193" t="s">
        <v>147</v>
      </c>
      <c r="H97" s="194">
        <v>501.49</v>
      </c>
      <c r="I97" s="195"/>
      <c r="J97" s="196">
        <f>ROUND(I97*H97,0)</f>
        <v>0</v>
      </c>
      <c r="K97" s="192" t="s">
        <v>148</v>
      </c>
      <c r="L97" s="59"/>
      <c r="M97" s="197" t="s">
        <v>22</v>
      </c>
      <c r="N97" s="198" t="s">
        <v>41</v>
      </c>
      <c r="O97" s="40"/>
      <c r="P97" s="199">
        <f>O97*H97</f>
        <v>0</v>
      </c>
      <c r="Q97" s="199">
        <v>0</v>
      </c>
      <c r="R97" s="199">
        <f>Q97*H97</f>
        <v>0</v>
      </c>
      <c r="S97" s="199">
        <v>0</v>
      </c>
      <c r="T97" s="200">
        <f>S97*H97</f>
        <v>0</v>
      </c>
      <c r="AR97" s="22" t="s">
        <v>144</v>
      </c>
      <c r="AT97" s="22" t="s">
        <v>140</v>
      </c>
      <c r="AU97" s="22" t="s">
        <v>79</v>
      </c>
      <c r="AY97" s="22" t="s">
        <v>137</v>
      </c>
      <c r="BE97" s="201">
        <f>IF(N97="základní",J97,0)</f>
        <v>0</v>
      </c>
      <c r="BF97" s="201">
        <f>IF(N97="snížená",J97,0)</f>
        <v>0</v>
      </c>
      <c r="BG97" s="201">
        <f>IF(N97="zákl. přenesená",J97,0)</f>
        <v>0</v>
      </c>
      <c r="BH97" s="201">
        <f>IF(N97="sníž. přenesená",J97,0)</f>
        <v>0</v>
      </c>
      <c r="BI97" s="201">
        <f>IF(N97="nulová",J97,0)</f>
        <v>0</v>
      </c>
      <c r="BJ97" s="22" t="s">
        <v>10</v>
      </c>
      <c r="BK97" s="201">
        <f>ROUND(I97*H97,0)</f>
        <v>0</v>
      </c>
      <c r="BL97" s="22" t="s">
        <v>144</v>
      </c>
      <c r="BM97" s="22" t="s">
        <v>144</v>
      </c>
    </row>
    <row r="98" spans="2:65" s="11" customFormat="1" ht="13.5">
      <c r="B98" s="202"/>
      <c r="C98" s="203"/>
      <c r="D98" s="204" t="s">
        <v>149</v>
      </c>
      <c r="E98" s="205" t="s">
        <v>22</v>
      </c>
      <c r="F98" s="206" t="s">
        <v>428</v>
      </c>
      <c r="G98" s="203"/>
      <c r="H98" s="207">
        <v>501.49</v>
      </c>
      <c r="I98" s="208"/>
      <c r="J98" s="203"/>
      <c r="K98" s="203"/>
      <c r="L98" s="209"/>
      <c r="M98" s="210"/>
      <c r="N98" s="211"/>
      <c r="O98" s="211"/>
      <c r="P98" s="211"/>
      <c r="Q98" s="211"/>
      <c r="R98" s="211"/>
      <c r="S98" s="211"/>
      <c r="T98" s="212"/>
      <c r="AT98" s="213" t="s">
        <v>149</v>
      </c>
      <c r="AU98" s="213" t="s">
        <v>79</v>
      </c>
      <c r="AV98" s="11" t="s">
        <v>79</v>
      </c>
      <c r="AW98" s="11" t="s">
        <v>34</v>
      </c>
      <c r="AX98" s="11" t="s">
        <v>70</v>
      </c>
      <c r="AY98" s="213" t="s">
        <v>137</v>
      </c>
    </row>
    <row r="99" spans="2:65" s="12" customFormat="1" ht="13.5">
      <c r="B99" s="214"/>
      <c r="C99" s="215"/>
      <c r="D99" s="204" t="s">
        <v>149</v>
      </c>
      <c r="E99" s="216" t="s">
        <v>22</v>
      </c>
      <c r="F99" s="217" t="s">
        <v>151</v>
      </c>
      <c r="G99" s="215"/>
      <c r="H99" s="218">
        <v>501.49</v>
      </c>
      <c r="I99" s="219"/>
      <c r="J99" s="215"/>
      <c r="K99" s="215"/>
      <c r="L99" s="220"/>
      <c r="M99" s="221"/>
      <c r="N99" s="222"/>
      <c r="O99" s="222"/>
      <c r="P99" s="222"/>
      <c r="Q99" s="222"/>
      <c r="R99" s="222"/>
      <c r="S99" s="222"/>
      <c r="T99" s="223"/>
      <c r="AT99" s="224" t="s">
        <v>149</v>
      </c>
      <c r="AU99" s="224" t="s">
        <v>79</v>
      </c>
      <c r="AV99" s="12" t="s">
        <v>144</v>
      </c>
      <c r="AW99" s="12" t="s">
        <v>34</v>
      </c>
      <c r="AX99" s="12" t="s">
        <v>10</v>
      </c>
      <c r="AY99" s="224" t="s">
        <v>137</v>
      </c>
    </row>
    <row r="100" spans="2:65" s="1" customFormat="1" ht="25.5" customHeight="1">
      <c r="B100" s="39"/>
      <c r="C100" s="190" t="s">
        <v>154</v>
      </c>
      <c r="D100" s="190" t="s">
        <v>140</v>
      </c>
      <c r="E100" s="191" t="s">
        <v>158</v>
      </c>
      <c r="F100" s="192" t="s">
        <v>159</v>
      </c>
      <c r="G100" s="193" t="s">
        <v>147</v>
      </c>
      <c r="H100" s="194">
        <v>15044.7</v>
      </c>
      <c r="I100" s="195"/>
      <c r="J100" s="196">
        <f>ROUND(I100*H100,0)</f>
        <v>0</v>
      </c>
      <c r="K100" s="192" t="s">
        <v>148</v>
      </c>
      <c r="L100" s="59"/>
      <c r="M100" s="197" t="s">
        <v>22</v>
      </c>
      <c r="N100" s="198" t="s">
        <v>41</v>
      </c>
      <c r="O100" s="40"/>
      <c r="P100" s="199">
        <f>O100*H100</f>
        <v>0</v>
      </c>
      <c r="Q100" s="199">
        <v>0</v>
      </c>
      <c r="R100" s="199">
        <f>Q100*H100</f>
        <v>0</v>
      </c>
      <c r="S100" s="199">
        <v>0</v>
      </c>
      <c r="T100" s="200">
        <f>S100*H100</f>
        <v>0</v>
      </c>
      <c r="AR100" s="22" t="s">
        <v>144</v>
      </c>
      <c r="AT100" s="22" t="s">
        <v>140</v>
      </c>
      <c r="AU100" s="22" t="s">
        <v>79</v>
      </c>
      <c r="AY100" s="22" t="s">
        <v>137</v>
      </c>
      <c r="BE100" s="201">
        <f>IF(N100="základní",J100,0)</f>
        <v>0</v>
      </c>
      <c r="BF100" s="201">
        <f>IF(N100="snížená",J100,0)</f>
        <v>0</v>
      </c>
      <c r="BG100" s="201">
        <f>IF(N100="zákl. přenesená",J100,0)</f>
        <v>0</v>
      </c>
      <c r="BH100" s="201">
        <f>IF(N100="sníž. přenesená",J100,0)</f>
        <v>0</v>
      </c>
      <c r="BI100" s="201">
        <f>IF(N100="nulová",J100,0)</f>
        <v>0</v>
      </c>
      <c r="BJ100" s="22" t="s">
        <v>10</v>
      </c>
      <c r="BK100" s="201">
        <f>ROUND(I100*H100,0)</f>
        <v>0</v>
      </c>
      <c r="BL100" s="22" t="s">
        <v>144</v>
      </c>
      <c r="BM100" s="22" t="s">
        <v>138</v>
      </c>
    </row>
    <row r="101" spans="2:65" s="11" customFormat="1" ht="13.5">
      <c r="B101" s="202"/>
      <c r="C101" s="203"/>
      <c r="D101" s="204" t="s">
        <v>149</v>
      </c>
      <c r="E101" s="205" t="s">
        <v>22</v>
      </c>
      <c r="F101" s="206" t="s">
        <v>429</v>
      </c>
      <c r="G101" s="203"/>
      <c r="H101" s="207">
        <v>15044.7</v>
      </c>
      <c r="I101" s="208"/>
      <c r="J101" s="203"/>
      <c r="K101" s="203"/>
      <c r="L101" s="209"/>
      <c r="M101" s="210"/>
      <c r="N101" s="211"/>
      <c r="O101" s="211"/>
      <c r="P101" s="211"/>
      <c r="Q101" s="211"/>
      <c r="R101" s="211"/>
      <c r="S101" s="211"/>
      <c r="T101" s="212"/>
      <c r="AT101" s="213" t="s">
        <v>149</v>
      </c>
      <c r="AU101" s="213" t="s">
        <v>79</v>
      </c>
      <c r="AV101" s="11" t="s">
        <v>79</v>
      </c>
      <c r="AW101" s="11" t="s">
        <v>34</v>
      </c>
      <c r="AX101" s="11" t="s">
        <v>70</v>
      </c>
      <c r="AY101" s="213" t="s">
        <v>137</v>
      </c>
    </row>
    <row r="102" spans="2:65" s="12" customFormat="1" ht="13.5">
      <c r="B102" s="214"/>
      <c r="C102" s="215"/>
      <c r="D102" s="204" t="s">
        <v>149</v>
      </c>
      <c r="E102" s="216" t="s">
        <v>22</v>
      </c>
      <c r="F102" s="217" t="s">
        <v>151</v>
      </c>
      <c r="G102" s="215"/>
      <c r="H102" s="218">
        <v>15044.7</v>
      </c>
      <c r="I102" s="219"/>
      <c r="J102" s="215"/>
      <c r="K102" s="215"/>
      <c r="L102" s="220"/>
      <c r="M102" s="221"/>
      <c r="N102" s="222"/>
      <c r="O102" s="222"/>
      <c r="P102" s="222"/>
      <c r="Q102" s="222"/>
      <c r="R102" s="222"/>
      <c r="S102" s="222"/>
      <c r="T102" s="223"/>
      <c r="AT102" s="224" t="s">
        <v>149</v>
      </c>
      <c r="AU102" s="224" t="s">
        <v>79</v>
      </c>
      <c r="AV102" s="12" t="s">
        <v>144</v>
      </c>
      <c r="AW102" s="12" t="s">
        <v>34</v>
      </c>
      <c r="AX102" s="12" t="s">
        <v>10</v>
      </c>
      <c r="AY102" s="224" t="s">
        <v>137</v>
      </c>
    </row>
    <row r="103" spans="2:65" s="1" customFormat="1" ht="25.5" customHeight="1">
      <c r="B103" s="39"/>
      <c r="C103" s="190" t="s">
        <v>144</v>
      </c>
      <c r="D103" s="190" t="s">
        <v>140</v>
      </c>
      <c r="E103" s="191" t="s">
        <v>163</v>
      </c>
      <c r="F103" s="192" t="s">
        <v>164</v>
      </c>
      <c r="G103" s="193" t="s">
        <v>147</v>
      </c>
      <c r="H103" s="194">
        <v>501.49</v>
      </c>
      <c r="I103" s="195"/>
      <c r="J103" s="196">
        <f>ROUND(I103*H103,0)</f>
        <v>0</v>
      </c>
      <c r="K103" s="192" t="s">
        <v>148</v>
      </c>
      <c r="L103" s="59"/>
      <c r="M103" s="197" t="s">
        <v>22</v>
      </c>
      <c r="N103" s="198" t="s">
        <v>41</v>
      </c>
      <c r="O103" s="40"/>
      <c r="P103" s="199">
        <f>O103*H103</f>
        <v>0</v>
      </c>
      <c r="Q103" s="199">
        <v>0</v>
      </c>
      <c r="R103" s="199">
        <f>Q103*H103</f>
        <v>0</v>
      </c>
      <c r="S103" s="199">
        <v>0</v>
      </c>
      <c r="T103" s="200">
        <f>S103*H103</f>
        <v>0</v>
      </c>
      <c r="AR103" s="22" t="s">
        <v>144</v>
      </c>
      <c r="AT103" s="22" t="s">
        <v>140</v>
      </c>
      <c r="AU103" s="22" t="s">
        <v>79</v>
      </c>
      <c r="AY103" s="22" t="s">
        <v>137</v>
      </c>
      <c r="BE103" s="201">
        <f>IF(N103="základní",J103,0)</f>
        <v>0</v>
      </c>
      <c r="BF103" s="201">
        <f>IF(N103="snížená",J103,0)</f>
        <v>0</v>
      </c>
      <c r="BG103" s="201">
        <f>IF(N103="zákl. přenesená",J103,0)</f>
        <v>0</v>
      </c>
      <c r="BH103" s="201">
        <f>IF(N103="sníž. přenesená",J103,0)</f>
        <v>0</v>
      </c>
      <c r="BI103" s="201">
        <f>IF(N103="nulová",J103,0)</f>
        <v>0</v>
      </c>
      <c r="BJ103" s="22" t="s">
        <v>10</v>
      </c>
      <c r="BK103" s="201">
        <f>ROUND(I103*H103,0)</f>
        <v>0</v>
      </c>
      <c r="BL103" s="22" t="s">
        <v>144</v>
      </c>
      <c r="BM103" s="22" t="s">
        <v>160</v>
      </c>
    </row>
    <row r="104" spans="2:65" s="1" customFormat="1" ht="25.5" customHeight="1">
      <c r="B104" s="39"/>
      <c r="C104" s="190" t="s">
        <v>162</v>
      </c>
      <c r="D104" s="190" t="s">
        <v>140</v>
      </c>
      <c r="E104" s="191" t="s">
        <v>166</v>
      </c>
      <c r="F104" s="192" t="s">
        <v>167</v>
      </c>
      <c r="G104" s="193" t="s">
        <v>147</v>
      </c>
      <c r="H104" s="194">
        <v>8.52</v>
      </c>
      <c r="I104" s="195"/>
      <c r="J104" s="196">
        <f>ROUND(I104*H104,0)</f>
        <v>0</v>
      </c>
      <c r="K104" s="192" t="s">
        <v>148</v>
      </c>
      <c r="L104" s="59"/>
      <c r="M104" s="197" t="s">
        <v>22</v>
      </c>
      <c r="N104" s="198" t="s">
        <v>41</v>
      </c>
      <c r="O104" s="40"/>
      <c r="P104" s="199">
        <f>O104*H104</f>
        <v>0</v>
      </c>
      <c r="Q104" s="199">
        <v>0</v>
      </c>
      <c r="R104" s="199">
        <f>Q104*H104</f>
        <v>0</v>
      </c>
      <c r="S104" s="199">
        <v>0</v>
      </c>
      <c r="T104" s="200">
        <f>S104*H104</f>
        <v>0</v>
      </c>
      <c r="AR104" s="22" t="s">
        <v>144</v>
      </c>
      <c r="AT104" s="22" t="s">
        <v>140</v>
      </c>
      <c r="AU104" s="22" t="s">
        <v>79</v>
      </c>
      <c r="AY104" s="22" t="s">
        <v>137</v>
      </c>
      <c r="BE104" s="201">
        <f>IF(N104="základní",J104,0)</f>
        <v>0</v>
      </c>
      <c r="BF104" s="201">
        <f>IF(N104="snížená",J104,0)</f>
        <v>0</v>
      </c>
      <c r="BG104" s="201">
        <f>IF(N104="zákl. přenesená",J104,0)</f>
        <v>0</v>
      </c>
      <c r="BH104" s="201">
        <f>IF(N104="sníž. přenesená",J104,0)</f>
        <v>0</v>
      </c>
      <c r="BI104" s="201">
        <f>IF(N104="nulová",J104,0)</f>
        <v>0</v>
      </c>
      <c r="BJ104" s="22" t="s">
        <v>10</v>
      </c>
      <c r="BK104" s="201">
        <f>ROUND(I104*H104,0)</f>
        <v>0</v>
      </c>
      <c r="BL104" s="22" t="s">
        <v>144</v>
      </c>
      <c r="BM104" s="22" t="s">
        <v>165</v>
      </c>
    </row>
    <row r="105" spans="2:65" s="11" customFormat="1" ht="13.5">
      <c r="B105" s="202"/>
      <c r="C105" s="203"/>
      <c r="D105" s="204" t="s">
        <v>149</v>
      </c>
      <c r="E105" s="205" t="s">
        <v>22</v>
      </c>
      <c r="F105" s="206" t="s">
        <v>430</v>
      </c>
      <c r="G105" s="203"/>
      <c r="H105" s="207">
        <v>8.52</v>
      </c>
      <c r="I105" s="208"/>
      <c r="J105" s="203"/>
      <c r="K105" s="203"/>
      <c r="L105" s="209"/>
      <c r="M105" s="210"/>
      <c r="N105" s="211"/>
      <c r="O105" s="211"/>
      <c r="P105" s="211"/>
      <c r="Q105" s="211"/>
      <c r="R105" s="211"/>
      <c r="S105" s="211"/>
      <c r="T105" s="212"/>
      <c r="AT105" s="213" t="s">
        <v>149</v>
      </c>
      <c r="AU105" s="213" t="s">
        <v>79</v>
      </c>
      <c r="AV105" s="11" t="s">
        <v>79</v>
      </c>
      <c r="AW105" s="11" t="s">
        <v>34</v>
      </c>
      <c r="AX105" s="11" t="s">
        <v>70</v>
      </c>
      <c r="AY105" s="213" t="s">
        <v>137</v>
      </c>
    </row>
    <row r="106" spans="2:65" s="12" customFormat="1" ht="13.5">
      <c r="B106" s="214"/>
      <c r="C106" s="215"/>
      <c r="D106" s="204" t="s">
        <v>149</v>
      </c>
      <c r="E106" s="216" t="s">
        <v>22</v>
      </c>
      <c r="F106" s="217" t="s">
        <v>151</v>
      </c>
      <c r="G106" s="215"/>
      <c r="H106" s="218">
        <v>8.52</v>
      </c>
      <c r="I106" s="219"/>
      <c r="J106" s="215"/>
      <c r="K106" s="215"/>
      <c r="L106" s="220"/>
      <c r="M106" s="221"/>
      <c r="N106" s="222"/>
      <c r="O106" s="222"/>
      <c r="P106" s="222"/>
      <c r="Q106" s="222"/>
      <c r="R106" s="222"/>
      <c r="S106" s="222"/>
      <c r="T106" s="223"/>
      <c r="AT106" s="224" t="s">
        <v>149</v>
      </c>
      <c r="AU106" s="224" t="s">
        <v>79</v>
      </c>
      <c r="AV106" s="12" t="s">
        <v>144</v>
      </c>
      <c r="AW106" s="12" t="s">
        <v>34</v>
      </c>
      <c r="AX106" s="12" t="s">
        <v>10</v>
      </c>
      <c r="AY106" s="224" t="s">
        <v>137</v>
      </c>
    </row>
    <row r="107" spans="2:65" s="1" customFormat="1" ht="16.5" customHeight="1">
      <c r="B107" s="39"/>
      <c r="C107" s="190" t="s">
        <v>138</v>
      </c>
      <c r="D107" s="190" t="s">
        <v>140</v>
      </c>
      <c r="E107" s="191" t="s">
        <v>171</v>
      </c>
      <c r="F107" s="192" t="s">
        <v>172</v>
      </c>
      <c r="G107" s="193" t="s">
        <v>173</v>
      </c>
      <c r="H107" s="194">
        <v>6</v>
      </c>
      <c r="I107" s="195"/>
      <c r="J107" s="196">
        <f>ROUND(I107*H107,0)</f>
        <v>0</v>
      </c>
      <c r="K107" s="192" t="s">
        <v>148</v>
      </c>
      <c r="L107" s="59"/>
      <c r="M107" s="197" t="s">
        <v>22</v>
      </c>
      <c r="N107" s="198" t="s">
        <v>41</v>
      </c>
      <c r="O107" s="40"/>
      <c r="P107" s="199">
        <f>O107*H107</f>
        <v>0</v>
      </c>
      <c r="Q107" s="199">
        <v>0</v>
      </c>
      <c r="R107" s="199">
        <f>Q107*H107</f>
        <v>0</v>
      </c>
      <c r="S107" s="199">
        <v>0</v>
      </c>
      <c r="T107" s="200">
        <f>S107*H107</f>
        <v>0</v>
      </c>
      <c r="AR107" s="22" t="s">
        <v>144</v>
      </c>
      <c r="AT107" s="22" t="s">
        <v>140</v>
      </c>
      <c r="AU107" s="22" t="s">
        <v>79</v>
      </c>
      <c r="AY107" s="22" t="s">
        <v>137</v>
      </c>
      <c r="BE107" s="201">
        <f>IF(N107="základní",J107,0)</f>
        <v>0</v>
      </c>
      <c r="BF107" s="201">
        <f>IF(N107="snížená",J107,0)</f>
        <v>0</v>
      </c>
      <c r="BG107" s="201">
        <f>IF(N107="zákl. přenesená",J107,0)</f>
        <v>0</v>
      </c>
      <c r="BH107" s="201">
        <f>IF(N107="sníž. přenesená",J107,0)</f>
        <v>0</v>
      </c>
      <c r="BI107" s="201">
        <f>IF(N107="nulová",J107,0)</f>
        <v>0</v>
      </c>
      <c r="BJ107" s="22" t="s">
        <v>10</v>
      </c>
      <c r="BK107" s="201">
        <f>ROUND(I107*H107,0)</f>
        <v>0</v>
      </c>
      <c r="BL107" s="22" t="s">
        <v>144</v>
      </c>
      <c r="BM107" s="22" t="s">
        <v>168</v>
      </c>
    </row>
    <row r="108" spans="2:65" s="11" customFormat="1" ht="13.5">
      <c r="B108" s="202"/>
      <c r="C108" s="203"/>
      <c r="D108" s="204" t="s">
        <v>149</v>
      </c>
      <c r="E108" s="205" t="s">
        <v>22</v>
      </c>
      <c r="F108" s="206" t="s">
        <v>431</v>
      </c>
      <c r="G108" s="203"/>
      <c r="H108" s="207">
        <v>6</v>
      </c>
      <c r="I108" s="208"/>
      <c r="J108" s="203"/>
      <c r="K108" s="203"/>
      <c r="L108" s="209"/>
      <c r="M108" s="210"/>
      <c r="N108" s="211"/>
      <c r="O108" s="211"/>
      <c r="P108" s="211"/>
      <c r="Q108" s="211"/>
      <c r="R108" s="211"/>
      <c r="S108" s="211"/>
      <c r="T108" s="212"/>
      <c r="AT108" s="213" t="s">
        <v>149</v>
      </c>
      <c r="AU108" s="213" t="s">
        <v>79</v>
      </c>
      <c r="AV108" s="11" t="s">
        <v>79</v>
      </c>
      <c r="AW108" s="11" t="s">
        <v>34</v>
      </c>
      <c r="AX108" s="11" t="s">
        <v>70</v>
      </c>
      <c r="AY108" s="213" t="s">
        <v>137</v>
      </c>
    </row>
    <row r="109" spans="2:65" s="12" customFormat="1" ht="13.5">
      <c r="B109" s="214"/>
      <c r="C109" s="215"/>
      <c r="D109" s="204" t="s">
        <v>149</v>
      </c>
      <c r="E109" s="216" t="s">
        <v>22</v>
      </c>
      <c r="F109" s="217" t="s">
        <v>151</v>
      </c>
      <c r="G109" s="215"/>
      <c r="H109" s="218">
        <v>6</v>
      </c>
      <c r="I109" s="219"/>
      <c r="J109" s="215"/>
      <c r="K109" s="215"/>
      <c r="L109" s="220"/>
      <c r="M109" s="221"/>
      <c r="N109" s="222"/>
      <c r="O109" s="222"/>
      <c r="P109" s="222"/>
      <c r="Q109" s="222"/>
      <c r="R109" s="222"/>
      <c r="S109" s="222"/>
      <c r="T109" s="223"/>
      <c r="AT109" s="224" t="s">
        <v>149</v>
      </c>
      <c r="AU109" s="224" t="s">
        <v>79</v>
      </c>
      <c r="AV109" s="12" t="s">
        <v>144</v>
      </c>
      <c r="AW109" s="12" t="s">
        <v>34</v>
      </c>
      <c r="AX109" s="12" t="s">
        <v>10</v>
      </c>
      <c r="AY109" s="224" t="s">
        <v>137</v>
      </c>
    </row>
    <row r="110" spans="2:65" s="1" customFormat="1" ht="16.5" customHeight="1">
      <c r="B110" s="39"/>
      <c r="C110" s="190" t="s">
        <v>170</v>
      </c>
      <c r="D110" s="190" t="s">
        <v>140</v>
      </c>
      <c r="E110" s="191" t="s">
        <v>176</v>
      </c>
      <c r="F110" s="192" t="s">
        <v>177</v>
      </c>
      <c r="G110" s="193" t="s">
        <v>178</v>
      </c>
      <c r="H110" s="194">
        <v>2.0990000000000002</v>
      </c>
      <c r="I110" s="195"/>
      <c r="J110" s="196">
        <f>ROUND(I110*H110,0)</f>
        <v>0</v>
      </c>
      <c r="K110" s="192" t="s">
        <v>148</v>
      </c>
      <c r="L110" s="59"/>
      <c r="M110" s="197" t="s">
        <v>22</v>
      </c>
      <c r="N110" s="198" t="s">
        <v>41</v>
      </c>
      <c r="O110" s="40"/>
      <c r="P110" s="199">
        <f>O110*H110</f>
        <v>0</v>
      </c>
      <c r="Q110" s="199">
        <v>0</v>
      </c>
      <c r="R110" s="199">
        <f>Q110*H110</f>
        <v>0</v>
      </c>
      <c r="S110" s="199">
        <v>0</v>
      </c>
      <c r="T110" s="200">
        <f>S110*H110</f>
        <v>0</v>
      </c>
      <c r="AR110" s="22" t="s">
        <v>144</v>
      </c>
      <c r="AT110" s="22" t="s">
        <v>140</v>
      </c>
      <c r="AU110" s="22" t="s">
        <v>79</v>
      </c>
      <c r="AY110" s="22" t="s">
        <v>137</v>
      </c>
      <c r="BE110" s="201">
        <f>IF(N110="základní",J110,0)</f>
        <v>0</v>
      </c>
      <c r="BF110" s="201">
        <f>IF(N110="snížená",J110,0)</f>
        <v>0</v>
      </c>
      <c r="BG110" s="201">
        <f>IF(N110="zákl. přenesená",J110,0)</f>
        <v>0</v>
      </c>
      <c r="BH110" s="201">
        <f>IF(N110="sníž. přenesená",J110,0)</f>
        <v>0</v>
      </c>
      <c r="BI110" s="201">
        <f>IF(N110="nulová",J110,0)</f>
        <v>0</v>
      </c>
      <c r="BJ110" s="22" t="s">
        <v>10</v>
      </c>
      <c r="BK110" s="201">
        <f>ROUND(I110*H110,0)</f>
        <v>0</v>
      </c>
      <c r="BL110" s="22" t="s">
        <v>144</v>
      </c>
      <c r="BM110" s="22" t="s">
        <v>174</v>
      </c>
    </row>
    <row r="111" spans="2:65" s="11" customFormat="1" ht="13.5">
      <c r="B111" s="202"/>
      <c r="C111" s="203"/>
      <c r="D111" s="204" t="s">
        <v>149</v>
      </c>
      <c r="E111" s="205" t="s">
        <v>22</v>
      </c>
      <c r="F111" s="206" t="s">
        <v>432</v>
      </c>
      <c r="G111" s="203"/>
      <c r="H111" s="207">
        <v>2.0990000000000002</v>
      </c>
      <c r="I111" s="208"/>
      <c r="J111" s="203"/>
      <c r="K111" s="203"/>
      <c r="L111" s="209"/>
      <c r="M111" s="210"/>
      <c r="N111" s="211"/>
      <c r="O111" s="211"/>
      <c r="P111" s="211"/>
      <c r="Q111" s="211"/>
      <c r="R111" s="211"/>
      <c r="S111" s="211"/>
      <c r="T111" s="212"/>
      <c r="AT111" s="213" t="s">
        <v>149</v>
      </c>
      <c r="AU111" s="213" t="s">
        <v>79</v>
      </c>
      <c r="AV111" s="11" t="s">
        <v>79</v>
      </c>
      <c r="AW111" s="11" t="s">
        <v>34</v>
      </c>
      <c r="AX111" s="11" t="s">
        <v>70</v>
      </c>
      <c r="AY111" s="213" t="s">
        <v>137</v>
      </c>
    </row>
    <row r="112" spans="2:65" s="12" customFormat="1" ht="13.5">
      <c r="B112" s="214"/>
      <c r="C112" s="215"/>
      <c r="D112" s="204" t="s">
        <v>149</v>
      </c>
      <c r="E112" s="216" t="s">
        <v>22</v>
      </c>
      <c r="F112" s="217" t="s">
        <v>151</v>
      </c>
      <c r="G112" s="215"/>
      <c r="H112" s="218">
        <v>2.0990000000000002</v>
      </c>
      <c r="I112" s="219"/>
      <c r="J112" s="215"/>
      <c r="K112" s="215"/>
      <c r="L112" s="220"/>
      <c r="M112" s="221"/>
      <c r="N112" s="222"/>
      <c r="O112" s="222"/>
      <c r="P112" s="222"/>
      <c r="Q112" s="222"/>
      <c r="R112" s="222"/>
      <c r="S112" s="222"/>
      <c r="T112" s="223"/>
      <c r="AT112" s="224" t="s">
        <v>149</v>
      </c>
      <c r="AU112" s="224" t="s">
        <v>79</v>
      </c>
      <c r="AV112" s="12" t="s">
        <v>144</v>
      </c>
      <c r="AW112" s="12" t="s">
        <v>34</v>
      </c>
      <c r="AX112" s="12" t="s">
        <v>10</v>
      </c>
      <c r="AY112" s="224" t="s">
        <v>137</v>
      </c>
    </row>
    <row r="113" spans="2:65" s="1" customFormat="1" ht="25.5" customHeight="1">
      <c r="B113" s="39"/>
      <c r="C113" s="190" t="s">
        <v>160</v>
      </c>
      <c r="D113" s="190" t="s">
        <v>140</v>
      </c>
      <c r="E113" s="191" t="s">
        <v>181</v>
      </c>
      <c r="F113" s="192" t="s">
        <v>182</v>
      </c>
      <c r="G113" s="193" t="s">
        <v>147</v>
      </c>
      <c r="H113" s="194">
        <v>23</v>
      </c>
      <c r="I113" s="195"/>
      <c r="J113" s="196">
        <f>ROUND(I113*H113,0)</f>
        <v>0</v>
      </c>
      <c r="K113" s="192" t="s">
        <v>148</v>
      </c>
      <c r="L113" s="59"/>
      <c r="M113" s="197" t="s">
        <v>22</v>
      </c>
      <c r="N113" s="198" t="s">
        <v>41</v>
      </c>
      <c r="O113" s="40"/>
      <c r="P113" s="199">
        <f>O113*H113</f>
        <v>0</v>
      </c>
      <c r="Q113" s="199">
        <v>0</v>
      </c>
      <c r="R113" s="199">
        <f>Q113*H113</f>
        <v>0</v>
      </c>
      <c r="S113" s="199">
        <v>0</v>
      </c>
      <c r="T113" s="200">
        <f>S113*H113</f>
        <v>0</v>
      </c>
      <c r="AR113" s="22" t="s">
        <v>144</v>
      </c>
      <c r="AT113" s="22" t="s">
        <v>140</v>
      </c>
      <c r="AU113" s="22" t="s">
        <v>79</v>
      </c>
      <c r="AY113" s="22" t="s">
        <v>137</v>
      </c>
      <c r="BE113" s="201">
        <f>IF(N113="základní",J113,0)</f>
        <v>0</v>
      </c>
      <c r="BF113" s="201">
        <f>IF(N113="snížená",J113,0)</f>
        <v>0</v>
      </c>
      <c r="BG113" s="201">
        <f>IF(N113="zákl. přenesená",J113,0)</f>
        <v>0</v>
      </c>
      <c r="BH113" s="201">
        <f>IF(N113="sníž. přenesená",J113,0)</f>
        <v>0</v>
      </c>
      <c r="BI113" s="201">
        <f>IF(N113="nulová",J113,0)</f>
        <v>0</v>
      </c>
      <c r="BJ113" s="22" t="s">
        <v>10</v>
      </c>
      <c r="BK113" s="201">
        <f>ROUND(I113*H113,0)</f>
        <v>0</v>
      </c>
      <c r="BL113" s="22" t="s">
        <v>144</v>
      </c>
      <c r="BM113" s="22" t="s">
        <v>179</v>
      </c>
    </row>
    <row r="114" spans="2:65" s="11" customFormat="1" ht="13.5">
      <c r="B114" s="202"/>
      <c r="C114" s="203"/>
      <c r="D114" s="204" t="s">
        <v>149</v>
      </c>
      <c r="E114" s="205" t="s">
        <v>22</v>
      </c>
      <c r="F114" s="206" t="s">
        <v>433</v>
      </c>
      <c r="G114" s="203"/>
      <c r="H114" s="207">
        <v>23</v>
      </c>
      <c r="I114" s="208"/>
      <c r="J114" s="203"/>
      <c r="K114" s="203"/>
      <c r="L114" s="209"/>
      <c r="M114" s="210"/>
      <c r="N114" s="211"/>
      <c r="O114" s="211"/>
      <c r="P114" s="211"/>
      <c r="Q114" s="211"/>
      <c r="R114" s="211"/>
      <c r="S114" s="211"/>
      <c r="T114" s="212"/>
      <c r="AT114" s="213" t="s">
        <v>149</v>
      </c>
      <c r="AU114" s="213" t="s">
        <v>79</v>
      </c>
      <c r="AV114" s="11" t="s">
        <v>79</v>
      </c>
      <c r="AW114" s="11" t="s">
        <v>34</v>
      </c>
      <c r="AX114" s="11" t="s">
        <v>70</v>
      </c>
      <c r="AY114" s="213" t="s">
        <v>137</v>
      </c>
    </row>
    <row r="115" spans="2:65" s="12" customFormat="1" ht="13.5">
      <c r="B115" s="214"/>
      <c r="C115" s="215"/>
      <c r="D115" s="204" t="s">
        <v>149</v>
      </c>
      <c r="E115" s="216" t="s">
        <v>22</v>
      </c>
      <c r="F115" s="217" t="s">
        <v>151</v>
      </c>
      <c r="G115" s="215"/>
      <c r="H115" s="218">
        <v>23</v>
      </c>
      <c r="I115" s="219"/>
      <c r="J115" s="215"/>
      <c r="K115" s="215"/>
      <c r="L115" s="220"/>
      <c r="M115" s="221"/>
      <c r="N115" s="222"/>
      <c r="O115" s="222"/>
      <c r="P115" s="222"/>
      <c r="Q115" s="222"/>
      <c r="R115" s="222"/>
      <c r="S115" s="222"/>
      <c r="T115" s="223"/>
      <c r="AT115" s="224" t="s">
        <v>149</v>
      </c>
      <c r="AU115" s="224" t="s">
        <v>79</v>
      </c>
      <c r="AV115" s="12" t="s">
        <v>144</v>
      </c>
      <c r="AW115" s="12" t="s">
        <v>34</v>
      </c>
      <c r="AX115" s="12" t="s">
        <v>10</v>
      </c>
      <c r="AY115" s="224" t="s">
        <v>137</v>
      </c>
    </row>
    <row r="116" spans="2:65" s="10" customFormat="1" ht="29.85" customHeight="1">
      <c r="B116" s="174"/>
      <c r="C116" s="175"/>
      <c r="D116" s="176" t="s">
        <v>69</v>
      </c>
      <c r="E116" s="188" t="s">
        <v>185</v>
      </c>
      <c r="F116" s="188" t="s">
        <v>186</v>
      </c>
      <c r="G116" s="175"/>
      <c r="H116" s="175"/>
      <c r="I116" s="178"/>
      <c r="J116" s="189">
        <f>BK116</f>
        <v>0</v>
      </c>
      <c r="K116" s="175"/>
      <c r="L116" s="180"/>
      <c r="M116" s="181"/>
      <c r="N116" s="182"/>
      <c r="O116" s="182"/>
      <c r="P116" s="183">
        <f>SUM(P117:P122)</f>
        <v>0</v>
      </c>
      <c r="Q116" s="182"/>
      <c r="R116" s="183">
        <f>SUM(R117:R122)</f>
        <v>0</v>
      </c>
      <c r="S116" s="182"/>
      <c r="T116" s="184">
        <f>SUM(T117:T122)</f>
        <v>0</v>
      </c>
      <c r="AR116" s="185" t="s">
        <v>10</v>
      </c>
      <c r="AT116" s="186" t="s">
        <v>69</v>
      </c>
      <c r="AU116" s="186" t="s">
        <v>10</v>
      </c>
      <c r="AY116" s="185" t="s">
        <v>137</v>
      </c>
      <c r="BK116" s="187">
        <f>SUM(BK117:BK122)</f>
        <v>0</v>
      </c>
    </row>
    <row r="117" spans="2:65" s="1" customFormat="1" ht="25.5" customHeight="1">
      <c r="B117" s="39"/>
      <c r="C117" s="190" t="s">
        <v>152</v>
      </c>
      <c r="D117" s="190" t="s">
        <v>140</v>
      </c>
      <c r="E117" s="191" t="s">
        <v>187</v>
      </c>
      <c r="F117" s="192" t="s">
        <v>188</v>
      </c>
      <c r="G117" s="193" t="s">
        <v>189</v>
      </c>
      <c r="H117" s="194">
        <v>12.542</v>
      </c>
      <c r="I117" s="195"/>
      <c r="J117" s="196">
        <f>ROUND(I117*H117,0)</f>
        <v>0</v>
      </c>
      <c r="K117" s="192" t="s">
        <v>148</v>
      </c>
      <c r="L117" s="59"/>
      <c r="M117" s="197" t="s">
        <v>22</v>
      </c>
      <c r="N117" s="198" t="s">
        <v>41</v>
      </c>
      <c r="O117" s="40"/>
      <c r="P117" s="199">
        <f>O117*H117</f>
        <v>0</v>
      </c>
      <c r="Q117" s="199">
        <v>0</v>
      </c>
      <c r="R117" s="199">
        <f>Q117*H117</f>
        <v>0</v>
      </c>
      <c r="S117" s="199">
        <v>0</v>
      </c>
      <c r="T117" s="200">
        <f>S117*H117</f>
        <v>0</v>
      </c>
      <c r="AR117" s="22" t="s">
        <v>144</v>
      </c>
      <c r="AT117" s="22" t="s">
        <v>140</v>
      </c>
      <c r="AU117" s="22" t="s">
        <v>79</v>
      </c>
      <c r="AY117" s="22" t="s">
        <v>137</v>
      </c>
      <c r="BE117" s="201">
        <f>IF(N117="základní",J117,0)</f>
        <v>0</v>
      </c>
      <c r="BF117" s="201">
        <f>IF(N117="snížená",J117,0)</f>
        <v>0</v>
      </c>
      <c r="BG117" s="201">
        <f>IF(N117="zákl. přenesená",J117,0)</f>
        <v>0</v>
      </c>
      <c r="BH117" s="201">
        <f>IF(N117="sníž. přenesená",J117,0)</f>
        <v>0</v>
      </c>
      <c r="BI117" s="201">
        <f>IF(N117="nulová",J117,0)</f>
        <v>0</v>
      </c>
      <c r="BJ117" s="22" t="s">
        <v>10</v>
      </c>
      <c r="BK117" s="201">
        <f>ROUND(I117*H117,0)</f>
        <v>0</v>
      </c>
      <c r="BL117" s="22" t="s">
        <v>144</v>
      </c>
      <c r="BM117" s="22" t="s">
        <v>183</v>
      </c>
    </row>
    <row r="118" spans="2:65" s="1" customFormat="1" ht="25.5" customHeight="1">
      <c r="B118" s="39"/>
      <c r="C118" s="190" t="s">
        <v>165</v>
      </c>
      <c r="D118" s="190" t="s">
        <v>140</v>
      </c>
      <c r="E118" s="191" t="s">
        <v>192</v>
      </c>
      <c r="F118" s="192" t="s">
        <v>193</v>
      </c>
      <c r="G118" s="193" t="s">
        <v>189</v>
      </c>
      <c r="H118" s="194">
        <v>12.542</v>
      </c>
      <c r="I118" s="195"/>
      <c r="J118" s="196">
        <f>ROUND(I118*H118,0)</f>
        <v>0</v>
      </c>
      <c r="K118" s="192" t="s">
        <v>148</v>
      </c>
      <c r="L118" s="59"/>
      <c r="M118" s="197" t="s">
        <v>22</v>
      </c>
      <c r="N118" s="198" t="s">
        <v>41</v>
      </c>
      <c r="O118" s="40"/>
      <c r="P118" s="199">
        <f>O118*H118</f>
        <v>0</v>
      </c>
      <c r="Q118" s="199">
        <v>0</v>
      </c>
      <c r="R118" s="199">
        <f>Q118*H118</f>
        <v>0</v>
      </c>
      <c r="S118" s="199">
        <v>0</v>
      </c>
      <c r="T118" s="200">
        <f>S118*H118</f>
        <v>0</v>
      </c>
      <c r="AR118" s="22" t="s">
        <v>144</v>
      </c>
      <c r="AT118" s="22" t="s">
        <v>140</v>
      </c>
      <c r="AU118" s="22" t="s">
        <v>79</v>
      </c>
      <c r="AY118" s="22" t="s">
        <v>137</v>
      </c>
      <c r="BE118" s="201">
        <f>IF(N118="základní",J118,0)</f>
        <v>0</v>
      </c>
      <c r="BF118" s="201">
        <f>IF(N118="snížená",J118,0)</f>
        <v>0</v>
      </c>
      <c r="BG118" s="201">
        <f>IF(N118="zákl. přenesená",J118,0)</f>
        <v>0</v>
      </c>
      <c r="BH118" s="201">
        <f>IF(N118="sníž. přenesená",J118,0)</f>
        <v>0</v>
      </c>
      <c r="BI118" s="201">
        <f>IF(N118="nulová",J118,0)</f>
        <v>0</v>
      </c>
      <c r="BJ118" s="22" t="s">
        <v>10</v>
      </c>
      <c r="BK118" s="201">
        <f>ROUND(I118*H118,0)</f>
        <v>0</v>
      </c>
      <c r="BL118" s="22" t="s">
        <v>144</v>
      </c>
      <c r="BM118" s="22" t="s">
        <v>190</v>
      </c>
    </row>
    <row r="119" spans="2:65" s="1" customFormat="1" ht="25.5" customHeight="1">
      <c r="B119" s="39"/>
      <c r="C119" s="190" t="s">
        <v>191</v>
      </c>
      <c r="D119" s="190" t="s">
        <v>140</v>
      </c>
      <c r="E119" s="191" t="s">
        <v>195</v>
      </c>
      <c r="F119" s="192" t="s">
        <v>196</v>
      </c>
      <c r="G119" s="193" t="s">
        <v>189</v>
      </c>
      <c r="H119" s="194">
        <v>112.878</v>
      </c>
      <c r="I119" s="195"/>
      <c r="J119" s="196">
        <f>ROUND(I119*H119,0)</f>
        <v>0</v>
      </c>
      <c r="K119" s="192" t="s">
        <v>148</v>
      </c>
      <c r="L119" s="59"/>
      <c r="M119" s="197" t="s">
        <v>22</v>
      </c>
      <c r="N119" s="198" t="s">
        <v>41</v>
      </c>
      <c r="O119" s="40"/>
      <c r="P119" s="199">
        <f>O119*H119</f>
        <v>0</v>
      </c>
      <c r="Q119" s="199">
        <v>0</v>
      </c>
      <c r="R119" s="199">
        <f>Q119*H119</f>
        <v>0</v>
      </c>
      <c r="S119" s="199">
        <v>0</v>
      </c>
      <c r="T119" s="200">
        <f>S119*H119</f>
        <v>0</v>
      </c>
      <c r="AR119" s="22" t="s">
        <v>144</v>
      </c>
      <c r="AT119" s="22" t="s">
        <v>140</v>
      </c>
      <c r="AU119" s="22" t="s">
        <v>79</v>
      </c>
      <c r="AY119" s="22" t="s">
        <v>137</v>
      </c>
      <c r="BE119" s="201">
        <f>IF(N119="základní",J119,0)</f>
        <v>0</v>
      </c>
      <c r="BF119" s="201">
        <f>IF(N119="snížená",J119,0)</f>
        <v>0</v>
      </c>
      <c r="BG119" s="201">
        <f>IF(N119="zákl. přenesená",J119,0)</f>
        <v>0</v>
      </c>
      <c r="BH119" s="201">
        <f>IF(N119="sníž. přenesená",J119,0)</f>
        <v>0</v>
      </c>
      <c r="BI119" s="201">
        <f>IF(N119="nulová",J119,0)</f>
        <v>0</v>
      </c>
      <c r="BJ119" s="22" t="s">
        <v>10</v>
      </c>
      <c r="BK119" s="201">
        <f>ROUND(I119*H119,0)</f>
        <v>0</v>
      </c>
      <c r="BL119" s="22" t="s">
        <v>144</v>
      </c>
      <c r="BM119" s="22" t="s">
        <v>194</v>
      </c>
    </row>
    <row r="120" spans="2:65" s="11" customFormat="1" ht="13.5">
      <c r="B120" s="202"/>
      <c r="C120" s="203"/>
      <c r="D120" s="204" t="s">
        <v>149</v>
      </c>
      <c r="E120" s="205" t="s">
        <v>22</v>
      </c>
      <c r="F120" s="206" t="s">
        <v>434</v>
      </c>
      <c r="G120" s="203"/>
      <c r="H120" s="207">
        <v>112.878</v>
      </c>
      <c r="I120" s="208"/>
      <c r="J120" s="203"/>
      <c r="K120" s="203"/>
      <c r="L120" s="209"/>
      <c r="M120" s="210"/>
      <c r="N120" s="211"/>
      <c r="O120" s="211"/>
      <c r="P120" s="211"/>
      <c r="Q120" s="211"/>
      <c r="R120" s="211"/>
      <c r="S120" s="211"/>
      <c r="T120" s="212"/>
      <c r="AT120" s="213" t="s">
        <v>149</v>
      </c>
      <c r="AU120" s="213" t="s">
        <v>79</v>
      </c>
      <c r="AV120" s="11" t="s">
        <v>79</v>
      </c>
      <c r="AW120" s="11" t="s">
        <v>34</v>
      </c>
      <c r="AX120" s="11" t="s">
        <v>70</v>
      </c>
      <c r="AY120" s="213" t="s">
        <v>137</v>
      </c>
    </row>
    <row r="121" spans="2:65" s="12" customFormat="1" ht="13.5">
      <c r="B121" s="214"/>
      <c r="C121" s="215"/>
      <c r="D121" s="204" t="s">
        <v>149</v>
      </c>
      <c r="E121" s="216" t="s">
        <v>22</v>
      </c>
      <c r="F121" s="217" t="s">
        <v>151</v>
      </c>
      <c r="G121" s="215"/>
      <c r="H121" s="218">
        <v>112.878</v>
      </c>
      <c r="I121" s="219"/>
      <c r="J121" s="215"/>
      <c r="K121" s="215"/>
      <c r="L121" s="220"/>
      <c r="M121" s="221"/>
      <c r="N121" s="222"/>
      <c r="O121" s="222"/>
      <c r="P121" s="222"/>
      <c r="Q121" s="222"/>
      <c r="R121" s="222"/>
      <c r="S121" s="222"/>
      <c r="T121" s="223"/>
      <c r="AT121" s="224" t="s">
        <v>149</v>
      </c>
      <c r="AU121" s="224" t="s">
        <v>79</v>
      </c>
      <c r="AV121" s="12" t="s">
        <v>144</v>
      </c>
      <c r="AW121" s="12" t="s">
        <v>34</v>
      </c>
      <c r="AX121" s="12" t="s">
        <v>10</v>
      </c>
      <c r="AY121" s="224" t="s">
        <v>137</v>
      </c>
    </row>
    <row r="122" spans="2:65" s="1" customFormat="1" ht="25.5" customHeight="1">
      <c r="B122" s="39"/>
      <c r="C122" s="190" t="s">
        <v>168</v>
      </c>
      <c r="D122" s="190" t="s">
        <v>140</v>
      </c>
      <c r="E122" s="191" t="s">
        <v>200</v>
      </c>
      <c r="F122" s="192" t="s">
        <v>201</v>
      </c>
      <c r="G122" s="193" t="s">
        <v>189</v>
      </c>
      <c r="H122" s="194">
        <v>12.542</v>
      </c>
      <c r="I122" s="195"/>
      <c r="J122" s="196">
        <f>ROUND(I122*H122,0)</f>
        <v>0</v>
      </c>
      <c r="K122" s="192" t="s">
        <v>148</v>
      </c>
      <c r="L122" s="59"/>
      <c r="M122" s="197" t="s">
        <v>22</v>
      </c>
      <c r="N122" s="198" t="s">
        <v>41</v>
      </c>
      <c r="O122" s="40"/>
      <c r="P122" s="199">
        <f>O122*H122</f>
        <v>0</v>
      </c>
      <c r="Q122" s="199">
        <v>0</v>
      </c>
      <c r="R122" s="199">
        <f>Q122*H122</f>
        <v>0</v>
      </c>
      <c r="S122" s="199">
        <v>0</v>
      </c>
      <c r="T122" s="200">
        <f>S122*H122</f>
        <v>0</v>
      </c>
      <c r="AR122" s="22" t="s">
        <v>144</v>
      </c>
      <c r="AT122" s="22" t="s">
        <v>140</v>
      </c>
      <c r="AU122" s="22" t="s">
        <v>79</v>
      </c>
      <c r="AY122" s="22" t="s">
        <v>137</v>
      </c>
      <c r="BE122" s="201">
        <f>IF(N122="základní",J122,0)</f>
        <v>0</v>
      </c>
      <c r="BF122" s="201">
        <f>IF(N122="snížená",J122,0)</f>
        <v>0</v>
      </c>
      <c r="BG122" s="201">
        <f>IF(N122="zákl. přenesená",J122,0)</f>
        <v>0</v>
      </c>
      <c r="BH122" s="201">
        <f>IF(N122="sníž. přenesená",J122,0)</f>
        <v>0</v>
      </c>
      <c r="BI122" s="201">
        <f>IF(N122="nulová",J122,0)</f>
        <v>0</v>
      </c>
      <c r="BJ122" s="22" t="s">
        <v>10</v>
      </c>
      <c r="BK122" s="201">
        <f>ROUND(I122*H122,0)</f>
        <v>0</v>
      </c>
      <c r="BL122" s="22" t="s">
        <v>144</v>
      </c>
      <c r="BM122" s="22" t="s">
        <v>197</v>
      </c>
    </row>
    <row r="123" spans="2:65" s="10" customFormat="1" ht="29.85" customHeight="1">
      <c r="B123" s="174"/>
      <c r="C123" s="175"/>
      <c r="D123" s="176" t="s">
        <v>69</v>
      </c>
      <c r="E123" s="188" t="s">
        <v>203</v>
      </c>
      <c r="F123" s="188" t="s">
        <v>204</v>
      </c>
      <c r="G123" s="175"/>
      <c r="H123" s="175"/>
      <c r="I123" s="178"/>
      <c r="J123" s="189">
        <f>BK123</f>
        <v>0</v>
      </c>
      <c r="K123" s="175"/>
      <c r="L123" s="180"/>
      <c r="M123" s="181"/>
      <c r="N123" s="182"/>
      <c r="O123" s="182"/>
      <c r="P123" s="183">
        <f>P124</f>
        <v>0</v>
      </c>
      <c r="Q123" s="182"/>
      <c r="R123" s="183">
        <f>R124</f>
        <v>0</v>
      </c>
      <c r="S123" s="182"/>
      <c r="T123" s="184">
        <f>T124</f>
        <v>0</v>
      </c>
      <c r="AR123" s="185" t="s">
        <v>10</v>
      </c>
      <c r="AT123" s="186" t="s">
        <v>69</v>
      </c>
      <c r="AU123" s="186" t="s">
        <v>10</v>
      </c>
      <c r="AY123" s="185" t="s">
        <v>137</v>
      </c>
      <c r="BK123" s="187">
        <f>BK124</f>
        <v>0</v>
      </c>
    </row>
    <row r="124" spans="2:65" s="1" customFormat="1" ht="16.5" customHeight="1">
      <c r="B124" s="39"/>
      <c r="C124" s="190" t="s">
        <v>199</v>
      </c>
      <c r="D124" s="190" t="s">
        <v>140</v>
      </c>
      <c r="E124" s="191" t="s">
        <v>205</v>
      </c>
      <c r="F124" s="192" t="s">
        <v>206</v>
      </c>
      <c r="G124" s="193" t="s">
        <v>189</v>
      </c>
      <c r="H124" s="194">
        <v>0.39800000000000002</v>
      </c>
      <c r="I124" s="195"/>
      <c r="J124" s="196">
        <f>ROUND(I124*H124,0)</f>
        <v>0</v>
      </c>
      <c r="K124" s="192" t="s">
        <v>148</v>
      </c>
      <c r="L124" s="59"/>
      <c r="M124" s="197" t="s">
        <v>22</v>
      </c>
      <c r="N124" s="198" t="s">
        <v>41</v>
      </c>
      <c r="O124" s="40"/>
      <c r="P124" s="199">
        <f>O124*H124</f>
        <v>0</v>
      </c>
      <c r="Q124" s="199">
        <v>0</v>
      </c>
      <c r="R124" s="199">
        <f>Q124*H124</f>
        <v>0</v>
      </c>
      <c r="S124" s="199">
        <v>0</v>
      </c>
      <c r="T124" s="200">
        <f>S124*H124</f>
        <v>0</v>
      </c>
      <c r="AR124" s="22" t="s">
        <v>144</v>
      </c>
      <c r="AT124" s="22" t="s">
        <v>140</v>
      </c>
      <c r="AU124" s="22" t="s">
        <v>79</v>
      </c>
      <c r="AY124" s="22" t="s">
        <v>137</v>
      </c>
      <c r="BE124" s="201">
        <f>IF(N124="základní",J124,0)</f>
        <v>0</v>
      </c>
      <c r="BF124" s="201">
        <f>IF(N124="snížená",J124,0)</f>
        <v>0</v>
      </c>
      <c r="BG124" s="201">
        <f>IF(N124="zákl. přenesená",J124,0)</f>
        <v>0</v>
      </c>
      <c r="BH124" s="201">
        <f>IF(N124="sníž. přenesená",J124,0)</f>
        <v>0</v>
      </c>
      <c r="BI124" s="201">
        <f>IF(N124="nulová",J124,0)</f>
        <v>0</v>
      </c>
      <c r="BJ124" s="22" t="s">
        <v>10</v>
      </c>
      <c r="BK124" s="201">
        <f>ROUND(I124*H124,0)</f>
        <v>0</v>
      </c>
      <c r="BL124" s="22" t="s">
        <v>144</v>
      </c>
      <c r="BM124" s="22" t="s">
        <v>202</v>
      </c>
    </row>
    <row r="125" spans="2:65" s="10" customFormat="1" ht="37.35" customHeight="1">
      <c r="B125" s="174"/>
      <c r="C125" s="175"/>
      <c r="D125" s="176" t="s">
        <v>69</v>
      </c>
      <c r="E125" s="177" t="s">
        <v>208</v>
      </c>
      <c r="F125" s="177" t="s">
        <v>209</v>
      </c>
      <c r="G125" s="175"/>
      <c r="H125" s="175"/>
      <c r="I125" s="178"/>
      <c r="J125" s="179">
        <f>BK125</f>
        <v>0</v>
      </c>
      <c r="K125" s="175"/>
      <c r="L125" s="180"/>
      <c r="M125" s="181"/>
      <c r="N125" s="182"/>
      <c r="O125" s="182"/>
      <c r="P125" s="183">
        <f>P126+P128+P145+P174+P186+P191</f>
        <v>0</v>
      </c>
      <c r="Q125" s="182"/>
      <c r="R125" s="183">
        <f>R126+R128+R145+R174+R186+R191</f>
        <v>0</v>
      </c>
      <c r="S125" s="182"/>
      <c r="T125" s="184">
        <f>T126+T128+T145+T174+T186+T191</f>
        <v>0</v>
      </c>
      <c r="AR125" s="185" t="s">
        <v>10</v>
      </c>
      <c r="AT125" s="186" t="s">
        <v>69</v>
      </c>
      <c r="AU125" s="186" t="s">
        <v>70</v>
      </c>
      <c r="AY125" s="185" t="s">
        <v>137</v>
      </c>
      <c r="BK125" s="187">
        <f>BK126+BK128+BK145+BK174+BK186+BK191</f>
        <v>0</v>
      </c>
    </row>
    <row r="126" spans="2:65" s="10" customFormat="1" ht="19.899999999999999" customHeight="1">
      <c r="B126" s="174"/>
      <c r="C126" s="175"/>
      <c r="D126" s="176" t="s">
        <v>69</v>
      </c>
      <c r="E126" s="188" t="s">
        <v>210</v>
      </c>
      <c r="F126" s="188" t="s">
        <v>211</v>
      </c>
      <c r="G126" s="175"/>
      <c r="H126" s="175"/>
      <c r="I126" s="178"/>
      <c r="J126" s="189">
        <f>BK126</f>
        <v>0</v>
      </c>
      <c r="K126" s="175"/>
      <c r="L126" s="180"/>
      <c r="M126" s="181"/>
      <c r="N126" s="182"/>
      <c r="O126" s="182"/>
      <c r="P126" s="183">
        <f>P127</f>
        <v>0</v>
      </c>
      <c r="Q126" s="182"/>
      <c r="R126" s="183">
        <f>R127</f>
        <v>0</v>
      </c>
      <c r="S126" s="182"/>
      <c r="T126" s="184">
        <f>T127</f>
        <v>0</v>
      </c>
      <c r="AR126" s="185" t="s">
        <v>10</v>
      </c>
      <c r="AT126" s="186" t="s">
        <v>69</v>
      </c>
      <c r="AU126" s="186" t="s">
        <v>10</v>
      </c>
      <c r="AY126" s="185" t="s">
        <v>137</v>
      </c>
      <c r="BK126" s="187">
        <f>BK127</f>
        <v>0</v>
      </c>
    </row>
    <row r="127" spans="2:65" s="1" customFormat="1" ht="16.5" customHeight="1">
      <c r="B127" s="39"/>
      <c r="C127" s="190" t="s">
        <v>174</v>
      </c>
      <c r="D127" s="190" t="s">
        <v>140</v>
      </c>
      <c r="E127" s="191" t="s">
        <v>229</v>
      </c>
      <c r="F127" s="192" t="s">
        <v>230</v>
      </c>
      <c r="G127" s="193" t="s">
        <v>147</v>
      </c>
      <c r="H127" s="194">
        <v>301</v>
      </c>
      <c r="I127" s="195"/>
      <c r="J127" s="196">
        <f>ROUND(I127*H127,0)</f>
        <v>0</v>
      </c>
      <c r="K127" s="192" t="s">
        <v>148</v>
      </c>
      <c r="L127" s="59"/>
      <c r="M127" s="197" t="s">
        <v>22</v>
      </c>
      <c r="N127" s="198" t="s">
        <v>41</v>
      </c>
      <c r="O127" s="40"/>
      <c r="P127" s="199">
        <f>O127*H127</f>
        <v>0</v>
      </c>
      <c r="Q127" s="199">
        <v>0</v>
      </c>
      <c r="R127" s="199">
        <f>Q127*H127</f>
        <v>0</v>
      </c>
      <c r="S127" s="199">
        <v>0</v>
      </c>
      <c r="T127" s="200">
        <f>S127*H127</f>
        <v>0</v>
      </c>
      <c r="AR127" s="22" t="s">
        <v>144</v>
      </c>
      <c r="AT127" s="22" t="s">
        <v>140</v>
      </c>
      <c r="AU127" s="22" t="s">
        <v>79</v>
      </c>
      <c r="AY127" s="22" t="s">
        <v>137</v>
      </c>
      <c r="BE127" s="201">
        <f>IF(N127="základní",J127,0)</f>
        <v>0</v>
      </c>
      <c r="BF127" s="201">
        <f>IF(N127="snížená",J127,0)</f>
        <v>0</v>
      </c>
      <c r="BG127" s="201">
        <f>IF(N127="zákl. přenesená",J127,0)</f>
        <v>0</v>
      </c>
      <c r="BH127" s="201">
        <f>IF(N127="sníž. přenesená",J127,0)</f>
        <v>0</v>
      </c>
      <c r="BI127" s="201">
        <f>IF(N127="nulová",J127,0)</f>
        <v>0</v>
      </c>
      <c r="BJ127" s="22" t="s">
        <v>10</v>
      </c>
      <c r="BK127" s="201">
        <f>ROUND(I127*H127,0)</f>
        <v>0</v>
      </c>
      <c r="BL127" s="22" t="s">
        <v>144</v>
      </c>
      <c r="BM127" s="22" t="s">
        <v>207</v>
      </c>
    </row>
    <row r="128" spans="2:65" s="10" customFormat="1" ht="29.85" customHeight="1">
      <c r="B128" s="174"/>
      <c r="C128" s="175"/>
      <c r="D128" s="176" t="s">
        <v>69</v>
      </c>
      <c r="E128" s="188" t="s">
        <v>236</v>
      </c>
      <c r="F128" s="188" t="s">
        <v>237</v>
      </c>
      <c r="G128" s="175"/>
      <c r="H128" s="175"/>
      <c r="I128" s="178"/>
      <c r="J128" s="189">
        <f>BK128</f>
        <v>0</v>
      </c>
      <c r="K128" s="175"/>
      <c r="L128" s="180"/>
      <c r="M128" s="181"/>
      <c r="N128" s="182"/>
      <c r="O128" s="182"/>
      <c r="P128" s="183">
        <f>SUM(P129:P144)</f>
        <v>0</v>
      </c>
      <c r="Q128" s="182"/>
      <c r="R128" s="183">
        <f>SUM(R129:R144)</f>
        <v>0</v>
      </c>
      <c r="S128" s="182"/>
      <c r="T128" s="184">
        <f>SUM(T129:T144)</f>
        <v>0</v>
      </c>
      <c r="AR128" s="185" t="s">
        <v>10</v>
      </c>
      <c r="AT128" s="186" t="s">
        <v>69</v>
      </c>
      <c r="AU128" s="186" t="s">
        <v>10</v>
      </c>
      <c r="AY128" s="185" t="s">
        <v>137</v>
      </c>
      <c r="BK128" s="187">
        <f>SUM(BK129:BK144)</f>
        <v>0</v>
      </c>
    </row>
    <row r="129" spans="2:65" s="1" customFormat="1" ht="25.5" customHeight="1">
      <c r="B129" s="39"/>
      <c r="C129" s="190" t="s">
        <v>11</v>
      </c>
      <c r="D129" s="190" t="s">
        <v>140</v>
      </c>
      <c r="E129" s="191" t="s">
        <v>238</v>
      </c>
      <c r="F129" s="192" t="s">
        <v>239</v>
      </c>
      <c r="G129" s="193" t="s">
        <v>178</v>
      </c>
      <c r="H129" s="194">
        <v>2.0049999999999999</v>
      </c>
      <c r="I129" s="195"/>
      <c r="J129" s="196">
        <f>ROUND(I129*H129,0)</f>
        <v>0</v>
      </c>
      <c r="K129" s="192" t="s">
        <v>148</v>
      </c>
      <c r="L129" s="59"/>
      <c r="M129" s="197" t="s">
        <v>22</v>
      </c>
      <c r="N129" s="198" t="s">
        <v>41</v>
      </c>
      <c r="O129" s="40"/>
      <c r="P129" s="199">
        <f>O129*H129</f>
        <v>0</v>
      </c>
      <c r="Q129" s="199">
        <v>0</v>
      </c>
      <c r="R129" s="199">
        <f>Q129*H129</f>
        <v>0</v>
      </c>
      <c r="S129" s="199">
        <v>0</v>
      </c>
      <c r="T129" s="200">
        <f>S129*H129</f>
        <v>0</v>
      </c>
      <c r="AR129" s="22" t="s">
        <v>144</v>
      </c>
      <c r="AT129" s="22" t="s">
        <v>140</v>
      </c>
      <c r="AU129" s="22" t="s">
        <v>79</v>
      </c>
      <c r="AY129" s="22" t="s">
        <v>137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22" t="s">
        <v>10</v>
      </c>
      <c r="BK129" s="201">
        <f>ROUND(I129*H129,0)</f>
        <v>0</v>
      </c>
      <c r="BL129" s="22" t="s">
        <v>144</v>
      </c>
      <c r="BM129" s="22" t="s">
        <v>214</v>
      </c>
    </row>
    <row r="130" spans="2:65" s="11" customFormat="1" ht="13.5">
      <c r="B130" s="202"/>
      <c r="C130" s="203"/>
      <c r="D130" s="204" t="s">
        <v>149</v>
      </c>
      <c r="E130" s="205" t="s">
        <v>22</v>
      </c>
      <c r="F130" s="206" t="s">
        <v>435</v>
      </c>
      <c r="G130" s="203"/>
      <c r="H130" s="207">
        <v>0.5</v>
      </c>
      <c r="I130" s="208"/>
      <c r="J130" s="203"/>
      <c r="K130" s="203"/>
      <c r="L130" s="209"/>
      <c r="M130" s="210"/>
      <c r="N130" s="211"/>
      <c r="O130" s="211"/>
      <c r="P130" s="211"/>
      <c r="Q130" s="211"/>
      <c r="R130" s="211"/>
      <c r="S130" s="211"/>
      <c r="T130" s="212"/>
      <c r="AT130" s="213" t="s">
        <v>149</v>
      </c>
      <c r="AU130" s="213" t="s">
        <v>79</v>
      </c>
      <c r="AV130" s="11" t="s">
        <v>79</v>
      </c>
      <c r="AW130" s="11" t="s">
        <v>34</v>
      </c>
      <c r="AX130" s="11" t="s">
        <v>70</v>
      </c>
      <c r="AY130" s="213" t="s">
        <v>137</v>
      </c>
    </row>
    <row r="131" spans="2:65" s="11" customFormat="1" ht="13.5">
      <c r="B131" s="202"/>
      <c r="C131" s="203"/>
      <c r="D131" s="204" t="s">
        <v>149</v>
      </c>
      <c r="E131" s="205" t="s">
        <v>22</v>
      </c>
      <c r="F131" s="206" t="s">
        <v>436</v>
      </c>
      <c r="G131" s="203"/>
      <c r="H131" s="207">
        <v>1.5049999999999999</v>
      </c>
      <c r="I131" s="208"/>
      <c r="J131" s="203"/>
      <c r="K131" s="203"/>
      <c r="L131" s="209"/>
      <c r="M131" s="210"/>
      <c r="N131" s="211"/>
      <c r="O131" s="211"/>
      <c r="P131" s="211"/>
      <c r="Q131" s="211"/>
      <c r="R131" s="211"/>
      <c r="S131" s="211"/>
      <c r="T131" s="212"/>
      <c r="AT131" s="213" t="s">
        <v>149</v>
      </c>
      <c r="AU131" s="213" t="s">
        <v>79</v>
      </c>
      <c r="AV131" s="11" t="s">
        <v>79</v>
      </c>
      <c r="AW131" s="11" t="s">
        <v>34</v>
      </c>
      <c r="AX131" s="11" t="s">
        <v>70</v>
      </c>
      <c r="AY131" s="213" t="s">
        <v>137</v>
      </c>
    </row>
    <row r="132" spans="2:65" s="12" customFormat="1" ht="13.5">
      <c r="B132" s="214"/>
      <c r="C132" s="215"/>
      <c r="D132" s="204" t="s">
        <v>149</v>
      </c>
      <c r="E132" s="216" t="s">
        <v>22</v>
      </c>
      <c r="F132" s="217" t="s">
        <v>151</v>
      </c>
      <c r="G132" s="215"/>
      <c r="H132" s="218">
        <v>2.0049999999999999</v>
      </c>
      <c r="I132" s="219"/>
      <c r="J132" s="215"/>
      <c r="K132" s="215"/>
      <c r="L132" s="220"/>
      <c r="M132" s="221"/>
      <c r="N132" s="222"/>
      <c r="O132" s="222"/>
      <c r="P132" s="222"/>
      <c r="Q132" s="222"/>
      <c r="R132" s="222"/>
      <c r="S132" s="222"/>
      <c r="T132" s="223"/>
      <c r="AT132" s="224" t="s">
        <v>149</v>
      </c>
      <c r="AU132" s="224" t="s">
        <v>79</v>
      </c>
      <c r="AV132" s="12" t="s">
        <v>144</v>
      </c>
      <c r="AW132" s="12" t="s">
        <v>34</v>
      </c>
      <c r="AX132" s="12" t="s">
        <v>10</v>
      </c>
      <c r="AY132" s="224" t="s">
        <v>137</v>
      </c>
    </row>
    <row r="133" spans="2:65" s="1" customFormat="1" ht="25.5" customHeight="1">
      <c r="B133" s="39"/>
      <c r="C133" s="190" t="s">
        <v>179</v>
      </c>
      <c r="D133" s="190" t="s">
        <v>140</v>
      </c>
      <c r="E133" s="191" t="s">
        <v>243</v>
      </c>
      <c r="F133" s="192" t="s">
        <v>244</v>
      </c>
      <c r="G133" s="193" t="s">
        <v>147</v>
      </c>
      <c r="H133" s="194">
        <v>0.94499999999999995</v>
      </c>
      <c r="I133" s="195"/>
      <c r="J133" s="196">
        <f>ROUND(I133*H133,0)</f>
        <v>0</v>
      </c>
      <c r="K133" s="192" t="s">
        <v>148</v>
      </c>
      <c r="L133" s="59"/>
      <c r="M133" s="197" t="s">
        <v>22</v>
      </c>
      <c r="N133" s="198" t="s">
        <v>41</v>
      </c>
      <c r="O133" s="40"/>
      <c r="P133" s="199">
        <f>O133*H133</f>
        <v>0</v>
      </c>
      <c r="Q133" s="199">
        <v>0</v>
      </c>
      <c r="R133" s="199">
        <f>Q133*H133</f>
        <v>0</v>
      </c>
      <c r="S133" s="199">
        <v>0</v>
      </c>
      <c r="T133" s="200">
        <f>S133*H133</f>
        <v>0</v>
      </c>
      <c r="AR133" s="22" t="s">
        <v>144</v>
      </c>
      <c r="AT133" s="22" t="s">
        <v>140</v>
      </c>
      <c r="AU133" s="22" t="s">
        <v>79</v>
      </c>
      <c r="AY133" s="22" t="s">
        <v>137</v>
      </c>
      <c r="BE133" s="201">
        <f>IF(N133="základní",J133,0)</f>
        <v>0</v>
      </c>
      <c r="BF133" s="201">
        <f>IF(N133="snížená",J133,0)</f>
        <v>0</v>
      </c>
      <c r="BG133" s="201">
        <f>IF(N133="zákl. přenesená",J133,0)</f>
        <v>0</v>
      </c>
      <c r="BH133" s="201">
        <f>IF(N133="sníž. přenesená",J133,0)</f>
        <v>0</v>
      </c>
      <c r="BI133" s="201">
        <f>IF(N133="nulová",J133,0)</f>
        <v>0</v>
      </c>
      <c r="BJ133" s="22" t="s">
        <v>10</v>
      </c>
      <c r="BK133" s="201">
        <f>ROUND(I133*H133,0)</f>
        <v>0</v>
      </c>
      <c r="BL133" s="22" t="s">
        <v>144</v>
      </c>
      <c r="BM133" s="22" t="s">
        <v>218</v>
      </c>
    </row>
    <row r="134" spans="2:65" s="11" customFormat="1" ht="13.5">
      <c r="B134" s="202"/>
      <c r="C134" s="203"/>
      <c r="D134" s="204" t="s">
        <v>149</v>
      </c>
      <c r="E134" s="205" t="s">
        <v>22</v>
      </c>
      <c r="F134" s="206" t="s">
        <v>437</v>
      </c>
      <c r="G134" s="203"/>
      <c r="H134" s="207">
        <v>0.94499999999999995</v>
      </c>
      <c r="I134" s="208"/>
      <c r="J134" s="203"/>
      <c r="K134" s="203"/>
      <c r="L134" s="209"/>
      <c r="M134" s="210"/>
      <c r="N134" s="211"/>
      <c r="O134" s="211"/>
      <c r="P134" s="211"/>
      <c r="Q134" s="211"/>
      <c r="R134" s="211"/>
      <c r="S134" s="211"/>
      <c r="T134" s="212"/>
      <c r="AT134" s="213" t="s">
        <v>149</v>
      </c>
      <c r="AU134" s="213" t="s">
        <v>79</v>
      </c>
      <c r="AV134" s="11" t="s">
        <v>79</v>
      </c>
      <c r="AW134" s="11" t="s">
        <v>34</v>
      </c>
      <c r="AX134" s="11" t="s">
        <v>70</v>
      </c>
      <c r="AY134" s="213" t="s">
        <v>137</v>
      </c>
    </row>
    <row r="135" spans="2:65" s="12" customFormat="1" ht="13.5">
      <c r="B135" s="214"/>
      <c r="C135" s="215"/>
      <c r="D135" s="204" t="s">
        <v>149</v>
      </c>
      <c r="E135" s="216" t="s">
        <v>22</v>
      </c>
      <c r="F135" s="217" t="s">
        <v>151</v>
      </c>
      <c r="G135" s="215"/>
      <c r="H135" s="218">
        <v>0.94499999999999995</v>
      </c>
      <c r="I135" s="219"/>
      <c r="J135" s="215"/>
      <c r="K135" s="215"/>
      <c r="L135" s="220"/>
      <c r="M135" s="221"/>
      <c r="N135" s="222"/>
      <c r="O135" s="222"/>
      <c r="P135" s="222"/>
      <c r="Q135" s="222"/>
      <c r="R135" s="222"/>
      <c r="S135" s="222"/>
      <c r="T135" s="223"/>
      <c r="AT135" s="224" t="s">
        <v>149</v>
      </c>
      <c r="AU135" s="224" t="s">
        <v>79</v>
      </c>
      <c r="AV135" s="12" t="s">
        <v>144</v>
      </c>
      <c r="AW135" s="12" t="s">
        <v>34</v>
      </c>
      <c r="AX135" s="12" t="s">
        <v>10</v>
      </c>
      <c r="AY135" s="224" t="s">
        <v>137</v>
      </c>
    </row>
    <row r="136" spans="2:65" s="1" customFormat="1" ht="25.5" customHeight="1">
      <c r="B136" s="39"/>
      <c r="C136" s="190" t="s">
        <v>220</v>
      </c>
      <c r="D136" s="190" t="s">
        <v>140</v>
      </c>
      <c r="E136" s="191" t="s">
        <v>248</v>
      </c>
      <c r="F136" s="192" t="s">
        <v>249</v>
      </c>
      <c r="G136" s="193" t="s">
        <v>147</v>
      </c>
      <c r="H136" s="194">
        <v>60.2</v>
      </c>
      <c r="I136" s="195"/>
      <c r="J136" s="196">
        <f>ROUND(I136*H136,0)</f>
        <v>0</v>
      </c>
      <c r="K136" s="192" t="s">
        <v>148</v>
      </c>
      <c r="L136" s="59"/>
      <c r="M136" s="197" t="s">
        <v>22</v>
      </c>
      <c r="N136" s="198" t="s">
        <v>41</v>
      </c>
      <c r="O136" s="40"/>
      <c r="P136" s="199">
        <f>O136*H136</f>
        <v>0</v>
      </c>
      <c r="Q136" s="199">
        <v>0</v>
      </c>
      <c r="R136" s="199">
        <f>Q136*H136</f>
        <v>0</v>
      </c>
      <c r="S136" s="199">
        <v>0</v>
      </c>
      <c r="T136" s="200">
        <f>S136*H136</f>
        <v>0</v>
      </c>
      <c r="AR136" s="22" t="s">
        <v>144</v>
      </c>
      <c r="AT136" s="22" t="s">
        <v>140</v>
      </c>
      <c r="AU136" s="22" t="s">
        <v>79</v>
      </c>
      <c r="AY136" s="22" t="s">
        <v>137</v>
      </c>
      <c r="BE136" s="201">
        <f>IF(N136="základní",J136,0)</f>
        <v>0</v>
      </c>
      <c r="BF136" s="201">
        <f>IF(N136="snížená",J136,0)</f>
        <v>0</v>
      </c>
      <c r="BG136" s="201">
        <f>IF(N136="zákl. přenesená",J136,0)</f>
        <v>0</v>
      </c>
      <c r="BH136" s="201">
        <f>IF(N136="sníž. přenesená",J136,0)</f>
        <v>0</v>
      </c>
      <c r="BI136" s="201">
        <f>IF(N136="nulová",J136,0)</f>
        <v>0</v>
      </c>
      <c r="BJ136" s="22" t="s">
        <v>10</v>
      </c>
      <c r="BK136" s="201">
        <f>ROUND(I136*H136,0)</f>
        <v>0</v>
      </c>
      <c r="BL136" s="22" t="s">
        <v>144</v>
      </c>
      <c r="BM136" s="22" t="s">
        <v>223</v>
      </c>
    </row>
    <row r="137" spans="2:65" s="1" customFormat="1" ht="16.5" customHeight="1">
      <c r="B137" s="39"/>
      <c r="C137" s="225" t="s">
        <v>183</v>
      </c>
      <c r="D137" s="225" t="s">
        <v>215</v>
      </c>
      <c r="E137" s="226" t="s">
        <v>252</v>
      </c>
      <c r="F137" s="227" t="s">
        <v>253</v>
      </c>
      <c r="G137" s="228" t="s">
        <v>178</v>
      </c>
      <c r="H137" s="229">
        <v>1.6559999999999999</v>
      </c>
      <c r="I137" s="230"/>
      <c r="J137" s="231">
        <f>ROUND(I137*H137,0)</f>
        <v>0</v>
      </c>
      <c r="K137" s="227" t="s">
        <v>148</v>
      </c>
      <c r="L137" s="232"/>
      <c r="M137" s="233" t="s">
        <v>22</v>
      </c>
      <c r="N137" s="234" t="s">
        <v>41</v>
      </c>
      <c r="O137" s="40"/>
      <c r="P137" s="199">
        <f>O137*H137</f>
        <v>0</v>
      </c>
      <c r="Q137" s="199">
        <v>0</v>
      </c>
      <c r="R137" s="199">
        <f>Q137*H137</f>
        <v>0</v>
      </c>
      <c r="S137" s="199">
        <v>0</v>
      </c>
      <c r="T137" s="200">
        <f>S137*H137</f>
        <v>0</v>
      </c>
      <c r="AR137" s="22" t="s">
        <v>160</v>
      </c>
      <c r="AT137" s="22" t="s">
        <v>215</v>
      </c>
      <c r="AU137" s="22" t="s">
        <v>79</v>
      </c>
      <c r="AY137" s="22" t="s">
        <v>137</v>
      </c>
      <c r="BE137" s="201">
        <f>IF(N137="základní",J137,0)</f>
        <v>0</v>
      </c>
      <c r="BF137" s="201">
        <f>IF(N137="snížená",J137,0)</f>
        <v>0</v>
      </c>
      <c r="BG137" s="201">
        <f>IF(N137="zákl. přenesená",J137,0)</f>
        <v>0</v>
      </c>
      <c r="BH137" s="201">
        <f>IF(N137="sníž. přenesená",J137,0)</f>
        <v>0</v>
      </c>
      <c r="BI137" s="201">
        <f>IF(N137="nulová",J137,0)</f>
        <v>0</v>
      </c>
      <c r="BJ137" s="22" t="s">
        <v>10</v>
      </c>
      <c r="BK137" s="201">
        <f>ROUND(I137*H137,0)</f>
        <v>0</v>
      </c>
      <c r="BL137" s="22" t="s">
        <v>144</v>
      </c>
      <c r="BM137" s="22" t="s">
        <v>226</v>
      </c>
    </row>
    <row r="138" spans="2:65" s="11" customFormat="1" ht="13.5">
      <c r="B138" s="202"/>
      <c r="C138" s="203"/>
      <c r="D138" s="204" t="s">
        <v>149</v>
      </c>
      <c r="E138" s="205" t="s">
        <v>22</v>
      </c>
      <c r="F138" s="206" t="s">
        <v>438</v>
      </c>
      <c r="G138" s="203"/>
      <c r="H138" s="207">
        <v>1.6559999999999999</v>
      </c>
      <c r="I138" s="208"/>
      <c r="J138" s="203"/>
      <c r="K138" s="203"/>
      <c r="L138" s="209"/>
      <c r="M138" s="210"/>
      <c r="N138" s="211"/>
      <c r="O138" s="211"/>
      <c r="P138" s="211"/>
      <c r="Q138" s="211"/>
      <c r="R138" s="211"/>
      <c r="S138" s="211"/>
      <c r="T138" s="212"/>
      <c r="AT138" s="213" t="s">
        <v>149</v>
      </c>
      <c r="AU138" s="213" t="s">
        <v>79</v>
      </c>
      <c r="AV138" s="11" t="s">
        <v>79</v>
      </c>
      <c r="AW138" s="11" t="s">
        <v>34</v>
      </c>
      <c r="AX138" s="11" t="s">
        <v>70</v>
      </c>
      <c r="AY138" s="213" t="s">
        <v>137</v>
      </c>
    </row>
    <row r="139" spans="2:65" s="12" customFormat="1" ht="13.5">
      <c r="B139" s="214"/>
      <c r="C139" s="215"/>
      <c r="D139" s="204" t="s">
        <v>149</v>
      </c>
      <c r="E139" s="216" t="s">
        <v>22</v>
      </c>
      <c r="F139" s="217" t="s">
        <v>151</v>
      </c>
      <c r="G139" s="215"/>
      <c r="H139" s="218">
        <v>1.6559999999999999</v>
      </c>
      <c r="I139" s="219"/>
      <c r="J139" s="215"/>
      <c r="K139" s="215"/>
      <c r="L139" s="220"/>
      <c r="M139" s="221"/>
      <c r="N139" s="222"/>
      <c r="O139" s="222"/>
      <c r="P139" s="222"/>
      <c r="Q139" s="222"/>
      <c r="R139" s="222"/>
      <c r="S139" s="222"/>
      <c r="T139" s="223"/>
      <c r="AT139" s="224" t="s">
        <v>149</v>
      </c>
      <c r="AU139" s="224" t="s">
        <v>79</v>
      </c>
      <c r="AV139" s="12" t="s">
        <v>144</v>
      </c>
      <c r="AW139" s="12" t="s">
        <v>34</v>
      </c>
      <c r="AX139" s="12" t="s">
        <v>10</v>
      </c>
      <c r="AY139" s="224" t="s">
        <v>137</v>
      </c>
    </row>
    <row r="140" spans="2:65" s="1" customFormat="1" ht="16.5" customHeight="1">
      <c r="B140" s="39"/>
      <c r="C140" s="190" t="s">
        <v>228</v>
      </c>
      <c r="D140" s="190" t="s">
        <v>140</v>
      </c>
      <c r="E140" s="191" t="s">
        <v>256</v>
      </c>
      <c r="F140" s="192" t="s">
        <v>257</v>
      </c>
      <c r="G140" s="193" t="s">
        <v>147</v>
      </c>
      <c r="H140" s="194">
        <v>60.2</v>
      </c>
      <c r="I140" s="195"/>
      <c r="J140" s="196">
        <f>ROUND(I140*H140,0)</f>
        <v>0</v>
      </c>
      <c r="K140" s="192" t="s">
        <v>148</v>
      </c>
      <c r="L140" s="59"/>
      <c r="M140" s="197" t="s">
        <v>22</v>
      </c>
      <c r="N140" s="198" t="s">
        <v>41</v>
      </c>
      <c r="O140" s="40"/>
      <c r="P140" s="199">
        <f>O140*H140</f>
        <v>0</v>
      </c>
      <c r="Q140" s="199">
        <v>0</v>
      </c>
      <c r="R140" s="199">
        <f>Q140*H140</f>
        <v>0</v>
      </c>
      <c r="S140" s="199">
        <v>0</v>
      </c>
      <c r="T140" s="200">
        <f>S140*H140</f>
        <v>0</v>
      </c>
      <c r="AR140" s="22" t="s">
        <v>144</v>
      </c>
      <c r="AT140" s="22" t="s">
        <v>140</v>
      </c>
      <c r="AU140" s="22" t="s">
        <v>79</v>
      </c>
      <c r="AY140" s="22" t="s">
        <v>137</v>
      </c>
      <c r="BE140" s="201">
        <f>IF(N140="základní",J140,0)</f>
        <v>0</v>
      </c>
      <c r="BF140" s="201">
        <f>IF(N140="snížená",J140,0)</f>
        <v>0</v>
      </c>
      <c r="BG140" s="201">
        <f>IF(N140="zákl. přenesená",J140,0)</f>
        <v>0</v>
      </c>
      <c r="BH140" s="201">
        <f>IF(N140="sníž. přenesená",J140,0)</f>
        <v>0</v>
      </c>
      <c r="BI140" s="201">
        <f>IF(N140="nulová",J140,0)</f>
        <v>0</v>
      </c>
      <c r="BJ140" s="22" t="s">
        <v>10</v>
      </c>
      <c r="BK140" s="201">
        <f>ROUND(I140*H140,0)</f>
        <v>0</v>
      </c>
      <c r="BL140" s="22" t="s">
        <v>144</v>
      </c>
      <c r="BM140" s="22" t="s">
        <v>231</v>
      </c>
    </row>
    <row r="141" spans="2:65" s="11" customFormat="1" ht="13.5">
      <c r="B141" s="202"/>
      <c r="C141" s="203"/>
      <c r="D141" s="204" t="s">
        <v>149</v>
      </c>
      <c r="E141" s="205" t="s">
        <v>22</v>
      </c>
      <c r="F141" s="206" t="s">
        <v>439</v>
      </c>
      <c r="G141" s="203"/>
      <c r="H141" s="207">
        <v>60.2</v>
      </c>
      <c r="I141" s="208"/>
      <c r="J141" s="203"/>
      <c r="K141" s="203"/>
      <c r="L141" s="209"/>
      <c r="M141" s="210"/>
      <c r="N141" s="211"/>
      <c r="O141" s="211"/>
      <c r="P141" s="211"/>
      <c r="Q141" s="211"/>
      <c r="R141" s="211"/>
      <c r="S141" s="211"/>
      <c r="T141" s="212"/>
      <c r="AT141" s="213" t="s">
        <v>149</v>
      </c>
      <c r="AU141" s="213" t="s">
        <v>79</v>
      </c>
      <c r="AV141" s="11" t="s">
        <v>79</v>
      </c>
      <c r="AW141" s="11" t="s">
        <v>34</v>
      </c>
      <c r="AX141" s="11" t="s">
        <v>70</v>
      </c>
      <c r="AY141" s="213" t="s">
        <v>137</v>
      </c>
    </row>
    <row r="142" spans="2:65" s="12" customFormat="1" ht="13.5">
      <c r="B142" s="214"/>
      <c r="C142" s="215"/>
      <c r="D142" s="204" t="s">
        <v>149</v>
      </c>
      <c r="E142" s="216" t="s">
        <v>22</v>
      </c>
      <c r="F142" s="217" t="s">
        <v>151</v>
      </c>
      <c r="G142" s="215"/>
      <c r="H142" s="218">
        <v>60.2</v>
      </c>
      <c r="I142" s="219"/>
      <c r="J142" s="215"/>
      <c r="K142" s="215"/>
      <c r="L142" s="220"/>
      <c r="M142" s="221"/>
      <c r="N142" s="222"/>
      <c r="O142" s="222"/>
      <c r="P142" s="222"/>
      <c r="Q142" s="222"/>
      <c r="R142" s="222"/>
      <c r="S142" s="222"/>
      <c r="T142" s="223"/>
      <c r="AT142" s="224" t="s">
        <v>149</v>
      </c>
      <c r="AU142" s="224" t="s">
        <v>79</v>
      </c>
      <c r="AV142" s="12" t="s">
        <v>144</v>
      </c>
      <c r="AW142" s="12" t="s">
        <v>34</v>
      </c>
      <c r="AX142" s="12" t="s">
        <v>10</v>
      </c>
      <c r="AY142" s="224" t="s">
        <v>137</v>
      </c>
    </row>
    <row r="143" spans="2:65" s="1" customFormat="1" ht="25.5" customHeight="1">
      <c r="B143" s="39"/>
      <c r="C143" s="190" t="s">
        <v>190</v>
      </c>
      <c r="D143" s="190" t="s">
        <v>140</v>
      </c>
      <c r="E143" s="191" t="s">
        <v>259</v>
      </c>
      <c r="F143" s="192" t="s">
        <v>260</v>
      </c>
      <c r="G143" s="193" t="s">
        <v>178</v>
      </c>
      <c r="H143" s="194">
        <v>1.6559999999999999</v>
      </c>
      <c r="I143" s="195"/>
      <c r="J143" s="196">
        <f>ROUND(I143*H143,0)</f>
        <v>0</v>
      </c>
      <c r="K143" s="192" t="s">
        <v>148</v>
      </c>
      <c r="L143" s="59"/>
      <c r="M143" s="197" t="s">
        <v>22</v>
      </c>
      <c r="N143" s="198" t="s">
        <v>41</v>
      </c>
      <c r="O143" s="40"/>
      <c r="P143" s="199">
        <f>O143*H143</f>
        <v>0</v>
      </c>
      <c r="Q143" s="199">
        <v>0</v>
      </c>
      <c r="R143" s="199">
        <f>Q143*H143</f>
        <v>0</v>
      </c>
      <c r="S143" s="199">
        <v>0</v>
      </c>
      <c r="T143" s="200">
        <f>S143*H143</f>
        <v>0</v>
      </c>
      <c r="AR143" s="22" t="s">
        <v>144</v>
      </c>
      <c r="AT143" s="22" t="s">
        <v>140</v>
      </c>
      <c r="AU143" s="22" t="s">
        <v>79</v>
      </c>
      <c r="AY143" s="22" t="s">
        <v>137</v>
      </c>
      <c r="BE143" s="201">
        <f>IF(N143="základní",J143,0)</f>
        <v>0</v>
      </c>
      <c r="BF143" s="201">
        <f>IF(N143="snížená",J143,0)</f>
        <v>0</v>
      </c>
      <c r="BG143" s="201">
        <f>IF(N143="zákl. přenesená",J143,0)</f>
        <v>0</v>
      </c>
      <c r="BH143" s="201">
        <f>IF(N143="sníž. přenesená",J143,0)</f>
        <v>0</v>
      </c>
      <c r="BI143" s="201">
        <f>IF(N143="nulová",J143,0)</f>
        <v>0</v>
      </c>
      <c r="BJ143" s="22" t="s">
        <v>10</v>
      </c>
      <c r="BK143" s="201">
        <f>ROUND(I143*H143,0)</f>
        <v>0</v>
      </c>
      <c r="BL143" s="22" t="s">
        <v>144</v>
      </c>
      <c r="BM143" s="22" t="s">
        <v>235</v>
      </c>
    </row>
    <row r="144" spans="2:65" s="1" customFormat="1" ht="16.5" customHeight="1">
      <c r="B144" s="39"/>
      <c r="C144" s="190" t="s">
        <v>9</v>
      </c>
      <c r="D144" s="190" t="s">
        <v>140</v>
      </c>
      <c r="E144" s="191" t="s">
        <v>264</v>
      </c>
      <c r="F144" s="192" t="s">
        <v>265</v>
      </c>
      <c r="G144" s="193" t="s">
        <v>234</v>
      </c>
      <c r="H144" s="235"/>
      <c r="I144" s="195"/>
      <c r="J144" s="196">
        <f>ROUND(I144*H144,0)</f>
        <v>0</v>
      </c>
      <c r="K144" s="192" t="s">
        <v>148</v>
      </c>
      <c r="L144" s="59"/>
      <c r="M144" s="197" t="s">
        <v>22</v>
      </c>
      <c r="N144" s="198" t="s">
        <v>41</v>
      </c>
      <c r="O144" s="40"/>
      <c r="P144" s="199">
        <f>O144*H144</f>
        <v>0</v>
      </c>
      <c r="Q144" s="199">
        <v>0</v>
      </c>
      <c r="R144" s="199">
        <f>Q144*H144</f>
        <v>0</v>
      </c>
      <c r="S144" s="199">
        <v>0</v>
      </c>
      <c r="T144" s="200">
        <f>S144*H144</f>
        <v>0</v>
      </c>
      <c r="AR144" s="22" t="s">
        <v>144</v>
      </c>
      <c r="AT144" s="22" t="s">
        <v>140</v>
      </c>
      <c r="AU144" s="22" t="s">
        <v>79</v>
      </c>
      <c r="AY144" s="22" t="s">
        <v>137</v>
      </c>
      <c r="BE144" s="201">
        <f>IF(N144="základní",J144,0)</f>
        <v>0</v>
      </c>
      <c r="BF144" s="201">
        <f>IF(N144="snížená",J144,0)</f>
        <v>0</v>
      </c>
      <c r="BG144" s="201">
        <f>IF(N144="zákl. přenesená",J144,0)</f>
        <v>0</v>
      </c>
      <c r="BH144" s="201">
        <f>IF(N144="sníž. přenesená",J144,0)</f>
        <v>0</v>
      </c>
      <c r="BI144" s="201">
        <f>IF(N144="nulová",J144,0)</f>
        <v>0</v>
      </c>
      <c r="BJ144" s="22" t="s">
        <v>10</v>
      </c>
      <c r="BK144" s="201">
        <f>ROUND(I144*H144,0)</f>
        <v>0</v>
      </c>
      <c r="BL144" s="22" t="s">
        <v>144</v>
      </c>
      <c r="BM144" s="22" t="s">
        <v>240</v>
      </c>
    </row>
    <row r="145" spans="2:65" s="10" customFormat="1" ht="29.85" customHeight="1">
      <c r="B145" s="174"/>
      <c r="C145" s="175"/>
      <c r="D145" s="176" t="s">
        <v>69</v>
      </c>
      <c r="E145" s="188" t="s">
        <v>267</v>
      </c>
      <c r="F145" s="188" t="s">
        <v>268</v>
      </c>
      <c r="G145" s="175"/>
      <c r="H145" s="175"/>
      <c r="I145" s="178"/>
      <c r="J145" s="189">
        <f>BK145</f>
        <v>0</v>
      </c>
      <c r="K145" s="175"/>
      <c r="L145" s="180"/>
      <c r="M145" s="181"/>
      <c r="N145" s="182"/>
      <c r="O145" s="182"/>
      <c r="P145" s="183">
        <f>SUM(P146:P173)</f>
        <v>0</v>
      </c>
      <c r="Q145" s="182"/>
      <c r="R145" s="183">
        <f>SUM(R146:R173)</f>
        <v>0</v>
      </c>
      <c r="S145" s="182"/>
      <c r="T145" s="184">
        <f>SUM(T146:T173)</f>
        <v>0</v>
      </c>
      <c r="AR145" s="185" t="s">
        <v>10</v>
      </c>
      <c r="AT145" s="186" t="s">
        <v>69</v>
      </c>
      <c r="AU145" s="186" t="s">
        <v>10</v>
      </c>
      <c r="AY145" s="185" t="s">
        <v>137</v>
      </c>
      <c r="BK145" s="187">
        <f>SUM(BK146:BK173)</f>
        <v>0</v>
      </c>
    </row>
    <row r="146" spans="2:65" s="1" customFormat="1" ht="16.5" customHeight="1">
      <c r="B146" s="39"/>
      <c r="C146" s="190" t="s">
        <v>194</v>
      </c>
      <c r="D146" s="190" t="s">
        <v>140</v>
      </c>
      <c r="E146" s="191" t="s">
        <v>440</v>
      </c>
      <c r="F146" s="192" t="s">
        <v>441</v>
      </c>
      <c r="G146" s="193" t="s">
        <v>173</v>
      </c>
      <c r="H146" s="194">
        <v>47.08</v>
      </c>
      <c r="I146" s="195"/>
      <c r="J146" s="196">
        <f>ROUND(I146*H146,0)</f>
        <v>0</v>
      </c>
      <c r="K146" s="192" t="s">
        <v>148</v>
      </c>
      <c r="L146" s="59"/>
      <c r="M146" s="197" t="s">
        <v>22</v>
      </c>
      <c r="N146" s="198" t="s">
        <v>41</v>
      </c>
      <c r="O146" s="40"/>
      <c r="P146" s="199">
        <f>O146*H146</f>
        <v>0</v>
      </c>
      <c r="Q146" s="199">
        <v>0</v>
      </c>
      <c r="R146" s="199">
        <f>Q146*H146</f>
        <v>0</v>
      </c>
      <c r="S146" s="199">
        <v>0</v>
      </c>
      <c r="T146" s="200">
        <f>S146*H146</f>
        <v>0</v>
      </c>
      <c r="AR146" s="22" t="s">
        <v>144</v>
      </c>
      <c r="AT146" s="22" t="s">
        <v>140</v>
      </c>
      <c r="AU146" s="22" t="s">
        <v>79</v>
      </c>
      <c r="AY146" s="22" t="s">
        <v>137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22" t="s">
        <v>10</v>
      </c>
      <c r="BK146" s="201">
        <f>ROUND(I146*H146,0)</f>
        <v>0</v>
      </c>
      <c r="BL146" s="22" t="s">
        <v>144</v>
      </c>
      <c r="BM146" s="22" t="s">
        <v>245</v>
      </c>
    </row>
    <row r="147" spans="2:65" s="11" customFormat="1" ht="13.5">
      <c r="B147" s="202"/>
      <c r="C147" s="203"/>
      <c r="D147" s="204" t="s">
        <v>149</v>
      </c>
      <c r="E147" s="205" t="s">
        <v>22</v>
      </c>
      <c r="F147" s="206" t="s">
        <v>442</v>
      </c>
      <c r="G147" s="203"/>
      <c r="H147" s="207">
        <v>47.08</v>
      </c>
      <c r="I147" s="208"/>
      <c r="J147" s="203"/>
      <c r="K147" s="203"/>
      <c r="L147" s="209"/>
      <c r="M147" s="210"/>
      <c r="N147" s="211"/>
      <c r="O147" s="211"/>
      <c r="P147" s="211"/>
      <c r="Q147" s="211"/>
      <c r="R147" s="211"/>
      <c r="S147" s="211"/>
      <c r="T147" s="212"/>
      <c r="AT147" s="213" t="s">
        <v>149</v>
      </c>
      <c r="AU147" s="213" t="s">
        <v>79</v>
      </c>
      <c r="AV147" s="11" t="s">
        <v>79</v>
      </c>
      <c r="AW147" s="11" t="s">
        <v>34</v>
      </c>
      <c r="AX147" s="11" t="s">
        <v>70</v>
      </c>
      <c r="AY147" s="213" t="s">
        <v>137</v>
      </c>
    </row>
    <row r="148" spans="2:65" s="12" customFormat="1" ht="13.5">
      <c r="B148" s="214"/>
      <c r="C148" s="215"/>
      <c r="D148" s="204" t="s">
        <v>149</v>
      </c>
      <c r="E148" s="216" t="s">
        <v>22</v>
      </c>
      <c r="F148" s="217" t="s">
        <v>151</v>
      </c>
      <c r="G148" s="215"/>
      <c r="H148" s="218">
        <v>47.08</v>
      </c>
      <c r="I148" s="219"/>
      <c r="J148" s="215"/>
      <c r="K148" s="215"/>
      <c r="L148" s="220"/>
      <c r="M148" s="221"/>
      <c r="N148" s="222"/>
      <c r="O148" s="222"/>
      <c r="P148" s="222"/>
      <c r="Q148" s="222"/>
      <c r="R148" s="222"/>
      <c r="S148" s="222"/>
      <c r="T148" s="223"/>
      <c r="AT148" s="224" t="s">
        <v>149</v>
      </c>
      <c r="AU148" s="224" t="s">
        <v>79</v>
      </c>
      <c r="AV148" s="12" t="s">
        <v>144</v>
      </c>
      <c r="AW148" s="12" t="s">
        <v>34</v>
      </c>
      <c r="AX148" s="12" t="s">
        <v>10</v>
      </c>
      <c r="AY148" s="224" t="s">
        <v>137</v>
      </c>
    </row>
    <row r="149" spans="2:65" s="1" customFormat="1" ht="16.5" customHeight="1">
      <c r="B149" s="39"/>
      <c r="C149" s="190" t="s">
        <v>247</v>
      </c>
      <c r="D149" s="190" t="s">
        <v>140</v>
      </c>
      <c r="E149" s="191" t="s">
        <v>269</v>
      </c>
      <c r="F149" s="192" t="s">
        <v>270</v>
      </c>
      <c r="G149" s="193" t="s">
        <v>173</v>
      </c>
      <c r="H149" s="194">
        <v>46.2</v>
      </c>
      <c r="I149" s="195"/>
      <c r="J149" s="196">
        <f>ROUND(I149*H149,0)</f>
        <v>0</v>
      </c>
      <c r="K149" s="192" t="s">
        <v>148</v>
      </c>
      <c r="L149" s="59"/>
      <c r="M149" s="197" t="s">
        <v>22</v>
      </c>
      <c r="N149" s="198" t="s">
        <v>41</v>
      </c>
      <c r="O149" s="40"/>
      <c r="P149" s="199">
        <f>O149*H149</f>
        <v>0</v>
      </c>
      <c r="Q149" s="199">
        <v>0</v>
      </c>
      <c r="R149" s="199">
        <f>Q149*H149</f>
        <v>0</v>
      </c>
      <c r="S149" s="199">
        <v>0</v>
      </c>
      <c r="T149" s="200">
        <f>S149*H149</f>
        <v>0</v>
      </c>
      <c r="AR149" s="22" t="s">
        <v>144</v>
      </c>
      <c r="AT149" s="22" t="s">
        <v>140</v>
      </c>
      <c r="AU149" s="22" t="s">
        <v>79</v>
      </c>
      <c r="AY149" s="22" t="s">
        <v>137</v>
      </c>
      <c r="BE149" s="201">
        <f>IF(N149="základní",J149,0)</f>
        <v>0</v>
      </c>
      <c r="BF149" s="201">
        <f>IF(N149="snížená",J149,0)</f>
        <v>0</v>
      </c>
      <c r="BG149" s="201">
        <f>IF(N149="zákl. přenesená",J149,0)</f>
        <v>0</v>
      </c>
      <c r="BH149" s="201">
        <f>IF(N149="sníž. přenesená",J149,0)</f>
        <v>0</v>
      </c>
      <c r="BI149" s="201">
        <f>IF(N149="nulová",J149,0)</f>
        <v>0</v>
      </c>
      <c r="BJ149" s="22" t="s">
        <v>10</v>
      </c>
      <c r="BK149" s="201">
        <f>ROUND(I149*H149,0)</f>
        <v>0</v>
      </c>
      <c r="BL149" s="22" t="s">
        <v>144</v>
      </c>
      <c r="BM149" s="22" t="s">
        <v>250</v>
      </c>
    </row>
    <row r="150" spans="2:65" s="1" customFormat="1" ht="16.5" customHeight="1">
      <c r="B150" s="39"/>
      <c r="C150" s="190" t="s">
        <v>197</v>
      </c>
      <c r="D150" s="190" t="s">
        <v>140</v>
      </c>
      <c r="E150" s="191" t="s">
        <v>278</v>
      </c>
      <c r="F150" s="192" t="s">
        <v>279</v>
      </c>
      <c r="G150" s="193" t="s">
        <v>147</v>
      </c>
      <c r="H150" s="194">
        <v>10.3</v>
      </c>
      <c r="I150" s="195"/>
      <c r="J150" s="196">
        <f>ROUND(I150*H150,0)</f>
        <v>0</v>
      </c>
      <c r="K150" s="192" t="s">
        <v>148</v>
      </c>
      <c r="L150" s="59"/>
      <c r="M150" s="197" t="s">
        <v>22</v>
      </c>
      <c r="N150" s="198" t="s">
        <v>41</v>
      </c>
      <c r="O150" s="40"/>
      <c r="P150" s="199">
        <f>O150*H150</f>
        <v>0</v>
      </c>
      <c r="Q150" s="199">
        <v>0</v>
      </c>
      <c r="R150" s="199">
        <f>Q150*H150</f>
        <v>0</v>
      </c>
      <c r="S150" s="199">
        <v>0</v>
      </c>
      <c r="T150" s="200">
        <f>S150*H150</f>
        <v>0</v>
      </c>
      <c r="AR150" s="22" t="s">
        <v>144</v>
      </c>
      <c r="AT150" s="22" t="s">
        <v>140</v>
      </c>
      <c r="AU150" s="22" t="s">
        <v>79</v>
      </c>
      <c r="AY150" s="22" t="s">
        <v>137</v>
      </c>
      <c r="BE150" s="201">
        <f>IF(N150="základní",J150,0)</f>
        <v>0</v>
      </c>
      <c r="BF150" s="201">
        <f>IF(N150="snížená",J150,0)</f>
        <v>0</v>
      </c>
      <c r="BG150" s="201">
        <f>IF(N150="zákl. přenesená",J150,0)</f>
        <v>0</v>
      </c>
      <c r="BH150" s="201">
        <f>IF(N150="sníž. přenesená",J150,0)</f>
        <v>0</v>
      </c>
      <c r="BI150" s="201">
        <f>IF(N150="nulová",J150,0)</f>
        <v>0</v>
      </c>
      <c r="BJ150" s="22" t="s">
        <v>10</v>
      </c>
      <c r="BK150" s="201">
        <f>ROUND(I150*H150,0)</f>
        <v>0</v>
      </c>
      <c r="BL150" s="22" t="s">
        <v>144</v>
      </c>
      <c r="BM150" s="22" t="s">
        <v>254</v>
      </c>
    </row>
    <row r="151" spans="2:65" s="11" customFormat="1" ht="13.5">
      <c r="B151" s="202"/>
      <c r="C151" s="203"/>
      <c r="D151" s="204" t="s">
        <v>149</v>
      </c>
      <c r="E151" s="205" t="s">
        <v>22</v>
      </c>
      <c r="F151" s="206" t="s">
        <v>443</v>
      </c>
      <c r="G151" s="203"/>
      <c r="H151" s="207">
        <v>10.3</v>
      </c>
      <c r="I151" s="208"/>
      <c r="J151" s="203"/>
      <c r="K151" s="203"/>
      <c r="L151" s="209"/>
      <c r="M151" s="210"/>
      <c r="N151" s="211"/>
      <c r="O151" s="211"/>
      <c r="P151" s="211"/>
      <c r="Q151" s="211"/>
      <c r="R151" s="211"/>
      <c r="S151" s="211"/>
      <c r="T151" s="212"/>
      <c r="AT151" s="213" t="s">
        <v>149</v>
      </c>
      <c r="AU151" s="213" t="s">
        <v>79</v>
      </c>
      <c r="AV151" s="11" t="s">
        <v>79</v>
      </c>
      <c r="AW151" s="11" t="s">
        <v>34</v>
      </c>
      <c r="AX151" s="11" t="s">
        <v>70</v>
      </c>
      <c r="AY151" s="213" t="s">
        <v>137</v>
      </c>
    </row>
    <row r="152" spans="2:65" s="12" customFormat="1" ht="13.5">
      <c r="B152" s="214"/>
      <c r="C152" s="215"/>
      <c r="D152" s="204" t="s">
        <v>149</v>
      </c>
      <c r="E152" s="216" t="s">
        <v>22</v>
      </c>
      <c r="F152" s="217" t="s">
        <v>151</v>
      </c>
      <c r="G152" s="215"/>
      <c r="H152" s="218">
        <v>10.3</v>
      </c>
      <c r="I152" s="219"/>
      <c r="J152" s="215"/>
      <c r="K152" s="215"/>
      <c r="L152" s="220"/>
      <c r="M152" s="221"/>
      <c r="N152" s="222"/>
      <c r="O152" s="222"/>
      <c r="P152" s="222"/>
      <c r="Q152" s="222"/>
      <c r="R152" s="222"/>
      <c r="S152" s="222"/>
      <c r="T152" s="223"/>
      <c r="AT152" s="224" t="s">
        <v>149</v>
      </c>
      <c r="AU152" s="224" t="s">
        <v>79</v>
      </c>
      <c r="AV152" s="12" t="s">
        <v>144</v>
      </c>
      <c r="AW152" s="12" t="s">
        <v>34</v>
      </c>
      <c r="AX152" s="12" t="s">
        <v>10</v>
      </c>
      <c r="AY152" s="224" t="s">
        <v>137</v>
      </c>
    </row>
    <row r="153" spans="2:65" s="1" customFormat="1" ht="16.5" customHeight="1">
      <c r="B153" s="39"/>
      <c r="C153" s="190" t="s">
        <v>255</v>
      </c>
      <c r="D153" s="190" t="s">
        <v>140</v>
      </c>
      <c r="E153" s="191" t="s">
        <v>287</v>
      </c>
      <c r="F153" s="192" t="s">
        <v>288</v>
      </c>
      <c r="G153" s="193" t="s">
        <v>173</v>
      </c>
      <c r="H153" s="194">
        <v>46.2</v>
      </c>
      <c r="I153" s="195"/>
      <c r="J153" s="196">
        <f>ROUND(I153*H153,0)</f>
        <v>0</v>
      </c>
      <c r="K153" s="192" t="s">
        <v>148</v>
      </c>
      <c r="L153" s="59"/>
      <c r="M153" s="197" t="s">
        <v>22</v>
      </c>
      <c r="N153" s="198" t="s">
        <v>41</v>
      </c>
      <c r="O153" s="40"/>
      <c r="P153" s="199">
        <f>O153*H153</f>
        <v>0</v>
      </c>
      <c r="Q153" s="199">
        <v>0</v>
      </c>
      <c r="R153" s="199">
        <f>Q153*H153</f>
        <v>0</v>
      </c>
      <c r="S153" s="199">
        <v>0</v>
      </c>
      <c r="T153" s="200">
        <f>S153*H153</f>
        <v>0</v>
      </c>
      <c r="AR153" s="22" t="s">
        <v>144</v>
      </c>
      <c r="AT153" s="22" t="s">
        <v>140</v>
      </c>
      <c r="AU153" s="22" t="s">
        <v>79</v>
      </c>
      <c r="AY153" s="22" t="s">
        <v>137</v>
      </c>
      <c r="BE153" s="201">
        <f>IF(N153="základní",J153,0)</f>
        <v>0</v>
      </c>
      <c r="BF153" s="201">
        <f>IF(N153="snížená",J153,0)</f>
        <v>0</v>
      </c>
      <c r="BG153" s="201">
        <f>IF(N153="zákl. přenesená",J153,0)</f>
        <v>0</v>
      </c>
      <c r="BH153" s="201">
        <f>IF(N153="sníž. přenesená",J153,0)</f>
        <v>0</v>
      </c>
      <c r="BI153" s="201">
        <f>IF(N153="nulová",J153,0)</f>
        <v>0</v>
      </c>
      <c r="BJ153" s="22" t="s">
        <v>10</v>
      </c>
      <c r="BK153" s="201">
        <f>ROUND(I153*H153,0)</f>
        <v>0</v>
      </c>
      <c r="BL153" s="22" t="s">
        <v>144</v>
      </c>
      <c r="BM153" s="22" t="s">
        <v>258</v>
      </c>
    </row>
    <row r="154" spans="2:65" s="1" customFormat="1" ht="16.5" customHeight="1">
      <c r="B154" s="39"/>
      <c r="C154" s="190" t="s">
        <v>202</v>
      </c>
      <c r="D154" s="190" t="s">
        <v>140</v>
      </c>
      <c r="E154" s="191" t="s">
        <v>291</v>
      </c>
      <c r="F154" s="192" t="s">
        <v>292</v>
      </c>
      <c r="G154" s="193" t="s">
        <v>173</v>
      </c>
      <c r="H154" s="194">
        <v>18</v>
      </c>
      <c r="I154" s="195"/>
      <c r="J154" s="196">
        <f>ROUND(I154*H154,0)</f>
        <v>0</v>
      </c>
      <c r="K154" s="192" t="s">
        <v>148</v>
      </c>
      <c r="L154" s="59"/>
      <c r="M154" s="197" t="s">
        <v>22</v>
      </c>
      <c r="N154" s="198" t="s">
        <v>41</v>
      </c>
      <c r="O154" s="40"/>
      <c r="P154" s="199">
        <f>O154*H154</f>
        <v>0</v>
      </c>
      <c r="Q154" s="199">
        <v>0</v>
      </c>
      <c r="R154" s="199">
        <f>Q154*H154</f>
        <v>0</v>
      </c>
      <c r="S154" s="199">
        <v>0</v>
      </c>
      <c r="T154" s="200">
        <f>S154*H154</f>
        <v>0</v>
      </c>
      <c r="AR154" s="22" t="s">
        <v>144</v>
      </c>
      <c r="AT154" s="22" t="s">
        <v>140</v>
      </c>
      <c r="AU154" s="22" t="s">
        <v>79</v>
      </c>
      <c r="AY154" s="22" t="s">
        <v>137</v>
      </c>
      <c r="BE154" s="201">
        <f>IF(N154="základní",J154,0)</f>
        <v>0</v>
      </c>
      <c r="BF154" s="201">
        <f>IF(N154="snížená",J154,0)</f>
        <v>0</v>
      </c>
      <c r="BG154" s="201">
        <f>IF(N154="zákl. přenesená",J154,0)</f>
        <v>0</v>
      </c>
      <c r="BH154" s="201">
        <f>IF(N154="sníž. přenesená",J154,0)</f>
        <v>0</v>
      </c>
      <c r="BI154" s="201">
        <f>IF(N154="nulová",J154,0)</f>
        <v>0</v>
      </c>
      <c r="BJ154" s="22" t="s">
        <v>10</v>
      </c>
      <c r="BK154" s="201">
        <f>ROUND(I154*H154,0)</f>
        <v>0</v>
      </c>
      <c r="BL154" s="22" t="s">
        <v>144</v>
      </c>
      <c r="BM154" s="22" t="s">
        <v>261</v>
      </c>
    </row>
    <row r="155" spans="2:65" s="1" customFormat="1" ht="16.5" customHeight="1">
      <c r="B155" s="39"/>
      <c r="C155" s="190" t="s">
        <v>263</v>
      </c>
      <c r="D155" s="190" t="s">
        <v>140</v>
      </c>
      <c r="E155" s="191" t="s">
        <v>294</v>
      </c>
      <c r="F155" s="192" t="s">
        <v>295</v>
      </c>
      <c r="G155" s="193" t="s">
        <v>173</v>
      </c>
      <c r="H155" s="194">
        <v>8</v>
      </c>
      <c r="I155" s="195"/>
      <c r="J155" s="196">
        <f>ROUND(I155*H155,0)</f>
        <v>0</v>
      </c>
      <c r="K155" s="192" t="s">
        <v>148</v>
      </c>
      <c r="L155" s="59"/>
      <c r="M155" s="197" t="s">
        <v>22</v>
      </c>
      <c r="N155" s="198" t="s">
        <v>41</v>
      </c>
      <c r="O155" s="40"/>
      <c r="P155" s="199">
        <f>O155*H155</f>
        <v>0</v>
      </c>
      <c r="Q155" s="199">
        <v>0</v>
      </c>
      <c r="R155" s="199">
        <f>Q155*H155</f>
        <v>0</v>
      </c>
      <c r="S155" s="199">
        <v>0</v>
      </c>
      <c r="T155" s="200">
        <f>S155*H155</f>
        <v>0</v>
      </c>
      <c r="AR155" s="22" t="s">
        <v>144</v>
      </c>
      <c r="AT155" s="22" t="s">
        <v>140</v>
      </c>
      <c r="AU155" s="22" t="s">
        <v>79</v>
      </c>
      <c r="AY155" s="22" t="s">
        <v>137</v>
      </c>
      <c r="BE155" s="201">
        <f>IF(N155="základní",J155,0)</f>
        <v>0</v>
      </c>
      <c r="BF155" s="201">
        <f>IF(N155="snížená",J155,0)</f>
        <v>0</v>
      </c>
      <c r="BG155" s="201">
        <f>IF(N155="zákl. přenesená",J155,0)</f>
        <v>0</v>
      </c>
      <c r="BH155" s="201">
        <f>IF(N155="sníž. přenesená",J155,0)</f>
        <v>0</v>
      </c>
      <c r="BI155" s="201">
        <f>IF(N155="nulová",J155,0)</f>
        <v>0</v>
      </c>
      <c r="BJ155" s="22" t="s">
        <v>10</v>
      </c>
      <c r="BK155" s="201">
        <f>ROUND(I155*H155,0)</f>
        <v>0</v>
      </c>
      <c r="BL155" s="22" t="s">
        <v>144</v>
      </c>
      <c r="BM155" s="22" t="s">
        <v>266</v>
      </c>
    </row>
    <row r="156" spans="2:65" s="11" customFormat="1" ht="13.5">
      <c r="B156" s="202"/>
      <c r="C156" s="203"/>
      <c r="D156" s="204" t="s">
        <v>149</v>
      </c>
      <c r="E156" s="205" t="s">
        <v>22</v>
      </c>
      <c r="F156" s="206" t="s">
        <v>444</v>
      </c>
      <c r="G156" s="203"/>
      <c r="H156" s="207">
        <v>8</v>
      </c>
      <c r="I156" s="208"/>
      <c r="J156" s="203"/>
      <c r="K156" s="203"/>
      <c r="L156" s="209"/>
      <c r="M156" s="210"/>
      <c r="N156" s="211"/>
      <c r="O156" s="211"/>
      <c r="P156" s="211"/>
      <c r="Q156" s="211"/>
      <c r="R156" s="211"/>
      <c r="S156" s="211"/>
      <c r="T156" s="212"/>
      <c r="AT156" s="213" t="s">
        <v>149</v>
      </c>
      <c r="AU156" s="213" t="s">
        <v>79</v>
      </c>
      <c r="AV156" s="11" t="s">
        <v>79</v>
      </c>
      <c r="AW156" s="11" t="s">
        <v>34</v>
      </c>
      <c r="AX156" s="11" t="s">
        <v>70</v>
      </c>
      <c r="AY156" s="213" t="s">
        <v>137</v>
      </c>
    </row>
    <row r="157" spans="2:65" s="12" customFormat="1" ht="13.5">
      <c r="B157" s="214"/>
      <c r="C157" s="215"/>
      <c r="D157" s="204" t="s">
        <v>149</v>
      </c>
      <c r="E157" s="216" t="s">
        <v>22</v>
      </c>
      <c r="F157" s="217" t="s">
        <v>151</v>
      </c>
      <c r="G157" s="215"/>
      <c r="H157" s="218">
        <v>8</v>
      </c>
      <c r="I157" s="219"/>
      <c r="J157" s="215"/>
      <c r="K157" s="215"/>
      <c r="L157" s="220"/>
      <c r="M157" s="221"/>
      <c r="N157" s="222"/>
      <c r="O157" s="222"/>
      <c r="P157" s="222"/>
      <c r="Q157" s="222"/>
      <c r="R157" s="222"/>
      <c r="S157" s="222"/>
      <c r="T157" s="223"/>
      <c r="AT157" s="224" t="s">
        <v>149</v>
      </c>
      <c r="AU157" s="224" t="s">
        <v>79</v>
      </c>
      <c r="AV157" s="12" t="s">
        <v>144</v>
      </c>
      <c r="AW157" s="12" t="s">
        <v>34</v>
      </c>
      <c r="AX157" s="12" t="s">
        <v>10</v>
      </c>
      <c r="AY157" s="224" t="s">
        <v>137</v>
      </c>
    </row>
    <row r="158" spans="2:65" s="1" customFormat="1" ht="16.5" customHeight="1">
      <c r="B158" s="39"/>
      <c r="C158" s="190" t="s">
        <v>207</v>
      </c>
      <c r="D158" s="190" t="s">
        <v>140</v>
      </c>
      <c r="E158" s="191" t="s">
        <v>299</v>
      </c>
      <c r="F158" s="192" t="s">
        <v>300</v>
      </c>
      <c r="G158" s="193" t="s">
        <v>173</v>
      </c>
      <c r="H158" s="194">
        <v>22</v>
      </c>
      <c r="I158" s="195"/>
      <c r="J158" s="196">
        <f>ROUND(I158*H158,0)</f>
        <v>0</v>
      </c>
      <c r="K158" s="192" t="s">
        <v>148</v>
      </c>
      <c r="L158" s="59"/>
      <c r="M158" s="197" t="s">
        <v>22</v>
      </c>
      <c r="N158" s="198" t="s">
        <v>41</v>
      </c>
      <c r="O158" s="40"/>
      <c r="P158" s="199">
        <f>O158*H158</f>
        <v>0</v>
      </c>
      <c r="Q158" s="199">
        <v>0</v>
      </c>
      <c r="R158" s="199">
        <f>Q158*H158</f>
        <v>0</v>
      </c>
      <c r="S158" s="199">
        <v>0</v>
      </c>
      <c r="T158" s="200">
        <f>S158*H158</f>
        <v>0</v>
      </c>
      <c r="AR158" s="22" t="s">
        <v>144</v>
      </c>
      <c r="AT158" s="22" t="s">
        <v>140</v>
      </c>
      <c r="AU158" s="22" t="s">
        <v>79</v>
      </c>
      <c r="AY158" s="22" t="s">
        <v>137</v>
      </c>
      <c r="BE158" s="201">
        <f>IF(N158="základní",J158,0)</f>
        <v>0</v>
      </c>
      <c r="BF158" s="201">
        <f>IF(N158="snížená",J158,0)</f>
        <v>0</v>
      </c>
      <c r="BG158" s="201">
        <f>IF(N158="zákl. přenesená",J158,0)</f>
        <v>0</v>
      </c>
      <c r="BH158" s="201">
        <f>IF(N158="sníž. přenesená",J158,0)</f>
        <v>0</v>
      </c>
      <c r="BI158" s="201">
        <f>IF(N158="nulová",J158,0)</f>
        <v>0</v>
      </c>
      <c r="BJ158" s="22" t="s">
        <v>10</v>
      </c>
      <c r="BK158" s="201">
        <f>ROUND(I158*H158,0)</f>
        <v>0</v>
      </c>
      <c r="BL158" s="22" t="s">
        <v>144</v>
      </c>
      <c r="BM158" s="22" t="s">
        <v>271</v>
      </c>
    </row>
    <row r="159" spans="2:65" s="11" customFormat="1" ht="13.5">
      <c r="B159" s="202"/>
      <c r="C159" s="203"/>
      <c r="D159" s="204" t="s">
        <v>149</v>
      </c>
      <c r="E159" s="205" t="s">
        <v>22</v>
      </c>
      <c r="F159" s="206" t="s">
        <v>445</v>
      </c>
      <c r="G159" s="203"/>
      <c r="H159" s="207">
        <v>22</v>
      </c>
      <c r="I159" s="208"/>
      <c r="J159" s="203"/>
      <c r="K159" s="203"/>
      <c r="L159" s="209"/>
      <c r="M159" s="210"/>
      <c r="N159" s="211"/>
      <c r="O159" s="211"/>
      <c r="P159" s="211"/>
      <c r="Q159" s="211"/>
      <c r="R159" s="211"/>
      <c r="S159" s="211"/>
      <c r="T159" s="212"/>
      <c r="AT159" s="213" t="s">
        <v>149</v>
      </c>
      <c r="AU159" s="213" t="s">
        <v>79</v>
      </c>
      <c r="AV159" s="11" t="s">
        <v>79</v>
      </c>
      <c r="AW159" s="11" t="s">
        <v>34</v>
      </c>
      <c r="AX159" s="11" t="s">
        <v>70</v>
      </c>
      <c r="AY159" s="213" t="s">
        <v>137</v>
      </c>
    </row>
    <row r="160" spans="2:65" s="12" customFormat="1" ht="13.5">
      <c r="B160" s="214"/>
      <c r="C160" s="215"/>
      <c r="D160" s="204" t="s">
        <v>149</v>
      </c>
      <c r="E160" s="216" t="s">
        <v>22</v>
      </c>
      <c r="F160" s="217" t="s">
        <v>151</v>
      </c>
      <c r="G160" s="215"/>
      <c r="H160" s="218">
        <v>22</v>
      </c>
      <c r="I160" s="219"/>
      <c r="J160" s="215"/>
      <c r="K160" s="215"/>
      <c r="L160" s="220"/>
      <c r="M160" s="221"/>
      <c r="N160" s="222"/>
      <c r="O160" s="222"/>
      <c r="P160" s="222"/>
      <c r="Q160" s="222"/>
      <c r="R160" s="222"/>
      <c r="S160" s="222"/>
      <c r="T160" s="223"/>
      <c r="AT160" s="224" t="s">
        <v>149</v>
      </c>
      <c r="AU160" s="224" t="s">
        <v>79</v>
      </c>
      <c r="AV160" s="12" t="s">
        <v>144</v>
      </c>
      <c r="AW160" s="12" t="s">
        <v>34</v>
      </c>
      <c r="AX160" s="12" t="s">
        <v>10</v>
      </c>
      <c r="AY160" s="224" t="s">
        <v>137</v>
      </c>
    </row>
    <row r="161" spans="2:65" s="1" customFormat="1" ht="16.5" customHeight="1">
      <c r="B161" s="39"/>
      <c r="C161" s="190" t="s">
        <v>273</v>
      </c>
      <c r="D161" s="190" t="s">
        <v>140</v>
      </c>
      <c r="E161" s="191" t="s">
        <v>446</v>
      </c>
      <c r="F161" s="192" t="s">
        <v>447</v>
      </c>
      <c r="G161" s="193" t="s">
        <v>173</v>
      </c>
      <c r="H161" s="194">
        <v>19.5</v>
      </c>
      <c r="I161" s="195"/>
      <c r="J161" s="196">
        <f>ROUND(I161*H161,0)</f>
        <v>0</v>
      </c>
      <c r="K161" s="192" t="s">
        <v>148</v>
      </c>
      <c r="L161" s="59"/>
      <c r="M161" s="197" t="s">
        <v>22</v>
      </c>
      <c r="N161" s="198" t="s">
        <v>41</v>
      </c>
      <c r="O161" s="40"/>
      <c r="P161" s="199">
        <f>O161*H161</f>
        <v>0</v>
      </c>
      <c r="Q161" s="199">
        <v>0</v>
      </c>
      <c r="R161" s="199">
        <f>Q161*H161</f>
        <v>0</v>
      </c>
      <c r="S161" s="199">
        <v>0</v>
      </c>
      <c r="T161" s="200">
        <f>S161*H161</f>
        <v>0</v>
      </c>
      <c r="AR161" s="22" t="s">
        <v>144</v>
      </c>
      <c r="AT161" s="22" t="s">
        <v>140</v>
      </c>
      <c r="AU161" s="22" t="s">
        <v>79</v>
      </c>
      <c r="AY161" s="22" t="s">
        <v>137</v>
      </c>
      <c r="BE161" s="201">
        <f>IF(N161="základní",J161,0)</f>
        <v>0</v>
      </c>
      <c r="BF161" s="201">
        <f>IF(N161="snížená",J161,0)</f>
        <v>0</v>
      </c>
      <c r="BG161" s="201">
        <f>IF(N161="zákl. přenesená",J161,0)</f>
        <v>0</v>
      </c>
      <c r="BH161" s="201">
        <f>IF(N161="sníž. přenesená",J161,0)</f>
        <v>0</v>
      </c>
      <c r="BI161" s="201">
        <f>IF(N161="nulová",J161,0)</f>
        <v>0</v>
      </c>
      <c r="BJ161" s="22" t="s">
        <v>10</v>
      </c>
      <c r="BK161" s="201">
        <f>ROUND(I161*H161,0)</f>
        <v>0</v>
      </c>
      <c r="BL161" s="22" t="s">
        <v>144</v>
      </c>
      <c r="BM161" s="22" t="s">
        <v>276</v>
      </c>
    </row>
    <row r="162" spans="2:65" s="11" customFormat="1" ht="13.5">
      <c r="B162" s="202"/>
      <c r="C162" s="203"/>
      <c r="D162" s="204" t="s">
        <v>149</v>
      </c>
      <c r="E162" s="205" t="s">
        <v>22</v>
      </c>
      <c r="F162" s="206" t="s">
        <v>448</v>
      </c>
      <c r="G162" s="203"/>
      <c r="H162" s="207">
        <v>19.5</v>
      </c>
      <c r="I162" s="208"/>
      <c r="J162" s="203"/>
      <c r="K162" s="203"/>
      <c r="L162" s="209"/>
      <c r="M162" s="210"/>
      <c r="N162" s="211"/>
      <c r="O162" s="211"/>
      <c r="P162" s="211"/>
      <c r="Q162" s="211"/>
      <c r="R162" s="211"/>
      <c r="S162" s="211"/>
      <c r="T162" s="212"/>
      <c r="AT162" s="213" t="s">
        <v>149</v>
      </c>
      <c r="AU162" s="213" t="s">
        <v>79</v>
      </c>
      <c r="AV162" s="11" t="s">
        <v>79</v>
      </c>
      <c r="AW162" s="11" t="s">
        <v>34</v>
      </c>
      <c r="AX162" s="11" t="s">
        <v>70</v>
      </c>
      <c r="AY162" s="213" t="s">
        <v>137</v>
      </c>
    </row>
    <row r="163" spans="2:65" s="12" customFormat="1" ht="13.5">
      <c r="B163" s="214"/>
      <c r="C163" s="215"/>
      <c r="D163" s="204" t="s">
        <v>149</v>
      </c>
      <c r="E163" s="216" t="s">
        <v>22</v>
      </c>
      <c r="F163" s="217" t="s">
        <v>151</v>
      </c>
      <c r="G163" s="215"/>
      <c r="H163" s="218">
        <v>19.5</v>
      </c>
      <c r="I163" s="219"/>
      <c r="J163" s="215"/>
      <c r="K163" s="215"/>
      <c r="L163" s="220"/>
      <c r="M163" s="221"/>
      <c r="N163" s="222"/>
      <c r="O163" s="222"/>
      <c r="P163" s="222"/>
      <c r="Q163" s="222"/>
      <c r="R163" s="222"/>
      <c r="S163" s="222"/>
      <c r="T163" s="223"/>
      <c r="AT163" s="224" t="s">
        <v>149</v>
      </c>
      <c r="AU163" s="224" t="s">
        <v>79</v>
      </c>
      <c r="AV163" s="12" t="s">
        <v>144</v>
      </c>
      <c r="AW163" s="12" t="s">
        <v>34</v>
      </c>
      <c r="AX163" s="12" t="s">
        <v>10</v>
      </c>
      <c r="AY163" s="224" t="s">
        <v>137</v>
      </c>
    </row>
    <row r="164" spans="2:65" s="1" customFormat="1" ht="16.5" customHeight="1">
      <c r="B164" s="39"/>
      <c r="C164" s="190" t="s">
        <v>214</v>
      </c>
      <c r="D164" s="190" t="s">
        <v>140</v>
      </c>
      <c r="E164" s="191" t="s">
        <v>308</v>
      </c>
      <c r="F164" s="192" t="s">
        <v>449</v>
      </c>
      <c r="G164" s="193" t="s">
        <v>173</v>
      </c>
      <c r="H164" s="194">
        <v>47.1</v>
      </c>
      <c r="I164" s="195"/>
      <c r="J164" s="196">
        <f>ROUND(I164*H164,0)</f>
        <v>0</v>
      </c>
      <c r="K164" s="192" t="s">
        <v>148</v>
      </c>
      <c r="L164" s="59"/>
      <c r="M164" s="197" t="s">
        <v>22</v>
      </c>
      <c r="N164" s="198" t="s">
        <v>41</v>
      </c>
      <c r="O164" s="40"/>
      <c r="P164" s="199">
        <f>O164*H164</f>
        <v>0</v>
      </c>
      <c r="Q164" s="199">
        <v>0</v>
      </c>
      <c r="R164" s="199">
        <f>Q164*H164</f>
        <v>0</v>
      </c>
      <c r="S164" s="199">
        <v>0</v>
      </c>
      <c r="T164" s="200">
        <f>S164*H164</f>
        <v>0</v>
      </c>
      <c r="AR164" s="22" t="s">
        <v>144</v>
      </c>
      <c r="AT164" s="22" t="s">
        <v>140</v>
      </c>
      <c r="AU164" s="22" t="s">
        <v>79</v>
      </c>
      <c r="AY164" s="22" t="s">
        <v>137</v>
      </c>
      <c r="BE164" s="201">
        <f>IF(N164="základní",J164,0)</f>
        <v>0</v>
      </c>
      <c r="BF164" s="201">
        <f>IF(N164="snížená",J164,0)</f>
        <v>0</v>
      </c>
      <c r="BG164" s="201">
        <f>IF(N164="zákl. přenesená",J164,0)</f>
        <v>0</v>
      </c>
      <c r="BH164" s="201">
        <f>IF(N164="sníž. přenesená",J164,0)</f>
        <v>0</v>
      </c>
      <c r="BI164" s="201">
        <f>IF(N164="nulová",J164,0)</f>
        <v>0</v>
      </c>
      <c r="BJ164" s="22" t="s">
        <v>10</v>
      </c>
      <c r="BK164" s="201">
        <f>ROUND(I164*H164,0)</f>
        <v>0</v>
      </c>
      <c r="BL164" s="22" t="s">
        <v>144</v>
      </c>
      <c r="BM164" s="22" t="s">
        <v>280</v>
      </c>
    </row>
    <row r="165" spans="2:65" s="11" customFormat="1" ht="13.5">
      <c r="B165" s="202"/>
      <c r="C165" s="203"/>
      <c r="D165" s="204" t="s">
        <v>149</v>
      </c>
      <c r="E165" s="205" t="s">
        <v>22</v>
      </c>
      <c r="F165" s="206" t="s">
        <v>450</v>
      </c>
      <c r="G165" s="203"/>
      <c r="H165" s="207">
        <v>47.1</v>
      </c>
      <c r="I165" s="208"/>
      <c r="J165" s="203"/>
      <c r="K165" s="203"/>
      <c r="L165" s="209"/>
      <c r="M165" s="210"/>
      <c r="N165" s="211"/>
      <c r="O165" s="211"/>
      <c r="P165" s="211"/>
      <c r="Q165" s="211"/>
      <c r="R165" s="211"/>
      <c r="S165" s="211"/>
      <c r="T165" s="212"/>
      <c r="AT165" s="213" t="s">
        <v>149</v>
      </c>
      <c r="AU165" s="213" t="s">
        <v>79</v>
      </c>
      <c r="AV165" s="11" t="s">
        <v>79</v>
      </c>
      <c r="AW165" s="11" t="s">
        <v>34</v>
      </c>
      <c r="AX165" s="11" t="s">
        <v>70</v>
      </c>
      <c r="AY165" s="213" t="s">
        <v>137</v>
      </c>
    </row>
    <row r="166" spans="2:65" s="12" customFormat="1" ht="13.5">
      <c r="B166" s="214"/>
      <c r="C166" s="215"/>
      <c r="D166" s="204" t="s">
        <v>149</v>
      </c>
      <c r="E166" s="216" t="s">
        <v>22</v>
      </c>
      <c r="F166" s="217" t="s">
        <v>151</v>
      </c>
      <c r="G166" s="215"/>
      <c r="H166" s="218">
        <v>47.1</v>
      </c>
      <c r="I166" s="219"/>
      <c r="J166" s="215"/>
      <c r="K166" s="215"/>
      <c r="L166" s="220"/>
      <c r="M166" s="221"/>
      <c r="N166" s="222"/>
      <c r="O166" s="222"/>
      <c r="P166" s="222"/>
      <c r="Q166" s="222"/>
      <c r="R166" s="222"/>
      <c r="S166" s="222"/>
      <c r="T166" s="223"/>
      <c r="AT166" s="224" t="s">
        <v>149</v>
      </c>
      <c r="AU166" s="224" t="s">
        <v>79</v>
      </c>
      <c r="AV166" s="12" t="s">
        <v>144</v>
      </c>
      <c r="AW166" s="12" t="s">
        <v>34</v>
      </c>
      <c r="AX166" s="12" t="s">
        <v>10</v>
      </c>
      <c r="AY166" s="224" t="s">
        <v>137</v>
      </c>
    </row>
    <row r="167" spans="2:65" s="1" customFormat="1" ht="25.5" customHeight="1">
      <c r="B167" s="39"/>
      <c r="C167" s="190" t="s">
        <v>282</v>
      </c>
      <c r="D167" s="190" t="s">
        <v>140</v>
      </c>
      <c r="E167" s="191" t="s">
        <v>321</v>
      </c>
      <c r="F167" s="192" t="s">
        <v>322</v>
      </c>
      <c r="G167" s="193" t="s">
        <v>173</v>
      </c>
      <c r="H167" s="194">
        <v>47.1</v>
      </c>
      <c r="I167" s="195"/>
      <c r="J167" s="196">
        <f>ROUND(I167*H167,0)</f>
        <v>0</v>
      </c>
      <c r="K167" s="192" t="s">
        <v>148</v>
      </c>
      <c r="L167" s="59"/>
      <c r="M167" s="197" t="s">
        <v>22</v>
      </c>
      <c r="N167" s="198" t="s">
        <v>41</v>
      </c>
      <c r="O167" s="40"/>
      <c r="P167" s="199">
        <f>O167*H167</f>
        <v>0</v>
      </c>
      <c r="Q167" s="199">
        <v>0</v>
      </c>
      <c r="R167" s="199">
        <f>Q167*H167</f>
        <v>0</v>
      </c>
      <c r="S167" s="199">
        <v>0</v>
      </c>
      <c r="T167" s="200">
        <f>S167*H167</f>
        <v>0</v>
      </c>
      <c r="AR167" s="22" t="s">
        <v>144</v>
      </c>
      <c r="AT167" s="22" t="s">
        <v>140</v>
      </c>
      <c r="AU167" s="22" t="s">
        <v>79</v>
      </c>
      <c r="AY167" s="22" t="s">
        <v>137</v>
      </c>
      <c r="BE167" s="201">
        <f>IF(N167="základní",J167,0)</f>
        <v>0</v>
      </c>
      <c r="BF167" s="201">
        <f>IF(N167="snížená",J167,0)</f>
        <v>0</v>
      </c>
      <c r="BG167" s="201">
        <f>IF(N167="zákl. přenesená",J167,0)</f>
        <v>0</v>
      </c>
      <c r="BH167" s="201">
        <f>IF(N167="sníž. přenesená",J167,0)</f>
        <v>0</v>
      </c>
      <c r="BI167" s="201">
        <f>IF(N167="nulová",J167,0)</f>
        <v>0</v>
      </c>
      <c r="BJ167" s="22" t="s">
        <v>10</v>
      </c>
      <c r="BK167" s="201">
        <f>ROUND(I167*H167,0)</f>
        <v>0</v>
      </c>
      <c r="BL167" s="22" t="s">
        <v>144</v>
      </c>
      <c r="BM167" s="22" t="s">
        <v>286</v>
      </c>
    </row>
    <row r="168" spans="2:65" s="11" customFormat="1" ht="13.5">
      <c r="B168" s="202"/>
      <c r="C168" s="203"/>
      <c r="D168" s="204" t="s">
        <v>149</v>
      </c>
      <c r="E168" s="205" t="s">
        <v>22</v>
      </c>
      <c r="F168" s="206" t="s">
        <v>451</v>
      </c>
      <c r="G168" s="203"/>
      <c r="H168" s="207">
        <v>47.1</v>
      </c>
      <c r="I168" s="208"/>
      <c r="J168" s="203"/>
      <c r="K168" s="203"/>
      <c r="L168" s="209"/>
      <c r="M168" s="210"/>
      <c r="N168" s="211"/>
      <c r="O168" s="211"/>
      <c r="P168" s="211"/>
      <c r="Q168" s="211"/>
      <c r="R168" s="211"/>
      <c r="S168" s="211"/>
      <c r="T168" s="212"/>
      <c r="AT168" s="213" t="s">
        <v>149</v>
      </c>
      <c r="AU168" s="213" t="s">
        <v>79</v>
      </c>
      <c r="AV168" s="11" t="s">
        <v>79</v>
      </c>
      <c r="AW168" s="11" t="s">
        <v>34</v>
      </c>
      <c r="AX168" s="11" t="s">
        <v>70</v>
      </c>
      <c r="AY168" s="213" t="s">
        <v>137</v>
      </c>
    </row>
    <row r="169" spans="2:65" s="12" customFormat="1" ht="13.5">
      <c r="B169" s="214"/>
      <c r="C169" s="215"/>
      <c r="D169" s="204" t="s">
        <v>149</v>
      </c>
      <c r="E169" s="216" t="s">
        <v>22</v>
      </c>
      <c r="F169" s="217" t="s">
        <v>151</v>
      </c>
      <c r="G169" s="215"/>
      <c r="H169" s="218">
        <v>47.1</v>
      </c>
      <c r="I169" s="219"/>
      <c r="J169" s="215"/>
      <c r="K169" s="215"/>
      <c r="L169" s="220"/>
      <c r="M169" s="221"/>
      <c r="N169" s="222"/>
      <c r="O169" s="222"/>
      <c r="P169" s="222"/>
      <c r="Q169" s="222"/>
      <c r="R169" s="222"/>
      <c r="S169" s="222"/>
      <c r="T169" s="223"/>
      <c r="AT169" s="224" t="s">
        <v>149</v>
      </c>
      <c r="AU169" s="224" t="s">
        <v>79</v>
      </c>
      <c r="AV169" s="12" t="s">
        <v>144</v>
      </c>
      <c r="AW169" s="12" t="s">
        <v>34</v>
      </c>
      <c r="AX169" s="12" t="s">
        <v>10</v>
      </c>
      <c r="AY169" s="224" t="s">
        <v>137</v>
      </c>
    </row>
    <row r="170" spans="2:65" s="1" customFormat="1" ht="25.5" customHeight="1">
      <c r="B170" s="39"/>
      <c r="C170" s="190" t="s">
        <v>218</v>
      </c>
      <c r="D170" s="190" t="s">
        <v>140</v>
      </c>
      <c r="E170" s="191" t="s">
        <v>326</v>
      </c>
      <c r="F170" s="192" t="s">
        <v>327</v>
      </c>
      <c r="G170" s="193" t="s">
        <v>173</v>
      </c>
      <c r="H170" s="194">
        <v>20</v>
      </c>
      <c r="I170" s="195"/>
      <c r="J170" s="196">
        <f>ROUND(I170*H170,0)</f>
        <v>0</v>
      </c>
      <c r="K170" s="192" t="s">
        <v>148</v>
      </c>
      <c r="L170" s="59"/>
      <c r="M170" s="197" t="s">
        <v>22</v>
      </c>
      <c r="N170" s="198" t="s">
        <v>41</v>
      </c>
      <c r="O170" s="40"/>
      <c r="P170" s="199">
        <f>O170*H170</f>
        <v>0</v>
      </c>
      <c r="Q170" s="199">
        <v>0</v>
      </c>
      <c r="R170" s="199">
        <f>Q170*H170</f>
        <v>0</v>
      </c>
      <c r="S170" s="199">
        <v>0</v>
      </c>
      <c r="T170" s="200">
        <f>S170*H170</f>
        <v>0</v>
      </c>
      <c r="AR170" s="22" t="s">
        <v>144</v>
      </c>
      <c r="AT170" s="22" t="s">
        <v>140</v>
      </c>
      <c r="AU170" s="22" t="s">
        <v>79</v>
      </c>
      <c r="AY170" s="22" t="s">
        <v>137</v>
      </c>
      <c r="BE170" s="201">
        <f>IF(N170="základní",J170,0)</f>
        <v>0</v>
      </c>
      <c r="BF170" s="201">
        <f>IF(N170="snížená",J170,0)</f>
        <v>0</v>
      </c>
      <c r="BG170" s="201">
        <f>IF(N170="zákl. přenesená",J170,0)</f>
        <v>0</v>
      </c>
      <c r="BH170" s="201">
        <f>IF(N170="sníž. přenesená",J170,0)</f>
        <v>0</v>
      </c>
      <c r="BI170" s="201">
        <f>IF(N170="nulová",J170,0)</f>
        <v>0</v>
      </c>
      <c r="BJ170" s="22" t="s">
        <v>10</v>
      </c>
      <c r="BK170" s="201">
        <f>ROUND(I170*H170,0)</f>
        <v>0</v>
      </c>
      <c r="BL170" s="22" t="s">
        <v>144</v>
      </c>
      <c r="BM170" s="22" t="s">
        <v>289</v>
      </c>
    </row>
    <row r="171" spans="2:65" s="11" customFormat="1" ht="13.5">
      <c r="B171" s="202"/>
      <c r="C171" s="203"/>
      <c r="D171" s="204" t="s">
        <v>149</v>
      </c>
      <c r="E171" s="205" t="s">
        <v>22</v>
      </c>
      <c r="F171" s="206" t="s">
        <v>452</v>
      </c>
      <c r="G171" s="203"/>
      <c r="H171" s="207">
        <v>20</v>
      </c>
      <c r="I171" s="208"/>
      <c r="J171" s="203"/>
      <c r="K171" s="203"/>
      <c r="L171" s="209"/>
      <c r="M171" s="210"/>
      <c r="N171" s="211"/>
      <c r="O171" s="211"/>
      <c r="P171" s="211"/>
      <c r="Q171" s="211"/>
      <c r="R171" s="211"/>
      <c r="S171" s="211"/>
      <c r="T171" s="212"/>
      <c r="AT171" s="213" t="s">
        <v>149</v>
      </c>
      <c r="AU171" s="213" t="s">
        <v>79</v>
      </c>
      <c r="AV171" s="11" t="s">
        <v>79</v>
      </c>
      <c r="AW171" s="11" t="s">
        <v>34</v>
      </c>
      <c r="AX171" s="11" t="s">
        <v>70</v>
      </c>
      <c r="AY171" s="213" t="s">
        <v>137</v>
      </c>
    </row>
    <row r="172" spans="2:65" s="12" customFormat="1" ht="13.5">
      <c r="B172" s="214"/>
      <c r="C172" s="215"/>
      <c r="D172" s="204" t="s">
        <v>149</v>
      </c>
      <c r="E172" s="216" t="s">
        <v>22</v>
      </c>
      <c r="F172" s="217" t="s">
        <v>151</v>
      </c>
      <c r="G172" s="215"/>
      <c r="H172" s="218">
        <v>20</v>
      </c>
      <c r="I172" s="219"/>
      <c r="J172" s="215"/>
      <c r="K172" s="215"/>
      <c r="L172" s="220"/>
      <c r="M172" s="221"/>
      <c r="N172" s="222"/>
      <c r="O172" s="222"/>
      <c r="P172" s="222"/>
      <c r="Q172" s="222"/>
      <c r="R172" s="222"/>
      <c r="S172" s="222"/>
      <c r="T172" s="223"/>
      <c r="AT172" s="224" t="s">
        <v>149</v>
      </c>
      <c r="AU172" s="224" t="s">
        <v>79</v>
      </c>
      <c r="AV172" s="12" t="s">
        <v>144</v>
      </c>
      <c r="AW172" s="12" t="s">
        <v>34</v>
      </c>
      <c r="AX172" s="12" t="s">
        <v>10</v>
      </c>
      <c r="AY172" s="224" t="s">
        <v>137</v>
      </c>
    </row>
    <row r="173" spans="2:65" s="1" customFormat="1" ht="25.5" customHeight="1">
      <c r="B173" s="39"/>
      <c r="C173" s="190" t="s">
        <v>290</v>
      </c>
      <c r="D173" s="190" t="s">
        <v>140</v>
      </c>
      <c r="E173" s="191" t="s">
        <v>330</v>
      </c>
      <c r="F173" s="192" t="s">
        <v>331</v>
      </c>
      <c r="G173" s="193" t="s">
        <v>234</v>
      </c>
      <c r="H173" s="235"/>
      <c r="I173" s="195"/>
      <c r="J173" s="196">
        <f>ROUND(I173*H173,0)</f>
        <v>0</v>
      </c>
      <c r="K173" s="192" t="s">
        <v>148</v>
      </c>
      <c r="L173" s="59"/>
      <c r="M173" s="197" t="s">
        <v>22</v>
      </c>
      <c r="N173" s="198" t="s">
        <v>41</v>
      </c>
      <c r="O173" s="40"/>
      <c r="P173" s="199">
        <f>O173*H173</f>
        <v>0</v>
      </c>
      <c r="Q173" s="199">
        <v>0</v>
      </c>
      <c r="R173" s="199">
        <f>Q173*H173</f>
        <v>0</v>
      </c>
      <c r="S173" s="199">
        <v>0</v>
      </c>
      <c r="T173" s="200">
        <f>S173*H173</f>
        <v>0</v>
      </c>
      <c r="AR173" s="22" t="s">
        <v>144</v>
      </c>
      <c r="AT173" s="22" t="s">
        <v>140</v>
      </c>
      <c r="AU173" s="22" t="s">
        <v>79</v>
      </c>
      <c r="AY173" s="22" t="s">
        <v>137</v>
      </c>
      <c r="BE173" s="201">
        <f>IF(N173="základní",J173,0)</f>
        <v>0</v>
      </c>
      <c r="BF173" s="201">
        <f>IF(N173="snížená",J173,0)</f>
        <v>0</v>
      </c>
      <c r="BG173" s="201">
        <f>IF(N173="zákl. přenesená",J173,0)</f>
        <v>0</v>
      </c>
      <c r="BH173" s="201">
        <f>IF(N173="sníž. přenesená",J173,0)</f>
        <v>0</v>
      </c>
      <c r="BI173" s="201">
        <f>IF(N173="nulová",J173,0)</f>
        <v>0</v>
      </c>
      <c r="BJ173" s="22" t="s">
        <v>10</v>
      </c>
      <c r="BK173" s="201">
        <f>ROUND(I173*H173,0)</f>
        <v>0</v>
      </c>
      <c r="BL173" s="22" t="s">
        <v>144</v>
      </c>
      <c r="BM173" s="22" t="s">
        <v>293</v>
      </c>
    </row>
    <row r="174" spans="2:65" s="10" customFormat="1" ht="29.85" customHeight="1">
      <c r="B174" s="174"/>
      <c r="C174" s="175"/>
      <c r="D174" s="176" t="s">
        <v>69</v>
      </c>
      <c r="E174" s="188" t="s">
        <v>333</v>
      </c>
      <c r="F174" s="188" t="s">
        <v>334</v>
      </c>
      <c r="G174" s="175"/>
      <c r="H174" s="175"/>
      <c r="I174" s="178"/>
      <c r="J174" s="189">
        <f>BK174</f>
        <v>0</v>
      </c>
      <c r="K174" s="175"/>
      <c r="L174" s="180"/>
      <c r="M174" s="181"/>
      <c r="N174" s="182"/>
      <c r="O174" s="182"/>
      <c r="P174" s="183">
        <f>SUM(P175:P185)</f>
        <v>0</v>
      </c>
      <c r="Q174" s="182"/>
      <c r="R174" s="183">
        <f>SUM(R175:R185)</f>
        <v>0</v>
      </c>
      <c r="S174" s="182"/>
      <c r="T174" s="184">
        <f>SUM(T175:T185)</f>
        <v>0</v>
      </c>
      <c r="AR174" s="185" t="s">
        <v>10</v>
      </c>
      <c r="AT174" s="186" t="s">
        <v>69</v>
      </c>
      <c r="AU174" s="186" t="s">
        <v>10</v>
      </c>
      <c r="AY174" s="185" t="s">
        <v>137</v>
      </c>
      <c r="BK174" s="187">
        <f>SUM(BK175:BK185)</f>
        <v>0</v>
      </c>
    </row>
    <row r="175" spans="2:65" s="1" customFormat="1" ht="25.5" customHeight="1">
      <c r="B175" s="39"/>
      <c r="C175" s="190" t="s">
        <v>223</v>
      </c>
      <c r="D175" s="190" t="s">
        <v>140</v>
      </c>
      <c r="E175" s="191" t="s">
        <v>336</v>
      </c>
      <c r="F175" s="192" t="s">
        <v>337</v>
      </c>
      <c r="G175" s="193" t="s">
        <v>147</v>
      </c>
      <c r="H175" s="194">
        <v>301</v>
      </c>
      <c r="I175" s="195"/>
      <c r="J175" s="196">
        <f>ROUND(I175*H175,0)</f>
        <v>0</v>
      </c>
      <c r="K175" s="192" t="s">
        <v>22</v>
      </c>
      <c r="L175" s="59"/>
      <c r="M175" s="197" t="s">
        <v>22</v>
      </c>
      <c r="N175" s="198" t="s">
        <v>41</v>
      </c>
      <c r="O175" s="40"/>
      <c r="P175" s="199">
        <f>O175*H175</f>
        <v>0</v>
      </c>
      <c r="Q175" s="199">
        <v>0</v>
      </c>
      <c r="R175" s="199">
        <f>Q175*H175</f>
        <v>0</v>
      </c>
      <c r="S175" s="199">
        <v>0</v>
      </c>
      <c r="T175" s="200">
        <f>S175*H175</f>
        <v>0</v>
      </c>
      <c r="AR175" s="22" t="s">
        <v>144</v>
      </c>
      <c r="AT175" s="22" t="s">
        <v>140</v>
      </c>
      <c r="AU175" s="22" t="s">
        <v>79</v>
      </c>
      <c r="AY175" s="22" t="s">
        <v>137</v>
      </c>
      <c r="BE175" s="201">
        <f>IF(N175="základní",J175,0)</f>
        <v>0</v>
      </c>
      <c r="BF175" s="201">
        <f>IF(N175="snížená",J175,0)</f>
        <v>0</v>
      </c>
      <c r="BG175" s="201">
        <f>IF(N175="zákl. přenesená",J175,0)</f>
        <v>0</v>
      </c>
      <c r="BH175" s="201">
        <f>IF(N175="sníž. přenesená",J175,0)</f>
        <v>0</v>
      </c>
      <c r="BI175" s="201">
        <f>IF(N175="nulová",J175,0)</f>
        <v>0</v>
      </c>
      <c r="BJ175" s="22" t="s">
        <v>10</v>
      </c>
      <c r="BK175" s="201">
        <f>ROUND(I175*H175,0)</f>
        <v>0</v>
      </c>
      <c r="BL175" s="22" t="s">
        <v>144</v>
      </c>
      <c r="BM175" s="22" t="s">
        <v>296</v>
      </c>
    </row>
    <row r="176" spans="2:65" s="11" customFormat="1" ht="13.5">
      <c r="B176" s="202"/>
      <c r="C176" s="203"/>
      <c r="D176" s="204" t="s">
        <v>149</v>
      </c>
      <c r="E176" s="205" t="s">
        <v>22</v>
      </c>
      <c r="F176" s="206" t="s">
        <v>453</v>
      </c>
      <c r="G176" s="203"/>
      <c r="H176" s="207">
        <v>301</v>
      </c>
      <c r="I176" s="208"/>
      <c r="J176" s="203"/>
      <c r="K176" s="203"/>
      <c r="L176" s="209"/>
      <c r="M176" s="210"/>
      <c r="N176" s="211"/>
      <c r="O176" s="211"/>
      <c r="P176" s="211"/>
      <c r="Q176" s="211"/>
      <c r="R176" s="211"/>
      <c r="S176" s="211"/>
      <c r="T176" s="212"/>
      <c r="AT176" s="213" t="s">
        <v>149</v>
      </c>
      <c r="AU176" s="213" t="s">
        <v>79</v>
      </c>
      <c r="AV176" s="11" t="s">
        <v>79</v>
      </c>
      <c r="AW176" s="11" t="s">
        <v>34</v>
      </c>
      <c r="AX176" s="11" t="s">
        <v>70</v>
      </c>
      <c r="AY176" s="213" t="s">
        <v>137</v>
      </c>
    </row>
    <row r="177" spans="2:65" s="12" customFormat="1" ht="13.5">
      <c r="B177" s="214"/>
      <c r="C177" s="215"/>
      <c r="D177" s="204" t="s">
        <v>149</v>
      </c>
      <c r="E177" s="216" t="s">
        <v>22</v>
      </c>
      <c r="F177" s="217" t="s">
        <v>151</v>
      </c>
      <c r="G177" s="215"/>
      <c r="H177" s="218">
        <v>301</v>
      </c>
      <c r="I177" s="219"/>
      <c r="J177" s="215"/>
      <c r="K177" s="215"/>
      <c r="L177" s="220"/>
      <c r="M177" s="221"/>
      <c r="N177" s="222"/>
      <c r="O177" s="222"/>
      <c r="P177" s="222"/>
      <c r="Q177" s="222"/>
      <c r="R177" s="222"/>
      <c r="S177" s="222"/>
      <c r="T177" s="223"/>
      <c r="AT177" s="224" t="s">
        <v>149</v>
      </c>
      <c r="AU177" s="224" t="s">
        <v>79</v>
      </c>
      <c r="AV177" s="12" t="s">
        <v>144</v>
      </c>
      <c r="AW177" s="12" t="s">
        <v>34</v>
      </c>
      <c r="AX177" s="12" t="s">
        <v>10</v>
      </c>
      <c r="AY177" s="224" t="s">
        <v>137</v>
      </c>
    </row>
    <row r="178" spans="2:65" s="1" customFormat="1" ht="16.5" customHeight="1">
      <c r="B178" s="39"/>
      <c r="C178" s="190" t="s">
        <v>298</v>
      </c>
      <c r="D178" s="190" t="s">
        <v>140</v>
      </c>
      <c r="E178" s="191" t="s">
        <v>340</v>
      </c>
      <c r="F178" s="192" t="s">
        <v>454</v>
      </c>
      <c r="G178" s="193" t="s">
        <v>143</v>
      </c>
      <c r="H178" s="194">
        <v>8</v>
      </c>
      <c r="I178" s="195"/>
      <c r="J178" s="196">
        <f>ROUND(I178*H178,0)</f>
        <v>0</v>
      </c>
      <c r="K178" s="192" t="s">
        <v>22</v>
      </c>
      <c r="L178" s="59"/>
      <c r="M178" s="197" t="s">
        <v>22</v>
      </c>
      <c r="N178" s="198" t="s">
        <v>41</v>
      </c>
      <c r="O178" s="40"/>
      <c r="P178" s="199">
        <f>O178*H178</f>
        <v>0</v>
      </c>
      <c r="Q178" s="199">
        <v>0</v>
      </c>
      <c r="R178" s="199">
        <f>Q178*H178</f>
        <v>0</v>
      </c>
      <c r="S178" s="199">
        <v>0</v>
      </c>
      <c r="T178" s="200">
        <f>S178*H178</f>
        <v>0</v>
      </c>
      <c r="AR178" s="22" t="s">
        <v>144</v>
      </c>
      <c r="AT178" s="22" t="s">
        <v>140</v>
      </c>
      <c r="AU178" s="22" t="s">
        <v>79</v>
      </c>
      <c r="AY178" s="22" t="s">
        <v>137</v>
      </c>
      <c r="BE178" s="201">
        <f>IF(N178="základní",J178,0)</f>
        <v>0</v>
      </c>
      <c r="BF178" s="201">
        <f>IF(N178="snížená",J178,0)</f>
        <v>0</v>
      </c>
      <c r="BG178" s="201">
        <f>IF(N178="zákl. přenesená",J178,0)</f>
        <v>0</v>
      </c>
      <c r="BH178" s="201">
        <f>IF(N178="sníž. přenesená",J178,0)</f>
        <v>0</v>
      </c>
      <c r="BI178" s="201">
        <f>IF(N178="nulová",J178,0)</f>
        <v>0</v>
      </c>
      <c r="BJ178" s="22" t="s">
        <v>10</v>
      </c>
      <c r="BK178" s="201">
        <f>ROUND(I178*H178,0)</f>
        <v>0</v>
      </c>
      <c r="BL178" s="22" t="s">
        <v>144</v>
      </c>
      <c r="BM178" s="22" t="s">
        <v>301</v>
      </c>
    </row>
    <row r="179" spans="2:65" s="11" customFormat="1" ht="13.5">
      <c r="B179" s="202"/>
      <c r="C179" s="203"/>
      <c r="D179" s="204" t="s">
        <v>149</v>
      </c>
      <c r="E179" s="205" t="s">
        <v>22</v>
      </c>
      <c r="F179" s="206" t="s">
        <v>455</v>
      </c>
      <c r="G179" s="203"/>
      <c r="H179" s="207">
        <v>8</v>
      </c>
      <c r="I179" s="208"/>
      <c r="J179" s="203"/>
      <c r="K179" s="203"/>
      <c r="L179" s="209"/>
      <c r="M179" s="210"/>
      <c r="N179" s="211"/>
      <c r="O179" s="211"/>
      <c r="P179" s="211"/>
      <c r="Q179" s="211"/>
      <c r="R179" s="211"/>
      <c r="S179" s="211"/>
      <c r="T179" s="212"/>
      <c r="AT179" s="213" t="s">
        <v>149</v>
      </c>
      <c r="AU179" s="213" t="s">
        <v>79</v>
      </c>
      <c r="AV179" s="11" t="s">
        <v>79</v>
      </c>
      <c r="AW179" s="11" t="s">
        <v>34</v>
      </c>
      <c r="AX179" s="11" t="s">
        <v>70</v>
      </c>
      <c r="AY179" s="213" t="s">
        <v>137</v>
      </c>
    </row>
    <row r="180" spans="2:65" s="12" customFormat="1" ht="13.5">
      <c r="B180" s="214"/>
      <c r="C180" s="215"/>
      <c r="D180" s="204" t="s">
        <v>149</v>
      </c>
      <c r="E180" s="216" t="s">
        <v>22</v>
      </c>
      <c r="F180" s="217" t="s">
        <v>151</v>
      </c>
      <c r="G180" s="215"/>
      <c r="H180" s="218">
        <v>8</v>
      </c>
      <c r="I180" s="219"/>
      <c r="J180" s="215"/>
      <c r="K180" s="215"/>
      <c r="L180" s="220"/>
      <c r="M180" s="221"/>
      <c r="N180" s="222"/>
      <c r="O180" s="222"/>
      <c r="P180" s="222"/>
      <c r="Q180" s="222"/>
      <c r="R180" s="222"/>
      <c r="S180" s="222"/>
      <c r="T180" s="223"/>
      <c r="AT180" s="224" t="s">
        <v>149</v>
      </c>
      <c r="AU180" s="224" t="s">
        <v>79</v>
      </c>
      <c r="AV180" s="12" t="s">
        <v>144</v>
      </c>
      <c r="AW180" s="12" t="s">
        <v>34</v>
      </c>
      <c r="AX180" s="12" t="s">
        <v>10</v>
      </c>
      <c r="AY180" s="224" t="s">
        <v>137</v>
      </c>
    </row>
    <row r="181" spans="2:65" s="1" customFormat="1" ht="16.5" customHeight="1">
      <c r="B181" s="39"/>
      <c r="C181" s="190" t="s">
        <v>226</v>
      </c>
      <c r="D181" s="190" t="s">
        <v>140</v>
      </c>
      <c r="E181" s="191" t="s">
        <v>345</v>
      </c>
      <c r="F181" s="192" t="s">
        <v>346</v>
      </c>
      <c r="G181" s="193" t="s">
        <v>147</v>
      </c>
      <c r="H181" s="194">
        <v>301</v>
      </c>
      <c r="I181" s="195"/>
      <c r="J181" s="196">
        <f>ROUND(I181*H181,0)</f>
        <v>0</v>
      </c>
      <c r="K181" s="192" t="s">
        <v>148</v>
      </c>
      <c r="L181" s="59"/>
      <c r="M181" s="197" t="s">
        <v>22</v>
      </c>
      <c r="N181" s="198" t="s">
        <v>41</v>
      </c>
      <c r="O181" s="40"/>
      <c r="P181" s="199">
        <f>O181*H181</f>
        <v>0</v>
      </c>
      <c r="Q181" s="199">
        <v>0</v>
      </c>
      <c r="R181" s="199">
        <f>Q181*H181</f>
        <v>0</v>
      </c>
      <c r="S181" s="199">
        <v>0</v>
      </c>
      <c r="T181" s="200">
        <f>S181*H181</f>
        <v>0</v>
      </c>
      <c r="AR181" s="22" t="s">
        <v>144</v>
      </c>
      <c r="AT181" s="22" t="s">
        <v>140</v>
      </c>
      <c r="AU181" s="22" t="s">
        <v>79</v>
      </c>
      <c r="AY181" s="22" t="s">
        <v>137</v>
      </c>
      <c r="BE181" s="201">
        <f>IF(N181="základní",J181,0)</f>
        <v>0</v>
      </c>
      <c r="BF181" s="201">
        <f>IF(N181="snížená",J181,0)</f>
        <v>0</v>
      </c>
      <c r="BG181" s="201">
        <f>IF(N181="zákl. přenesená",J181,0)</f>
        <v>0</v>
      </c>
      <c r="BH181" s="201">
        <f>IF(N181="sníž. přenesená",J181,0)</f>
        <v>0</v>
      </c>
      <c r="BI181" s="201">
        <f>IF(N181="nulová",J181,0)</f>
        <v>0</v>
      </c>
      <c r="BJ181" s="22" t="s">
        <v>10</v>
      </c>
      <c r="BK181" s="201">
        <f>ROUND(I181*H181,0)</f>
        <v>0</v>
      </c>
      <c r="BL181" s="22" t="s">
        <v>144</v>
      </c>
      <c r="BM181" s="22" t="s">
        <v>305</v>
      </c>
    </row>
    <row r="182" spans="2:65" s="1" customFormat="1" ht="25.5" customHeight="1">
      <c r="B182" s="39"/>
      <c r="C182" s="190" t="s">
        <v>307</v>
      </c>
      <c r="D182" s="190" t="s">
        <v>140</v>
      </c>
      <c r="E182" s="191" t="s">
        <v>348</v>
      </c>
      <c r="F182" s="192" t="s">
        <v>349</v>
      </c>
      <c r="G182" s="193" t="s">
        <v>173</v>
      </c>
      <c r="H182" s="194">
        <v>7.5</v>
      </c>
      <c r="I182" s="195"/>
      <c r="J182" s="196">
        <f>ROUND(I182*H182,0)</f>
        <v>0</v>
      </c>
      <c r="K182" s="192" t="s">
        <v>148</v>
      </c>
      <c r="L182" s="59"/>
      <c r="M182" s="197" t="s">
        <v>22</v>
      </c>
      <c r="N182" s="198" t="s">
        <v>41</v>
      </c>
      <c r="O182" s="40"/>
      <c r="P182" s="199">
        <f>O182*H182</f>
        <v>0</v>
      </c>
      <c r="Q182" s="199">
        <v>0</v>
      </c>
      <c r="R182" s="199">
        <f>Q182*H182</f>
        <v>0</v>
      </c>
      <c r="S182" s="199">
        <v>0</v>
      </c>
      <c r="T182" s="200">
        <f>S182*H182</f>
        <v>0</v>
      </c>
      <c r="AR182" s="22" t="s">
        <v>144</v>
      </c>
      <c r="AT182" s="22" t="s">
        <v>140</v>
      </c>
      <c r="AU182" s="22" t="s">
        <v>79</v>
      </c>
      <c r="AY182" s="22" t="s">
        <v>137</v>
      </c>
      <c r="BE182" s="201">
        <f>IF(N182="základní",J182,0)</f>
        <v>0</v>
      </c>
      <c r="BF182" s="201">
        <f>IF(N182="snížená",J182,0)</f>
        <v>0</v>
      </c>
      <c r="BG182" s="201">
        <f>IF(N182="zákl. přenesená",J182,0)</f>
        <v>0</v>
      </c>
      <c r="BH182" s="201">
        <f>IF(N182="sníž. přenesená",J182,0)</f>
        <v>0</v>
      </c>
      <c r="BI182" s="201">
        <f>IF(N182="nulová",J182,0)</f>
        <v>0</v>
      </c>
      <c r="BJ182" s="22" t="s">
        <v>10</v>
      </c>
      <c r="BK182" s="201">
        <f>ROUND(I182*H182,0)</f>
        <v>0</v>
      </c>
      <c r="BL182" s="22" t="s">
        <v>144</v>
      </c>
      <c r="BM182" s="22" t="s">
        <v>310</v>
      </c>
    </row>
    <row r="183" spans="2:65" s="1" customFormat="1" ht="25.5" customHeight="1">
      <c r="B183" s="39"/>
      <c r="C183" s="190" t="s">
        <v>231</v>
      </c>
      <c r="D183" s="190" t="s">
        <v>140</v>
      </c>
      <c r="E183" s="191" t="s">
        <v>456</v>
      </c>
      <c r="F183" s="192" t="s">
        <v>457</v>
      </c>
      <c r="G183" s="193" t="s">
        <v>147</v>
      </c>
      <c r="H183" s="194">
        <v>301</v>
      </c>
      <c r="I183" s="195"/>
      <c r="J183" s="196">
        <f>ROUND(I183*H183,0)</f>
        <v>0</v>
      </c>
      <c r="K183" s="192" t="s">
        <v>148</v>
      </c>
      <c r="L183" s="59"/>
      <c r="M183" s="197" t="s">
        <v>22</v>
      </c>
      <c r="N183" s="198" t="s">
        <v>41</v>
      </c>
      <c r="O183" s="40"/>
      <c r="P183" s="199">
        <f>O183*H183</f>
        <v>0</v>
      </c>
      <c r="Q183" s="199">
        <v>0</v>
      </c>
      <c r="R183" s="199">
        <f>Q183*H183</f>
        <v>0</v>
      </c>
      <c r="S183" s="199">
        <v>0</v>
      </c>
      <c r="T183" s="200">
        <f>S183*H183</f>
        <v>0</v>
      </c>
      <c r="AR183" s="22" t="s">
        <v>144</v>
      </c>
      <c r="AT183" s="22" t="s">
        <v>140</v>
      </c>
      <c r="AU183" s="22" t="s">
        <v>79</v>
      </c>
      <c r="AY183" s="22" t="s">
        <v>137</v>
      </c>
      <c r="BE183" s="201">
        <f>IF(N183="základní",J183,0)</f>
        <v>0</v>
      </c>
      <c r="BF183" s="201">
        <f>IF(N183="snížená",J183,0)</f>
        <v>0</v>
      </c>
      <c r="BG183" s="201">
        <f>IF(N183="zákl. přenesená",J183,0)</f>
        <v>0</v>
      </c>
      <c r="BH183" s="201">
        <f>IF(N183="sníž. přenesená",J183,0)</f>
        <v>0</v>
      </c>
      <c r="BI183" s="201">
        <f>IF(N183="nulová",J183,0)</f>
        <v>0</v>
      </c>
      <c r="BJ183" s="22" t="s">
        <v>10</v>
      </c>
      <c r="BK183" s="201">
        <f>ROUND(I183*H183,0)</f>
        <v>0</v>
      </c>
      <c r="BL183" s="22" t="s">
        <v>144</v>
      </c>
      <c r="BM183" s="22" t="s">
        <v>314</v>
      </c>
    </row>
    <row r="184" spans="2:65" s="1" customFormat="1" ht="25.5" customHeight="1">
      <c r="B184" s="39"/>
      <c r="C184" s="190" t="s">
        <v>316</v>
      </c>
      <c r="D184" s="190" t="s">
        <v>140</v>
      </c>
      <c r="E184" s="191" t="s">
        <v>458</v>
      </c>
      <c r="F184" s="192" t="s">
        <v>459</v>
      </c>
      <c r="G184" s="193" t="s">
        <v>173</v>
      </c>
      <c r="H184" s="194">
        <v>7.5</v>
      </c>
      <c r="I184" s="195"/>
      <c r="J184" s="196">
        <f>ROUND(I184*H184,0)</f>
        <v>0</v>
      </c>
      <c r="K184" s="192" t="s">
        <v>148</v>
      </c>
      <c r="L184" s="59"/>
      <c r="M184" s="197" t="s">
        <v>22</v>
      </c>
      <c r="N184" s="198" t="s">
        <v>41</v>
      </c>
      <c r="O184" s="40"/>
      <c r="P184" s="199">
        <f>O184*H184</f>
        <v>0</v>
      </c>
      <c r="Q184" s="199">
        <v>0</v>
      </c>
      <c r="R184" s="199">
        <f>Q184*H184</f>
        <v>0</v>
      </c>
      <c r="S184" s="199">
        <v>0</v>
      </c>
      <c r="T184" s="200">
        <f>S184*H184</f>
        <v>0</v>
      </c>
      <c r="AR184" s="22" t="s">
        <v>144</v>
      </c>
      <c r="AT184" s="22" t="s">
        <v>140</v>
      </c>
      <c r="AU184" s="22" t="s">
        <v>79</v>
      </c>
      <c r="AY184" s="22" t="s">
        <v>137</v>
      </c>
      <c r="BE184" s="201">
        <f>IF(N184="základní",J184,0)</f>
        <v>0</v>
      </c>
      <c r="BF184" s="201">
        <f>IF(N184="snížená",J184,0)</f>
        <v>0</v>
      </c>
      <c r="BG184" s="201">
        <f>IF(N184="zákl. přenesená",J184,0)</f>
        <v>0</v>
      </c>
      <c r="BH184" s="201">
        <f>IF(N184="sníž. přenesená",J184,0)</f>
        <v>0</v>
      </c>
      <c r="BI184" s="201">
        <f>IF(N184="nulová",J184,0)</f>
        <v>0</v>
      </c>
      <c r="BJ184" s="22" t="s">
        <v>10</v>
      </c>
      <c r="BK184" s="201">
        <f>ROUND(I184*H184,0)</f>
        <v>0</v>
      </c>
      <c r="BL184" s="22" t="s">
        <v>144</v>
      </c>
      <c r="BM184" s="22" t="s">
        <v>319</v>
      </c>
    </row>
    <row r="185" spans="2:65" s="1" customFormat="1" ht="16.5" customHeight="1">
      <c r="B185" s="39"/>
      <c r="C185" s="190" t="s">
        <v>235</v>
      </c>
      <c r="D185" s="190" t="s">
        <v>140</v>
      </c>
      <c r="E185" s="191" t="s">
        <v>360</v>
      </c>
      <c r="F185" s="192" t="s">
        <v>361</v>
      </c>
      <c r="G185" s="193" t="s">
        <v>234</v>
      </c>
      <c r="H185" s="235"/>
      <c r="I185" s="195"/>
      <c r="J185" s="196">
        <f>ROUND(I185*H185,0)</f>
        <v>0</v>
      </c>
      <c r="K185" s="192" t="s">
        <v>148</v>
      </c>
      <c r="L185" s="59"/>
      <c r="M185" s="197" t="s">
        <v>22</v>
      </c>
      <c r="N185" s="198" t="s">
        <v>41</v>
      </c>
      <c r="O185" s="40"/>
      <c r="P185" s="199">
        <f>O185*H185</f>
        <v>0</v>
      </c>
      <c r="Q185" s="199">
        <v>0</v>
      </c>
      <c r="R185" s="199">
        <f>Q185*H185</f>
        <v>0</v>
      </c>
      <c r="S185" s="199">
        <v>0</v>
      </c>
      <c r="T185" s="200">
        <f>S185*H185</f>
        <v>0</v>
      </c>
      <c r="AR185" s="22" t="s">
        <v>144</v>
      </c>
      <c r="AT185" s="22" t="s">
        <v>140</v>
      </c>
      <c r="AU185" s="22" t="s">
        <v>79</v>
      </c>
      <c r="AY185" s="22" t="s">
        <v>137</v>
      </c>
      <c r="BE185" s="201">
        <f>IF(N185="základní",J185,0)</f>
        <v>0</v>
      </c>
      <c r="BF185" s="201">
        <f>IF(N185="snížená",J185,0)</f>
        <v>0</v>
      </c>
      <c r="BG185" s="201">
        <f>IF(N185="zákl. přenesená",J185,0)</f>
        <v>0</v>
      </c>
      <c r="BH185" s="201">
        <f>IF(N185="sníž. přenesená",J185,0)</f>
        <v>0</v>
      </c>
      <c r="BI185" s="201">
        <f>IF(N185="nulová",J185,0)</f>
        <v>0</v>
      </c>
      <c r="BJ185" s="22" t="s">
        <v>10</v>
      </c>
      <c r="BK185" s="201">
        <f>ROUND(I185*H185,0)</f>
        <v>0</v>
      </c>
      <c r="BL185" s="22" t="s">
        <v>144</v>
      </c>
      <c r="BM185" s="22" t="s">
        <v>323</v>
      </c>
    </row>
    <row r="186" spans="2:65" s="10" customFormat="1" ht="29.85" customHeight="1">
      <c r="B186" s="174"/>
      <c r="C186" s="175"/>
      <c r="D186" s="176" t="s">
        <v>69</v>
      </c>
      <c r="E186" s="188" t="s">
        <v>363</v>
      </c>
      <c r="F186" s="188" t="s">
        <v>364</v>
      </c>
      <c r="G186" s="175"/>
      <c r="H186" s="175"/>
      <c r="I186" s="178"/>
      <c r="J186" s="189">
        <f>BK186</f>
        <v>0</v>
      </c>
      <c r="K186" s="175"/>
      <c r="L186" s="180"/>
      <c r="M186" s="181"/>
      <c r="N186" s="182"/>
      <c r="O186" s="182"/>
      <c r="P186" s="183">
        <f>SUM(P187:P190)</f>
        <v>0</v>
      </c>
      <c r="Q186" s="182"/>
      <c r="R186" s="183">
        <f>SUM(R187:R190)</f>
        <v>0</v>
      </c>
      <c r="S186" s="182"/>
      <c r="T186" s="184">
        <f>SUM(T187:T190)</f>
        <v>0</v>
      </c>
      <c r="AR186" s="185" t="s">
        <v>10</v>
      </c>
      <c r="AT186" s="186" t="s">
        <v>69</v>
      </c>
      <c r="AU186" s="186" t="s">
        <v>10</v>
      </c>
      <c r="AY186" s="185" t="s">
        <v>137</v>
      </c>
      <c r="BK186" s="187">
        <f>SUM(BK187:BK190)</f>
        <v>0</v>
      </c>
    </row>
    <row r="187" spans="2:65" s="1" customFormat="1" ht="25.5" customHeight="1">
      <c r="B187" s="39"/>
      <c r="C187" s="190" t="s">
        <v>325</v>
      </c>
      <c r="D187" s="190" t="s">
        <v>140</v>
      </c>
      <c r="E187" s="191" t="s">
        <v>365</v>
      </c>
      <c r="F187" s="192" t="s">
        <v>460</v>
      </c>
      <c r="G187" s="193" t="s">
        <v>143</v>
      </c>
      <c r="H187" s="194">
        <v>3</v>
      </c>
      <c r="I187" s="195"/>
      <c r="J187" s="196">
        <f>ROUND(I187*H187,0)</f>
        <v>0</v>
      </c>
      <c r="K187" s="192" t="s">
        <v>22</v>
      </c>
      <c r="L187" s="59"/>
      <c r="M187" s="197" t="s">
        <v>22</v>
      </c>
      <c r="N187" s="198" t="s">
        <v>41</v>
      </c>
      <c r="O187" s="40"/>
      <c r="P187" s="199">
        <f>O187*H187</f>
        <v>0</v>
      </c>
      <c r="Q187" s="199">
        <v>0</v>
      </c>
      <c r="R187" s="199">
        <f>Q187*H187</f>
        <v>0</v>
      </c>
      <c r="S187" s="199">
        <v>0</v>
      </c>
      <c r="T187" s="200">
        <f>S187*H187</f>
        <v>0</v>
      </c>
      <c r="AR187" s="22" t="s">
        <v>144</v>
      </c>
      <c r="AT187" s="22" t="s">
        <v>140</v>
      </c>
      <c r="AU187" s="22" t="s">
        <v>79</v>
      </c>
      <c r="AY187" s="22" t="s">
        <v>137</v>
      </c>
      <c r="BE187" s="201">
        <f>IF(N187="základní",J187,0)</f>
        <v>0</v>
      </c>
      <c r="BF187" s="201">
        <f>IF(N187="snížená",J187,0)</f>
        <v>0</v>
      </c>
      <c r="BG187" s="201">
        <f>IF(N187="zákl. přenesená",J187,0)</f>
        <v>0</v>
      </c>
      <c r="BH187" s="201">
        <f>IF(N187="sníž. přenesená",J187,0)</f>
        <v>0</v>
      </c>
      <c r="BI187" s="201">
        <f>IF(N187="nulová",J187,0)</f>
        <v>0</v>
      </c>
      <c r="BJ187" s="22" t="s">
        <v>10</v>
      </c>
      <c r="BK187" s="201">
        <f>ROUND(I187*H187,0)</f>
        <v>0</v>
      </c>
      <c r="BL187" s="22" t="s">
        <v>144</v>
      </c>
      <c r="BM187" s="22" t="s">
        <v>328</v>
      </c>
    </row>
    <row r="188" spans="2:65" s="11" customFormat="1" ht="13.5">
      <c r="B188" s="202"/>
      <c r="C188" s="203"/>
      <c r="D188" s="204" t="s">
        <v>149</v>
      </c>
      <c r="E188" s="205" t="s">
        <v>22</v>
      </c>
      <c r="F188" s="206" t="s">
        <v>461</v>
      </c>
      <c r="G188" s="203"/>
      <c r="H188" s="207">
        <v>3</v>
      </c>
      <c r="I188" s="208"/>
      <c r="J188" s="203"/>
      <c r="K188" s="203"/>
      <c r="L188" s="209"/>
      <c r="M188" s="210"/>
      <c r="N188" s="211"/>
      <c r="O188" s="211"/>
      <c r="P188" s="211"/>
      <c r="Q188" s="211"/>
      <c r="R188" s="211"/>
      <c r="S188" s="211"/>
      <c r="T188" s="212"/>
      <c r="AT188" s="213" t="s">
        <v>149</v>
      </c>
      <c r="AU188" s="213" t="s">
        <v>79</v>
      </c>
      <c r="AV188" s="11" t="s">
        <v>79</v>
      </c>
      <c r="AW188" s="11" t="s">
        <v>34</v>
      </c>
      <c r="AX188" s="11" t="s">
        <v>70</v>
      </c>
      <c r="AY188" s="213" t="s">
        <v>137</v>
      </c>
    </row>
    <row r="189" spans="2:65" s="12" customFormat="1" ht="13.5">
      <c r="B189" s="214"/>
      <c r="C189" s="215"/>
      <c r="D189" s="204" t="s">
        <v>149</v>
      </c>
      <c r="E189" s="216" t="s">
        <v>22</v>
      </c>
      <c r="F189" s="217" t="s">
        <v>151</v>
      </c>
      <c r="G189" s="215"/>
      <c r="H189" s="218">
        <v>3</v>
      </c>
      <c r="I189" s="219"/>
      <c r="J189" s="215"/>
      <c r="K189" s="215"/>
      <c r="L189" s="220"/>
      <c r="M189" s="221"/>
      <c r="N189" s="222"/>
      <c r="O189" s="222"/>
      <c r="P189" s="222"/>
      <c r="Q189" s="222"/>
      <c r="R189" s="222"/>
      <c r="S189" s="222"/>
      <c r="T189" s="223"/>
      <c r="AT189" s="224" t="s">
        <v>149</v>
      </c>
      <c r="AU189" s="224" t="s">
        <v>79</v>
      </c>
      <c r="AV189" s="12" t="s">
        <v>144</v>
      </c>
      <c r="AW189" s="12" t="s">
        <v>34</v>
      </c>
      <c r="AX189" s="12" t="s">
        <v>10</v>
      </c>
      <c r="AY189" s="224" t="s">
        <v>137</v>
      </c>
    </row>
    <row r="190" spans="2:65" s="1" customFormat="1" ht="25.5" customHeight="1">
      <c r="B190" s="39"/>
      <c r="C190" s="190" t="s">
        <v>240</v>
      </c>
      <c r="D190" s="190" t="s">
        <v>140</v>
      </c>
      <c r="E190" s="191" t="s">
        <v>370</v>
      </c>
      <c r="F190" s="192" t="s">
        <v>371</v>
      </c>
      <c r="G190" s="193" t="s">
        <v>234</v>
      </c>
      <c r="H190" s="235"/>
      <c r="I190" s="195"/>
      <c r="J190" s="196">
        <f>ROUND(I190*H190,0)</f>
        <v>0</v>
      </c>
      <c r="K190" s="192" t="s">
        <v>148</v>
      </c>
      <c r="L190" s="59"/>
      <c r="M190" s="197" t="s">
        <v>22</v>
      </c>
      <c r="N190" s="198" t="s">
        <v>41</v>
      </c>
      <c r="O190" s="40"/>
      <c r="P190" s="199">
        <f>O190*H190</f>
        <v>0</v>
      </c>
      <c r="Q190" s="199">
        <v>0</v>
      </c>
      <c r="R190" s="199">
        <f>Q190*H190</f>
        <v>0</v>
      </c>
      <c r="S190" s="199">
        <v>0</v>
      </c>
      <c r="T190" s="200">
        <f>S190*H190</f>
        <v>0</v>
      </c>
      <c r="AR190" s="22" t="s">
        <v>144</v>
      </c>
      <c r="AT190" s="22" t="s">
        <v>140</v>
      </c>
      <c r="AU190" s="22" t="s">
        <v>79</v>
      </c>
      <c r="AY190" s="22" t="s">
        <v>137</v>
      </c>
      <c r="BE190" s="201">
        <f>IF(N190="základní",J190,0)</f>
        <v>0</v>
      </c>
      <c r="BF190" s="201">
        <f>IF(N190="snížená",J190,0)</f>
        <v>0</v>
      </c>
      <c r="BG190" s="201">
        <f>IF(N190="zákl. přenesená",J190,0)</f>
        <v>0</v>
      </c>
      <c r="BH190" s="201">
        <f>IF(N190="sníž. přenesená",J190,0)</f>
        <v>0</v>
      </c>
      <c r="BI190" s="201">
        <f>IF(N190="nulová",J190,0)</f>
        <v>0</v>
      </c>
      <c r="BJ190" s="22" t="s">
        <v>10</v>
      </c>
      <c r="BK190" s="201">
        <f>ROUND(I190*H190,0)</f>
        <v>0</v>
      </c>
      <c r="BL190" s="22" t="s">
        <v>144</v>
      </c>
      <c r="BM190" s="22" t="s">
        <v>332</v>
      </c>
    </row>
    <row r="191" spans="2:65" s="10" customFormat="1" ht="29.85" customHeight="1">
      <c r="B191" s="174"/>
      <c r="C191" s="175"/>
      <c r="D191" s="176" t="s">
        <v>69</v>
      </c>
      <c r="E191" s="188" t="s">
        <v>373</v>
      </c>
      <c r="F191" s="188" t="s">
        <v>374</v>
      </c>
      <c r="G191" s="175"/>
      <c r="H191" s="175"/>
      <c r="I191" s="178"/>
      <c r="J191" s="189">
        <f>BK191</f>
        <v>0</v>
      </c>
      <c r="K191" s="175"/>
      <c r="L191" s="180"/>
      <c r="M191" s="181"/>
      <c r="N191" s="182"/>
      <c r="O191" s="182"/>
      <c r="P191" s="183">
        <f>SUM(P192:P194)</f>
        <v>0</v>
      </c>
      <c r="Q191" s="182"/>
      <c r="R191" s="183">
        <f>SUM(R192:R194)</f>
        <v>0</v>
      </c>
      <c r="S191" s="182"/>
      <c r="T191" s="184">
        <f>SUM(T192:T194)</f>
        <v>0</v>
      </c>
      <c r="AR191" s="185" t="s">
        <v>10</v>
      </c>
      <c r="AT191" s="186" t="s">
        <v>69</v>
      </c>
      <c r="AU191" s="186" t="s">
        <v>10</v>
      </c>
      <c r="AY191" s="185" t="s">
        <v>137</v>
      </c>
      <c r="BK191" s="187">
        <f>SUM(BK192:BK194)</f>
        <v>0</v>
      </c>
    </row>
    <row r="192" spans="2:65" s="1" customFormat="1" ht="16.5" customHeight="1">
      <c r="B192" s="39"/>
      <c r="C192" s="190" t="s">
        <v>335</v>
      </c>
      <c r="D192" s="190" t="s">
        <v>140</v>
      </c>
      <c r="E192" s="191" t="s">
        <v>389</v>
      </c>
      <c r="F192" s="192" t="s">
        <v>390</v>
      </c>
      <c r="G192" s="193" t="s">
        <v>147</v>
      </c>
      <c r="H192" s="194">
        <v>1.08</v>
      </c>
      <c r="I192" s="195"/>
      <c r="J192" s="196">
        <f>ROUND(I192*H192,0)</f>
        <v>0</v>
      </c>
      <c r="K192" s="192" t="s">
        <v>148</v>
      </c>
      <c r="L192" s="59"/>
      <c r="M192" s="197" t="s">
        <v>22</v>
      </c>
      <c r="N192" s="198" t="s">
        <v>41</v>
      </c>
      <c r="O192" s="40"/>
      <c r="P192" s="199">
        <f>O192*H192</f>
        <v>0</v>
      </c>
      <c r="Q192" s="199">
        <v>0</v>
      </c>
      <c r="R192" s="199">
        <f>Q192*H192</f>
        <v>0</v>
      </c>
      <c r="S192" s="199">
        <v>0</v>
      </c>
      <c r="T192" s="200">
        <f>S192*H192</f>
        <v>0</v>
      </c>
      <c r="AR192" s="22" t="s">
        <v>144</v>
      </c>
      <c r="AT192" s="22" t="s">
        <v>140</v>
      </c>
      <c r="AU192" s="22" t="s">
        <v>79</v>
      </c>
      <c r="AY192" s="22" t="s">
        <v>137</v>
      </c>
      <c r="BE192" s="201">
        <f>IF(N192="základní",J192,0)</f>
        <v>0</v>
      </c>
      <c r="BF192" s="201">
        <f>IF(N192="snížená",J192,0)</f>
        <v>0</v>
      </c>
      <c r="BG192" s="201">
        <f>IF(N192="zákl. přenesená",J192,0)</f>
        <v>0</v>
      </c>
      <c r="BH192" s="201">
        <f>IF(N192="sníž. přenesená",J192,0)</f>
        <v>0</v>
      </c>
      <c r="BI192" s="201">
        <f>IF(N192="nulová",J192,0)</f>
        <v>0</v>
      </c>
      <c r="BJ192" s="22" t="s">
        <v>10</v>
      </c>
      <c r="BK192" s="201">
        <f>ROUND(I192*H192,0)</f>
        <v>0</v>
      </c>
      <c r="BL192" s="22" t="s">
        <v>144</v>
      </c>
      <c r="BM192" s="22" t="s">
        <v>338</v>
      </c>
    </row>
    <row r="193" spans="2:65" s="11" customFormat="1" ht="13.5">
      <c r="B193" s="202"/>
      <c r="C193" s="203"/>
      <c r="D193" s="204" t="s">
        <v>149</v>
      </c>
      <c r="E193" s="205" t="s">
        <v>22</v>
      </c>
      <c r="F193" s="206" t="s">
        <v>462</v>
      </c>
      <c r="G193" s="203"/>
      <c r="H193" s="207">
        <v>1.08</v>
      </c>
      <c r="I193" s="208"/>
      <c r="J193" s="203"/>
      <c r="K193" s="203"/>
      <c r="L193" s="209"/>
      <c r="M193" s="210"/>
      <c r="N193" s="211"/>
      <c r="O193" s="211"/>
      <c r="P193" s="211"/>
      <c r="Q193" s="211"/>
      <c r="R193" s="211"/>
      <c r="S193" s="211"/>
      <c r="T193" s="212"/>
      <c r="AT193" s="213" t="s">
        <v>149</v>
      </c>
      <c r="AU193" s="213" t="s">
        <v>79</v>
      </c>
      <c r="AV193" s="11" t="s">
        <v>79</v>
      </c>
      <c r="AW193" s="11" t="s">
        <v>34</v>
      </c>
      <c r="AX193" s="11" t="s">
        <v>70</v>
      </c>
      <c r="AY193" s="213" t="s">
        <v>137</v>
      </c>
    </row>
    <row r="194" spans="2:65" s="12" customFormat="1" ht="13.5">
      <c r="B194" s="214"/>
      <c r="C194" s="215"/>
      <c r="D194" s="204" t="s">
        <v>149</v>
      </c>
      <c r="E194" s="216" t="s">
        <v>22</v>
      </c>
      <c r="F194" s="217" t="s">
        <v>151</v>
      </c>
      <c r="G194" s="215"/>
      <c r="H194" s="218">
        <v>1.08</v>
      </c>
      <c r="I194" s="219"/>
      <c r="J194" s="215"/>
      <c r="K194" s="215"/>
      <c r="L194" s="220"/>
      <c r="M194" s="221"/>
      <c r="N194" s="222"/>
      <c r="O194" s="222"/>
      <c r="P194" s="222"/>
      <c r="Q194" s="222"/>
      <c r="R194" s="222"/>
      <c r="S194" s="222"/>
      <c r="T194" s="223"/>
      <c r="AT194" s="224" t="s">
        <v>149</v>
      </c>
      <c r="AU194" s="224" t="s">
        <v>79</v>
      </c>
      <c r="AV194" s="12" t="s">
        <v>144</v>
      </c>
      <c r="AW194" s="12" t="s">
        <v>34</v>
      </c>
      <c r="AX194" s="12" t="s">
        <v>10</v>
      </c>
      <c r="AY194" s="224" t="s">
        <v>137</v>
      </c>
    </row>
    <row r="195" spans="2:65" s="10" customFormat="1" ht="37.35" customHeight="1">
      <c r="B195" s="174"/>
      <c r="C195" s="175"/>
      <c r="D195" s="176" t="s">
        <v>69</v>
      </c>
      <c r="E195" s="177" t="s">
        <v>397</v>
      </c>
      <c r="F195" s="177" t="s">
        <v>398</v>
      </c>
      <c r="G195" s="175"/>
      <c r="H195" s="175"/>
      <c r="I195" s="178"/>
      <c r="J195" s="179">
        <f>BK195</f>
        <v>0</v>
      </c>
      <c r="K195" s="175"/>
      <c r="L195" s="180"/>
      <c r="M195" s="181"/>
      <c r="N195" s="182"/>
      <c r="O195" s="182"/>
      <c r="P195" s="183">
        <f>P196+P198+P203</f>
        <v>0</v>
      </c>
      <c r="Q195" s="182"/>
      <c r="R195" s="183">
        <f>R196+R198+R203</f>
        <v>0</v>
      </c>
      <c r="S195" s="182"/>
      <c r="T195" s="184">
        <f>T196+T198+T203</f>
        <v>0</v>
      </c>
      <c r="AR195" s="185" t="s">
        <v>10</v>
      </c>
      <c r="AT195" s="186" t="s">
        <v>69</v>
      </c>
      <c r="AU195" s="186" t="s">
        <v>70</v>
      </c>
      <c r="AY195" s="185" t="s">
        <v>137</v>
      </c>
      <c r="BK195" s="187">
        <f>BK196+BK198+BK203</f>
        <v>0</v>
      </c>
    </row>
    <row r="196" spans="2:65" s="10" customFormat="1" ht="19.899999999999999" customHeight="1">
      <c r="B196" s="174"/>
      <c r="C196" s="175"/>
      <c r="D196" s="176" t="s">
        <v>69</v>
      </c>
      <c r="E196" s="188" t="s">
        <v>399</v>
      </c>
      <c r="F196" s="188" t="s">
        <v>400</v>
      </c>
      <c r="G196" s="175"/>
      <c r="H196" s="175"/>
      <c r="I196" s="178"/>
      <c r="J196" s="189">
        <f>BK196</f>
        <v>0</v>
      </c>
      <c r="K196" s="175"/>
      <c r="L196" s="180"/>
      <c r="M196" s="181"/>
      <c r="N196" s="182"/>
      <c r="O196" s="182"/>
      <c r="P196" s="183">
        <f>P197</f>
        <v>0</v>
      </c>
      <c r="Q196" s="182"/>
      <c r="R196" s="183">
        <f>R197</f>
        <v>0</v>
      </c>
      <c r="S196" s="182"/>
      <c r="T196" s="184">
        <f>T197</f>
        <v>0</v>
      </c>
      <c r="AR196" s="185" t="s">
        <v>10</v>
      </c>
      <c r="AT196" s="186" t="s">
        <v>69</v>
      </c>
      <c r="AU196" s="186" t="s">
        <v>10</v>
      </c>
      <c r="AY196" s="185" t="s">
        <v>137</v>
      </c>
      <c r="BK196" s="187">
        <f>BK197</f>
        <v>0</v>
      </c>
    </row>
    <row r="197" spans="2:65" s="1" customFormat="1" ht="16.5" customHeight="1">
      <c r="B197" s="39"/>
      <c r="C197" s="190" t="s">
        <v>245</v>
      </c>
      <c r="D197" s="190" t="s">
        <v>140</v>
      </c>
      <c r="E197" s="191" t="s">
        <v>401</v>
      </c>
      <c r="F197" s="192" t="s">
        <v>402</v>
      </c>
      <c r="G197" s="193" t="s">
        <v>403</v>
      </c>
      <c r="H197" s="194">
        <v>1</v>
      </c>
      <c r="I197" s="195"/>
      <c r="J197" s="196">
        <f>ROUND(I197*H197,0)</f>
        <v>0</v>
      </c>
      <c r="K197" s="192" t="s">
        <v>148</v>
      </c>
      <c r="L197" s="59"/>
      <c r="M197" s="197" t="s">
        <v>22</v>
      </c>
      <c r="N197" s="198" t="s">
        <v>41</v>
      </c>
      <c r="O197" s="40"/>
      <c r="P197" s="199">
        <f>O197*H197</f>
        <v>0</v>
      </c>
      <c r="Q197" s="199">
        <v>0</v>
      </c>
      <c r="R197" s="199">
        <f>Q197*H197</f>
        <v>0</v>
      </c>
      <c r="S197" s="199">
        <v>0</v>
      </c>
      <c r="T197" s="200">
        <f>S197*H197</f>
        <v>0</v>
      </c>
      <c r="AR197" s="22" t="s">
        <v>144</v>
      </c>
      <c r="AT197" s="22" t="s">
        <v>140</v>
      </c>
      <c r="AU197" s="22" t="s">
        <v>79</v>
      </c>
      <c r="AY197" s="22" t="s">
        <v>137</v>
      </c>
      <c r="BE197" s="201">
        <f>IF(N197="základní",J197,0)</f>
        <v>0</v>
      </c>
      <c r="BF197" s="201">
        <f>IF(N197="snížená",J197,0)</f>
        <v>0</v>
      </c>
      <c r="BG197" s="201">
        <f>IF(N197="zákl. přenesená",J197,0)</f>
        <v>0</v>
      </c>
      <c r="BH197" s="201">
        <f>IF(N197="sníž. přenesená",J197,0)</f>
        <v>0</v>
      </c>
      <c r="BI197" s="201">
        <f>IF(N197="nulová",J197,0)</f>
        <v>0</v>
      </c>
      <c r="BJ197" s="22" t="s">
        <v>10</v>
      </c>
      <c r="BK197" s="201">
        <f>ROUND(I197*H197,0)</f>
        <v>0</v>
      </c>
      <c r="BL197" s="22" t="s">
        <v>144</v>
      </c>
      <c r="BM197" s="22" t="s">
        <v>342</v>
      </c>
    </row>
    <row r="198" spans="2:65" s="10" customFormat="1" ht="29.85" customHeight="1">
      <c r="B198" s="174"/>
      <c r="C198" s="175"/>
      <c r="D198" s="176" t="s">
        <v>69</v>
      </c>
      <c r="E198" s="188" t="s">
        <v>405</v>
      </c>
      <c r="F198" s="188" t="s">
        <v>406</v>
      </c>
      <c r="G198" s="175"/>
      <c r="H198" s="175"/>
      <c r="I198" s="178"/>
      <c r="J198" s="189">
        <f>BK198</f>
        <v>0</v>
      </c>
      <c r="K198" s="175"/>
      <c r="L198" s="180"/>
      <c r="M198" s="181"/>
      <c r="N198" s="182"/>
      <c r="O198" s="182"/>
      <c r="P198" s="183">
        <f>SUM(P199:P202)</f>
        <v>0</v>
      </c>
      <c r="Q198" s="182"/>
      <c r="R198" s="183">
        <f>SUM(R199:R202)</f>
        <v>0</v>
      </c>
      <c r="S198" s="182"/>
      <c r="T198" s="184">
        <f>SUM(T199:T202)</f>
        <v>0</v>
      </c>
      <c r="AR198" s="185" t="s">
        <v>10</v>
      </c>
      <c r="AT198" s="186" t="s">
        <v>69</v>
      </c>
      <c r="AU198" s="186" t="s">
        <v>10</v>
      </c>
      <c r="AY198" s="185" t="s">
        <v>137</v>
      </c>
      <c r="BK198" s="187">
        <f>SUM(BK199:BK202)</f>
        <v>0</v>
      </c>
    </row>
    <row r="199" spans="2:65" s="1" customFormat="1" ht="16.5" customHeight="1">
      <c r="B199" s="39"/>
      <c r="C199" s="190" t="s">
        <v>344</v>
      </c>
      <c r="D199" s="190" t="s">
        <v>140</v>
      </c>
      <c r="E199" s="191" t="s">
        <v>408</v>
      </c>
      <c r="F199" s="192" t="s">
        <v>463</v>
      </c>
      <c r="G199" s="193" t="s">
        <v>403</v>
      </c>
      <c r="H199" s="194">
        <v>1</v>
      </c>
      <c r="I199" s="195"/>
      <c r="J199" s="196">
        <f>ROUND(I199*H199,0)</f>
        <v>0</v>
      </c>
      <c r="K199" s="192" t="s">
        <v>148</v>
      </c>
      <c r="L199" s="59"/>
      <c r="M199" s="197" t="s">
        <v>22</v>
      </c>
      <c r="N199" s="198" t="s">
        <v>41</v>
      </c>
      <c r="O199" s="40"/>
      <c r="P199" s="199">
        <f>O199*H199</f>
        <v>0</v>
      </c>
      <c r="Q199" s="199">
        <v>0</v>
      </c>
      <c r="R199" s="199">
        <f>Q199*H199</f>
        <v>0</v>
      </c>
      <c r="S199" s="199">
        <v>0</v>
      </c>
      <c r="T199" s="200">
        <f>S199*H199</f>
        <v>0</v>
      </c>
      <c r="AR199" s="22" t="s">
        <v>144</v>
      </c>
      <c r="AT199" s="22" t="s">
        <v>140</v>
      </c>
      <c r="AU199" s="22" t="s">
        <v>79</v>
      </c>
      <c r="AY199" s="22" t="s">
        <v>137</v>
      </c>
      <c r="BE199" s="201">
        <f>IF(N199="základní",J199,0)</f>
        <v>0</v>
      </c>
      <c r="BF199" s="201">
        <f>IF(N199="snížená",J199,0)</f>
        <v>0</v>
      </c>
      <c r="BG199" s="201">
        <f>IF(N199="zákl. přenesená",J199,0)</f>
        <v>0</v>
      </c>
      <c r="BH199" s="201">
        <f>IF(N199="sníž. přenesená",J199,0)</f>
        <v>0</v>
      </c>
      <c r="BI199" s="201">
        <f>IF(N199="nulová",J199,0)</f>
        <v>0</v>
      </c>
      <c r="BJ199" s="22" t="s">
        <v>10</v>
      </c>
      <c r="BK199" s="201">
        <f>ROUND(I199*H199,0)</f>
        <v>0</v>
      </c>
      <c r="BL199" s="22" t="s">
        <v>144</v>
      </c>
      <c r="BM199" s="22" t="s">
        <v>347</v>
      </c>
    </row>
    <row r="200" spans="2:65" s="1" customFormat="1" ht="16.5" customHeight="1">
      <c r="B200" s="39"/>
      <c r="C200" s="190" t="s">
        <v>250</v>
      </c>
      <c r="D200" s="190" t="s">
        <v>140</v>
      </c>
      <c r="E200" s="191" t="s">
        <v>411</v>
      </c>
      <c r="F200" s="192" t="s">
        <v>412</v>
      </c>
      <c r="G200" s="193" t="s">
        <v>403</v>
      </c>
      <c r="H200" s="194">
        <v>1</v>
      </c>
      <c r="I200" s="195"/>
      <c r="J200" s="196">
        <f>ROUND(I200*H200,0)</f>
        <v>0</v>
      </c>
      <c r="K200" s="192" t="s">
        <v>148</v>
      </c>
      <c r="L200" s="59"/>
      <c r="M200" s="197" t="s">
        <v>22</v>
      </c>
      <c r="N200" s="198" t="s">
        <v>41</v>
      </c>
      <c r="O200" s="40"/>
      <c r="P200" s="199">
        <f>O200*H200</f>
        <v>0</v>
      </c>
      <c r="Q200" s="199">
        <v>0</v>
      </c>
      <c r="R200" s="199">
        <f>Q200*H200</f>
        <v>0</v>
      </c>
      <c r="S200" s="199">
        <v>0</v>
      </c>
      <c r="T200" s="200">
        <f>S200*H200</f>
        <v>0</v>
      </c>
      <c r="AR200" s="22" t="s">
        <v>144</v>
      </c>
      <c r="AT200" s="22" t="s">
        <v>140</v>
      </c>
      <c r="AU200" s="22" t="s">
        <v>79</v>
      </c>
      <c r="AY200" s="22" t="s">
        <v>137</v>
      </c>
      <c r="BE200" s="201">
        <f>IF(N200="základní",J200,0)</f>
        <v>0</v>
      </c>
      <c r="BF200" s="201">
        <f>IF(N200="snížená",J200,0)</f>
        <v>0</v>
      </c>
      <c r="BG200" s="201">
        <f>IF(N200="zákl. přenesená",J200,0)</f>
        <v>0</v>
      </c>
      <c r="BH200" s="201">
        <f>IF(N200="sníž. přenesená",J200,0)</f>
        <v>0</v>
      </c>
      <c r="BI200" s="201">
        <f>IF(N200="nulová",J200,0)</f>
        <v>0</v>
      </c>
      <c r="BJ200" s="22" t="s">
        <v>10</v>
      </c>
      <c r="BK200" s="201">
        <f>ROUND(I200*H200,0)</f>
        <v>0</v>
      </c>
      <c r="BL200" s="22" t="s">
        <v>144</v>
      </c>
      <c r="BM200" s="22" t="s">
        <v>350</v>
      </c>
    </row>
    <row r="201" spans="2:65" s="1" customFormat="1" ht="16.5" customHeight="1">
      <c r="B201" s="39"/>
      <c r="C201" s="190" t="s">
        <v>352</v>
      </c>
      <c r="D201" s="190" t="s">
        <v>140</v>
      </c>
      <c r="E201" s="191" t="s">
        <v>415</v>
      </c>
      <c r="F201" s="192" t="s">
        <v>416</v>
      </c>
      <c r="G201" s="193" t="s">
        <v>403</v>
      </c>
      <c r="H201" s="194">
        <v>1</v>
      </c>
      <c r="I201" s="195"/>
      <c r="J201" s="196">
        <f>ROUND(I201*H201,0)</f>
        <v>0</v>
      </c>
      <c r="K201" s="192" t="s">
        <v>148</v>
      </c>
      <c r="L201" s="59"/>
      <c r="M201" s="197" t="s">
        <v>22</v>
      </c>
      <c r="N201" s="198" t="s">
        <v>41</v>
      </c>
      <c r="O201" s="40"/>
      <c r="P201" s="199">
        <f>O201*H201</f>
        <v>0</v>
      </c>
      <c r="Q201" s="199">
        <v>0</v>
      </c>
      <c r="R201" s="199">
        <f>Q201*H201</f>
        <v>0</v>
      </c>
      <c r="S201" s="199">
        <v>0</v>
      </c>
      <c r="T201" s="200">
        <f>S201*H201</f>
        <v>0</v>
      </c>
      <c r="AR201" s="22" t="s">
        <v>144</v>
      </c>
      <c r="AT201" s="22" t="s">
        <v>140</v>
      </c>
      <c r="AU201" s="22" t="s">
        <v>79</v>
      </c>
      <c r="AY201" s="22" t="s">
        <v>137</v>
      </c>
      <c r="BE201" s="201">
        <f>IF(N201="základní",J201,0)</f>
        <v>0</v>
      </c>
      <c r="BF201" s="201">
        <f>IF(N201="snížená",J201,0)</f>
        <v>0</v>
      </c>
      <c r="BG201" s="201">
        <f>IF(N201="zákl. přenesená",J201,0)</f>
        <v>0</v>
      </c>
      <c r="BH201" s="201">
        <f>IF(N201="sníž. přenesená",J201,0)</f>
        <v>0</v>
      </c>
      <c r="BI201" s="201">
        <f>IF(N201="nulová",J201,0)</f>
        <v>0</v>
      </c>
      <c r="BJ201" s="22" t="s">
        <v>10</v>
      </c>
      <c r="BK201" s="201">
        <f>ROUND(I201*H201,0)</f>
        <v>0</v>
      </c>
      <c r="BL201" s="22" t="s">
        <v>144</v>
      </c>
      <c r="BM201" s="22" t="s">
        <v>355</v>
      </c>
    </row>
    <row r="202" spans="2:65" s="1" customFormat="1" ht="16.5" customHeight="1">
      <c r="B202" s="39"/>
      <c r="C202" s="190" t="s">
        <v>254</v>
      </c>
      <c r="D202" s="190" t="s">
        <v>140</v>
      </c>
      <c r="E202" s="191" t="s">
        <v>418</v>
      </c>
      <c r="F202" s="192" t="s">
        <v>419</v>
      </c>
      <c r="G202" s="193" t="s">
        <v>403</v>
      </c>
      <c r="H202" s="194">
        <v>1</v>
      </c>
      <c r="I202" s="195"/>
      <c r="J202" s="196">
        <f>ROUND(I202*H202,0)</f>
        <v>0</v>
      </c>
      <c r="K202" s="192" t="s">
        <v>148</v>
      </c>
      <c r="L202" s="59"/>
      <c r="M202" s="197" t="s">
        <v>22</v>
      </c>
      <c r="N202" s="198" t="s">
        <v>41</v>
      </c>
      <c r="O202" s="40"/>
      <c r="P202" s="199">
        <f>O202*H202</f>
        <v>0</v>
      </c>
      <c r="Q202" s="199">
        <v>0</v>
      </c>
      <c r="R202" s="199">
        <f>Q202*H202</f>
        <v>0</v>
      </c>
      <c r="S202" s="199">
        <v>0</v>
      </c>
      <c r="T202" s="200">
        <f>S202*H202</f>
        <v>0</v>
      </c>
      <c r="AR202" s="22" t="s">
        <v>144</v>
      </c>
      <c r="AT202" s="22" t="s">
        <v>140</v>
      </c>
      <c r="AU202" s="22" t="s">
        <v>79</v>
      </c>
      <c r="AY202" s="22" t="s">
        <v>137</v>
      </c>
      <c r="BE202" s="201">
        <f>IF(N202="základní",J202,0)</f>
        <v>0</v>
      </c>
      <c r="BF202" s="201">
        <f>IF(N202="snížená",J202,0)</f>
        <v>0</v>
      </c>
      <c r="BG202" s="201">
        <f>IF(N202="zákl. přenesená",J202,0)</f>
        <v>0</v>
      </c>
      <c r="BH202" s="201">
        <f>IF(N202="sníž. přenesená",J202,0)</f>
        <v>0</v>
      </c>
      <c r="BI202" s="201">
        <f>IF(N202="nulová",J202,0)</f>
        <v>0</v>
      </c>
      <c r="BJ202" s="22" t="s">
        <v>10</v>
      </c>
      <c r="BK202" s="201">
        <f>ROUND(I202*H202,0)</f>
        <v>0</v>
      </c>
      <c r="BL202" s="22" t="s">
        <v>144</v>
      </c>
      <c r="BM202" s="22" t="s">
        <v>358</v>
      </c>
    </row>
    <row r="203" spans="2:65" s="10" customFormat="1" ht="29.85" customHeight="1">
      <c r="B203" s="174"/>
      <c r="C203" s="175"/>
      <c r="D203" s="176" t="s">
        <v>69</v>
      </c>
      <c r="E203" s="188" t="s">
        <v>421</v>
      </c>
      <c r="F203" s="188" t="s">
        <v>422</v>
      </c>
      <c r="G203" s="175"/>
      <c r="H203" s="175"/>
      <c r="I203" s="178"/>
      <c r="J203" s="189">
        <f>BK203</f>
        <v>0</v>
      </c>
      <c r="K203" s="175"/>
      <c r="L203" s="180"/>
      <c r="M203" s="181"/>
      <c r="N203" s="182"/>
      <c r="O203" s="182"/>
      <c r="P203" s="183">
        <f>P204</f>
        <v>0</v>
      </c>
      <c r="Q203" s="182"/>
      <c r="R203" s="183">
        <f>R204</f>
        <v>0</v>
      </c>
      <c r="S203" s="182"/>
      <c r="T203" s="184">
        <f>T204</f>
        <v>0</v>
      </c>
      <c r="AR203" s="185" t="s">
        <v>10</v>
      </c>
      <c r="AT203" s="186" t="s">
        <v>69</v>
      </c>
      <c r="AU203" s="186" t="s">
        <v>10</v>
      </c>
      <c r="AY203" s="185" t="s">
        <v>137</v>
      </c>
      <c r="BK203" s="187">
        <f>BK204</f>
        <v>0</v>
      </c>
    </row>
    <row r="204" spans="2:65" s="1" customFormat="1" ht="16.5" customHeight="1">
      <c r="B204" s="39"/>
      <c r="C204" s="190" t="s">
        <v>359</v>
      </c>
      <c r="D204" s="190" t="s">
        <v>140</v>
      </c>
      <c r="E204" s="191" t="s">
        <v>424</v>
      </c>
      <c r="F204" s="192" t="s">
        <v>425</v>
      </c>
      <c r="G204" s="193" t="s">
        <v>403</v>
      </c>
      <c r="H204" s="194">
        <v>1</v>
      </c>
      <c r="I204" s="195"/>
      <c r="J204" s="196">
        <f>ROUND(I204*H204,0)</f>
        <v>0</v>
      </c>
      <c r="K204" s="192" t="s">
        <v>148</v>
      </c>
      <c r="L204" s="59"/>
      <c r="M204" s="197" t="s">
        <v>22</v>
      </c>
      <c r="N204" s="236" t="s">
        <v>41</v>
      </c>
      <c r="O204" s="237"/>
      <c r="P204" s="238">
        <f>O204*H204</f>
        <v>0</v>
      </c>
      <c r="Q204" s="238">
        <v>0</v>
      </c>
      <c r="R204" s="238">
        <f>Q204*H204</f>
        <v>0</v>
      </c>
      <c r="S204" s="238">
        <v>0</v>
      </c>
      <c r="T204" s="239">
        <f>S204*H204</f>
        <v>0</v>
      </c>
      <c r="AR204" s="22" t="s">
        <v>144</v>
      </c>
      <c r="AT204" s="22" t="s">
        <v>140</v>
      </c>
      <c r="AU204" s="22" t="s">
        <v>79</v>
      </c>
      <c r="AY204" s="22" t="s">
        <v>137</v>
      </c>
      <c r="BE204" s="201">
        <f>IF(N204="základní",J204,0)</f>
        <v>0</v>
      </c>
      <c r="BF204" s="201">
        <f>IF(N204="snížená",J204,0)</f>
        <v>0</v>
      </c>
      <c r="BG204" s="201">
        <f>IF(N204="zákl. přenesená",J204,0)</f>
        <v>0</v>
      </c>
      <c r="BH204" s="201">
        <f>IF(N204="sníž. přenesená",J204,0)</f>
        <v>0</v>
      </c>
      <c r="BI204" s="201">
        <f>IF(N204="nulová",J204,0)</f>
        <v>0</v>
      </c>
      <c r="BJ204" s="22" t="s">
        <v>10</v>
      </c>
      <c r="BK204" s="201">
        <f>ROUND(I204*H204,0)</f>
        <v>0</v>
      </c>
      <c r="BL204" s="22" t="s">
        <v>144</v>
      </c>
      <c r="BM204" s="22" t="s">
        <v>362</v>
      </c>
    </row>
    <row r="205" spans="2:65" s="1" customFormat="1" ht="6.95" customHeight="1">
      <c r="B205" s="54"/>
      <c r="C205" s="55"/>
      <c r="D205" s="55"/>
      <c r="E205" s="55"/>
      <c r="F205" s="55"/>
      <c r="G205" s="55"/>
      <c r="H205" s="55"/>
      <c r="I205" s="137"/>
      <c r="J205" s="55"/>
      <c r="K205" s="55"/>
      <c r="L205" s="59"/>
    </row>
  </sheetData>
  <sheetProtection algorithmName="SHA-512" hashValue="/wtdW2jPyH1uNUgMdK4Y0MU3UWvgA+5H49U2TkpRJx3VDMkAu6DbPZq6stkgvg4N05G3lbOGtta9R5j6TiJ35w==" saltValue="pjYZvw3FSs6M10mlOB5mL2ypOzOSxhi17CgsHRc1eDMNn1Nozl+QG8eKWAbSt8uIg8tGkzrksCyW/hIlzq7zNQ==" spinCount="100000" sheet="1" objects="1" scenarios="1" formatColumns="0" formatRows="0" autoFilter="0"/>
  <autoFilter ref="C91:K204"/>
  <mergeCells count="10">
    <mergeCell ref="J51:J52"/>
    <mergeCell ref="E82:H82"/>
    <mergeCell ref="E84:H84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91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28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92</v>
      </c>
      <c r="G1" s="369" t="s">
        <v>93</v>
      </c>
      <c r="H1" s="369"/>
      <c r="I1" s="113"/>
      <c r="J1" s="112" t="s">
        <v>94</v>
      </c>
      <c r="K1" s="111" t="s">
        <v>95</v>
      </c>
      <c r="L1" s="112" t="s">
        <v>96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AT2" s="22" t="s">
        <v>85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79</v>
      </c>
    </row>
    <row r="4" spans="1:70" ht="36.950000000000003" customHeight="1">
      <c r="B4" s="26"/>
      <c r="C4" s="27"/>
      <c r="D4" s="28" t="s">
        <v>97</v>
      </c>
      <c r="E4" s="27"/>
      <c r="F4" s="27"/>
      <c r="G4" s="27"/>
      <c r="H4" s="27"/>
      <c r="I4" s="115"/>
      <c r="J4" s="27"/>
      <c r="K4" s="29"/>
      <c r="M4" s="30" t="s">
        <v>13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>
      <c r="B6" s="26"/>
      <c r="C6" s="27"/>
      <c r="D6" s="35" t="s">
        <v>19</v>
      </c>
      <c r="E6" s="27"/>
      <c r="F6" s="27"/>
      <c r="G6" s="27"/>
      <c r="H6" s="27"/>
      <c r="I6" s="115"/>
      <c r="J6" s="27"/>
      <c r="K6" s="29"/>
    </row>
    <row r="7" spans="1:70" ht="16.5" customHeight="1">
      <c r="B7" s="26"/>
      <c r="C7" s="27"/>
      <c r="D7" s="27"/>
      <c r="E7" s="361" t="str">
        <f>'Rekapitulace stavby'!K6</f>
        <v>ZŠ NOVÝ HRADEC KRÁLOVÉ - OPRAVA STŘECH NA OBJEKTECH Č. P. 144, 145, 146 A VÝMĚNA VENKOVNÍ BETONOVÉ DLAŽBY NA DVOŘE</v>
      </c>
      <c r="F7" s="362"/>
      <c r="G7" s="362"/>
      <c r="H7" s="362"/>
      <c r="I7" s="115"/>
      <c r="J7" s="27"/>
      <c r="K7" s="29"/>
    </row>
    <row r="8" spans="1:70" s="1" customFormat="1">
      <c r="B8" s="39"/>
      <c r="C8" s="40"/>
      <c r="D8" s="35" t="s">
        <v>98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63" t="s">
        <v>464</v>
      </c>
      <c r="F9" s="364"/>
      <c r="G9" s="364"/>
      <c r="H9" s="364"/>
      <c r="I9" s="116"/>
      <c r="J9" s="40"/>
      <c r="K9" s="43"/>
    </row>
    <row r="10" spans="1:70" s="1" customFormat="1" ht="13.5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21</v>
      </c>
      <c r="E11" s="40"/>
      <c r="F11" s="33" t="s">
        <v>22</v>
      </c>
      <c r="G11" s="40"/>
      <c r="H11" s="40"/>
      <c r="I11" s="117" t="s">
        <v>23</v>
      </c>
      <c r="J11" s="33" t="s">
        <v>22</v>
      </c>
      <c r="K11" s="43"/>
    </row>
    <row r="12" spans="1:70" s="1" customFormat="1" ht="14.45" customHeight="1">
      <c r="B12" s="39"/>
      <c r="C12" s="40"/>
      <c r="D12" s="35" t="s">
        <v>24</v>
      </c>
      <c r="E12" s="40"/>
      <c r="F12" s="33" t="s">
        <v>25</v>
      </c>
      <c r="G12" s="40"/>
      <c r="H12" s="40"/>
      <c r="I12" s="117" t="s">
        <v>26</v>
      </c>
      <c r="J12" s="118" t="str">
        <f>'Rekapitulace stavby'!AN8</f>
        <v>4. 1. 2019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28</v>
      </c>
      <c r="E14" s="40"/>
      <c r="F14" s="40"/>
      <c r="G14" s="40"/>
      <c r="H14" s="40"/>
      <c r="I14" s="117" t="s">
        <v>29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 xml:space="preserve"> </v>
      </c>
      <c r="F15" s="40"/>
      <c r="G15" s="40"/>
      <c r="H15" s="40"/>
      <c r="I15" s="117" t="s">
        <v>30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31</v>
      </c>
      <c r="E17" s="40"/>
      <c r="F17" s="40"/>
      <c r="G17" s="40"/>
      <c r="H17" s="40"/>
      <c r="I17" s="117" t="s">
        <v>29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30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33</v>
      </c>
      <c r="E20" s="40"/>
      <c r="F20" s="40"/>
      <c r="G20" s="40"/>
      <c r="H20" s="40"/>
      <c r="I20" s="117" t="s">
        <v>29</v>
      </c>
      <c r="J20" s="33" t="str">
        <f>IF('Rekapitulace stavby'!AN16="","",'Rekapitulace stavby'!AN16)</f>
        <v/>
      </c>
      <c r="K20" s="43"/>
    </row>
    <row r="21" spans="2:11" s="1" customFormat="1" ht="18" customHeight="1">
      <c r="B21" s="39"/>
      <c r="C21" s="40"/>
      <c r="D21" s="40"/>
      <c r="E21" s="33" t="str">
        <f>IF('Rekapitulace stavby'!E17="","",'Rekapitulace stavby'!E17)</f>
        <v xml:space="preserve"> </v>
      </c>
      <c r="F21" s="40"/>
      <c r="G21" s="40"/>
      <c r="H21" s="40"/>
      <c r="I21" s="117" t="s">
        <v>30</v>
      </c>
      <c r="J21" s="33" t="str">
        <f>IF('Rekapitulace stavby'!AN17="","",'Rekapitulace stavby'!AN17)</f>
        <v/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35</v>
      </c>
      <c r="E23" s="40"/>
      <c r="F23" s="40"/>
      <c r="G23" s="40"/>
      <c r="H23" s="40"/>
      <c r="I23" s="116"/>
      <c r="J23" s="40"/>
      <c r="K23" s="43"/>
    </row>
    <row r="24" spans="2:11" s="6" customFormat="1" ht="16.5" customHeight="1">
      <c r="B24" s="119"/>
      <c r="C24" s="120"/>
      <c r="D24" s="120"/>
      <c r="E24" s="350" t="s">
        <v>22</v>
      </c>
      <c r="F24" s="350"/>
      <c r="G24" s="350"/>
      <c r="H24" s="350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36</v>
      </c>
      <c r="E27" s="40"/>
      <c r="F27" s="40"/>
      <c r="G27" s="40"/>
      <c r="H27" s="40"/>
      <c r="I27" s="116"/>
      <c r="J27" s="126">
        <f>ROUND(J92,2)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38</v>
      </c>
      <c r="G29" s="40"/>
      <c r="H29" s="40"/>
      <c r="I29" s="127" t="s">
        <v>37</v>
      </c>
      <c r="J29" s="44" t="s">
        <v>39</v>
      </c>
      <c r="K29" s="43"/>
    </row>
    <row r="30" spans="2:11" s="1" customFormat="1" ht="14.45" customHeight="1">
      <c r="B30" s="39"/>
      <c r="C30" s="40"/>
      <c r="D30" s="47" t="s">
        <v>40</v>
      </c>
      <c r="E30" s="47" t="s">
        <v>41</v>
      </c>
      <c r="F30" s="128">
        <f>ROUND(SUM(BE92:BE227), 2)</f>
        <v>0</v>
      </c>
      <c r="G30" s="40"/>
      <c r="H30" s="40"/>
      <c r="I30" s="129">
        <v>0.21</v>
      </c>
      <c r="J30" s="128">
        <f>ROUND(ROUND((SUM(BE92:BE227)),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42</v>
      </c>
      <c r="F31" s="128">
        <f>ROUND(SUM(BF92:BF227), 2)</f>
        <v>0</v>
      </c>
      <c r="G31" s="40"/>
      <c r="H31" s="40"/>
      <c r="I31" s="129">
        <v>0.15</v>
      </c>
      <c r="J31" s="128">
        <f>ROUND(ROUND((SUM(BF92:BF227)),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43</v>
      </c>
      <c r="F32" s="128">
        <f>ROUND(SUM(BG92:BG227),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44</v>
      </c>
      <c r="F33" s="128">
        <f>ROUND(SUM(BH92:BH227),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45</v>
      </c>
      <c r="F34" s="128">
        <f>ROUND(SUM(BI92:BI227),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46</v>
      </c>
      <c r="E36" s="77"/>
      <c r="F36" s="77"/>
      <c r="G36" s="132" t="s">
        <v>47</v>
      </c>
      <c r="H36" s="133" t="s">
        <v>48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100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19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16.5" customHeight="1">
      <c r="B45" s="39"/>
      <c r="C45" s="40"/>
      <c r="D45" s="40"/>
      <c r="E45" s="361" t="str">
        <f>E7</f>
        <v>ZŠ NOVÝ HRADEC KRÁLOVÉ - OPRAVA STŘECH NA OBJEKTECH Č. P. 144, 145, 146 A VÝMĚNA VENKOVNÍ BETONOVÉ DLAŽBY NA DVOŘE</v>
      </c>
      <c r="F45" s="362"/>
      <c r="G45" s="362"/>
      <c r="H45" s="362"/>
      <c r="I45" s="116"/>
      <c r="J45" s="40"/>
      <c r="K45" s="43"/>
    </row>
    <row r="46" spans="2:11" s="1" customFormat="1" ht="14.45" customHeight="1">
      <c r="B46" s="39"/>
      <c r="C46" s="35" t="s">
        <v>98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17.25" customHeight="1">
      <c r="B47" s="39"/>
      <c r="C47" s="40"/>
      <c r="D47" s="40"/>
      <c r="E47" s="363" t="str">
        <f>E9</f>
        <v>SO 03 - Oprava střechy objektu č.p.146</v>
      </c>
      <c r="F47" s="364"/>
      <c r="G47" s="364"/>
      <c r="H47" s="364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24</v>
      </c>
      <c r="D49" s="40"/>
      <c r="E49" s="40"/>
      <c r="F49" s="33" t="str">
        <f>F12</f>
        <v xml:space="preserve"> </v>
      </c>
      <c r="G49" s="40"/>
      <c r="H49" s="40"/>
      <c r="I49" s="117" t="s">
        <v>26</v>
      </c>
      <c r="J49" s="118" t="str">
        <f>IF(J12="","",J12)</f>
        <v>4. 1. 2019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>
      <c r="B51" s="39"/>
      <c r="C51" s="35" t="s">
        <v>28</v>
      </c>
      <c r="D51" s="40"/>
      <c r="E51" s="40"/>
      <c r="F51" s="33" t="str">
        <f>E15</f>
        <v xml:space="preserve"> </v>
      </c>
      <c r="G51" s="40"/>
      <c r="H51" s="40"/>
      <c r="I51" s="117" t="s">
        <v>33</v>
      </c>
      <c r="J51" s="350" t="str">
        <f>E21</f>
        <v xml:space="preserve"> </v>
      </c>
      <c r="K51" s="43"/>
    </row>
    <row r="52" spans="2:47" s="1" customFormat="1" ht="14.45" customHeight="1">
      <c r="B52" s="39"/>
      <c r="C52" s="35" t="s">
        <v>31</v>
      </c>
      <c r="D52" s="40"/>
      <c r="E52" s="40"/>
      <c r="F52" s="33" t="str">
        <f>IF(E18="","",E18)</f>
        <v/>
      </c>
      <c r="G52" s="40"/>
      <c r="H52" s="40"/>
      <c r="I52" s="116"/>
      <c r="J52" s="365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101</v>
      </c>
      <c r="D54" s="130"/>
      <c r="E54" s="130"/>
      <c r="F54" s="130"/>
      <c r="G54" s="130"/>
      <c r="H54" s="130"/>
      <c r="I54" s="143"/>
      <c r="J54" s="144" t="s">
        <v>102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103</v>
      </c>
      <c r="D56" s="40"/>
      <c r="E56" s="40"/>
      <c r="F56" s="40"/>
      <c r="G56" s="40"/>
      <c r="H56" s="40"/>
      <c r="I56" s="116"/>
      <c r="J56" s="126">
        <f>J92</f>
        <v>0</v>
      </c>
      <c r="K56" s="43"/>
      <c r="AU56" s="22" t="s">
        <v>104</v>
      </c>
    </row>
    <row r="57" spans="2:47" s="7" customFormat="1" ht="24.95" customHeight="1">
      <c r="B57" s="147"/>
      <c r="C57" s="148"/>
      <c r="D57" s="149" t="s">
        <v>105</v>
      </c>
      <c r="E57" s="150"/>
      <c r="F57" s="150"/>
      <c r="G57" s="150"/>
      <c r="H57" s="150"/>
      <c r="I57" s="151"/>
      <c r="J57" s="152">
        <f>J93</f>
        <v>0</v>
      </c>
      <c r="K57" s="153"/>
    </row>
    <row r="58" spans="2:47" s="8" customFormat="1" ht="19.899999999999999" customHeight="1">
      <c r="B58" s="154"/>
      <c r="C58" s="155"/>
      <c r="D58" s="156" t="s">
        <v>106</v>
      </c>
      <c r="E58" s="157"/>
      <c r="F58" s="157"/>
      <c r="G58" s="157"/>
      <c r="H58" s="157"/>
      <c r="I58" s="158"/>
      <c r="J58" s="159">
        <f>J94</f>
        <v>0</v>
      </c>
      <c r="K58" s="160"/>
    </row>
    <row r="59" spans="2:47" s="8" customFormat="1" ht="19.899999999999999" customHeight="1">
      <c r="B59" s="154"/>
      <c r="C59" s="155"/>
      <c r="D59" s="156" t="s">
        <v>107</v>
      </c>
      <c r="E59" s="157"/>
      <c r="F59" s="157"/>
      <c r="G59" s="157"/>
      <c r="H59" s="157"/>
      <c r="I59" s="158"/>
      <c r="J59" s="159">
        <f>J100</f>
        <v>0</v>
      </c>
      <c r="K59" s="160"/>
    </row>
    <row r="60" spans="2:47" s="8" customFormat="1" ht="19.899999999999999" customHeight="1">
      <c r="B60" s="154"/>
      <c r="C60" s="155"/>
      <c r="D60" s="156" t="s">
        <v>108</v>
      </c>
      <c r="E60" s="157"/>
      <c r="F60" s="157"/>
      <c r="G60" s="157"/>
      <c r="H60" s="157"/>
      <c r="I60" s="158"/>
      <c r="J60" s="159">
        <f>J123</f>
        <v>0</v>
      </c>
      <c r="K60" s="160"/>
    </row>
    <row r="61" spans="2:47" s="8" customFormat="1" ht="19.899999999999999" customHeight="1">
      <c r="B61" s="154"/>
      <c r="C61" s="155"/>
      <c r="D61" s="156" t="s">
        <v>109</v>
      </c>
      <c r="E61" s="157"/>
      <c r="F61" s="157"/>
      <c r="G61" s="157"/>
      <c r="H61" s="157"/>
      <c r="I61" s="158"/>
      <c r="J61" s="159">
        <f>J130</f>
        <v>0</v>
      </c>
      <c r="K61" s="160"/>
    </row>
    <row r="62" spans="2:47" s="7" customFormat="1" ht="24.95" customHeight="1">
      <c r="B62" s="147"/>
      <c r="C62" s="148"/>
      <c r="D62" s="149" t="s">
        <v>110</v>
      </c>
      <c r="E62" s="150"/>
      <c r="F62" s="150"/>
      <c r="G62" s="150"/>
      <c r="H62" s="150"/>
      <c r="I62" s="151"/>
      <c r="J62" s="152">
        <f>J132</f>
        <v>0</v>
      </c>
      <c r="K62" s="153"/>
    </row>
    <row r="63" spans="2:47" s="8" customFormat="1" ht="19.899999999999999" customHeight="1">
      <c r="B63" s="154"/>
      <c r="C63" s="155"/>
      <c r="D63" s="156" t="s">
        <v>111</v>
      </c>
      <c r="E63" s="157"/>
      <c r="F63" s="157"/>
      <c r="G63" s="157"/>
      <c r="H63" s="157"/>
      <c r="I63" s="158"/>
      <c r="J63" s="159">
        <f>J133</f>
        <v>0</v>
      </c>
      <c r="K63" s="160"/>
    </row>
    <row r="64" spans="2:47" s="8" customFormat="1" ht="19.899999999999999" customHeight="1">
      <c r="B64" s="154"/>
      <c r="C64" s="155"/>
      <c r="D64" s="156" t="s">
        <v>112</v>
      </c>
      <c r="E64" s="157"/>
      <c r="F64" s="157"/>
      <c r="G64" s="157"/>
      <c r="H64" s="157"/>
      <c r="I64" s="158"/>
      <c r="J64" s="159">
        <f>J135</f>
        <v>0</v>
      </c>
      <c r="K64" s="160"/>
    </row>
    <row r="65" spans="2:12" s="8" customFormat="1" ht="19.899999999999999" customHeight="1">
      <c r="B65" s="154"/>
      <c r="C65" s="155"/>
      <c r="D65" s="156" t="s">
        <v>113</v>
      </c>
      <c r="E65" s="157"/>
      <c r="F65" s="157"/>
      <c r="G65" s="157"/>
      <c r="H65" s="157"/>
      <c r="I65" s="158"/>
      <c r="J65" s="159">
        <f>J152</f>
        <v>0</v>
      </c>
      <c r="K65" s="160"/>
    </row>
    <row r="66" spans="2:12" s="8" customFormat="1" ht="19.899999999999999" customHeight="1">
      <c r="B66" s="154"/>
      <c r="C66" s="155"/>
      <c r="D66" s="156" t="s">
        <v>114</v>
      </c>
      <c r="E66" s="157"/>
      <c r="F66" s="157"/>
      <c r="G66" s="157"/>
      <c r="H66" s="157"/>
      <c r="I66" s="158"/>
      <c r="J66" s="159">
        <f>J181</f>
        <v>0</v>
      </c>
      <c r="K66" s="160"/>
    </row>
    <row r="67" spans="2:12" s="8" customFormat="1" ht="19.899999999999999" customHeight="1">
      <c r="B67" s="154"/>
      <c r="C67" s="155"/>
      <c r="D67" s="156" t="s">
        <v>115</v>
      </c>
      <c r="E67" s="157"/>
      <c r="F67" s="157"/>
      <c r="G67" s="157"/>
      <c r="H67" s="157"/>
      <c r="I67" s="158"/>
      <c r="J67" s="159">
        <f>J198</f>
        <v>0</v>
      </c>
      <c r="K67" s="160"/>
    </row>
    <row r="68" spans="2:12" s="8" customFormat="1" ht="19.899999999999999" customHeight="1">
      <c r="B68" s="154"/>
      <c r="C68" s="155"/>
      <c r="D68" s="156" t="s">
        <v>116</v>
      </c>
      <c r="E68" s="157"/>
      <c r="F68" s="157"/>
      <c r="G68" s="157"/>
      <c r="H68" s="157"/>
      <c r="I68" s="158"/>
      <c r="J68" s="159">
        <f>J203</f>
        <v>0</v>
      </c>
      <c r="K68" s="160"/>
    </row>
    <row r="69" spans="2:12" s="7" customFormat="1" ht="24.95" customHeight="1">
      <c r="B69" s="147"/>
      <c r="C69" s="148"/>
      <c r="D69" s="149" t="s">
        <v>117</v>
      </c>
      <c r="E69" s="150"/>
      <c r="F69" s="150"/>
      <c r="G69" s="150"/>
      <c r="H69" s="150"/>
      <c r="I69" s="151"/>
      <c r="J69" s="152">
        <f>J218</f>
        <v>0</v>
      </c>
      <c r="K69" s="153"/>
    </row>
    <row r="70" spans="2:12" s="8" customFormat="1" ht="19.899999999999999" customHeight="1">
      <c r="B70" s="154"/>
      <c r="C70" s="155"/>
      <c r="D70" s="156" t="s">
        <v>118</v>
      </c>
      <c r="E70" s="157"/>
      <c r="F70" s="157"/>
      <c r="G70" s="157"/>
      <c r="H70" s="157"/>
      <c r="I70" s="158"/>
      <c r="J70" s="159">
        <f>J219</f>
        <v>0</v>
      </c>
      <c r="K70" s="160"/>
    </row>
    <row r="71" spans="2:12" s="8" customFormat="1" ht="19.899999999999999" customHeight="1">
      <c r="B71" s="154"/>
      <c r="C71" s="155"/>
      <c r="D71" s="156" t="s">
        <v>119</v>
      </c>
      <c r="E71" s="157"/>
      <c r="F71" s="157"/>
      <c r="G71" s="157"/>
      <c r="H71" s="157"/>
      <c r="I71" s="158"/>
      <c r="J71" s="159">
        <f>J221</f>
        <v>0</v>
      </c>
      <c r="K71" s="160"/>
    </row>
    <row r="72" spans="2:12" s="8" customFormat="1" ht="19.899999999999999" customHeight="1">
      <c r="B72" s="154"/>
      <c r="C72" s="155"/>
      <c r="D72" s="156" t="s">
        <v>120</v>
      </c>
      <c r="E72" s="157"/>
      <c r="F72" s="157"/>
      <c r="G72" s="157"/>
      <c r="H72" s="157"/>
      <c r="I72" s="158"/>
      <c r="J72" s="159">
        <f>J226</f>
        <v>0</v>
      </c>
      <c r="K72" s="160"/>
    </row>
    <row r="73" spans="2:12" s="1" customFormat="1" ht="21.75" customHeight="1">
      <c r="B73" s="39"/>
      <c r="C73" s="40"/>
      <c r="D73" s="40"/>
      <c r="E73" s="40"/>
      <c r="F73" s="40"/>
      <c r="G73" s="40"/>
      <c r="H73" s="40"/>
      <c r="I73" s="116"/>
      <c r="J73" s="40"/>
      <c r="K73" s="43"/>
    </row>
    <row r="74" spans="2:12" s="1" customFormat="1" ht="6.95" customHeight="1">
      <c r="B74" s="54"/>
      <c r="C74" s="55"/>
      <c r="D74" s="55"/>
      <c r="E74" s="55"/>
      <c r="F74" s="55"/>
      <c r="G74" s="55"/>
      <c r="H74" s="55"/>
      <c r="I74" s="137"/>
      <c r="J74" s="55"/>
      <c r="K74" s="56"/>
    </row>
    <row r="78" spans="2:12" s="1" customFormat="1" ht="6.95" customHeight="1">
      <c r="B78" s="57"/>
      <c r="C78" s="58"/>
      <c r="D78" s="58"/>
      <c r="E78" s="58"/>
      <c r="F78" s="58"/>
      <c r="G78" s="58"/>
      <c r="H78" s="58"/>
      <c r="I78" s="140"/>
      <c r="J78" s="58"/>
      <c r="K78" s="58"/>
      <c r="L78" s="59"/>
    </row>
    <row r="79" spans="2:12" s="1" customFormat="1" ht="36.950000000000003" customHeight="1">
      <c r="B79" s="39"/>
      <c r="C79" s="60" t="s">
        <v>121</v>
      </c>
      <c r="D79" s="61"/>
      <c r="E79" s="61"/>
      <c r="F79" s="61"/>
      <c r="G79" s="61"/>
      <c r="H79" s="61"/>
      <c r="I79" s="161"/>
      <c r="J79" s="61"/>
      <c r="K79" s="61"/>
      <c r="L79" s="59"/>
    </row>
    <row r="80" spans="2:12" s="1" customFormat="1" ht="6.95" customHeight="1">
      <c r="B80" s="39"/>
      <c r="C80" s="61"/>
      <c r="D80" s="61"/>
      <c r="E80" s="61"/>
      <c r="F80" s="61"/>
      <c r="G80" s="61"/>
      <c r="H80" s="61"/>
      <c r="I80" s="161"/>
      <c r="J80" s="61"/>
      <c r="K80" s="61"/>
      <c r="L80" s="59"/>
    </row>
    <row r="81" spans="2:65" s="1" customFormat="1" ht="14.45" customHeight="1">
      <c r="B81" s="39"/>
      <c r="C81" s="63" t="s">
        <v>19</v>
      </c>
      <c r="D81" s="61"/>
      <c r="E81" s="61"/>
      <c r="F81" s="61"/>
      <c r="G81" s="61"/>
      <c r="H81" s="61"/>
      <c r="I81" s="161"/>
      <c r="J81" s="61"/>
      <c r="K81" s="61"/>
      <c r="L81" s="59"/>
    </row>
    <row r="82" spans="2:65" s="1" customFormat="1" ht="16.5" customHeight="1">
      <c r="B82" s="39"/>
      <c r="C82" s="61"/>
      <c r="D82" s="61"/>
      <c r="E82" s="366" t="str">
        <f>E7</f>
        <v>ZŠ NOVÝ HRADEC KRÁLOVÉ - OPRAVA STŘECH NA OBJEKTECH Č. P. 144, 145, 146 A VÝMĚNA VENKOVNÍ BETONOVÉ DLAŽBY NA DVOŘE</v>
      </c>
      <c r="F82" s="367"/>
      <c r="G82" s="367"/>
      <c r="H82" s="367"/>
      <c r="I82" s="161"/>
      <c r="J82" s="61"/>
      <c r="K82" s="61"/>
      <c r="L82" s="59"/>
    </row>
    <row r="83" spans="2:65" s="1" customFormat="1" ht="14.45" customHeight="1">
      <c r="B83" s="39"/>
      <c r="C83" s="63" t="s">
        <v>98</v>
      </c>
      <c r="D83" s="61"/>
      <c r="E83" s="61"/>
      <c r="F83" s="61"/>
      <c r="G83" s="61"/>
      <c r="H83" s="61"/>
      <c r="I83" s="161"/>
      <c r="J83" s="61"/>
      <c r="K83" s="61"/>
      <c r="L83" s="59"/>
    </row>
    <row r="84" spans="2:65" s="1" customFormat="1" ht="17.25" customHeight="1">
      <c r="B84" s="39"/>
      <c r="C84" s="61"/>
      <c r="D84" s="61"/>
      <c r="E84" s="357" t="str">
        <f>E9</f>
        <v>SO 03 - Oprava střechy objektu č.p.146</v>
      </c>
      <c r="F84" s="368"/>
      <c r="G84" s="368"/>
      <c r="H84" s="368"/>
      <c r="I84" s="161"/>
      <c r="J84" s="61"/>
      <c r="K84" s="61"/>
      <c r="L84" s="59"/>
    </row>
    <row r="85" spans="2:65" s="1" customFormat="1" ht="6.95" customHeight="1">
      <c r="B85" s="39"/>
      <c r="C85" s="61"/>
      <c r="D85" s="61"/>
      <c r="E85" s="61"/>
      <c r="F85" s="61"/>
      <c r="G85" s="61"/>
      <c r="H85" s="61"/>
      <c r="I85" s="161"/>
      <c r="J85" s="61"/>
      <c r="K85" s="61"/>
      <c r="L85" s="59"/>
    </row>
    <row r="86" spans="2:65" s="1" customFormat="1" ht="18" customHeight="1">
      <c r="B86" s="39"/>
      <c r="C86" s="63" t="s">
        <v>24</v>
      </c>
      <c r="D86" s="61"/>
      <c r="E86" s="61"/>
      <c r="F86" s="162" t="str">
        <f>F12</f>
        <v xml:space="preserve"> </v>
      </c>
      <c r="G86" s="61"/>
      <c r="H86" s="61"/>
      <c r="I86" s="163" t="s">
        <v>26</v>
      </c>
      <c r="J86" s="71" t="str">
        <f>IF(J12="","",J12)</f>
        <v>4. 1. 2019</v>
      </c>
      <c r="K86" s="61"/>
      <c r="L86" s="59"/>
    </row>
    <row r="87" spans="2:65" s="1" customFormat="1" ht="6.95" customHeight="1">
      <c r="B87" s="39"/>
      <c r="C87" s="61"/>
      <c r="D87" s="61"/>
      <c r="E87" s="61"/>
      <c r="F87" s="61"/>
      <c r="G87" s="61"/>
      <c r="H87" s="61"/>
      <c r="I87" s="161"/>
      <c r="J87" s="61"/>
      <c r="K87" s="61"/>
      <c r="L87" s="59"/>
    </row>
    <row r="88" spans="2:65" s="1" customFormat="1">
      <c r="B88" s="39"/>
      <c r="C88" s="63" t="s">
        <v>28</v>
      </c>
      <c r="D88" s="61"/>
      <c r="E88" s="61"/>
      <c r="F88" s="162" t="str">
        <f>E15</f>
        <v xml:space="preserve"> </v>
      </c>
      <c r="G88" s="61"/>
      <c r="H88" s="61"/>
      <c r="I88" s="163" t="s">
        <v>33</v>
      </c>
      <c r="J88" s="162" t="str">
        <f>E21</f>
        <v xml:space="preserve"> </v>
      </c>
      <c r="K88" s="61"/>
      <c r="L88" s="59"/>
    </row>
    <row r="89" spans="2:65" s="1" customFormat="1" ht="14.45" customHeight="1">
      <c r="B89" s="39"/>
      <c r="C89" s="63" t="s">
        <v>31</v>
      </c>
      <c r="D89" s="61"/>
      <c r="E89" s="61"/>
      <c r="F89" s="162" t="str">
        <f>IF(E18="","",E18)</f>
        <v/>
      </c>
      <c r="G89" s="61"/>
      <c r="H89" s="61"/>
      <c r="I89" s="161"/>
      <c r="J89" s="61"/>
      <c r="K89" s="61"/>
      <c r="L89" s="59"/>
    </row>
    <row r="90" spans="2:65" s="1" customFormat="1" ht="10.35" customHeight="1">
      <c r="B90" s="39"/>
      <c r="C90" s="61"/>
      <c r="D90" s="61"/>
      <c r="E90" s="61"/>
      <c r="F90" s="61"/>
      <c r="G90" s="61"/>
      <c r="H90" s="61"/>
      <c r="I90" s="161"/>
      <c r="J90" s="61"/>
      <c r="K90" s="61"/>
      <c r="L90" s="59"/>
    </row>
    <row r="91" spans="2:65" s="9" customFormat="1" ht="29.25" customHeight="1">
      <c r="B91" s="164"/>
      <c r="C91" s="165" t="s">
        <v>122</v>
      </c>
      <c r="D91" s="166" t="s">
        <v>55</v>
      </c>
      <c r="E91" s="166" t="s">
        <v>51</v>
      </c>
      <c r="F91" s="166" t="s">
        <v>123</v>
      </c>
      <c r="G91" s="166" t="s">
        <v>124</v>
      </c>
      <c r="H91" s="166" t="s">
        <v>125</v>
      </c>
      <c r="I91" s="167" t="s">
        <v>126</v>
      </c>
      <c r="J91" s="166" t="s">
        <v>102</v>
      </c>
      <c r="K91" s="168" t="s">
        <v>127</v>
      </c>
      <c r="L91" s="169"/>
      <c r="M91" s="79" t="s">
        <v>128</v>
      </c>
      <c r="N91" s="80" t="s">
        <v>40</v>
      </c>
      <c r="O91" s="80" t="s">
        <v>129</v>
      </c>
      <c r="P91" s="80" t="s">
        <v>130</v>
      </c>
      <c r="Q91" s="80" t="s">
        <v>131</v>
      </c>
      <c r="R91" s="80" t="s">
        <v>132</v>
      </c>
      <c r="S91" s="80" t="s">
        <v>133</v>
      </c>
      <c r="T91" s="81" t="s">
        <v>134</v>
      </c>
    </row>
    <row r="92" spans="2:65" s="1" customFormat="1" ht="29.25" customHeight="1">
      <c r="B92" s="39"/>
      <c r="C92" s="85" t="s">
        <v>103</v>
      </c>
      <c r="D92" s="61"/>
      <c r="E92" s="61"/>
      <c r="F92" s="61"/>
      <c r="G92" s="61"/>
      <c r="H92" s="61"/>
      <c r="I92" s="161"/>
      <c r="J92" s="170">
        <f>BK92</f>
        <v>0</v>
      </c>
      <c r="K92" s="61"/>
      <c r="L92" s="59"/>
      <c r="M92" s="82"/>
      <c r="N92" s="83"/>
      <c r="O92" s="83"/>
      <c r="P92" s="171">
        <f>P93+P132+P218</f>
        <v>0</v>
      </c>
      <c r="Q92" s="83"/>
      <c r="R92" s="171">
        <f>R93+R132+R218</f>
        <v>0</v>
      </c>
      <c r="S92" s="83"/>
      <c r="T92" s="172">
        <f>T93+T132+T218</f>
        <v>0</v>
      </c>
      <c r="AT92" s="22" t="s">
        <v>69</v>
      </c>
      <c r="AU92" s="22" t="s">
        <v>104</v>
      </c>
      <c r="BK92" s="173">
        <f>BK93+BK132+BK218</f>
        <v>0</v>
      </c>
    </row>
    <row r="93" spans="2:65" s="10" customFormat="1" ht="37.35" customHeight="1">
      <c r="B93" s="174"/>
      <c r="C93" s="175"/>
      <c r="D93" s="176" t="s">
        <v>69</v>
      </c>
      <c r="E93" s="177" t="s">
        <v>135</v>
      </c>
      <c r="F93" s="177" t="s">
        <v>136</v>
      </c>
      <c r="G93" s="175"/>
      <c r="H93" s="175"/>
      <c r="I93" s="178"/>
      <c r="J93" s="179">
        <f>BK93</f>
        <v>0</v>
      </c>
      <c r="K93" s="175"/>
      <c r="L93" s="180"/>
      <c r="M93" s="181"/>
      <c r="N93" s="182"/>
      <c r="O93" s="182"/>
      <c r="P93" s="183">
        <f>P94+P100+P123+P130</f>
        <v>0</v>
      </c>
      <c r="Q93" s="182"/>
      <c r="R93" s="183">
        <f>R94+R100+R123+R130</f>
        <v>0</v>
      </c>
      <c r="S93" s="182"/>
      <c r="T93" s="184">
        <f>T94+T100+T123+T130</f>
        <v>0</v>
      </c>
      <c r="AR93" s="185" t="s">
        <v>10</v>
      </c>
      <c r="AT93" s="186" t="s">
        <v>69</v>
      </c>
      <c r="AU93" s="186" t="s">
        <v>70</v>
      </c>
      <c r="AY93" s="185" t="s">
        <v>137</v>
      </c>
      <c r="BK93" s="187">
        <f>BK94+BK100+BK123+BK130</f>
        <v>0</v>
      </c>
    </row>
    <row r="94" spans="2:65" s="10" customFormat="1" ht="19.899999999999999" customHeight="1">
      <c r="B94" s="174"/>
      <c r="C94" s="175"/>
      <c r="D94" s="176" t="s">
        <v>69</v>
      </c>
      <c r="E94" s="188" t="s">
        <v>138</v>
      </c>
      <c r="F94" s="188" t="s">
        <v>139</v>
      </c>
      <c r="G94" s="175"/>
      <c r="H94" s="175"/>
      <c r="I94" s="178"/>
      <c r="J94" s="189">
        <f>BK94</f>
        <v>0</v>
      </c>
      <c r="K94" s="175"/>
      <c r="L94" s="180"/>
      <c r="M94" s="181"/>
      <c r="N94" s="182"/>
      <c r="O94" s="182"/>
      <c r="P94" s="183">
        <f>SUM(P95:P99)</f>
        <v>0</v>
      </c>
      <c r="Q94" s="182"/>
      <c r="R94" s="183">
        <f>SUM(R95:R99)</f>
        <v>0</v>
      </c>
      <c r="S94" s="182"/>
      <c r="T94" s="184">
        <f>SUM(T95:T99)</f>
        <v>0</v>
      </c>
      <c r="AR94" s="185" t="s">
        <v>10</v>
      </c>
      <c r="AT94" s="186" t="s">
        <v>69</v>
      </c>
      <c r="AU94" s="186" t="s">
        <v>10</v>
      </c>
      <c r="AY94" s="185" t="s">
        <v>137</v>
      </c>
      <c r="BK94" s="187">
        <f>SUM(BK95:BK99)</f>
        <v>0</v>
      </c>
    </row>
    <row r="95" spans="2:65" s="1" customFormat="1" ht="16.5" customHeight="1">
      <c r="B95" s="39"/>
      <c r="C95" s="190" t="s">
        <v>10</v>
      </c>
      <c r="D95" s="190" t="s">
        <v>140</v>
      </c>
      <c r="E95" s="191" t="s">
        <v>465</v>
      </c>
      <c r="F95" s="192" t="s">
        <v>466</v>
      </c>
      <c r="G95" s="193" t="s">
        <v>143</v>
      </c>
      <c r="H95" s="194">
        <v>12</v>
      </c>
      <c r="I95" s="195"/>
      <c r="J95" s="196">
        <f>ROUND(I95*H95,0)</f>
        <v>0</v>
      </c>
      <c r="K95" s="192" t="s">
        <v>22</v>
      </c>
      <c r="L95" s="59"/>
      <c r="M95" s="197" t="s">
        <v>22</v>
      </c>
      <c r="N95" s="198" t="s">
        <v>41</v>
      </c>
      <c r="O95" s="40"/>
      <c r="P95" s="199">
        <f>O95*H95</f>
        <v>0</v>
      </c>
      <c r="Q95" s="199">
        <v>0</v>
      </c>
      <c r="R95" s="199">
        <f>Q95*H95</f>
        <v>0</v>
      </c>
      <c r="S95" s="199">
        <v>0</v>
      </c>
      <c r="T95" s="200">
        <f>S95*H95</f>
        <v>0</v>
      </c>
      <c r="AR95" s="22" t="s">
        <v>144</v>
      </c>
      <c r="AT95" s="22" t="s">
        <v>140</v>
      </c>
      <c r="AU95" s="22" t="s">
        <v>79</v>
      </c>
      <c r="AY95" s="22" t="s">
        <v>137</v>
      </c>
      <c r="BE95" s="201">
        <f>IF(N95="základní",J95,0)</f>
        <v>0</v>
      </c>
      <c r="BF95" s="201">
        <f>IF(N95="snížená",J95,0)</f>
        <v>0</v>
      </c>
      <c r="BG95" s="201">
        <f>IF(N95="zákl. přenesená",J95,0)</f>
        <v>0</v>
      </c>
      <c r="BH95" s="201">
        <f>IF(N95="sníž. přenesená",J95,0)</f>
        <v>0</v>
      </c>
      <c r="BI95" s="201">
        <f>IF(N95="nulová",J95,0)</f>
        <v>0</v>
      </c>
      <c r="BJ95" s="22" t="s">
        <v>10</v>
      </c>
      <c r="BK95" s="201">
        <f>ROUND(I95*H95,0)</f>
        <v>0</v>
      </c>
      <c r="BL95" s="22" t="s">
        <v>144</v>
      </c>
      <c r="BM95" s="22" t="s">
        <v>79</v>
      </c>
    </row>
    <row r="96" spans="2:65" s="1" customFormat="1" ht="16.5" customHeight="1">
      <c r="B96" s="39"/>
      <c r="C96" s="190" t="s">
        <v>79</v>
      </c>
      <c r="D96" s="190" t="s">
        <v>140</v>
      </c>
      <c r="E96" s="191" t="s">
        <v>141</v>
      </c>
      <c r="F96" s="192" t="s">
        <v>467</v>
      </c>
      <c r="G96" s="193" t="s">
        <v>178</v>
      </c>
      <c r="H96" s="194">
        <v>7.0880000000000001</v>
      </c>
      <c r="I96" s="195"/>
      <c r="J96" s="196">
        <f>ROUND(I96*H96,0)</f>
        <v>0</v>
      </c>
      <c r="K96" s="192" t="s">
        <v>22</v>
      </c>
      <c r="L96" s="59"/>
      <c r="M96" s="197" t="s">
        <v>22</v>
      </c>
      <c r="N96" s="198" t="s">
        <v>41</v>
      </c>
      <c r="O96" s="40"/>
      <c r="P96" s="199">
        <f>O96*H96</f>
        <v>0</v>
      </c>
      <c r="Q96" s="199">
        <v>0</v>
      </c>
      <c r="R96" s="199">
        <f>Q96*H96</f>
        <v>0</v>
      </c>
      <c r="S96" s="199">
        <v>0</v>
      </c>
      <c r="T96" s="200">
        <f>S96*H96</f>
        <v>0</v>
      </c>
      <c r="AR96" s="22" t="s">
        <v>144</v>
      </c>
      <c r="AT96" s="22" t="s">
        <v>140</v>
      </c>
      <c r="AU96" s="22" t="s">
        <v>79</v>
      </c>
      <c r="AY96" s="22" t="s">
        <v>137</v>
      </c>
      <c r="BE96" s="201">
        <f>IF(N96="základní",J96,0)</f>
        <v>0</v>
      </c>
      <c r="BF96" s="201">
        <f>IF(N96="snížená",J96,0)</f>
        <v>0</v>
      </c>
      <c r="BG96" s="201">
        <f>IF(N96="zákl. přenesená",J96,0)</f>
        <v>0</v>
      </c>
      <c r="BH96" s="201">
        <f>IF(N96="sníž. přenesená",J96,0)</f>
        <v>0</v>
      </c>
      <c r="BI96" s="201">
        <f>IF(N96="nulová",J96,0)</f>
        <v>0</v>
      </c>
      <c r="BJ96" s="22" t="s">
        <v>10</v>
      </c>
      <c r="BK96" s="201">
        <f>ROUND(I96*H96,0)</f>
        <v>0</v>
      </c>
      <c r="BL96" s="22" t="s">
        <v>144</v>
      </c>
      <c r="BM96" s="22" t="s">
        <v>144</v>
      </c>
    </row>
    <row r="97" spans="2:65" s="11" customFormat="1" ht="13.5">
      <c r="B97" s="202"/>
      <c r="C97" s="203"/>
      <c r="D97" s="204" t="s">
        <v>149</v>
      </c>
      <c r="E97" s="205" t="s">
        <v>22</v>
      </c>
      <c r="F97" s="206" t="s">
        <v>468</v>
      </c>
      <c r="G97" s="203"/>
      <c r="H97" s="207">
        <v>7.0880000000000001</v>
      </c>
      <c r="I97" s="208"/>
      <c r="J97" s="203"/>
      <c r="K97" s="203"/>
      <c r="L97" s="209"/>
      <c r="M97" s="210"/>
      <c r="N97" s="211"/>
      <c r="O97" s="211"/>
      <c r="P97" s="211"/>
      <c r="Q97" s="211"/>
      <c r="R97" s="211"/>
      <c r="S97" s="211"/>
      <c r="T97" s="212"/>
      <c r="AT97" s="213" t="s">
        <v>149</v>
      </c>
      <c r="AU97" s="213" t="s">
        <v>79</v>
      </c>
      <c r="AV97" s="11" t="s">
        <v>79</v>
      </c>
      <c r="AW97" s="11" t="s">
        <v>34</v>
      </c>
      <c r="AX97" s="11" t="s">
        <v>70</v>
      </c>
      <c r="AY97" s="213" t="s">
        <v>137</v>
      </c>
    </row>
    <row r="98" spans="2:65" s="12" customFormat="1" ht="13.5">
      <c r="B98" s="214"/>
      <c r="C98" s="215"/>
      <c r="D98" s="204" t="s">
        <v>149</v>
      </c>
      <c r="E98" s="216" t="s">
        <v>22</v>
      </c>
      <c r="F98" s="217" t="s">
        <v>151</v>
      </c>
      <c r="G98" s="215"/>
      <c r="H98" s="218">
        <v>7.0880000000000001</v>
      </c>
      <c r="I98" s="219"/>
      <c r="J98" s="215"/>
      <c r="K98" s="215"/>
      <c r="L98" s="220"/>
      <c r="M98" s="221"/>
      <c r="N98" s="222"/>
      <c r="O98" s="222"/>
      <c r="P98" s="222"/>
      <c r="Q98" s="222"/>
      <c r="R98" s="222"/>
      <c r="S98" s="222"/>
      <c r="T98" s="223"/>
      <c r="AT98" s="224" t="s">
        <v>149</v>
      </c>
      <c r="AU98" s="224" t="s">
        <v>79</v>
      </c>
      <c r="AV98" s="12" t="s">
        <v>144</v>
      </c>
      <c r="AW98" s="12" t="s">
        <v>34</v>
      </c>
      <c r="AX98" s="12" t="s">
        <v>10</v>
      </c>
      <c r="AY98" s="224" t="s">
        <v>137</v>
      </c>
    </row>
    <row r="99" spans="2:65" s="1" customFormat="1" ht="25.5" customHeight="1">
      <c r="B99" s="39"/>
      <c r="C99" s="190" t="s">
        <v>154</v>
      </c>
      <c r="D99" s="190" t="s">
        <v>140</v>
      </c>
      <c r="E99" s="191" t="s">
        <v>469</v>
      </c>
      <c r="F99" s="192" t="s">
        <v>470</v>
      </c>
      <c r="G99" s="193" t="s">
        <v>147</v>
      </c>
      <c r="H99" s="194">
        <v>75.680000000000007</v>
      </c>
      <c r="I99" s="195"/>
      <c r="J99" s="196">
        <f>ROUND(I99*H99,0)</f>
        <v>0</v>
      </c>
      <c r="K99" s="192" t="s">
        <v>148</v>
      </c>
      <c r="L99" s="59"/>
      <c r="M99" s="197" t="s">
        <v>22</v>
      </c>
      <c r="N99" s="198" t="s">
        <v>41</v>
      </c>
      <c r="O99" s="40"/>
      <c r="P99" s="199">
        <f>O99*H99</f>
        <v>0</v>
      </c>
      <c r="Q99" s="199">
        <v>0</v>
      </c>
      <c r="R99" s="199">
        <f>Q99*H99</f>
        <v>0</v>
      </c>
      <c r="S99" s="199">
        <v>0</v>
      </c>
      <c r="T99" s="200">
        <f>S99*H99</f>
        <v>0</v>
      </c>
      <c r="AR99" s="22" t="s">
        <v>144</v>
      </c>
      <c r="AT99" s="22" t="s">
        <v>140</v>
      </c>
      <c r="AU99" s="22" t="s">
        <v>79</v>
      </c>
      <c r="AY99" s="22" t="s">
        <v>137</v>
      </c>
      <c r="BE99" s="201">
        <f>IF(N99="základní",J99,0)</f>
        <v>0</v>
      </c>
      <c r="BF99" s="201">
        <f>IF(N99="snížená",J99,0)</f>
        <v>0</v>
      </c>
      <c r="BG99" s="201">
        <f>IF(N99="zákl. přenesená",J99,0)</f>
        <v>0</v>
      </c>
      <c r="BH99" s="201">
        <f>IF(N99="sníž. přenesená",J99,0)</f>
        <v>0</v>
      </c>
      <c r="BI99" s="201">
        <f>IF(N99="nulová",J99,0)</f>
        <v>0</v>
      </c>
      <c r="BJ99" s="22" t="s">
        <v>10</v>
      </c>
      <c r="BK99" s="201">
        <f>ROUND(I99*H99,0)</f>
        <v>0</v>
      </c>
      <c r="BL99" s="22" t="s">
        <v>144</v>
      </c>
      <c r="BM99" s="22" t="s">
        <v>138</v>
      </c>
    </row>
    <row r="100" spans="2:65" s="10" customFormat="1" ht="29.85" customHeight="1">
      <c r="B100" s="174"/>
      <c r="C100" s="175"/>
      <c r="D100" s="176" t="s">
        <v>69</v>
      </c>
      <c r="E100" s="188" t="s">
        <v>152</v>
      </c>
      <c r="F100" s="188" t="s">
        <v>153</v>
      </c>
      <c r="G100" s="175"/>
      <c r="H100" s="175"/>
      <c r="I100" s="178"/>
      <c r="J100" s="189">
        <f>BK100</f>
        <v>0</v>
      </c>
      <c r="K100" s="175"/>
      <c r="L100" s="180"/>
      <c r="M100" s="181"/>
      <c r="N100" s="182"/>
      <c r="O100" s="182"/>
      <c r="P100" s="183">
        <f>SUM(P101:P122)</f>
        <v>0</v>
      </c>
      <c r="Q100" s="182"/>
      <c r="R100" s="183">
        <f>SUM(R101:R122)</f>
        <v>0</v>
      </c>
      <c r="S100" s="182"/>
      <c r="T100" s="184">
        <f>SUM(T101:T122)</f>
        <v>0</v>
      </c>
      <c r="AR100" s="185" t="s">
        <v>10</v>
      </c>
      <c r="AT100" s="186" t="s">
        <v>69</v>
      </c>
      <c r="AU100" s="186" t="s">
        <v>10</v>
      </c>
      <c r="AY100" s="185" t="s">
        <v>137</v>
      </c>
      <c r="BK100" s="187">
        <f>SUM(BK101:BK122)</f>
        <v>0</v>
      </c>
    </row>
    <row r="101" spans="2:65" s="1" customFormat="1" ht="25.5" customHeight="1">
      <c r="B101" s="39"/>
      <c r="C101" s="190" t="s">
        <v>144</v>
      </c>
      <c r="D101" s="190" t="s">
        <v>140</v>
      </c>
      <c r="E101" s="191" t="s">
        <v>471</v>
      </c>
      <c r="F101" s="192" t="s">
        <v>472</v>
      </c>
      <c r="G101" s="193" t="s">
        <v>147</v>
      </c>
      <c r="H101" s="194">
        <v>1599.5160000000001</v>
      </c>
      <c r="I101" s="195"/>
      <c r="J101" s="196">
        <f>ROUND(I101*H101,0)</f>
        <v>0</v>
      </c>
      <c r="K101" s="192" t="s">
        <v>148</v>
      </c>
      <c r="L101" s="59"/>
      <c r="M101" s="197" t="s">
        <v>22</v>
      </c>
      <c r="N101" s="198" t="s">
        <v>41</v>
      </c>
      <c r="O101" s="40"/>
      <c r="P101" s="199">
        <f>O101*H101</f>
        <v>0</v>
      </c>
      <c r="Q101" s="199">
        <v>0</v>
      </c>
      <c r="R101" s="199">
        <f>Q101*H101</f>
        <v>0</v>
      </c>
      <c r="S101" s="199">
        <v>0</v>
      </c>
      <c r="T101" s="200">
        <f>S101*H101</f>
        <v>0</v>
      </c>
      <c r="AR101" s="22" t="s">
        <v>144</v>
      </c>
      <c r="AT101" s="22" t="s">
        <v>140</v>
      </c>
      <c r="AU101" s="22" t="s">
        <v>79</v>
      </c>
      <c r="AY101" s="22" t="s">
        <v>137</v>
      </c>
      <c r="BE101" s="201">
        <f>IF(N101="základní",J101,0)</f>
        <v>0</v>
      </c>
      <c r="BF101" s="201">
        <f>IF(N101="snížená",J101,0)</f>
        <v>0</v>
      </c>
      <c r="BG101" s="201">
        <f>IF(N101="zákl. přenesená",J101,0)</f>
        <v>0</v>
      </c>
      <c r="BH101" s="201">
        <f>IF(N101="sníž. přenesená",J101,0)</f>
        <v>0</v>
      </c>
      <c r="BI101" s="201">
        <f>IF(N101="nulová",J101,0)</f>
        <v>0</v>
      </c>
      <c r="BJ101" s="22" t="s">
        <v>10</v>
      </c>
      <c r="BK101" s="201">
        <f>ROUND(I101*H101,0)</f>
        <v>0</v>
      </c>
      <c r="BL101" s="22" t="s">
        <v>144</v>
      </c>
      <c r="BM101" s="22" t="s">
        <v>160</v>
      </c>
    </row>
    <row r="102" spans="2:65" s="11" customFormat="1" ht="13.5">
      <c r="B102" s="202"/>
      <c r="C102" s="203"/>
      <c r="D102" s="204" t="s">
        <v>149</v>
      </c>
      <c r="E102" s="205" t="s">
        <v>22</v>
      </c>
      <c r="F102" s="206" t="s">
        <v>473</v>
      </c>
      <c r="G102" s="203"/>
      <c r="H102" s="207">
        <v>1599.5160000000001</v>
      </c>
      <c r="I102" s="208"/>
      <c r="J102" s="203"/>
      <c r="K102" s="203"/>
      <c r="L102" s="209"/>
      <c r="M102" s="210"/>
      <c r="N102" s="211"/>
      <c r="O102" s="211"/>
      <c r="P102" s="211"/>
      <c r="Q102" s="211"/>
      <c r="R102" s="211"/>
      <c r="S102" s="211"/>
      <c r="T102" s="212"/>
      <c r="AT102" s="213" t="s">
        <v>149</v>
      </c>
      <c r="AU102" s="213" t="s">
        <v>79</v>
      </c>
      <c r="AV102" s="11" t="s">
        <v>79</v>
      </c>
      <c r="AW102" s="11" t="s">
        <v>34</v>
      </c>
      <c r="AX102" s="11" t="s">
        <v>70</v>
      </c>
      <c r="AY102" s="213" t="s">
        <v>137</v>
      </c>
    </row>
    <row r="103" spans="2:65" s="12" customFormat="1" ht="13.5">
      <c r="B103" s="214"/>
      <c r="C103" s="215"/>
      <c r="D103" s="204" t="s">
        <v>149</v>
      </c>
      <c r="E103" s="216" t="s">
        <v>22</v>
      </c>
      <c r="F103" s="217" t="s">
        <v>151</v>
      </c>
      <c r="G103" s="215"/>
      <c r="H103" s="218">
        <v>1599.5160000000001</v>
      </c>
      <c r="I103" s="219"/>
      <c r="J103" s="215"/>
      <c r="K103" s="215"/>
      <c r="L103" s="220"/>
      <c r="M103" s="221"/>
      <c r="N103" s="222"/>
      <c r="O103" s="222"/>
      <c r="P103" s="222"/>
      <c r="Q103" s="222"/>
      <c r="R103" s="222"/>
      <c r="S103" s="222"/>
      <c r="T103" s="223"/>
      <c r="AT103" s="224" t="s">
        <v>149</v>
      </c>
      <c r="AU103" s="224" t="s">
        <v>79</v>
      </c>
      <c r="AV103" s="12" t="s">
        <v>144</v>
      </c>
      <c r="AW103" s="12" t="s">
        <v>34</v>
      </c>
      <c r="AX103" s="12" t="s">
        <v>10</v>
      </c>
      <c r="AY103" s="224" t="s">
        <v>137</v>
      </c>
    </row>
    <row r="104" spans="2:65" s="1" customFormat="1" ht="25.5" customHeight="1">
      <c r="B104" s="39"/>
      <c r="C104" s="190" t="s">
        <v>162</v>
      </c>
      <c r="D104" s="190" t="s">
        <v>140</v>
      </c>
      <c r="E104" s="191" t="s">
        <v>474</v>
      </c>
      <c r="F104" s="192" t="s">
        <v>475</v>
      </c>
      <c r="G104" s="193" t="s">
        <v>147</v>
      </c>
      <c r="H104" s="194">
        <v>1519.5160000000001</v>
      </c>
      <c r="I104" s="195"/>
      <c r="J104" s="196">
        <f>ROUND(I104*H104,0)</f>
        <v>0</v>
      </c>
      <c r="K104" s="192" t="s">
        <v>148</v>
      </c>
      <c r="L104" s="59"/>
      <c r="M104" s="197" t="s">
        <v>22</v>
      </c>
      <c r="N104" s="198" t="s">
        <v>41</v>
      </c>
      <c r="O104" s="40"/>
      <c r="P104" s="199">
        <f>O104*H104</f>
        <v>0</v>
      </c>
      <c r="Q104" s="199">
        <v>0</v>
      </c>
      <c r="R104" s="199">
        <f>Q104*H104</f>
        <v>0</v>
      </c>
      <c r="S104" s="199">
        <v>0</v>
      </c>
      <c r="T104" s="200">
        <f>S104*H104</f>
        <v>0</v>
      </c>
      <c r="AR104" s="22" t="s">
        <v>144</v>
      </c>
      <c r="AT104" s="22" t="s">
        <v>140</v>
      </c>
      <c r="AU104" s="22" t="s">
        <v>79</v>
      </c>
      <c r="AY104" s="22" t="s">
        <v>137</v>
      </c>
      <c r="BE104" s="201">
        <f>IF(N104="základní",J104,0)</f>
        <v>0</v>
      </c>
      <c r="BF104" s="201">
        <f>IF(N104="snížená",J104,0)</f>
        <v>0</v>
      </c>
      <c r="BG104" s="201">
        <f>IF(N104="zákl. přenesená",J104,0)</f>
        <v>0</v>
      </c>
      <c r="BH104" s="201">
        <f>IF(N104="sníž. přenesená",J104,0)</f>
        <v>0</v>
      </c>
      <c r="BI104" s="201">
        <f>IF(N104="nulová",J104,0)</f>
        <v>0</v>
      </c>
      <c r="BJ104" s="22" t="s">
        <v>10</v>
      </c>
      <c r="BK104" s="201">
        <f>ROUND(I104*H104,0)</f>
        <v>0</v>
      </c>
      <c r="BL104" s="22" t="s">
        <v>144</v>
      </c>
      <c r="BM104" s="22" t="s">
        <v>165</v>
      </c>
    </row>
    <row r="105" spans="2:65" s="1" customFormat="1" ht="25.5" customHeight="1">
      <c r="B105" s="39"/>
      <c r="C105" s="190" t="s">
        <v>138</v>
      </c>
      <c r="D105" s="190" t="s">
        <v>140</v>
      </c>
      <c r="E105" s="191" t="s">
        <v>476</v>
      </c>
      <c r="F105" s="192" t="s">
        <v>477</v>
      </c>
      <c r="G105" s="193" t="s">
        <v>147</v>
      </c>
      <c r="H105" s="194">
        <v>71978.22</v>
      </c>
      <c r="I105" s="195"/>
      <c r="J105" s="196">
        <f>ROUND(I105*H105,0)</f>
        <v>0</v>
      </c>
      <c r="K105" s="192" t="s">
        <v>148</v>
      </c>
      <c r="L105" s="59"/>
      <c r="M105" s="197" t="s">
        <v>22</v>
      </c>
      <c r="N105" s="198" t="s">
        <v>41</v>
      </c>
      <c r="O105" s="40"/>
      <c r="P105" s="199">
        <f>O105*H105</f>
        <v>0</v>
      </c>
      <c r="Q105" s="199">
        <v>0</v>
      </c>
      <c r="R105" s="199">
        <f>Q105*H105</f>
        <v>0</v>
      </c>
      <c r="S105" s="199">
        <v>0</v>
      </c>
      <c r="T105" s="200">
        <f>S105*H105</f>
        <v>0</v>
      </c>
      <c r="AR105" s="22" t="s">
        <v>144</v>
      </c>
      <c r="AT105" s="22" t="s">
        <v>140</v>
      </c>
      <c r="AU105" s="22" t="s">
        <v>79</v>
      </c>
      <c r="AY105" s="22" t="s">
        <v>137</v>
      </c>
      <c r="BE105" s="201">
        <f>IF(N105="základní",J105,0)</f>
        <v>0</v>
      </c>
      <c r="BF105" s="201">
        <f>IF(N105="snížená",J105,0)</f>
        <v>0</v>
      </c>
      <c r="BG105" s="201">
        <f>IF(N105="zákl. přenesená",J105,0)</f>
        <v>0</v>
      </c>
      <c r="BH105" s="201">
        <f>IF(N105="sníž. přenesená",J105,0)</f>
        <v>0</v>
      </c>
      <c r="BI105" s="201">
        <f>IF(N105="nulová",J105,0)</f>
        <v>0</v>
      </c>
      <c r="BJ105" s="22" t="s">
        <v>10</v>
      </c>
      <c r="BK105" s="201">
        <f>ROUND(I105*H105,0)</f>
        <v>0</v>
      </c>
      <c r="BL105" s="22" t="s">
        <v>144</v>
      </c>
      <c r="BM105" s="22" t="s">
        <v>168</v>
      </c>
    </row>
    <row r="106" spans="2:65" s="11" customFormat="1" ht="13.5">
      <c r="B106" s="202"/>
      <c r="C106" s="203"/>
      <c r="D106" s="204" t="s">
        <v>149</v>
      </c>
      <c r="E106" s="205" t="s">
        <v>22</v>
      </c>
      <c r="F106" s="206" t="s">
        <v>478</v>
      </c>
      <c r="G106" s="203"/>
      <c r="H106" s="207">
        <v>71978.22</v>
      </c>
      <c r="I106" s="208"/>
      <c r="J106" s="203"/>
      <c r="K106" s="203"/>
      <c r="L106" s="209"/>
      <c r="M106" s="210"/>
      <c r="N106" s="211"/>
      <c r="O106" s="211"/>
      <c r="P106" s="211"/>
      <c r="Q106" s="211"/>
      <c r="R106" s="211"/>
      <c r="S106" s="211"/>
      <c r="T106" s="212"/>
      <c r="AT106" s="213" t="s">
        <v>149</v>
      </c>
      <c r="AU106" s="213" t="s">
        <v>79</v>
      </c>
      <c r="AV106" s="11" t="s">
        <v>79</v>
      </c>
      <c r="AW106" s="11" t="s">
        <v>34</v>
      </c>
      <c r="AX106" s="11" t="s">
        <v>70</v>
      </c>
      <c r="AY106" s="213" t="s">
        <v>137</v>
      </c>
    </row>
    <row r="107" spans="2:65" s="12" customFormat="1" ht="13.5">
      <c r="B107" s="214"/>
      <c r="C107" s="215"/>
      <c r="D107" s="204" t="s">
        <v>149</v>
      </c>
      <c r="E107" s="216" t="s">
        <v>22</v>
      </c>
      <c r="F107" s="217" t="s">
        <v>151</v>
      </c>
      <c r="G107" s="215"/>
      <c r="H107" s="218">
        <v>71978.22</v>
      </c>
      <c r="I107" s="219"/>
      <c r="J107" s="215"/>
      <c r="K107" s="215"/>
      <c r="L107" s="220"/>
      <c r="M107" s="221"/>
      <c r="N107" s="222"/>
      <c r="O107" s="222"/>
      <c r="P107" s="222"/>
      <c r="Q107" s="222"/>
      <c r="R107" s="222"/>
      <c r="S107" s="222"/>
      <c r="T107" s="223"/>
      <c r="AT107" s="224" t="s">
        <v>149</v>
      </c>
      <c r="AU107" s="224" t="s">
        <v>79</v>
      </c>
      <c r="AV107" s="12" t="s">
        <v>144</v>
      </c>
      <c r="AW107" s="12" t="s">
        <v>34</v>
      </c>
      <c r="AX107" s="12" t="s">
        <v>10</v>
      </c>
      <c r="AY107" s="224" t="s">
        <v>137</v>
      </c>
    </row>
    <row r="108" spans="2:65" s="1" customFormat="1" ht="25.5" customHeight="1">
      <c r="B108" s="39"/>
      <c r="C108" s="190" t="s">
        <v>170</v>
      </c>
      <c r="D108" s="190" t="s">
        <v>140</v>
      </c>
      <c r="E108" s="191" t="s">
        <v>166</v>
      </c>
      <c r="F108" s="192" t="s">
        <v>167</v>
      </c>
      <c r="G108" s="193" t="s">
        <v>147</v>
      </c>
      <c r="H108" s="194">
        <v>30</v>
      </c>
      <c r="I108" s="195"/>
      <c r="J108" s="196">
        <f>ROUND(I108*H108,0)</f>
        <v>0</v>
      </c>
      <c r="K108" s="192" t="s">
        <v>148</v>
      </c>
      <c r="L108" s="59"/>
      <c r="M108" s="197" t="s">
        <v>22</v>
      </c>
      <c r="N108" s="198" t="s">
        <v>41</v>
      </c>
      <c r="O108" s="40"/>
      <c r="P108" s="199">
        <f>O108*H108</f>
        <v>0</v>
      </c>
      <c r="Q108" s="199">
        <v>0</v>
      </c>
      <c r="R108" s="199">
        <f>Q108*H108</f>
        <v>0</v>
      </c>
      <c r="S108" s="199">
        <v>0</v>
      </c>
      <c r="T108" s="200">
        <f>S108*H108</f>
        <v>0</v>
      </c>
      <c r="AR108" s="22" t="s">
        <v>144</v>
      </c>
      <c r="AT108" s="22" t="s">
        <v>140</v>
      </c>
      <c r="AU108" s="22" t="s">
        <v>79</v>
      </c>
      <c r="AY108" s="22" t="s">
        <v>137</v>
      </c>
      <c r="BE108" s="201">
        <f>IF(N108="základní",J108,0)</f>
        <v>0</v>
      </c>
      <c r="BF108" s="201">
        <f>IF(N108="snížená",J108,0)</f>
        <v>0</v>
      </c>
      <c r="BG108" s="201">
        <f>IF(N108="zákl. přenesená",J108,0)</f>
        <v>0</v>
      </c>
      <c r="BH108" s="201">
        <f>IF(N108="sníž. přenesená",J108,0)</f>
        <v>0</v>
      </c>
      <c r="BI108" s="201">
        <f>IF(N108="nulová",J108,0)</f>
        <v>0</v>
      </c>
      <c r="BJ108" s="22" t="s">
        <v>10</v>
      </c>
      <c r="BK108" s="201">
        <f>ROUND(I108*H108,0)</f>
        <v>0</v>
      </c>
      <c r="BL108" s="22" t="s">
        <v>144</v>
      </c>
      <c r="BM108" s="22" t="s">
        <v>174</v>
      </c>
    </row>
    <row r="109" spans="2:65" s="11" customFormat="1" ht="13.5">
      <c r="B109" s="202"/>
      <c r="C109" s="203"/>
      <c r="D109" s="204" t="s">
        <v>149</v>
      </c>
      <c r="E109" s="205" t="s">
        <v>22</v>
      </c>
      <c r="F109" s="206" t="s">
        <v>479</v>
      </c>
      <c r="G109" s="203"/>
      <c r="H109" s="207">
        <v>30</v>
      </c>
      <c r="I109" s="208"/>
      <c r="J109" s="203"/>
      <c r="K109" s="203"/>
      <c r="L109" s="209"/>
      <c r="M109" s="210"/>
      <c r="N109" s="211"/>
      <c r="O109" s="211"/>
      <c r="P109" s="211"/>
      <c r="Q109" s="211"/>
      <c r="R109" s="211"/>
      <c r="S109" s="211"/>
      <c r="T109" s="212"/>
      <c r="AT109" s="213" t="s">
        <v>149</v>
      </c>
      <c r="AU109" s="213" t="s">
        <v>79</v>
      </c>
      <c r="AV109" s="11" t="s">
        <v>79</v>
      </c>
      <c r="AW109" s="11" t="s">
        <v>34</v>
      </c>
      <c r="AX109" s="11" t="s">
        <v>70</v>
      </c>
      <c r="AY109" s="213" t="s">
        <v>137</v>
      </c>
    </row>
    <row r="110" spans="2:65" s="12" customFormat="1" ht="13.5">
      <c r="B110" s="214"/>
      <c r="C110" s="215"/>
      <c r="D110" s="204" t="s">
        <v>149</v>
      </c>
      <c r="E110" s="216" t="s">
        <v>22</v>
      </c>
      <c r="F110" s="217" t="s">
        <v>151</v>
      </c>
      <c r="G110" s="215"/>
      <c r="H110" s="218">
        <v>30</v>
      </c>
      <c r="I110" s="219"/>
      <c r="J110" s="215"/>
      <c r="K110" s="215"/>
      <c r="L110" s="220"/>
      <c r="M110" s="221"/>
      <c r="N110" s="222"/>
      <c r="O110" s="222"/>
      <c r="P110" s="222"/>
      <c r="Q110" s="222"/>
      <c r="R110" s="222"/>
      <c r="S110" s="222"/>
      <c r="T110" s="223"/>
      <c r="AT110" s="224" t="s">
        <v>149</v>
      </c>
      <c r="AU110" s="224" t="s">
        <v>79</v>
      </c>
      <c r="AV110" s="12" t="s">
        <v>144</v>
      </c>
      <c r="AW110" s="12" t="s">
        <v>34</v>
      </c>
      <c r="AX110" s="12" t="s">
        <v>10</v>
      </c>
      <c r="AY110" s="224" t="s">
        <v>137</v>
      </c>
    </row>
    <row r="111" spans="2:65" s="1" customFormat="1" ht="16.5" customHeight="1">
      <c r="B111" s="39"/>
      <c r="C111" s="190" t="s">
        <v>160</v>
      </c>
      <c r="D111" s="190" t="s">
        <v>140</v>
      </c>
      <c r="E111" s="191" t="s">
        <v>171</v>
      </c>
      <c r="F111" s="192" t="s">
        <v>172</v>
      </c>
      <c r="G111" s="193" t="s">
        <v>173</v>
      </c>
      <c r="H111" s="194">
        <v>6</v>
      </c>
      <c r="I111" s="195"/>
      <c r="J111" s="196">
        <f>ROUND(I111*H111,0)</f>
        <v>0</v>
      </c>
      <c r="K111" s="192" t="s">
        <v>148</v>
      </c>
      <c r="L111" s="59"/>
      <c r="M111" s="197" t="s">
        <v>22</v>
      </c>
      <c r="N111" s="198" t="s">
        <v>41</v>
      </c>
      <c r="O111" s="40"/>
      <c r="P111" s="199">
        <f>O111*H111</f>
        <v>0</v>
      </c>
      <c r="Q111" s="199">
        <v>0</v>
      </c>
      <c r="R111" s="199">
        <f>Q111*H111</f>
        <v>0</v>
      </c>
      <c r="S111" s="199">
        <v>0</v>
      </c>
      <c r="T111" s="200">
        <f>S111*H111</f>
        <v>0</v>
      </c>
      <c r="AR111" s="22" t="s">
        <v>144</v>
      </c>
      <c r="AT111" s="22" t="s">
        <v>140</v>
      </c>
      <c r="AU111" s="22" t="s">
        <v>79</v>
      </c>
      <c r="AY111" s="22" t="s">
        <v>137</v>
      </c>
      <c r="BE111" s="201">
        <f>IF(N111="základní",J111,0)</f>
        <v>0</v>
      </c>
      <c r="BF111" s="201">
        <f>IF(N111="snížená",J111,0)</f>
        <v>0</v>
      </c>
      <c r="BG111" s="201">
        <f>IF(N111="zákl. přenesená",J111,0)</f>
        <v>0</v>
      </c>
      <c r="BH111" s="201">
        <f>IF(N111="sníž. přenesená",J111,0)</f>
        <v>0</v>
      </c>
      <c r="BI111" s="201">
        <f>IF(N111="nulová",J111,0)</f>
        <v>0</v>
      </c>
      <c r="BJ111" s="22" t="s">
        <v>10</v>
      </c>
      <c r="BK111" s="201">
        <f>ROUND(I111*H111,0)</f>
        <v>0</v>
      </c>
      <c r="BL111" s="22" t="s">
        <v>144</v>
      </c>
      <c r="BM111" s="22" t="s">
        <v>179</v>
      </c>
    </row>
    <row r="112" spans="2:65" s="11" customFormat="1" ht="13.5">
      <c r="B112" s="202"/>
      <c r="C112" s="203"/>
      <c r="D112" s="204" t="s">
        <v>149</v>
      </c>
      <c r="E112" s="205" t="s">
        <v>22</v>
      </c>
      <c r="F112" s="206" t="s">
        <v>431</v>
      </c>
      <c r="G112" s="203"/>
      <c r="H112" s="207">
        <v>6</v>
      </c>
      <c r="I112" s="208"/>
      <c r="J112" s="203"/>
      <c r="K112" s="203"/>
      <c r="L112" s="209"/>
      <c r="M112" s="210"/>
      <c r="N112" s="211"/>
      <c r="O112" s="211"/>
      <c r="P112" s="211"/>
      <c r="Q112" s="211"/>
      <c r="R112" s="211"/>
      <c r="S112" s="211"/>
      <c r="T112" s="212"/>
      <c r="AT112" s="213" t="s">
        <v>149</v>
      </c>
      <c r="AU112" s="213" t="s">
        <v>79</v>
      </c>
      <c r="AV112" s="11" t="s">
        <v>79</v>
      </c>
      <c r="AW112" s="11" t="s">
        <v>34</v>
      </c>
      <c r="AX112" s="11" t="s">
        <v>70</v>
      </c>
      <c r="AY112" s="213" t="s">
        <v>137</v>
      </c>
    </row>
    <row r="113" spans="2:65" s="12" customFormat="1" ht="13.5">
      <c r="B113" s="214"/>
      <c r="C113" s="215"/>
      <c r="D113" s="204" t="s">
        <v>149</v>
      </c>
      <c r="E113" s="216" t="s">
        <v>22</v>
      </c>
      <c r="F113" s="217" t="s">
        <v>151</v>
      </c>
      <c r="G113" s="215"/>
      <c r="H113" s="218">
        <v>6</v>
      </c>
      <c r="I113" s="219"/>
      <c r="J113" s="215"/>
      <c r="K113" s="215"/>
      <c r="L113" s="220"/>
      <c r="M113" s="221"/>
      <c r="N113" s="222"/>
      <c r="O113" s="222"/>
      <c r="P113" s="222"/>
      <c r="Q113" s="222"/>
      <c r="R113" s="222"/>
      <c r="S113" s="222"/>
      <c r="T113" s="223"/>
      <c r="AT113" s="224" t="s">
        <v>149</v>
      </c>
      <c r="AU113" s="224" t="s">
        <v>79</v>
      </c>
      <c r="AV113" s="12" t="s">
        <v>144</v>
      </c>
      <c r="AW113" s="12" t="s">
        <v>34</v>
      </c>
      <c r="AX113" s="12" t="s">
        <v>10</v>
      </c>
      <c r="AY113" s="224" t="s">
        <v>137</v>
      </c>
    </row>
    <row r="114" spans="2:65" s="1" customFormat="1" ht="16.5" customHeight="1">
      <c r="B114" s="39"/>
      <c r="C114" s="190" t="s">
        <v>152</v>
      </c>
      <c r="D114" s="190" t="s">
        <v>140</v>
      </c>
      <c r="E114" s="191" t="s">
        <v>480</v>
      </c>
      <c r="F114" s="192" t="s">
        <v>481</v>
      </c>
      <c r="G114" s="193" t="s">
        <v>173</v>
      </c>
      <c r="H114" s="194">
        <v>6</v>
      </c>
      <c r="I114" s="195"/>
      <c r="J114" s="196">
        <f>ROUND(I114*H114,0)</f>
        <v>0</v>
      </c>
      <c r="K114" s="192" t="s">
        <v>148</v>
      </c>
      <c r="L114" s="59"/>
      <c r="M114" s="197" t="s">
        <v>22</v>
      </c>
      <c r="N114" s="198" t="s">
        <v>41</v>
      </c>
      <c r="O114" s="40"/>
      <c r="P114" s="199">
        <f>O114*H114</f>
        <v>0</v>
      </c>
      <c r="Q114" s="199">
        <v>0</v>
      </c>
      <c r="R114" s="199">
        <f>Q114*H114</f>
        <v>0</v>
      </c>
      <c r="S114" s="199">
        <v>0</v>
      </c>
      <c r="T114" s="200">
        <f>S114*H114</f>
        <v>0</v>
      </c>
      <c r="AR114" s="22" t="s">
        <v>144</v>
      </c>
      <c r="AT114" s="22" t="s">
        <v>140</v>
      </c>
      <c r="AU114" s="22" t="s">
        <v>79</v>
      </c>
      <c r="AY114" s="22" t="s">
        <v>137</v>
      </c>
      <c r="BE114" s="201">
        <f>IF(N114="základní",J114,0)</f>
        <v>0</v>
      </c>
      <c r="BF114" s="201">
        <f>IF(N114="snížená",J114,0)</f>
        <v>0</v>
      </c>
      <c r="BG114" s="201">
        <f>IF(N114="zákl. přenesená",J114,0)</f>
        <v>0</v>
      </c>
      <c r="BH114" s="201">
        <f>IF(N114="sníž. přenesená",J114,0)</f>
        <v>0</v>
      </c>
      <c r="BI114" s="201">
        <f>IF(N114="nulová",J114,0)</f>
        <v>0</v>
      </c>
      <c r="BJ114" s="22" t="s">
        <v>10</v>
      </c>
      <c r="BK114" s="201">
        <f>ROUND(I114*H114,0)</f>
        <v>0</v>
      </c>
      <c r="BL114" s="22" t="s">
        <v>144</v>
      </c>
      <c r="BM114" s="22" t="s">
        <v>183</v>
      </c>
    </row>
    <row r="115" spans="2:65" s="11" customFormat="1" ht="13.5">
      <c r="B115" s="202"/>
      <c r="C115" s="203"/>
      <c r="D115" s="204" t="s">
        <v>149</v>
      </c>
      <c r="E115" s="205" t="s">
        <v>22</v>
      </c>
      <c r="F115" s="206" t="s">
        <v>431</v>
      </c>
      <c r="G115" s="203"/>
      <c r="H115" s="207">
        <v>6</v>
      </c>
      <c r="I115" s="208"/>
      <c r="J115" s="203"/>
      <c r="K115" s="203"/>
      <c r="L115" s="209"/>
      <c r="M115" s="210"/>
      <c r="N115" s="211"/>
      <c r="O115" s="211"/>
      <c r="P115" s="211"/>
      <c r="Q115" s="211"/>
      <c r="R115" s="211"/>
      <c r="S115" s="211"/>
      <c r="T115" s="212"/>
      <c r="AT115" s="213" t="s">
        <v>149</v>
      </c>
      <c r="AU115" s="213" t="s">
        <v>79</v>
      </c>
      <c r="AV115" s="11" t="s">
        <v>79</v>
      </c>
      <c r="AW115" s="11" t="s">
        <v>34</v>
      </c>
      <c r="AX115" s="11" t="s">
        <v>70</v>
      </c>
      <c r="AY115" s="213" t="s">
        <v>137</v>
      </c>
    </row>
    <row r="116" spans="2:65" s="12" customFormat="1" ht="13.5">
      <c r="B116" s="214"/>
      <c r="C116" s="215"/>
      <c r="D116" s="204" t="s">
        <v>149</v>
      </c>
      <c r="E116" s="216" t="s">
        <v>22</v>
      </c>
      <c r="F116" s="217" t="s">
        <v>151</v>
      </c>
      <c r="G116" s="215"/>
      <c r="H116" s="218">
        <v>6</v>
      </c>
      <c r="I116" s="219"/>
      <c r="J116" s="215"/>
      <c r="K116" s="215"/>
      <c r="L116" s="220"/>
      <c r="M116" s="221"/>
      <c r="N116" s="222"/>
      <c r="O116" s="222"/>
      <c r="P116" s="222"/>
      <c r="Q116" s="222"/>
      <c r="R116" s="222"/>
      <c r="S116" s="222"/>
      <c r="T116" s="223"/>
      <c r="AT116" s="224" t="s">
        <v>149</v>
      </c>
      <c r="AU116" s="224" t="s">
        <v>79</v>
      </c>
      <c r="AV116" s="12" t="s">
        <v>144</v>
      </c>
      <c r="AW116" s="12" t="s">
        <v>34</v>
      </c>
      <c r="AX116" s="12" t="s">
        <v>10</v>
      </c>
      <c r="AY116" s="224" t="s">
        <v>137</v>
      </c>
    </row>
    <row r="117" spans="2:65" s="1" customFormat="1" ht="16.5" customHeight="1">
      <c r="B117" s="39"/>
      <c r="C117" s="190" t="s">
        <v>165</v>
      </c>
      <c r="D117" s="190" t="s">
        <v>140</v>
      </c>
      <c r="E117" s="191" t="s">
        <v>176</v>
      </c>
      <c r="F117" s="192" t="s">
        <v>177</v>
      </c>
      <c r="G117" s="193" t="s">
        <v>178</v>
      </c>
      <c r="H117" s="194">
        <v>1.5189999999999999</v>
      </c>
      <c r="I117" s="195"/>
      <c r="J117" s="196">
        <f>ROUND(I117*H117,0)</f>
        <v>0</v>
      </c>
      <c r="K117" s="192" t="s">
        <v>148</v>
      </c>
      <c r="L117" s="59"/>
      <c r="M117" s="197" t="s">
        <v>22</v>
      </c>
      <c r="N117" s="198" t="s">
        <v>41</v>
      </c>
      <c r="O117" s="40"/>
      <c r="P117" s="199">
        <f>O117*H117</f>
        <v>0</v>
      </c>
      <c r="Q117" s="199">
        <v>0</v>
      </c>
      <c r="R117" s="199">
        <f>Q117*H117</f>
        <v>0</v>
      </c>
      <c r="S117" s="199">
        <v>0</v>
      </c>
      <c r="T117" s="200">
        <f>S117*H117</f>
        <v>0</v>
      </c>
      <c r="AR117" s="22" t="s">
        <v>144</v>
      </c>
      <c r="AT117" s="22" t="s">
        <v>140</v>
      </c>
      <c r="AU117" s="22" t="s">
        <v>79</v>
      </c>
      <c r="AY117" s="22" t="s">
        <v>137</v>
      </c>
      <c r="BE117" s="201">
        <f>IF(N117="základní",J117,0)</f>
        <v>0</v>
      </c>
      <c r="BF117" s="201">
        <f>IF(N117="snížená",J117,0)</f>
        <v>0</v>
      </c>
      <c r="BG117" s="201">
        <f>IF(N117="zákl. přenesená",J117,0)</f>
        <v>0</v>
      </c>
      <c r="BH117" s="201">
        <f>IF(N117="sníž. přenesená",J117,0)</f>
        <v>0</v>
      </c>
      <c r="BI117" s="201">
        <f>IF(N117="nulová",J117,0)</f>
        <v>0</v>
      </c>
      <c r="BJ117" s="22" t="s">
        <v>10</v>
      </c>
      <c r="BK117" s="201">
        <f>ROUND(I117*H117,0)</f>
        <v>0</v>
      </c>
      <c r="BL117" s="22" t="s">
        <v>144</v>
      </c>
      <c r="BM117" s="22" t="s">
        <v>190</v>
      </c>
    </row>
    <row r="118" spans="2:65" s="11" customFormat="1" ht="13.5">
      <c r="B118" s="202"/>
      <c r="C118" s="203"/>
      <c r="D118" s="204" t="s">
        <v>149</v>
      </c>
      <c r="E118" s="205" t="s">
        <v>22</v>
      </c>
      <c r="F118" s="206" t="s">
        <v>482</v>
      </c>
      <c r="G118" s="203"/>
      <c r="H118" s="207">
        <v>1.5189999999999999</v>
      </c>
      <c r="I118" s="208"/>
      <c r="J118" s="203"/>
      <c r="K118" s="203"/>
      <c r="L118" s="209"/>
      <c r="M118" s="210"/>
      <c r="N118" s="211"/>
      <c r="O118" s="211"/>
      <c r="P118" s="211"/>
      <c r="Q118" s="211"/>
      <c r="R118" s="211"/>
      <c r="S118" s="211"/>
      <c r="T118" s="212"/>
      <c r="AT118" s="213" t="s">
        <v>149</v>
      </c>
      <c r="AU118" s="213" t="s">
        <v>79</v>
      </c>
      <c r="AV118" s="11" t="s">
        <v>79</v>
      </c>
      <c r="AW118" s="11" t="s">
        <v>34</v>
      </c>
      <c r="AX118" s="11" t="s">
        <v>70</v>
      </c>
      <c r="AY118" s="213" t="s">
        <v>137</v>
      </c>
    </row>
    <row r="119" spans="2:65" s="12" customFormat="1" ht="13.5">
      <c r="B119" s="214"/>
      <c r="C119" s="215"/>
      <c r="D119" s="204" t="s">
        <v>149</v>
      </c>
      <c r="E119" s="216" t="s">
        <v>22</v>
      </c>
      <c r="F119" s="217" t="s">
        <v>151</v>
      </c>
      <c r="G119" s="215"/>
      <c r="H119" s="218">
        <v>1.5189999999999999</v>
      </c>
      <c r="I119" s="219"/>
      <c r="J119" s="215"/>
      <c r="K119" s="215"/>
      <c r="L119" s="220"/>
      <c r="M119" s="221"/>
      <c r="N119" s="222"/>
      <c r="O119" s="222"/>
      <c r="P119" s="222"/>
      <c r="Q119" s="222"/>
      <c r="R119" s="222"/>
      <c r="S119" s="222"/>
      <c r="T119" s="223"/>
      <c r="AT119" s="224" t="s">
        <v>149</v>
      </c>
      <c r="AU119" s="224" t="s">
        <v>79</v>
      </c>
      <c r="AV119" s="12" t="s">
        <v>144</v>
      </c>
      <c r="AW119" s="12" t="s">
        <v>34</v>
      </c>
      <c r="AX119" s="12" t="s">
        <v>10</v>
      </c>
      <c r="AY119" s="224" t="s">
        <v>137</v>
      </c>
    </row>
    <row r="120" spans="2:65" s="1" customFormat="1" ht="25.5" customHeight="1">
      <c r="B120" s="39"/>
      <c r="C120" s="190" t="s">
        <v>191</v>
      </c>
      <c r="D120" s="190" t="s">
        <v>140</v>
      </c>
      <c r="E120" s="191" t="s">
        <v>483</v>
      </c>
      <c r="F120" s="192" t="s">
        <v>484</v>
      </c>
      <c r="G120" s="193" t="s">
        <v>147</v>
      </c>
      <c r="H120" s="194">
        <v>75.680000000000007</v>
      </c>
      <c r="I120" s="195"/>
      <c r="J120" s="196">
        <f>ROUND(I120*H120,0)</f>
        <v>0</v>
      </c>
      <c r="K120" s="192" t="s">
        <v>148</v>
      </c>
      <c r="L120" s="59"/>
      <c r="M120" s="197" t="s">
        <v>22</v>
      </c>
      <c r="N120" s="198" t="s">
        <v>41</v>
      </c>
      <c r="O120" s="40"/>
      <c r="P120" s="199">
        <f>O120*H120</f>
        <v>0</v>
      </c>
      <c r="Q120" s="199">
        <v>0</v>
      </c>
      <c r="R120" s="199">
        <f>Q120*H120</f>
        <v>0</v>
      </c>
      <c r="S120" s="199">
        <v>0</v>
      </c>
      <c r="T120" s="200">
        <f>S120*H120</f>
        <v>0</v>
      </c>
      <c r="AR120" s="22" t="s">
        <v>144</v>
      </c>
      <c r="AT120" s="22" t="s">
        <v>140</v>
      </c>
      <c r="AU120" s="22" t="s">
        <v>79</v>
      </c>
      <c r="AY120" s="22" t="s">
        <v>137</v>
      </c>
      <c r="BE120" s="201">
        <f>IF(N120="základní",J120,0)</f>
        <v>0</v>
      </c>
      <c r="BF120" s="201">
        <f>IF(N120="snížená",J120,0)</f>
        <v>0</v>
      </c>
      <c r="BG120" s="201">
        <f>IF(N120="zákl. přenesená",J120,0)</f>
        <v>0</v>
      </c>
      <c r="BH120" s="201">
        <f>IF(N120="sníž. přenesená",J120,0)</f>
        <v>0</v>
      </c>
      <c r="BI120" s="201">
        <f>IF(N120="nulová",J120,0)</f>
        <v>0</v>
      </c>
      <c r="BJ120" s="22" t="s">
        <v>10</v>
      </c>
      <c r="BK120" s="201">
        <f>ROUND(I120*H120,0)</f>
        <v>0</v>
      </c>
      <c r="BL120" s="22" t="s">
        <v>144</v>
      </c>
      <c r="BM120" s="22" t="s">
        <v>194</v>
      </c>
    </row>
    <row r="121" spans="2:65" s="11" customFormat="1" ht="13.5">
      <c r="B121" s="202"/>
      <c r="C121" s="203"/>
      <c r="D121" s="204" t="s">
        <v>149</v>
      </c>
      <c r="E121" s="205" t="s">
        <v>22</v>
      </c>
      <c r="F121" s="206" t="s">
        <v>485</v>
      </c>
      <c r="G121" s="203"/>
      <c r="H121" s="207">
        <v>75.680000000000007</v>
      </c>
      <c r="I121" s="208"/>
      <c r="J121" s="203"/>
      <c r="K121" s="203"/>
      <c r="L121" s="209"/>
      <c r="M121" s="210"/>
      <c r="N121" s="211"/>
      <c r="O121" s="211"/>
      <c r="P121" s="211"/>
      <c r="Q121" s="211"/>
      <c r="R121" s="211"/>
      <c r="S121" s="211"/>
      <c r="T121" s="212"/>
      <c r="AT121" s="213" t="s">
        <v>149</v>
      </c>
      <c r="AU121" s="213" t="s">
        <v>79</v>
      </c>
      <c r="AV121" s="11" t="s">
        <v>79</v>
      </c>
      <c r="AW121" s="11" t="s">
        <v>34</v>
      </c>
      <c r="AX121" s="11" t="s">
        <v>70</v>
      </c>
      <c r="AY121" s="213" t="s">
        <v>137</v>
      </c>
    </row>
    <row r="122" spans="2:65" s="12" customFormat="1" ht="13.5">
      <c r="B122" s="214"/>
      <c r="C122" s="215"/>
      <c r="D122" s="204" t="s">
        <v>149</v>
      </c>
      <c r="E122" s="216" t="s">
        <v>22</v>
      </c>
      <c r="F122" s="217" t="s">
        <v>151</v>
      </c>
      <c r="G122" s="215"/>
      <c r="H122" s="218">
        <v>75.680000000000007</v>
      </c>
      <c r="I122" s="219"/>
      <c r="J122" s="215"/>
      <c r="K122" s="215"/>
      <c r="L122" s="220"/>
      <c r="M122" s="221"/>
      <c r="N122" s="222"/>
      <c r="O122" s="222"/>
      <c r="P122" s="222"/>
      <c r="Q122" s="222"/>
      <c r="R122" s="222"/>
      <c r="S122" s="222"/>
      <c r="T122" s="223"/>
      <c r="AT122" s="224" t="s">
        <v>149</v>
      </c>
      <c r="AU122" s="224" t="s">
        <v>79</v>
      </c>
      <c r="AV122" s="12" t="s">
        <v>144</v>
      </c>
      <c r="AW122" s="12" t="s">
        <v>34</v>
      </c>
      <c r="AX122" s="12" t="s">
        <v>10</v>
      </c>
      <c r="AY122" s="224" t="s">
        <v>137</v>
      </c>
    </row>
    <row r="123" spans="2:65" s="10" customFormat="1" ht="29.85" customHeight="1">
      <c r="B123" s="174"/>
      <c r="C123" s="175"/>
      <c r="D123" s="176" t="s">
        <v>69</v>
      </c>
      <c r="E123" s="188" t="s">
        <v>185</v>
      </c>
      <c r="F123" s="188" t="s">
        <v>186</v>
      </c>
      <c r="G123" s="175"/>
      <c r="H123" s="175"/>
      <c r="I123" s="178"/>
      <c r="J123" s="189">
        <f>BK123</f>
        <v>0</v>
      </c>
      <c r="K123" s="175"/>
      <c r="L123" s="180"/>
      <c r="M123" s="181"/>
      <c r="N123" s="182"/>
      <c r="O123" s="182"/>
      <c r="P123" s="183">
        <f>SUM(P124:P129)</f>
        <v>0</v>
      </c>
      <c r="Q123" s="182"/>
      <c r="R123" s="183">
        <f>SUM(R124:R129)</f>
        <v>0</v>
      </c>
      <c r="S123" s="182"/>
      <c r="T123" s="184">
        <f>SUM(T124:T129)</f>
        <v>0</v>
      </c>
      <c r="AR123" s="185" t="s">
        <v>10</v>
      </c>
      <c r="AT123" s="186" t="s">
        <v>69</v>
      </c>
      <c r="AU123" s="186" t="s">
        <v>10</v>
      </c>
      <c r="AY123" s="185" t="s">
        <v>137</v>
      </c>
      <c r="BK123" s="187">
        <f>SUM(BK124:BK129)</f>
        <v>0</v>
      </c>
    </row>
    <row r="124" spans="2:65" s="1" customFormat="1" ht="25.5" customHeight="1">
      <c r="B124" s="39"/>
      <c r="C124" s="190" t="s">
        <v>168</v>
      </c>
      <c r="D124" s="190" t="s">
        <v>140</v>
      </c>
      <c r="E124" s="191" t="s">
        <v>486</v>
      </c>
      <c r="F124" s="192" t="s">
        <v>487</v>
      </c>
      <c r="G124" s="193" t="s">
        <v>189</v>
      </c>
      <c r="H124" s="194">
        <v>19.231999999999999</v>
      </c>
      <c r="I124" s="195"/>
      <c r="J124" s="196">
        <f>ROUND(I124*H124,0)</f>
        <v>0</v>
      </c>
      <c r="K124" s="192" t="s">
        <v>148</v>
      </c>
      <c r="L124" s="59"/>
      <c r="M124" s="197" t="s">
        <v>22</v>
      </c>
      <c r="N124" s="198" t="s">
        <v>41</v>
      </c>
      <c r="O124" s="40"/>
      <c r="P124" s="199">
        <f>O124*H124</f>
        <v>0</v>
      </c>
      <c r="Q124" s="199">
        <v>0</v>
      </c>
      <c r="R124" s="199">
        <f>Q124*H124</f>
        <v>0</v>
      </c>
      <c r="S124" s="199">
        <v>0</v>
      </c>
      <c r="T124" s="200">
        <f>S124*H124</f>
        <v>0</v>
      </c>
      <c r="AR124" s="22" t="s">
        <v>144</v>
      </c>
      <c r="AT124" s="22" t="s">
        <v>140</v>
      </c>
      <c r="AU124" s="22" t="s">
        <v>79</v>
      </c>
      <c r="AY124" s="22" t="s">
        <v>137</v>
      </c>
      <c r="BE124" s="201">
        <f>IF(N124="základní",J124,0)</f>
        <v>0</v>
      </c>
      <c r="BF124" s="201">
        <f>IF(N124="snížená",J124,0)</f>
        <v>0</v>
      </c>
      <c r="BG124" s="201">
        <f>IF(N124="zákl. přenesená",J124,0)</f>
        <v>0</v>
      </c>
      <c r="BH124" s="201">
        <f>IF(N124="sníž. přenesená",J124,0)</f>
        <v>0</v>
      </c>
      <c r="BI124" s="201">
        <f>IF(N124="nulová",J124,0)</f>
        <v>0</v>
      </c>
      <c r="BJ124" s="22" t="s">
        <v>10</v>
      </c>
      <c r="BK124" s="201">
        <f>ROUND(I124*H124,0)</f>
        <v>0</v>
      </c>
      <c r="BL124" s="22" t="s">
        <v>144</v>
      </c>
      <c r="BM124" s="22" t="s">
        <v>197</v>
      </c>
    </row>
    <row r="125" spans="2:65" s="1" customFormat="1" ht="25.5" customHeight="1">
      <c r="B125" s="39"/>
      <c r="C125" s="190" t="s">
        <v>199</v>
      </c>
      <c r="D125" s="190" t="s">
        <v>140</v>
      </c>
      <c r="E125" s="191" t="s">
        <v>192</v>
      </c>
      <c r="F125" s="192" t="s">
        <v>193</v>
      </c>
      <c r="G125" s="193" t="s">
        <v>189</v>
      </c>
      <c r="H125" s="194">
        <v>19.231999999999999</v>
      </c>
      <c r="I125" s="195"/>
      <c r="J125" s="196">
        <f>ROUND(I125*H125,0)</f>
        <v>0</v>
      </c>
      <c r="K125" s="192" t="s">
        <v>148</v>
      </c>
      <c r="L125" s="59"/>
      <c r="M125" s="197" t="s">
        <v>22</v>
      </c>
      <c r="N125" s="198" t="s">
        <v>41</v>
      </c>
      <c r="O125" s="40"/>
      <c r="P125" s="199">
        <f>O125*H125</f>
        <v>0</v>
      </c>
      <c r="Q125" s="199">
        <v>0</v>
      </c>
      <c r="R125" s="199">
        <f>Q125*H125</f>
        <v>0</v>
      </c>
      <c r="S125" s="199">
        <v>0</v>
      </c>
      <c r="T125" s="200">
        <f>S125*H125</f>
        <v>0</v>
      </c>
      <c r="AR125" s="22" t="s">
        <v>144</v>
      </c>
      <c r="AT125" s="22" t="s">
        <v>140</v>
      </c>
      <c r="AU125" s="22" t="s">
        <v>79</v>
      </c>
      <c r="AY125" s="22" t="s">
        <v>137</v>
      </c>
      <c r="BE125" s="201">
        <f>IF(N125="základní",J125,0)</f>
        <v>0</v>
      </c>
      <c r="BF125" s="201">
        <f>IF(N125="snížená",J125,0)</f>
        <v>0</v>
      </c>
      <c r="BG125" s="201">
        <f>IF(N125="zákl. přenesená",J125,0)</f>
        <v>0</v>
      </c>
      <c r="BH125" s="201">
        <f>IF(N125="sníž. přenesená",J125,0)</f>
        <v>0</v>
      </c>
      <c r="BI125" s="201">
        <f>IF(N125="nulová",J125,0)</f>
        <v>0</v>
      </c>
      <c r="BJ125" s="22" t="s">
        <v>10</v>
      </c>
      <c r="BK125" s="201">
        <f>ROUND(I125*H125,0)</f>
        <v>0</v>
      </c>
      <c r="BL125" s="22" t="s">
        <v>144</v>
      </c>
      <c r="BM125" s="22" t="s">
        <v>202</v>
      </c>
    </row>
    <row r="126" spans="2:65" s="1" customFormat="1" ht="25.5" customHeight="1">
      <c r="B126" s="39"/>
      <c r="C126" s="190" t="s">
        <v>174</v>
      </c>
      <c r="D126" s="190" t="s">
        <v>140</v>
      </c>
      <c r="E126" s="191" t="s">
        <v>195</v>
      </c>
      <c r="F126" s="192" t="s">
        <v>196</v>
      </c>
      <c r="G126" s="193" t="s">
        <v>189</v>
      </c>
      <c r="H126" s="194">
        <v>173.08799999999999</v>
      </c>
      <c r="I126" s="195"/>
      <c r="J126" s="196">
        <f>ROUND(I126*H126,0)</f>
        <v>0</v>
      </c>
      <c r="K126" s="192" t="s">
        <v>148</v>
      </c>
      <c r="L126" s="59"/>
      <c r="M126" s="197" t="s">
        <v>22</v>
      </c>
      <c r="N126" s="198" t="s">
        <v>41</v>
      </c>
      <c r="O126" s="40"/>
      <c r="P126" s="199">
        <f>O126*H126</f>
        <v>0</v>
      </c>
      <c r="Q126" s="199">
        <v>0</v>
      </c>
      <c r="R126" s="199">
        <f>Q126*H126</f>
        <v>0</v>
      </c>
      <c r="S126" s="199">
        <v>0</v>
      </c>
      <c r="T126" s="200">
        <f>S126*H126</f>
        <v>0</v>
      </c>
      <c r="AR126" s="22" t="s">
        <v>144</v>
      </c>
      <c r="AT126" s="22" t="s">
        <v>140</v>
      </c>
      <c r="AU126" s="22" t="s">
        <v>79</v>
      </c>
      <c r="AY126" s="22" t="s">
        <v>137</v>
      </c>
      <c r="BE126" s="201">
        <f>IF(N126="základní",J126,0)</f>
        <v>0</v>
      </c>
      <c r="BF126" s="201">
        <f>IF(N126="snížená",J126,0)</f>
        <v>0</v>
      </c>
      <c r="BG126" s="201">
        <f>IF(N126="zákl. přenesená",J126,0)</f>
        <v>0</v>
      </c>
      <c r="BH126" s="201">
        <f>IF(N126="sníž. přenesená",J126,0)</f>
        <v>0</v>
      </c>
      <c r="BI126" s="201">
        <f>IF(N126="nulová",J126,0)</f>
        <v>0</v>
      </c>
      <c r="BJ126" s="22" t="s">
        <v>10</v>
      </c>
      <c r="BK126" s="201">
        <f>ROUND(I126*H126,0)</f>
        <v>0</v>
      </c>
      <c r="BL126" s="22" t="s">
        <v>144</v>
      </c>
      <c r="BM126" s="22" t="s">
        <v>207</v>
      </c>
    </row>
    <row r="127" spans="2:65" s="11" customFormat="1" ht="13.5">
      <c r="B127" s="202"/>
      <c r="C127" s="203"/>
      <c r="D127" s="204" t="s">
        <v>149</v>
      </c>
      <c r="E127" s="205" t="s">
        <v>22</v>
      </c>
      <c r="F127" s="206" t="s">
        <v>488</v>
      </c>
      <c r="G127" s="203"/>
      <c r="H127" s="207">
        <v>173.08799999999999</v>
      </c>
      <c r="I127" s="208"/>
      <c r="J127" s="203"/>
      <c r="K127" s="203"/>
      <c r="L127" s="209"/>
      <c r="M127" s="210"/>
      <c r="N127" s="211"/>
      <c r="O127" s="211"/>
      <c r="P127" s="211"/>
      <c r="Q127" s="211"/>
      <c r="R127" s="211"/>
      <c r="S127" s="211"/>
      <c r="T127" s="212"/>
      <c r="AT127" s="213" t="s">
        <v>149</v>
      </c>
      <c r="AU127" s="213" t="s">
        <v>79</v>
      </c>
      <c r="AV127" s="11" t="s">
        <v>79</v>
      </c>
      <c r="AW127" s="11" t="s">
        <v>34</v>
      </c>
      <c r="AX127" s="11" t="s">
        <v>70</v>
      </c>
      <c r="AY127" s="213" t="s">
        <v>137</v>
      </c>
    </row>
    <row r="128" spans="2:65" s="12" customFormat="1" ht="13.5">
      <c r="B128" s="214"/>
      <c r="C128" s="215"/>
      <c r="D128" s="204" t="s">
        <v>149</v>
      </c>
      <c r="E128" s="216" t="s">
        <v>22</v>
      </c>
      <c r="F128" s="217" t="s">
        <v>151</v>
      </c>
      <c r="G128" s="215"/>
      <c r="H128" s="218">
        <v>173.08799999999999</v>
      </c>
      <c r="I128" s="219"/>
      <c r="J128" s="215"/>
      <c r="K128" s="215"/>
      <c r="L128" s="220"/>
      <c r="M128" s="221"/>
      <c r="N128" s="222"/>
      <c r="O128" s="222"/>
      <c r="P128" s="222"/>
      <c r="Q128" s="222"/>
      <c r="R128" s="222"/>
      <c r="S128" s="222"/>
      <c r="T128" s="223"/>
      <c r="AT128" s="224" t="s">
        <v>149</v>
      </c>
      <c r="AU128" s="224" t="s">
        <v>79</v>
      </c>
      <c r="AV128" s="12" t="s">
        <v>144</v>
      </c>
      <c r="AW128" s="12" t="s">
        <v>34</v>
      </c>
      <c r="AX128" s="12" t="s">
        <v>10</v>
      </c>
      <c r="AY128" s="224" t="s">
        <v>137</v>
      </c>
    </row>
    <row r="129" spans="2:65" s="1" customFormat="1" ht="25.5" customHeight="1">
      <c r="B129" s="39"/>
      <c r="C129" s="190" t="s">
        <v>11</v>
      </c>
      <c r="D129" s="190" t="s">
        <v>140</v>
      </c>
      <c r="E129" s="191" t="s">
        <v>200</v>
      </c>
      <c r="F129" s="192" t="s">
        <v>201</v>
      </c>
      <c r="G129" s="193" t="s">
        <v>189</v>
      </c>
      <c r="H129" s="194">
        <v>19.231999999999999</v>
      </c>
      <c r="I129" s="195"/>
      <c r="J129" s="196">
        <f>ROUND(I129*H129,0)</f>
        <v>0</v>
      </c>
      <c r="K129" s="192" t="s">
        <v>148</v>
      </c>
      <c r="L129" s="59"/>
      <c r="M129" s="197" t="s">
        <v>22</v>
      </c>
      <c r="N129" s="198" t="s">
        <v>41</v>
      </c>
      <c r="O129" s="40"/>
      <c r="P129" s="199">
        <f>O129*H129</f>
        <v>0</v>
      </c>
      <c r="Q129" s="199">
        <v>0</v>
      </c>
      <c r="R129" s="199">
        <f>Q129*H129</f>
        <v>0</v>
      </c>
      <c r="S129" s="199">
        <v>0</v>
      </c>
      <c r="T129" s="200">
        <f>S129*H129</f>
        <v>0</v>
      </c>
      <c r="AR129" s="22" t="s">
        <v>144</v>
      </c>
      <c r="AT129" s="22" t="s">
        <v>140</v>
      </c>
      <c r="AU129" s="22" t="s">
        <v>79</v>
      </c>
      <c r="AY129" s="22" t="s">
        <v>137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22" t="s">
        <v>10</v>
      </c>
      <c r="BK129" s="201">
        <f>ROUND(I129*H129,0)</f>
        <v>0</v>
      </c>
      <c r="BL129" s="22" t="s">
        <v>144</v>
      </c>
      <c r="BM129" s="22" t="s">
        <v>214</v>
      </c>
    </row>
    <row r="130" spans="2:65" s="10" customFormat="1" ht="29.85" customHeight="1">
      <c r="B130" s="174"/>
      <c r="C130" s="175"/>
      <c r="D130" s="176" t="s">
        <v>69</v>
      </c>
      <c r="E130" s="188" t="s">
        <v>203</v>
      </c>
      <c r="F130" s="188" t="s">
        <v>204</v>
      </c>
      <c r="G130" s="175"/>
      <c r="H130" s="175"/>
      <c r="I130" s="178"/>
      <c r="J130" s="189">
        <f>BK130</f>
        <v>0</v>
      </c>
      <c r="K130" s="175"/>
      <c r="L130" s="180"/>
      <c r="M130" s="181"/>
      <c r="N130" s="182"/>
      <c r="O130" s="182"/>
      <c r="P130" s="183">
        <f>P131</f>
        <v>0</v>
      </c>
      <c r="Q130" s="182"/>
      <c r="R130" s="183">
        <f>R131</f>
        <v>0</v>
      </c>
      <c r="S130" s="182"/>
      <c r="T130" s="184">
        <f>T131</f>
        <v>0</v>
      </c>
      <c r="AR130" s="185" t="s">
        <v>10</v>
      </c>
      <c r="AT130" s="186" t="s">
        <v>69</v>
      </c>
      <c r="AU130" s="186" t="s">
        <v>10</v>
      </c>
      <c r="AY130" s="185" t="s">
        <v>137</v>
      </c>
      <c r="BK130" s="187">
        <f>BK131</f>
        <v>0</v>
      </c>
    </row>
    <row r="131" spans="2:65" s="1" customFormat="1" ht="16.5" customHeight="1">
      <c r="B131" s="39"/>
      <c r="C131" s="190" t="s">
        <v>179</v>
      </c>
      <c r="D131" s="190" t="s">
        <v>140</v>
      </c>
      <c r="E131" s="191" t="s">
        <v>489</v>
      </c>
      <c r="F131" s="192" t="s">
        <v>490</v>
      </c>
      <c r="G131" s="193" t="s">
        <v>189</v>
      </c>
      <c r="H131" s="194">
        <v>2.0659999999999998</v>
      </c>
      <c r="I131" s="195"/>
      <c r="J131" s="196">
        <f>ROUND(I131*H131,0)</f>
        <v>0</v>
      </c>
      <c r="K131" s="192" t="s">
        <v>148</v>
      </c>
      <c r="L131" s="59"/>
      <c r="M131" s="197" t="s">
        <v>22</v>
      </c>
      <c r="N131" s="198" t="s">
        <v>41</v>
      </c>
      <c r="O131" s="40"/>
      <c r="P131" s="199">
        <f>O131*H131</f>
        <v>0</v>
      </c>
      <c r="Q131" s="199">
        <v>0</v>
      </c>
      <c r="R131" s="199">
        <f>Q131*H131</f>
        <v>0</v>
      </c>
      <c r="S131" s="199">
        <v>0</v>
      </c>
      <c r="T131" s="200">
        <f>S131*H131</f>
        <v>0</v>
      </c>
      <c r="AR131" s="22" t="s">
        <v>144</v>
      </c>
      <c r="AT131" s="22" t="s">
        <v>140</v>
      </c>
      <c r="AU131" s="22" t="s">
        <v>79</v>
      </c>
      <c r="AY131" s="22" t="s">
        <v>137</v>
      </c>
      <c r="BE131" s="201">
        <f>IF(N131="základní",J131,0)</f>
        <v>0</v>
      </c>
      <c r="BF131" s="201">
        <f>IF(N131="snížená",J131,0)</f>
        <v>0</v>
      </c>
      <c r="BG131" s="201">
        <f>IF(N131="zákl. přenesená",J131,0)</f>
        <v>0</v>
      </c>
      <c r="BH131" s="201">
        <f>IF(N131="sníž. přenesená",J131,0)</f>
        <v>0</v>
      </c>
      <c r="BI131" s="201">
        <f>IF(N131="nulová",J131,0)</f>
        <v>0</v>
      </c>
      <c r="BJ131" s="22" t="s">
        <v>10</v>
      </c>
      <c r="BK131" s="201">
        <f>ROUND(I131*H131,0)</f>
        <v>0</v>
      </c>
      <c r="BL131" s="22" t="s">
        <v>144</v>
      </c>
      <c r="BM131" s="22" t="s">
        <v>218</v>
      </c>
    </row>
    <row r="132" spans="2:65" s="10" customFormat="1" ht="37.35" customHeight="1">
      <c r="B132" s="174"/>
      <c r="C132" s="175"/>
      <c r="D132" s="176" t="s">
        <v>69</v>
      </c>
      <c r="E132" s="177" t="s">
        <v>208</v>
      </c>
      <c r="F132" s="177" t="s">
        <v>209</v>
      </c>
      <c r="G132" s="175"/>
      <c r="H132" s="175"/>
      <c r="I132" s="178"/>
      <c r="J132" s="179">
        <f>BK132</f>
        <v>0</v>
      </c>
      <c r="K132" s="175"/>
      <c r="L132" s="180"/>
      <c r="M132" s="181"/>
      <c r="N132" s="182"/>
      <c r="O132" s="182"/>
      <c r="P132" s="183">
        <f>P133+P135+P152+P181+P198+P203</f>
        <v>0</v>
      </c>
      <c r="Q132" s="182"/>
      <c r="R132" s="183">
        <f>R133+R135+R152+R181+R198+R203</f>
        <v>0</v>
      </c>
      <c r="S132" s="182"/>
      <c r="T132" s="184">
        <f>T133+T135+T152+T181+T198+T203</f>
        <v>0</v>
      </c>
      <c r="AR132" s="185" t="s">
        <v>10</v>
      </c>
      <c r="AT132" s="186" t="s">
        <v>69</v>
      </c>
      <c r="AU132" s="186" t="s">
        <v>70</v>
      </c>
      <c r="AY132" s="185" t="s">
        <v>137</v>
      </c>
      <c r="BK132" s="187">
        <f>BK133+BK135+BK152+BK181+BK198+BK203</f>
        <v>0</v>
      </c>
    </row>
    <row r="133" spans="2:65" s="10" customFormat="1" ht="19.899999999999999" customHeight="1">
      <c r="B133" s="174"/>
      <c r="C133" s="175"/>
      <c r="D133" s="176" t="s">
        <v>69</v>
      </c>
      <c r="E133" s="188" t="s">
        <v>210</v>
      </c>
      <c r="F133" s="188" t="s">
        <v>211</v>
      </c>
      <c r="G133" s="175"/>
      <c r="H133" s="175"/>
      <c r="I133" s="178"/>
      <c r="J133" s="189">
        <f>BK133</f>
        <v>0</v>
      </c>
      <c r="K133" s="175"/>
      <c r="L133" s="180"/>
      <c r="M133" s="181"/>
      <c r="N133" s="182"/>
      <c r="O133" s="182"/>
      <c r="P133" s="183">
        <f>P134</f>
        <v>0</v>
      </c>
      <c r="Q133" s="182"/>
      <c r="R133" s="183">
        <f>R134</f>
        <v>0</v>
      </c>
      <c r="S133" s="182"/>
      <c r="T133" s="184">
        <f>T134</f>
        <v>0</v>
      </c>
      <c r="AR133" s="185" t="s">
        <v>10</v>
      </c>
      <c r="AT133" s="186" t="s">
        <v>69</v>
      </c>
      <c r="AU133" s="186" t="s">
        <v>10</v>
      </c>
      <c r="AY133" s="185" t="s">
        <v>137</v>
      </c>
      <c r="BK133" s="187">
        <f>BK134</f>
        <v>0</v>
      </c>
    </row>
    <row r="134" spans="2:65" s="1" customFormat="1" ht="16.5" customHeight="1">
      <c r="B134" s="39"/>
      <c r="C134" s="190" t="s">
        <v>220</v>
      </c>
      <c r="D134" s="190" t="s">
        <v>140</v>
      </c>
      <c r="E134" s="191" t="s">
        <v>229</v>
      </c>
      <c r="F134" s="192" t="s">
        <v>230</v>
      </c>
      <c r="G134" s="193" t="s">
        <v>147</v>
      </c>
      <c r="H134" s="194">
        <v>459</v>
      </c>
      <c r="I134" s="195"/>
      <c r="J134" s="196">
        <f>ROUND(I134*H134,0)</f>
        <v>0</v>
      </c>
      <c r="K134" s="192" t="s">
        <v>148</v>
      </c>
      <c r="L134" s="59"/>
      <c r="M134" s="197" t="s">
        <v>22</v>
      </c>
      <c r="N134" s="198" t="s">
        <v>41</v>
      </c>
      <c r="O134" s="40"/>
      <c r="P134" s="199">
        <f>O134*H134</f>
        <v>0</v>
      </c>
      <c r="Q134" s="199">
        <v>0</v>
      </c>
      <c r="R134" s="199">
        <f>Q134*H134</f>
        <v>0</v>
      </c>
      <c r="S134" s="199">
        <v>0</v>
      </c>
      <c r="T134" s="200">
        <f>S134*H134</f>
        <v>0</v>
      </c>
      <c r="AR134" s="22" t="s">
        <v>144</v>
      </c>
      <c r="AT134" s="22" t="s">
        <v>140</v>
      </c>
      <c r="AU134" s="22" t="s">
        <v>79</v>
      </c>
      <c r="AY134" s="22" t="s">
        <v>137</v>
      </c>
      <c r="BE134" s="201">
        <f>IF(N134="základní",J134,0)</f>
        <v>0</v>
      </c>
      <c r="BF134" s="201">
        <f>IF(N134="snížená",J134,0)</f>
        <v>0</v>
      </c>
      <c r="BG134" s="201">
        <f>IF(N134="zákl. přenesená",J134,0)</f>
        <v>0</v>
      </c>
      <c r="BH134" s="201">
        <f>IF(N134="sníž. přenesená",J134,0)</f>
        <v>0</v>
      </c>
      <c r="BI134" s="201">
        <f>IF(N134="nulová",J134,0)</f>
        <v>0</v>
      </c>
      <c r="BJ134" s="22" t="s">
        <v>10</v>
      </c>
      <c r="BK134" s="201">
        <f>ROUND(I134*H134,0)</f>
        <v>0</v>
      </c>
      <c r="BL134" s="22" t="s">
        <v>144</v>
      </c>
      <c r="BM134" s="22" t="s">
        <v>223</v>
      </c>
    </row>
    <row r="135" spans="2:65" s="10" customFormat="1" ht="29.85" customHeight="1">
      <c r="B135" s="174"/>
      <c r="C135" s="175"/>
      <c r="D135" s="176" t="s">
        <v>69</v>
      </c>
      <c r="E135" s="188" t="s">
        <v>236</v>
      </c>
      <c r="F135" s="188" t="s">
        <v>237</v>
      </c>
      <c r="G135" s="175"/>
      <c r="H135" s="175"/>
      <c r="I135" s="178"/>
      <c r="J135" s="189">
        <f>BK135</f>
        <v>0</v>
      </c>
      <c r="K135" s="175"/>
      <c r="L135" s="180"/>
      <c r="M135" s="181"/>
      <c r="N135" s="182"/>
      <c r="O135" s="182"/>
      <c r="P135" s="183">
        <f>SUM(P136:P151)</f>
        <v>0</v>
      </c>
      <c r="Q135" s="182"/>
      <c r="R135" s="183">
        <f>SUM(R136:R151)</f>
        <v>0</v>
      </c>
      <c r="S135" s="182"/>
      <c r="T135" s="184">
        <f>SUM(T136:T151)</f>
        <v>0</v>
      </c>
      <c r="AR135" s="185" t="s">
        <v>10</v>
      </c>
      <c r="AT135" s="186" t="s">
        <v>69</v>
      </c>
      <c r="AU135" s="186" t="s">
        <v>10</v>
      </c>
      <c r="AY135" s="185" t="s">
        <v>137</v>
      </c>
      <c r="BK135" s="187">
        <f>SUM(BK136:BK151)</f>
        <v>0</v>
      </c>
    </row>
    <row r="136" spans="2:65" s="1" customFormat="1" ht="25.5" customHeight="1">
      <c r="B136" s="39"/>
      <c r="C136" s="190" t="s">
        <v>183</v>
      </c>
      <c r="D136" s="190" t="s">
        <v>140</v>
      </c>
      <c r="E136" s="191" t="s">
        <v>238</v>
      </c>
      <c r="F136" s="192" t="s">
        <v>239</v>
      </c>
      <c r="G136" s="193" t="s">
        <v>178</v>
      </c>
      <c r="H136" s="194">
        <v>5.7380000000000004</v>
      </c>
      <c r="I136" s="195"/>
      <c r="J136" s="196">
        <f>ROUND(I136*H136,0)</f>
        <v>0</v>
      </c>
      <c r="K136" s="192" t="s">
        <v>148</v>
      </c>
      <c r="L136" s="59"/>
      <c r="M136" s="197" t="s">
        <v>22</v>
      </c>
      <c r="N136" s="198" t="s">
        <v>41</v>
      </c>
      <c r="O136" s="40"/>
      <c r="P136" s="199">
        <f>O136*H136</f>
        <v>0</v>
      </c>
      <c r="Q136" s="199">
        <v>0</v>
      </c>
      <c r="R136" s="199">
        <f>Q136*H136</f>
        <v>0</v>
      </c>
      <c r="S136" s="199">
        <v>0</v>
      </c>
      <c r="T136" s="200">
        <f>S136*H136</f>
        <v>0</v>
      </c>
      <c r="AR136" s="22" t="s">
        <v>144</v>
      </c>
      <c r="AT136" s="22" t="s">
        <v>140</v>
      </c>
      <c r="AU136" s="22" t="s">
        <v>79</v>
      </c>
      <c r="AY136" s="22" t="s">
        <v>137</v>
      </c>
      <c r="BE136" s="201">
        <f>IF(N136="základní",J136,0)</f>
        <v>0</v>
      </c>
      <c r="BF136" s="201">
        <f>IF(N136="snížená",J136,0)</f>
        <v>0</v>
      </c>
      <c r="BG136" s="201">
        <f>IF(N136="zákl. přenesená",J136,0)</f>
        <v>0</v>
      </c>
      <c r="BH136" s="201">
        <f>IF(N136="sníž. přenesená",J136,0)</f>
        <v>0</v>
      </c>
      <c r="BI136" s="201">
        <f>IF(N136="nulová",J136,0)</f>
        <v>0</v>
      </c>
      <c r="BJ136" s="22" t="s">
        <v>10</v>
      </c>
      <c r="BK136" s="201">
        <f>ROUND(I136*H136,0)</f>
        <v>0</v>
      </c>
      <c r="BL136" s="22" t="s">
        <v>144</v>
      </c>
      <c r="BM136" s="22" t="s">
        <v>226</v>
      </c>
    </row>
    <row r="137" spans="2:65" s="11" customFormat="1" ht="13.5">
      <c r="B137" s="202"/>
      <c r="C137" s="203"/>
      <c r="D137" s="204" t="s">
        <v>149</v>
      </c>
      <c r="E137" s="205" t="s">
        <v>22</v>
      </c>
      <c r="F137" s="206" t="s">
        <v>491</v>
      </c>
      <c r="G137" s="203"/>
      <c r="H137" s="207">
        <v>5.7380000000000004</v>
      </c>
      <c r="I137" s="208"/>
      <c r="J137" s="203"/>
      <c r="K137" s="203"/>
      <c r="L137" s="209"/>
      <c r="M137" s="210"/>
      <c r="N137" s="211"/>
      <c r="O137" s="211"/>
      <c r="P137" s="211"/>
      <c r="Q137" s="211"/>
      <c r="R137" s="211"/>
      <c r="S137" s="211"/>
      <c r="T137" s="212"/>
      <c r="AT137" s="213" t="s">
        <v>149</v>
      </c>
      <c r="AU137" s="213" t="s">
        <v>79</v>
      </c>
      <c r="AV137" s="11" t="s">
        <v>79</v>
      </c>
      <c r="AW137" s="11" t="s">
        <v>34</v>
      </c>
      <c r="AX137" s="11" t="s">
        <v>70</v>
      </c>
      <c r="AY137" s="213" t="s">
        <v>137</v>
      </c>
    </row>
    <row r="138" spans="2:65" s="12" customFormat="1" ht="13.5">
      <c r="B138" s="214"/>
      <c r="C138" s="215"/>
      <c r="D138" s="204" t="s">
        <v>149</v>
      </c>
      <c r="E138" s="216" t="s">
        <v>22</v>
      </c>
      <c r="F138" s="217" t="s">
        <v>151</v>
      </c>
      <c r="G138" s="215"/>
      <c r="H138" s="218">
        <v>5.7380000000000004</v>
      </c>
      <c r="I138" s="219"/>
      <c r="J138" s="215"/>
      <c r="K138" s="215"/>
      <c r="L138" s="220"/>
      <c r="M138" s="221"/>
      <c r="N138" s="222"/>
      <c r="O138" s="222"/>
      <c r="P138" s="222"/>
      <c r="Q138" s="222"/>
      <c r="R138" s="222"/>
      <c r="S138" s="222"/>
      <c r="T138" s="223"/>
      <c r="AT138" s="224" t="s">
        <v>149</v>
      </c>
      <c r="AU138" s="224" t="s">
        <v>79</v>
      </c>
      <c r="AV138" s="12" t="s">
        <v>144</v>
      </c>
      <c r="AW138" s="12" t="s">
        <v>34</v>
      </c>
      <c r="AX138" s="12" t="s">
        <v>10</v>
      </c>
      <c r="AY138" s="224" t="s">
        <v>137</v>
      </c>
    </row>
    <row r="139" spans="2:65" s="1" customFormat="1" ht="25.5" customHeight="1">
      <c r="B139" s="39"/>
      <c r="C139" s="190" t="s">
        <v>228</v>
      </c>
      <c r="D139" s="190" t="s">
        <v>140</v>
      </c>
      <c r="E139" s="191" t="s">
        <v>243</v>
      </c>
      <c r="F139" s="192" t="s">
        <v>244</v>
      </c>
      <c r="G139" s="193" t="s">
        <v>147</v>
      </c>
      <c r="H139" s="194">
        <v>0.67500000000000004</v>
      </c>
      <c r="I139" s="195"/>
      <c r="J139" s="196">
        <f>ROUND(I139*H139,0)</f>
        <v>0</v>
      </c>
      <c r="K139" s="192" t="s">
        <v>148</v>
      </c>
      <c r="L139" s="59"/>
      <c r="M139" s="197" t="s">
        <v>22</v>
      </c>
      <c r="N139" s="198" t="s">
        <v>41</v>
      </c>
      <c r="O139" s="40"/>
      <c r="P139" s="199">
        <f>O139*H139</f>
        <v>0</v>
      </c>
      <c r="Q139" s="199">
        <v>0</v>
      </c>
      <c r="R139" s="199">
        <f>Q139*H139</f>
        <v>0</v>
      </c>
      <c r="S139" s="199">
        <v>0</v>
      </c>
      <c r="T139" s="200">
        <f>S139*H139</f>
        <v>0</v>
      </c>
      <c r="AR139" s="22" t="s">
        <v>144</v>
      </c>
      <c r="AT139" s="22" t="s">
        <v>140</v>
      </c>
      <c r="AU139" s="22" t="s">
        <v>79</v>
      </c>
      <c r="AY139" s="22" t="s">
        <v>137</v>
      </c>
      <c r="BE139" s="201">
        <f>IF(N139="základní",J139,0)</f>
        <v>0</v>
      </c>
      <c r="BF139" s="201">
        <f>IF(N139="snížená",J139,0)</f>
        <v>0</v>
      </c>
      <c r="BG139" s="201">
        <f>IF(N139="zákl. přenesená",J139,0)</f>
        <v>0</v>
      </c>
      <c r="BH139" s="201">
        <f>IF(N139="sníž. přenesená",J139,0)</f>
        <v>0</v>
      </c>
      <c r="BI139" s="201">
        <f>IF(N139="nulová",J139,0)</f>
        <v>0</v>
      </c>
      <c r="BJ139" s="22" t="s">
        <v>10</v>
      </c>
      <c r="BK139" s="201">
        <f>ROUND(I139*H139,0)</f>
        <v>0</v>
      </c>
      <c r="BL139" s="22" t="s">
        <v>144</v>
      </c>
      <c r="BM139" s="22" t="s">
        <v>231</v>
      </c>
    </row>
    <row r="140" spans="2:65" s="11" customFormat="1" ht="13.5">
      <c r="B140" s="202"/>
      <c r="C140" s="203"/>
      <c r="D140" s="204" t="s">
        <v>149</v>
      </c>
      <c r="E140" s="205" t="s">
        <v>22</v>
      </c>
      <c r="F140" s="206" t="s">
        <v>492</v>
      </c>
      <c r="G140" s="203"/>
      <c r="H140" s="207">
        <v>0.67500000000000004</v>
      </c>
      <c r="I140" s="208"/>
      <c r="J140" s="203"/>
      <c r="K140" s="203"/>
      <c r="L140" s="209"/>
      <c r="M140" s="210"/>
      <c r="N140" s="211"/>
      <c r="O140" s="211"/>
      <c r="P140" s="211"/>
      <c r="Q140" s="211"/>
      <c r="R140" s="211"/>
      <c r="S140" s="211"/>
      <c r="T140" s="212"/>
      <c r="AT140" s="213" t="s">
        <v>149</v>
      </c>
      <c r="AU140" s="213" t="s">
        <v>79</v>
      </c>
      <c r="AV140" s="11" t="s">
        <v>79</v>
      </c>
      <c r="AW140" s="11" t="s">
        <v>34</v>
      </c>
      <c r="AX140" s="11" t="s">
        <v>70</v>
      </c>
      <c r="AY140" s="213" t="s">
        <v>137</v>
      </c>
    </row>
    <row r="141" spans="2:65" s="12" customFormat="1" ht="13.5">
      <c r="B141" s="214"/>
      <c r="C141" s="215"/>
      <c r="D141" s="204" t="s">
        <v>149</v>
      </c>
      <c r="E141" s="216" t="s">
        <v>22</v>
      </c>
      <c r="F141" s="217" t="s">
        <v>151</v>
      </c>
      <c r="G141" s="215"/>
      <c r="H141" s="218">
        <v>0.67500000000000004</v>
      </c>
      <c r="I141" s="219"/>
      <c r="J141" s="215"/>
      <c r="K141" s="215"/>
      <c r="L141" s="220"/>
      <c r="M141" s="221"/>
      <c r="N141" s="222"/>
      <c r="O141" s="222"/>
      <c r="P141" s="222"/>
      <c r="Q141" s="222"/>
      <c r="R141" s="222"/>
      <c r="S141" s="222"/>
      <c r="T141" s="223"/>
      <c r="AT141" s="224" t="s">
        <v>149</v>
      </c>
      <c r="AU141" s="224" t="s">
        <v>79</v>
      </c>
      <c r="AV141" s="12" t="s">
        <v>144</v>
      </c>
      <c r="AW141" s="12" t="s">
        <v>34</v>
      </c>
      <c r="AX141" s="12" t="s">
        <v>10</v>
      </c>
      <c r="AY141" s="224" t="s">
        <v>137</v>
      </c>
    </row>
    <row r="142" spans="2:65" s="1" customFormat="1" ht="25.5" customHeight="1">
      <c r="B142" s="39"/>
      <c r="C142" s="190" t="s">
        <v>190</v>
      </c>
      <c r="D142" s="190" t="s">
        <v>140</v>
      </c>
      <c r="E142" s="191" t="s">
        <v>493</v>
      </c>
      <c r="F142" s="192" t="s">
        <v>494</v>
      </c>
      <c r="G142" s="193" t="s">
        <v>173</v>
      </c>
      <c r="H142" s="194">
        <v>80</v>
      </c>
      <c r="I142" s="195"/>
      <c r="J142" s="196">
        <f>ROUND(I142*H142,0)</f>
        <v>0</v>
      </c>
      <c r="K142" s="192" t="s">
        <v>148</v>
      </c>
      <c r="L142" s="59"/>
      <c r="M142" s="197" t="s">
        <v>22</v>
      </c>
      <c r="N142" s="198" t="s">
        <v>41</v>
      </c>
      <c r="O142" s="40"/>
      <c r="P142" s="199">
        <f>O142*H142</f>
        <v>0</v>
      </c>
      <c r="Q142" s="199">
        <v>0</v>
      </c>
      <c r="R142" s="199">
        <f>Q142*H142</f>
        <v>0</v>
      </c>
      <c r="S142" s="199">
        <v>0</v>
      </c>
      <c r="T142" s="200">
        <f>S142*H142</f>
        <v>0</v>
      </c>
      <c r="AR142" s="22" t="s">
        <v>144</v>
      </c>
      <c r="AT142" s="22" t="s">
        <v>140</v>
      </c>
      <c r="AU142" s="22" t="s">
        <v>79</v>
      </c>
      <c r="AY142" s="22" t="s">
        <v>137</v>
      </c>
      <c r="BE142" s="201">
        <f>IF(N142="základní",J142,0)</f>
        <v>0</v>
      </c>
      <c r="BF142" s="201">
        <f>IF(N142="snížená",J142,0)</f>
        <v>0</v>
      </c>
      <c r="BG142" s="201">
        <f>IF(N142="zákl. přenesená",J142,0)</f>
        <v>0</v>
      </c>
      <c r="BH142" s="201">
        <f>IF(N142="sníž. přenesená",J142,0)</f>
        <v>0</v>
      </c>
      <c r="BI142" s="201">
        <f>IF(N142="nulová",J142,0)</f>
        <v>0</v>
      </c>
      <c r="BJ142" s="22" t="s">
        <v>10</v>
      </c>
      <c r="BK142" s="201">
        <f>ROUND(I142*H142,0)</f>
        <v>0</v>
      </c>
      <c r="BL142" s="22" t="s">
        <v>144</v>
      </c>
      <c r="BM142" s="22" t="s">
        <v>235</v>
      </c>
    </row>
    <row r="143" spans="2:65" s="1" customFormat="1" ht="25.5" customHeight="1">
      <c r="B143" s="39"/>
      <c r="C143" s="190" t="s">
        <v>9</v>
      </c>
      <c r="D143" s="190" t="s">
        <v>140</v>
      </c>
      <c r="E143" s="191" t="s">
        <v>495</v>
      </c>
      <c r="F143" s="192" t="s">
        <v>496</v>
      </c>
      <c r="G143" s="193" t="s">
        <v>173</v>
      </c>
      <c r="H143" s="194">
        <v>80</v>
      </c>
      <c r="I143" s="195"/>
      <c r="J143" s="196">
        <f>ROUND(I143*H143,0)</f>
        <v>0</v>
      </c>
      <c r="K143" s="192" t="s">
        <v>148</v>
      </c>
      <c r="L143" s="59"/>
      <c r="M143" s="197" t="s">
        <v>22</v>
      </c>
      <c r="N143" s="198" t="s">
        <v>41</v>
      </c>
      <c r="O143" s="40"/>
      <c r="P143" s="199">
        <f>O143*H143</f>
        <v>0</v>
      </c>
      <c r="Q143" s="199">
        <v>0</v>
      </c>
      <c r="R143" s="199">
        <f>Q143*H143</f>
        <v>0</v>
      </c>
      <c r="S143" s="199">
        <v>0</v>
      </c>
      <c r="T143" s="200">
        <f>S143*H143</f>
        <v>0</v>
      </c>
      <c r="AR143" s="22" t="s">
        <v>144</v>
      </c>
      <c r="AT143" s="22" t="s">
        <v>140</v>
      </c>
      <c r="AU143" s="22" t="s">
        <v>79</v>
      </c>
      <c r="AY143" s="22" t="s">
        <v>137</v>
      </c>
      <c r="BE143" s="201">
        <f>IF(N143="základní",J143,0)</f>
        <v>0</v>
      </c>
      <c r="BF143" s="201">
        <f>IF(N143="snížená",J143,0)</f>
        <v>0</v>
      </c>
      <c r="BG143" s="201">
        <f>IF(N143="zákl. přenesená",J143,0)</f>
        <v>0</v>
      </c>
      <c r="BH143" s="201">
        <f>IF(N143="sníž. přenesená",J143,0)</f>
        <v>0</v>
      </c>
      <c r="BI143" s="201">
        <f>IF(N143="nulová",J143,0)</f>
        <v>0</v>
      </c>
      <c r="BJ143" s="22" t="s">
        <v>10</v>
      </c>
      <c r="BK143" s="201">
        <f>ROUND(I143*H143,0)</f>
        <v>0</v>
      </c>
      <c r="BL143" s="22" t="s">
        <v>144</v>
      </c>
      <c r="BM143" s="22" t="s">
        <v>240</v>
      </c>
    </row>
    <row r="144" spans="2:65" s="1" customFormat="1" ht="25.5" customHeight="1">
      <c r="B144" s="39"/>
      <c r="C144" s="190" t="s">
        <v>194</v>
      </c>
      <c r="D144" s="190" t="s">
        <v>140</v>
      </c>
      <c r="E144" s="191" t="s">
        <v>248</v>
      </c>
      <c r="F144" s="192" t="s">
        <v>249</v>
      </c>
      <c r="G144" s="193" t="s">
        <v>147</v>
      </c>
      <c r="H144" s="194">
        <v>229.5</v>
      </c>
      <c r="I144" s="195"/>
      <c r="J144" s="196">
        <f>ROUND(I144*H144,0)</f>
        <v>0</v>
      </c>
      <c r="K144" s="192" t="s">
        <v>148</v>
      </c>
      <c r="L144" s="59"/>
      <c r="M144" s="197" t="s">
        <v>22</v>
      </c>
      <c r="N144" s="198" t="s">
        <v>41</v>
      </c>
      <c r="O144" s="40"/>
      <c r="P144" s="199">
        <f>O144*H144</f>
        <v>0</v>
      </c>
      <c r="Q144" s="199">
        <v>0</v>
      </c>
      <c r="R144" s="199">
        <f>Q144*H144</f>
        <v>0</v>
      </c>
      <c r="S144" s="199">
        <v>0</v>
      </c>
      <c r="T144" s="200">
        <f>S144*H144</f>
        <v>0</v>
      </c>
      <c r="AR144" s="22" t="s">
        <v>144</v>
      </c>
      <c r="AT144" s="22" t="s">
        <v>140</v>
      </c>
      <c r="AU144" s="22" t="s">
        <v>79</v>
      </c>
      <c r="AY144" s="22" t="s">
        <v>137</v>
      </c>
      <c r="BE144" s="201">
        <f>IF(N144="základní",J144,0)</f>
        <v>0</v>
      </c>
      <c r="BF144" s="201">
        <f>IF(N144="snížená",J144,0)</f>
        <v>0</v>
      </c>
      <c r="BG144" s="201">
        <f>IF(N144="zákl. přenesená",J144,0)</f>
        <v>0</v>
      </c>
      <c r="BH144" s="201">
        <f>IF(N144="sníž. přenesená",J144,0)</f>
        <v>0</v>
      </c>
      <c r="BI144" s="201">
        <f>IF(N144="nulová",J144,0)</f>
        <v>0</v>
      </c>
      <c r="BJ144" s="22" t="s">
        <v>10</v>
      </c>
      <c r="BK144" s="201">
        <f>ROUND(I144*H144,0)</f>
        <v>0</v>
      </c>
      <c r="BL144" s="22" t="s">
        <v>144</v>
      </c>
      <c r="BM144" s="22" t="s">
        <v>245</v>
      </c>
    </row>
    <row r="145" spans="2:65" s="11" customFormat="1" ht="13.5">
      <c r="B145" s="202"/>
      <c r="C145" s="203"/>
      <c r="D145" s="204" t="s">
        <v>149</v>
      </c>
      <c r="E145" s="205" t="s">
        <v>22</v>
      </c>
      <c r="F145" s="206" t="s">
        <v>497</v>
      </c>
      <c r="G145" s="203"/>
      <c r="H145" s="207">
        <v>229.5</v>
      </c>
      <c r="I145" s="208"/>
      <c r="J145" s="203"/>
      <c r="K145" s="203"/>
      <c r="L145" s="209"/>
      <c r="M145" s="210"/>
      <c r="N145" s="211"/>
      <c r="O145" s="211"/>
      <c r="P145" s="211"/>
      <c r="Q145" s="211"/>
      <c r="R145" s="211"/>
      <c r="S145" s="211"/>
      <c r="T145" s="212"/>
      <c r="AT145" s="213" t="s">
        <v>149</v>
      </c>
      <c r="AU145" s="213" t="s">
        <v>79</v>
      </c>
      <c r="AV145" s="11" t="s">
        <v>79</v>
      </c>
      <c r="AW145" s="11" t="s">
        <v>34</v>
      </c>
      <c r="AX145" s="11" t="s">
        <v>70</v>
      </c>
      <c r="AY145" s="213" t="s">
        <v>137</v>
      </c>
    </row>
    <row r="146" spans="2:65" s="12" customFormat="1" ht="13.5">
      <c r="B146" s="214"/>
      <c r="C146" s="215"/>
      <c r="D146" s="204" t="s">
        <v>149</v>
      </c>
      <c r="E146" s="216" t="s">
        <v>22</v>
      </c>
      <c r="F146" s="217" t="s">
        <v>151</v>
      </c>
      <c r="G146" s="215"/>
      <c r="H146" s="218">
        <v>229.5</v>
      </c>
      <c r="I146" s="219"/>
      <c r="J146" s="215"/>
      <c r="K146" s="215"/>
      <c r="L146" s="220"/>
      <c r="M146" s="221"/>
      <c r="N146" s="222"/>
      <c r="O146" s="222"/>
      <c r="P146" s="222"/>
      <c r="Q146" s="222"/>
      <c r="R146" s="222"/>
      <c r="S146" s="222"/>
      <c r="T146" s="223"/>
      <c r="AT146" s="224" t="s">
        <v>149</v>
      </c>
      <c r="AU146" s="224" t="s">
        <v>79</v>
      </c>
      <c r="AV146" s="12" t="s">
        <v>144</v>
      </c>
      <c r="AW146" s="12" t="s">
        <v>34</v>
      </c>
      <c r="AX146" s="12" t="s">
        <v>10</v>
      </c>
      <c r="AY146" s="224" t="s">
        <v>137</v>
      </c>
    </row>
    <row r="147" spans="2:65" s="1" customFormat="1" ht="16.5" customHeight="1">
      <c r="B147" s="39"/>
      <c r="C147" s="225" t="s">
        <v>247</v>
      </c>
      <c r="D147" s="225" t="s">
        <v>215</v>
      </c>
      <c r="E147" s="226" t="s">
        <v>252</v>
      </c>
      <c r="F147" s="227" t="s">
        <v>253</v>
      </c>
      <c r="G147" s="228" t="s">
        <v>178</v>
      </c>
      <c r="H147" s="229">
        <v>6.3109999999999999</v>
      </c>
      <c r="I147" s="230"/>
      <c r="J147" s="231">
        <f>ROUND(I147*H147,0)</f>
        <v>0</v>
      </c>
      <c r="K147" s="227" t="s">
        <v>148</v>
      </c>
      <c r="L147" s="232"/>
      <c r="M147" s="233" t="s">
        <v>22</v>
      </c>
      <c r="N147" s="234" t="s">
        <v>41</v>
      </c>
      <c r="O147" s="40"/>
      <c r="P147" s="199">
        <f>O147*H147</f>
        <v>0</v>
      </c>
      <c r="Q147" s="199">
        <v>0</v>
      </c>
      <c r="R147" s="199">
        <f>Q147*H147</f>
        <v>0</v>
      </c>
      <c r="S147" s="199">
        <v>0</v>
      </c>
      <c r="T147" s="200">
        <f>S147*H147</f>
        <v>0</v>
      </c>
      <c r="AR147" s="22" t="s">
        <v>160</v>
      </c>
      <c r="AT147" s="22" t="s">
        <v>215</v>
      </c>
      <c r="AU147" s="22" t="s">
        <v>79</v>
      </c>
      <c r="AY147" s="22" t="s">
        <v>137</v>
      </c>
      <c r="BE147" s="201">
        <f>IF(N147="základní",J147,0)</f>
        <v>0</v>
      </c>
      <c r="BF147" s="201">
        <f>IF(N147="snížená",J147,0)</f>
        <v>0</v>
      </c>
      <c r="BG147" s="201">
        <f>IF(N147="zákl. přenesená",J147,0)</f>
        <v>0</v>
      </c>
      <c r="BH147" s="201">
        <f>IF(N147="sníž. přenesená",J147,0)</f>
        <v>0</v>
      </c>
      <c r="BI147" s="201">
        <f>IF(N147="nulová",J147,0)</f>
        <v>0</v>
      </c>
      <c r="BJ147" s="22" t="s">
        <v>10</v>
      </c>
      <c r="BK147" s="201">
        <f>ROUND(I147*H147,0)</f>
        <v>0</v>
      </c>
      <c r="BL147" s="22" t="s">
        <v>144</v>
      </c>
      <c r="BM147" s="22" t="s">
        <v>250</v>
      </c>
    </row>
    <row r="148" spans="2:65" s="11" customFormat="1" ht="13.5">
      <c r="B148" s="202"/>
      <c r="C148" s="203"/>
      <c r="D148" s="204" t="s">
        <v>149</v>
      </c>
      <c r="E148" s="205" t="s">
        <v>22</v>
      </c>
      <c r="F148" s="206" t="s">
        <v>498</v>
      </c>
      <c r="G148" s="203"/>
      <c r="H148" s="207">
        <v>6.3109999999999999</v>
      </c>
      <c r="I148" s="208"/>
      <c r="J148" s="203"/>
      <c r="K148" s="203"/>
      <c r="L148" s="209"/>
      <c r="M148" s="210"/>
      <c r="N148" s="211"/>
      <c r="O148" s="211"/>
      <c r="P148" s="211"/>
      <c r="Q148" s="211"/>
      <c r="R148" s="211"/>
      <c r="S148" s="211"/>
      <c r="T148" s="212"/>
      <c r="AT148" s="213" t="s">
        <v>149</v>
      </c>
      <c r="AU148" s="213" t="s">
        <v>79</v>
      </c>
      <c r="AV148" s="11" t="s">
        <v>79</v>
      </c>
      <c r="AW148" s="11" t="s">
        <v>34</v>
      </c>
      <c r="AX148" s="11" t="s">
        <v>70</v>
      </c>
      <c r="AY148" s="213" t="s">
        <v>137</v>
      </c>
    </row>
    <row r="149" spans="2:65" s="12" customFormat="1" ht="13.5">
      <c r="B149" s="214"/>
      <c r="C149" s="215"/>
      <c r="D149" s="204" t="s">
        <v>149</v>
      </c>
      <c r="E149" s="216" t="s">
        <v>22</v>
      </c>
      <c r="F149" s="217" t="s">
        <v>151</v>
      </c>
      <c r="G149" s="215"/>
      <c r="H149" s="218">
        <v>6.3109999999999999</v>
      </c>
      <c r="I149" s="219"/>
      <c r="J149" s="215"/>
      <c r="K149" s="215"/>
      <c r="L149" s="220"/>
      <c r="M149" s="221"/>
      <c r="N149" s="222"/>
      <c r="O149" s="222"/>
      <c r="P149" s="222"/>
      <c r="Q149" s="222"/>
      <c r="R149" s="222"/>
      <c r="S149" s="222"/>
      <c r="T149" s="223"/>
      <c r="AT149" s="224" t="s">
        <v>149</v>
      </c>
      <c r="AU149" s="224" t="s">
        <v>79</v>
      </c>
      <c r="AV149" s="12" t="s">
        <v>144</v>
      </c>
      <c r="AW149" s="12" t="s">
        <v>34</v>
      </c>
      <c r="AX149" s="12" t="s">
        <v>10</v>
      </c>
      <c r="AY149" s="224" t="s">
        <v>137</v>
      </c>
    </row>
    <row r="150" spans="2:65" s="1" customFormat="1" ht="25.5" customHeight="1">
      <c r="B150" s="39"/>
      <c r="C150" s="190" t="s">
        <v>197</v>
      </c>
      <c r="D150" s="190" t="s">
        <v>140</v>
      </c>
      <c r="E150" s="191" t="s">
        <v>259</v>
      </c>
      <c r="F150" s="192" t="s">
        <v>260</v>
      </c>
      <c r="G150" s="193" t="s">
        <v>178</v>
      </c>
      <c r="H150" s="194">
        <v>6.3109999999999999</v>
      </c>
      <c r="I150" s="195"/>
      <c r="J150" s="196">
        <f>ROUND(I150*H150,0)</f>
        <v>0</v>
      </c>
      <c r="K150" s="192" t="s">
        <v>148</v>
      </c>
      <c r="L150" s="59"/>
      <c r="M150" s="197" t="s">
        <v>22</v>
      </c>
      <c r="N150" s="198" t="s">
        <v>41</v>
      </c>
      <c r="O150" s="40"/>
      <c r="P150" s="199">
        <f>O150*H150</f>
        <v>0</v>
      </c>
      <c r="Q150" s="199">
        <v>0</v>
      </c>
      <c r="R150" s="199">
        <f>Q150*H150</f>
        <v>0</v>
      </c>
      <c r="S150" s="199">
        <v>0</v>
      </c>
      <c r="T150" s="200">
        <f>S150*H150</f>
        <v>0</v>
      </c>
      <c r="AR150" s="22" t="s">
        <v>144</v>
      </c>
      <c r="AT150" s="22" t="s">
        <v>140</v>
      </c>
      <c r="AU150" s="22" t="s">
        <v>79</v>
      </c>
      <c r="AY150" s="22" t="s">
        <v>137</v>
      </c>
      <c r="BE150" s="201">
        <f>IF(N150="základní",J150,0)</f>
        <v>0</v>
      </c>
      <c r="BF150" s="201">
        <f>IF(N150="snížená",J150,0)</f>
        <v>0</v>
      </c>
      <c r="BG150" s="201">
        <f>IF(N150="zákl. přenesená",J150,0)</f>
        <v>0</v>
      </c>
      <c r="BH150" s="201">
        <f>IF(N150="sníž. přenesená",J150,0)</f>
        <v>0</v>
      </c>
      <c r="BI150" s="201">
        <f>IF(N150="nulová",J150,0)</f>
        <v>0</v>
      </c>
      <c r="BJ150" s="22" t="s">
        <v>10</v>
      </c>
      <c r="BK150" s="201">
        <f>ROUND(I150*H150,0)</f>
        <v>0</v>
      </c>
      <c r="BL150" s="22" t="s">
        <v>144</v>
      </c>
      <c r="BM150" s="22" t="s">
        <v>254</v>
      </c>
    </row>
    <row r="151" spans="2:65" s="1" customFormat="1" ht="16.5" customHeight="1">
      <c r="B151" s="39"/>
      <c r="C151" s="190" t="s">
        <v>255</v>
      </c>
      <c r="D151" s="190" t="s">
        <v>140</v>
      </c>
      <c r="E151" s="191" t="s">
        <v>499</v>
      </c>
      <c r="F151" s="192" t="s">
        <v>500</v>
      </c>
      <c r="G151" s="193" t="s">
        <v>234</v>
      </c>
      <c r="H151" s="235"/>
      <c r="I151" s="195"/>
      <c r="J151" s="196">
        <f>ROUND(I151*H151,0)</f>
        <v>0</v>
      </c>
      <c r="K151" s="192" t="s">
        <v>148</v>
      </c>
      <c r="L151" s="59"/>
      <c r="M151" s="197" t="s">
        <v>22</v>
      </c>
      <c r="N151" s="198" t="s">
        <v>41</v>
      </c>
      <c r="O151" s="40"/>
      <c r="P151" s="199">
        <f>O151*H151</f>
        <v>0</v>
      </c>
      <c r="Q151" s="199">
        <v>0</v>
      </c>
      <c r="R151" s="199">
        <f>Q151*H151</f>
        <v>0</v>
      </c>
      <c r="S151" s="199">
        <v>0</v>
      </c>
      <c r="T151" s="200">
        <f>S151*H151</f>
        <v>0</v>
      </c>
      <c r="AR151" s="22" t="s">
        <v>144</v>
      </c>
      <c r="AT151" s="22" t="s">
        <v>140</v>
      </c>
      <c r="AU151" s="22" t="s">
        <v>79</v>
      </c>
      <c r="AY151" s="22" t="s">
        <v>137</v>
      </c>
      <c r="BE151" s="201">
        <f>IF(N151="základní",J151,0)</f>
        <v>0</v>
      </c>
      <c r="BF151" s="201">
        <f>IF(N151="snížená",J151,0)</f>
        <v>0</v>
      </c>
      <c r="BG151" s="201">
        <f>IF(N151="zákl. přenesená",J151,0)</f>
        <v>0</v>
      </c>
      <c r="BH151" s="201">
        <f>IF(N151="sníž. přenesená",J151,0)</f>
        <v>0</v>
      </c>
      <c r="BI151" s="201">
        <f>IF(N151="nulová",J151,0)</f>
        <v>0</v>
      </c>
      <c r="BJ151" s="22" t="s">
        <v>10</v>
      </c>
      <c r="BK151" s="201">
        <f>ROUND(I151*H151,0)</f>
        <v>0</v>
      </c>
      <c r="BL151" s="22" t="s">
        <v>144</v>
      </c>
      <c r="BM151" s="22" t="s">
        <v>258</v>
      </c>
    </row>
    <row r="152" spans="2:65" s="10" customFormat="1" ht="29.85" customHeight="1">
      <c r="B152" s="174"/>
      <c r="C152" s="175"/>
      <c r="D152" s="176" t="s">
        <v>69</v>
      </c>
      <c r="E152" s="188" t="s">
        <v>267</v>
      </c>
      <c r="F152" s="188" t="s">
        <v>268</v>
      </c>
      <c r="G152" s="175"/>
      <c r="H152" s="175"/>
      <c r="I152" s="178"/>
      <c r="J152" s="189">
        <f>BK152</f>
        <v>0</v>
      </c>
      <c r="K152" s="175"/>
      <c r="L152" s="180"/>
      <c r="M152" s="181"/>
      <c r="N152" s="182"/>
      <c r="O152" s="182"/>
      <c r="P152" s="183">
        <f>SUM(P153:P180)</f>
        <v>0</v>
      </c>
      <c r="Q152" s="182"/>
      <c r="R152" s="183">
        <f>SUM(R153:R180)</f>
        <v>0</v>
      </c>
      <c r="S152" s="182"/>
      <c r="T152" s="184">
        <f>SUM(T153:T180)</f>
        <v>0</v>
      </c>
      <c r="AR152" s="185" t="s">
        <v>10</v>
      </c>
      <c r="AT152" s="186" t="s">
        <v>69</v>
      </c>
      <c r="AU152" s="186" t="s">
        <v>10</v>
      </c>
      <c r="AY152" s="185" t="s">
        <v>137</v>
      </c>
      <c r="BK152" s="187">
        <f>SUM(BK153:BK180)</f>
        <v>0</v>
      </c>
    </row>
    <row r="153" spans="2:65" s="1" customFormat="1" ht="16.5" customHeight="1">
      <c r="B153" s="39"/>
      <c r="C153" s="190" t="s">
        <v>202</v>
      </c>
      <c r="D153" s="190" t="s">
        <v>140</v>
      </c>
      <c r="E153" s="191" t="s">
        <v>501</v>
      </c>
      <c r="F153" s="192" t="s">
        <v>502</v>
      </c>
      <c r="G153" s="193" t="s">
        <v>173</v>
      </c>
      <c r="H153" s="194">
        <v>18</v>
      </c>
      <c r="I153" s="195"/>
      <c r="J153" s="196">
        <f>ROUND(I153*H153,0)</f>
        <v>0</v>
      </c>
      <c r="K153" s="192" t="s">
        <v>148</v>
      </c>
      <c r="L153" s="59"/>
      <c r="M153" s="197" t="s">
        <v>22</v>
      </c>
      <c r="N153" s="198" t="s">
        <v>41</v>
      </c>
      <c r="O153" s="40"/>
      <c r="P153" s="199">
        <f>O153*H153</f>
        <v>0</v>
      </c>
      <c r="Q153" s="199">
        <v>0</v>
      </c>
      <c r="R153" s="199">
        <f>Q153*H153</f>
        <v>0</v>
      </c>
      <c r="S153" s="199">
        <v>0</v>
      </c>
      <c r="T153" s="200">
        <f>S153*H153</f>
        <v>0</v>
      </c>
      <c r="AR153" s="22" t="s">
        <v>144</v>
      </c>
      <c r="AT153" s="22" t="s">
        <v>140</v>
      </c>
      <c r="AU153" s="22" t="s">
        <v>79</v>
      </c>
      <c r="AY153" s="22" t="s">
        <v>137</v>
      </c>
      <c r="BE153" s="201">
        <f>IF(N153="základní",J153,0)</f>
        <v>0</v>
      </c>
      <c r="BF153" s="201">
        <f>IF(N153="snížená",J153,0)</f>
        <v>0</v>
      </c>
      <c r="BG153" s="201">
        <f>IF(N153="zákl. přenesená",J153,0)</f>
        <v>0</v>
      </c>
      <c r="BH153" s="201">
        <f>IF(N153="sníž. přenesená",J153,0)</f>
        <v>0</v>
      </c>
      <c r="BI153" s="201">
        <f>IF(N153="nulová",J153,0)</f>
        <v>0</v>
      </c>
      <c r="BJ153" s="22" t="s">
        <v>10</v>
      </c>
      <c r="BK153" s="201">
        <f>ROUND(I153*H153,0)</f>
        <v>0</v>
      </c>
      <c r="BL153" s="22" t="s">
        <v>144</v>
      </c>
      <c r="BM153" s="22" t="s">
        <v>261</v>
      </c>
    </row>
    <row r="154" spans="2:65" s="1" customFormat="1" ht="16.5" customHeight="1">
      <c r="B154" s="39"/>
      <c r="C154" s="190" t="s">
        <v>263</v>
      </c>
      <c r="D154" s="190" t="s">
        <v>140</v>
      </c>
      <c r="E154" s="191" t="s">
        <v>269</v>
      </c>
      <c r="F154" s="192" t="s">
        <v>270</v>
      </c>
      <c r="G154" s="193" t="s">
        <v>173</v>
      </c>
      <c r="H154" s="194">
        <v>86.5</v>
      </c>
      <c r="I154" s="195"/>
      <c r="J154" s="196">
        <f>ROUND(I154*H154,0)</f>
        <v>0</v>
      </c>
      <c r="K154" s="192" t="s">
        <v>148</v>
      </c>
      <c r="L154" s="59"/>
      <c r="M154" s="197" t="s">
        <v>22</v>
      </c>
      <c r="N154" s="198" t="s">
        <v>41</v>
      </c>
      <c r="O154" s="40"/>
      <c r="P154" s="199">
        <f>O154*H154</f>
        <v>0</v>
      </c>
      <c r="Q154" s="199">
        <v>0</v>
      </c>
      <c r="R154" s="199">
        <f>Q154*H154</f>
        <v>0</v>
      </c>
      <c r="S154" s="199">
        <v>0</v>
      </c>
      <c r="T154" s="200">
        <f>S154*H154</f>
        <v>0</v>
      </c>
      <c r="AR154" s="22" t="s">
        <v>144</v>
      </c>
      <c r="AT154" s="22" t="s">
        <v>140</v>
      </c>
      <c r="AU154" s="22" t="s">
        <v>79</v>
      </c>
      <c r="AY154" s="22" t="s">
        <v>137</v>
      </c>
      <c r="BE154" s="201">
        <f>IF(N154="základní",J154,0)</f>
        <v>0</v>
      </c>
      <c r="BF154" s="201">
        <f>IF(N154="snížená",J154,0)</f>
        <v>0</v>
      </c>
      <c r="BG154" s="201">
        <f>IF(N154="zákl. přenesená",J154,0)</f>
        <v>0</v>
      </c>
      <c r="BH154" s="201">
        <f>IF(N154="sníž. přenesená",J154,0)</f>
        <v>0</v>
      </c>
      <c r="BI154" s="201">
        <f>IF(N154="nulová",J154,0)</f>
        <v>0</v>
      </c>
      <c r="BJ154" s="22" t="s">
        <v>10</v>
      </c>
      <c r="BK154" s="201">
        <f>ROUND(I154*H154,0)</f>
        <v>0</v>
      </c>
      <c r="BL154" s="22" t="s">
        <v>144</v>
      </c>
      <c r="BM154" s="22" t="s">
        <v>266</v>
      </c>
    </row>
    <row r="155" spans="2:65" s="1" customFormat="1" ht="16.5" customHeight="1">
      <c r="B155" s="39"/>
      <c r="C155" s="190" t="s">
        <v>207</v>
      </c>
      <c r="D155" s="190" t="s">
        <v>140</v>
      </c>
      <c r="E155" s="191" t="s">
        <v>503</v>
      </c>
      <c r="F155" s="192" t="s">
        <v>504</v>
      </c>
      <c r="G155" s="193" t="s">
        <v>173</v>
      </c>
      <c r="H155" s="194">
        <v>94.6</v>
      </c>
      <c r="I155" s="195"/>
      <c r="J155" s="196">
        <f>ROUND(I155*H155,0)</f>
        <v>0</v>
      </c>
      <c r="K155" s="192" t="s">
        <v>148</v>
      </c>
      <c r="L155" s="59"/>
      <c r="M155" s="197" t="s">
        <v>22</v>
      </c>
      <c r="N155" s="198" t="s">
        <v>41</v>
      </c>
      <c r="O155" s="40"/>
      <c r="P155" s="199">
        <f>O155*H155</f>
        <v>0</v>
      </c>
      <c r="Q155" s="199">
        <v>0</v>
      </c>
      <c r="R155" s="199">
        <f>Q155*H155</f>
        <v>0</v>
      </c>
      <c r="S155" s="199">
        <v>0</v>
      </c>
      <c r="T155" s="200">
        <f>S155*H155</f>
        <v>0</v>
      </c>
      <c r="AR155" s="22" t="s">
        <v>144</v>
      </c>
      <c r="AT155" s="22" t="s">
        <v>140</v>
      </c>
      <c r="AU155" s="22" t="s">
        <v>79</v>
      </c>
      <c r="AY155" s="22" t="s">
        <v>137</v>
      </c>
      <c r="BE155" s="201">
        <f>IF(N155="základní",J155,0)</f>
        <v>0</v>
      </c>
      <c r="BF155" s="201">
        <f>IF(N155="snížená",J155,0)</f>
        <v>0</v>
      </c>
      <c r="BG155" s="201">
        <f>IF(N155="zákl. přenesená",J155,0)</f>
        <v>0</v>
      </c>
      <c r="BH155" s="201">
        <f>IF(N155="sníž. přenesená",J155,0)</f>
        <v>0</v>
      </c>
      <c r="BI155" s="201">
        <f>IF(N155="nulová",J155,0)</f>
        <v>0</v>
      </c>
      <c r="BJ155" s="22" t="s">
        <v>10</v>
      </c>
      <c r="BK155" s="201">
        <f>ROUND(I155*H155,0)</f>
        <v>0</v>
      </c>
      <c r="BL155" s="22" t="s">
        <v>144</v>
      </c>
      <c r="BM155" s="22" t="s">
        <v>271</v>
      </c>
    </row>
    <row r="156" spans="2:65" s="1" customFormat="1" ht="16.5" customHeight="1">
      <c r="B156" s="39"/>
      <c r="C156" s="190" t="s">
        <v>273</v>
      </c>
      <c r="D156" s="190" t="s">
        <v>140</v>
      </c>
      <c r="E156" s="191" t="s">
        <v>278</v>
      </c>
      <c r="F156" s="192" t="s">
        <v>279</v>
      </c>
      <c r="G156" s="193" t="s">
        <v>147</v>
      </c>
      <c r="H156" s="194">
        <v>19.899999999999999</v>
      </c>
      <c r="I156" s="195"/>
      <c r="J156" s="196">
        <f>ROUND(I156*H156,0)</f>
        <v>0</v>
      </c>
      <c r="K156" s="192" t="s">
        <v>148</v>
      </c>
      <c r="L156" s="59"/>
      <c r="M156" s="197" t="s">
        <v>22</v>
      </c>
      <c r="N156" s="198" t="s">
        <v>41</v>
      </c>
      <c r="O156" s="40"/>
      <c r="P156" s="199">
        <f>O156*H156</f>
        <v>0</v>
      </c>
      <c r="Q156" s="199">
        <v>0</v>
      </c>
      <c r="R156" s="199">
        <f>Q156*H156</f>
        <v>0</v>
      </c>
      <c r="S156" s="199">
        <v>0</v>
      </c>
      <c r="T156" s="200">
        <f>S156*H156</f>
        <v>0</v>
      </c>
      <c r="AR156" s="22" t="s">
        <v>144</v>
      </c>
      <c r="AT156" s="22" t="s">
        <v>140</v>
      </c>
      <c r="AU156" s="22" t="s">
        <v>79</v>
      </c>
      <c r="AY156" s="22" t="s">
        <v>137</v>
      </c>
      <c r="BE156" s="201">
        <f>IF(N156="základní",J156,0)</f>
        <v>0</v>
      </c>
      <c r="BF156" s="201">
        <f>IF(N156="snížená",J156,0)</f>
        <v>0</v>
      </c>
      <c r="BG156" s="201">
        <f>IF(N156="zákl. přenesená",J156,0)</f>
        <v>0</v>
      </c>
      <c r="BH156" s="201">
        <f>IF(N156="sníž. přenesená",J156,0)</f>
        <v>0</v>
      </c>
      <c r="BI156" s="201">
        <f>IF(N156="nulová",J156,0)</f>
        <v>0</v>
      </c>
      <c r="BJ156" s="22" t="s">
        <v>10</v>
      </c>
      <c r="BK156" s="201">
        <f>ROUND(I156*H156,0)</f>
        <v>0</v>
      </c>
      <c r="BL156" s="22" t="s">
        <v>144</v>
      </c>
      <c r="BM156" s="22" t="s">
        <v>276</v>
      </c>
    </row>
    <row r="157" spans="2:65" s="11" customFormat="1" ht="13.5">
      <c r="B157" s="202"/>
      <c r="C157" s="203"/>
      <c r="D157" s="204" t="s">
        <v>149</v>
      </c>
      <c r="E157" s="205" t="s">
        <v>22</v>
      </c>
      <c r="F157" s="206" t="s">
        <v>505</v>
      </c>
      <c r="G157" s="203"/>
      <c r="H157" s="207">
        <v>19.899999999999999</v>
      </c>
      <c r="I157" s="208"/>
      <c r="J157" s="203"/>
      <c r="K157" s="203"/>
      <c r="L157" s="209"/>
      <c r="M157" s="210"/>
      <c r="N157" s="211"/>
      <c r="O157" s="211"/>
      <c r="P157" s="211"/>
      <c r="Q157" s="211"/>
      <c r="R157" s="211"/>
      <c r="S157" s="211"/>
      <c r="T157" s="212"/>
      <c r="AT157" s="213" t="s">
        <v>149</v>
      </c>
      <c r="AU157" s="213" t="s">
        <v>79</v>
      </c>
      <c r="AV157" s="11" t="s">
        <v>79</v>
      </c>
      <c r="AW157" s="11" t="s">
        <v>34</v>
      </c>
      <c r="AX157" s="11" t="s">
        <v>70</v>
      </c>
      <c r="AY157" s="213" t="s">
        <v>137</v>
      </c>
    </row>
    <row r="158" spans="2:65" s="12" customFormat="1" ht="13.5">
      <c r="B158" s="214"/>
      <c r="C158" s="215"/>
      <c r="D158" s="204" t="s">
        <v>149</v>
      </c>
      <c r="E158" s="216" t="s">
        <v>22</v>
      </c>
      <c r="F158" s="217" t="s">
        <v>151</v>
      </c>
      <c r="G158" s="215"/>
      <c r="H158" s="218">
        <v>19.899999999999999</v>
      </c>
      <c r="I158" s="219"/>
      <c r="J158" s="215"/>
      <c r="K158" s="215"/>
      <c r="L158" s="220"/>
      <c r="M158" s="221"/>
      <c r="N158" s="222"/>
      <c r="O158" s="222"/>
      <c r="P158" s="222"/>
      <c r="Q158" s="222"/>
      <c r="R158" s="222"/>
      <c r="S158" s="222"/>
      <c r="T158" s="223"/>
      <c r="AT158" s="224" t="s">
        <v>149</v>
      </c>
      <c r="AU158" s="224" t="s">
        <v>79</v>
      </c>
      <c r="AV158" s="12" t="s">
        <v>144</v>
      </c>
      <c r="AW158" s="12" t="s">
        <v>34</v>
      </c>
      <c r="AX158" s="12" t="s">
        <v>10</v>
      </c>
      <c r="AY158" s="224" t="s">
        <v>137</v>
      </c>
    </row>
    <row r="159" spans="2:65" s="1" customFormat="1" ht="25.5" customHeight="1">
      <c r="B159" s="39"/>
      <c r="C159" s="190" t="s">
        <v>214</v>
      </c>
      <c r="D159" s="190" t="s">
        <v>140</v>
      </c>
      <c r="E159" s="191" t="s">
        <v>283</v>
      </c>
      <c r="F159" s="192" t="s">
        <v>284</v>
      </c>
      <c r="G159" s="193" t="s">
        <v>285</v>
      </c>
      <c r="H159" s="194">
        <v>4</v>
      </c>
      <c r="I159" s="195"/>
      <c r="J159" s="196">
        <f>ROUND(I159*H159,0)</f>
        <v>0</v>
      </c>
      <c r="K159" s="192" t="s">
        <v>148</v>
      </c>
      <c r="L159" s="59"/>
      <c r="M159" s="197" t="s">
        <v>22</v>
      </c>
      <c r="N159" s="198" t="s">
        <v>41</v>
      </c>
      <c r="O159" s="40"/>
      <c r="P159" s="199">
        <f>O159*H159</f>
        <v>0</v>
      </c>
      <c r="Q159" s="199">
        <v>0</v>
      </c>
      <c r="R159" s="199">
        <f>Q159*H159</f>
        <v>0</v>
      </c>
      <c r="S159" s="199">
        <v>0</v>
      </c>
      <c r="T159" s="200">
        <f>S159*H159</f>
        <v>0</v>
      </c>
      <c r="AR159" s="22" t="s">
        <v>144</v>
      </c>
      <c r="AT159" s="22" t="s">
        <v>140</v>
      </c>
      <c r="AU159" s="22" t="s">
        <v>79</v>
      </c>
      <c r="AY159" s="22" t="s">
        <v>137</v>
      </c>
      <c r="BE159" s="201">
        <f>IF(N159="základní",J159,0)</f>
        <v>0</v>
      </c>
      <c r="BF159" s="201">
        <f>IF(N159="snížená",J159,0)</f>
        <v>0</v>
      </c>
      <c r="BG159" s="201">
        <f>IF(N159="zákl. přenesená",J159,0)</f>
        <v>0</v>
      </c>
      <c r="BH159" s="201">
        <f>IF(N159="sníž. přenesená",J159,0)</f>
        <v>0</v>
      </c>
      <c r="BI159" s="201">
        <f>IF(N159="nulová",J159,0)</f>
        <v>0</v>
      </c>
      <c r="BJ159" s="22" t="s">
        <v>10</v>
      </c>
      <c r="BK159" s="201">
        <f>ROUND(I159*H159,0)</f>
        <v>0</v>
      </c>
      <c r="BL159" s="22" t="s">
        <v>144</v>
      </c>
      <c r="BM159" s="22" t="s">
        <v>280</v>
      </c>
    </row>
    <row r="160" spans="2:65" s="1" customFormat="1" ht="16.5" customHeight="1">
      <c r="B160" s="39"/>
      <c r="C160" s="190" t="s">
        <v>282</v>
      </c>
      <c r="D160" s="190" t="s">
        <v>140</v>
      </c>
      <c r="E160" s="191" t="s">
        <v>287</v>
      </c>
      <c r="F160" s="192" t="s">
        <v>288</v>
      </c>
      <c r="G160" s="193" t="s">
        <v>173</v>
      </c>
      <c r="H160" s="194">
        <v>86.5</v>
      </c>
      <c r="I160" s="195"/>
      <c r="J160" s="196">
        <f>ROUND(I160*H160,0)</f>
        <v>0</v>
      </c>
      <c r="K160" s="192" t="s">
        <v>148</v>
      </c>
      <c r="L160" s="59"/>
      <c r="M160" s="197" t="s">
        <v>22</v>
      </c>
      <c r="N160" s="198" t="s">
        <v>41</v>
      </c>
      <c r="O160" s="40"/>
      <c r="P160" s="199">
        <f>O160*H160</f>
        <v>0</v>
      </c>
      <c r="Q160" s="199">
        <v>0</v>
      </c>
      <c r="R160" s="199">
        <f>Q160*H160</f>
        <v>0</v>
      </c>
      <c r="S160" s="199">
        <v>0</v>
      </c>
      <c r="T160" s="200">
        <f>S160*H160</f>
        <v>0</v>
      </c>
      <c r="AR160" s="22" t="s">
        <v>144</v>
      </c>
      <c r="AT160" s="22" t="s">
        <v>140</v>
      </c>
      <c r="AU160" s="22" t="s">
        <v>79</v>
      </c>
      <c r="AY160" s="22" t="s">
        <v>137</v>
      </c>
      <c r="BE160" s="201">
        <f>IF(N160="základní",J160,0)</f>
        <v>0</v>
      </c>
      <c r="BF160" s="201">
        <f>IF(N160="snížená",J160,0)</f>
        <v>0</v>
      </c>
      <c r="BG160" s="201">
        <f>IF(N160="zákl. přenesená",J160,0)</f>
        <v>0</v>
      </c>
      <c r="BH160" s="201">
        <f>IF(N160="sníž. přenesená",J160,0)</f>
        <v>0</v>
      </c>
      <c r="BI160" s="201">
        <f>IF(N160="nulová",J160,0)</f>
        <v>0</v>
      </c>
      <c r="BJ160" s="22" t="s">
        <v>10</v>
      </c>
      <c r="BK160" s="201">
        <f>ROUND(I160*H160,0)</f>
        <v>0</v>
      </c>
      <c r="BL160" s="22" t="s">
        <v>144</v>
      </c>
      <c r="BM160" s="22" t="s">
        <v>286</v>
      </c>
    </row>
    <row r="161" spans="2:65" s="1" customFormat="1" ht="16.5" customHeight="1">
      <c r="B161" s="39"/>
      <c r="C161" s="190" t="s">
        <v>218</v>
      </c>
      <c r="D161" s="190" t="s">
        <v>140</v>
      </c>
      <c r="E161" s="191" t="s">
        <v>291</v>
      </c>
      <c r="F161" s="192" t="s">
        <v>292</v>
      </c>
      <c r="G161" s="193" t="s">
        <v>173</v>
      </c>
      <c r="H161" s="194">
        <v>91.5</v>
      </c>
      <c r="I161" s="195"/>
      <c r="J161" s="196">
        <f>ROUND(I161*H161,0)</f>
        <v>0</v>
      </c>
      <c r="K161" s="192" t="s">
        <v>148</v>
      </c>
      <c r="L161" s="59"/>
      <c r="M161" s="197" t="s">
        <v>22</v>
      </c>
      <c r="N161" s="198" t="s">
        <v>41</v>
      </c>
      <c r="O161" s="40"/>
      <c r="P161" s="199">
        <f>O161*H161</f>
        <v>0</v>
      </c>
      <c r="Q161" s="199">
        <v>0</v>
      </c>
      <c r="R161" s="199">
        <f>Q161*H161</f>
        <v>0</v>
      </c>
      <c r="S161" s="199">
        <v>0</v>
      </c>
      <c r="T161" s="200">
        <f>S161*H161</f>
        <v>0</v>
      </c>
      <c r="AR161" s="22" t="s">
        <v>144</v>
      </c>
      <c r="AT161" s="22" t="s">
        <v>140</v>
      </c>
      <c r="AU161" s="22" t="s">
        <v>79</v>
      </c>
      <c r="AY161" s="22" t="s">
        <v>137</v>
      </c>
      <c r="BE161" s="201">
        <f>IF(N161="základní",J161,0)</f>
        <v>0</v>
      </c>
      <c r="BF161" s="201">
        <f>IF(N161="snížená",J161,0)</f>
        <v>0</v>
      </c>
      <c r="BG161" s="201">
        <f>IF(N161="zákl. přenesená",J161,0)</f>
        <v>0</v>
      </c>
      <c r="BH161" s="201">
        <f>IF(N161="sníž. přenesená",J161,0)</f>
        <v>0</v>
      </c>
      <c r="BI161" s="201">
        <f>IF(N161="nulová",J161,0)</f>
        <v>0</v>
      </c>
      <c r="BJ161" s="22" t="s">
        <v>10</v>
      </c>
      <c r="BK161" s="201">
        <f>ROUND(I161*H161,0)</f>
        <v>0</v>
      </c>
      <c r="BL161" s="22" t="s">
        <v>144</v>
      </c>
      <c r="BM161" s="22" t="s">
        <v>289</v>
      </c>
    </row>
    <row r="162" spans="2:65" s="1" customFormat="1" ht="25.5" customHeight="1">
      <c r="B162" s="39"/>
      <c r="C162" s="190" t="s">
        <v>290</v>
      </c>
      <c r="D162" s="190" t="s">
        <v>140</v>
      </c>
      <c r="E162" s="191" t="s">
        <v>506</v>
      </c>
      <c r="F162" s="192" t="s">
        <v>507</v>
      </c>
      <c r="G162" s="193" t="s">
        <v>173</v>
      </c>
      <c r="H162" s="194">
        <v>20.9</v>
      </c>
      <c r="I162" s="195"/>
      <c r="J162" s="196">
        <f>ROUND(I162*H162,0)</f>
        <v>0</v>
      </c>
      <c r="K162" s="192" t="s">
        <v>148</v>
      </c>
      <c r="L162" s="59"/>
      <c r="M162" s="197" t="s">
        <v>22</v>
      </c>
      <c r="N162" s="198" t="s">
        <v>41</v>
      </c>
      <c r="O162" s="40"/>
      <c r="P162" s="199">
        <f>O162*H162</f>
        <v>0</v>
      </c>
      <c r="Q162" s="199">
        <v>0</v>
      </c>
      <c r="R162" s="199">
        <f>Q162*H162</f>
        <v>0</v>
      </c>
      <c r="S162" s="199">
        <v>0</v>
      </c>
      <c r="T162" s="200">
        <f>S162*H162</f>
        <v>0</v>
      </c>
      <c r="AR162" s="22" t="s">
        <v>144</v>
      </c>
      <c r="AT162" s="22" t="s">
        <v>140</v>
      </c>
      <c r="AU162" s="22" t="s">
        <v>79</v>
      </c>
      <c r="AY162" s="22" t="s">
        <v>137</v>
      </c>
      <c r="BE162" s="201">
        <f>IF(N162="základní",J162,0)</f>
        <v>0</v>
      </c>
      <c r="BF162" s="201">
        <f>IF(N162="snížená",J162,0)</f>
        <v>0</v>
      </c>
      <c r="BG162" s="201">
        <f>IF(N162="zákl. přenesená",J162,0)</f>
        <v>0</v>
      </c>
      <c r="BH162" s="201">
        <f>IF(N162="sníž. přenesená",J162,0)</f>
        <v>0</v>
      </c>
      <c r="BI162" s="201">
        <f>IF(N162="nulová",J162,0)</f>
        <v>0</v>
      </c>
      <c r="BJ162" s="22" t="s">
        <v>10</v>
      </c>
      <c r="BK162" s="201">
        <f>ROUND(I162*H162,0)</f>
        <v>0</v>
      </c>
      <c r="BL162" s="22" t="s">
        <v>144</v>
      </c>
      <c r="BM162" s="22" t="s">
        <v>293</v>
      </c>
    </row>
    <row r="163" spans="2:65" s="11" customFormat="1" ht="13.5">
      <c r="B163" s="202"/>
      <c r="C163" s="203"/>
      <c r="D163" s="204" t="s">
        <v>149</v>
      </c>
      <c r="E163" s="205" t="s">
        <v>22</v>
      </c>
      <c r="F163" s="206" t="s">
        <v>508</v>
      </c>
      <c r="G163" s="203"/>
      <c r="H163" s="207">
        <v>20.9</v>
      </c>
      <c r="I163" s="208"/>
      <c r="J163" s="203"/>
      <c r="K163" s="203"/>
      <c r="L163" s="209"/>
      <c r="M163" s="210"/>
      <c r="N163" s="211"/>
      <c r="O163" s="211"/>
      <c r="P163" s="211"/>
      <c r="Q163" s="211"/>
      <c r="R163" s="211"/>
      <c r="S163" s="211"/>
      <c r="T163" s="212"/>
      <c r="AT163" s="213" t="s">
        <v>149</v>
      </c>
      <c r="AU163" s="213" t="s">
        <v>79</v>
      </c>
      <c r="AV163" s="11" t="s">
        <v>79</v>
      </c>
      <c r="AW163" s="11" t="s">
        <v>34</v>
      </c>
      <c r="AX163" s="11" t="s">
        <v>70</v>
      </c>
      <c r="AY163" s="213" t="s">
        <v>137</v>
      </c>
    </row>
    <row r="164" spans="2:65" s="12" customFormat="1" ht="13.5">
      <c r="B164" s="214"/>
      <c r="C164" s="215"/>
      <c r="D164" s="204" t="s">
        <v>149</v>
      </c>
      <c r="E164" s="216" t="s">
        <v>22</v>
      </c>
      <c r="F164" s="217" t="s">
        <v>151</v>
      </c>
      <c r="G164" s="215"/>
      <c r="H164" s="218">
        <v>20.9</v>
      </c>
      <c r="I164" s="219"/>
      <c r="J164" s="215"/>
      <c r="K164" s="215"/>
      <c r="L164" s="220"/>
      <c r="M164" s="221"/>
      <c r="N164" s="222"/>
      <c r="O164" s="222"/>
      <c r="P164" s="222"/>
      <c r="Q164" s="222"/>
      <c r="R164" s="222"/>
      <c r="S164" s="222"/>
      <c r="T164" s="223"/>
      <c r="AT164" s="224" t="s">
        <v>149</v>
      </c>
      <c r="AU164" s="224" t="s">
        <v>79</v>
      </c>
      <c r="AV164" s="12" t="s">
        <v>144</v>
      </c>
      <c r="AW164" s="12" t="s">
        <v>34</v>
      </c>
      <c r="AX164" s="12" t="s">
        <v>10</v>
      </c>
      <c r="AY164" s="224" t="s">
        <v>137</v>
      </c>
    </row>
    <row r="165" spans="2:65" s="1" customFormat="1" ht="16.5" customHeight="1">
      <c r="B165" s="39"/>
      <c r="C165" s="190" t="s">
        <v>223</v>
      </c>
      <c r="D165" s="190" t="s">
        <v>140</v>
      </c>
      <c r="E165" s="191" t="s">
        <v>299</v>
      </c>
      <c r="F165" s="192" t="s">
        <v>300</v>
      </c>
      <c r="G165" s="193" t="s">
        <v>173</v>
      </c>
      <c r="H165" s="194">
        <v>54</v>
      </c>
      <c r="I165" s="195"/>
      <c r="J165" s="196">
        <f>ROUND(I165*H165,0)</f>
        <v>0</v>
      </c>
      <c r="K165" s="192" t="s">
        <v>148</v>
      </c>
      <c r="L165" s="59"/>
      <c r="M165" s="197" t="s">
        <v>22</v>
      </c>
      <c r="N165" s="198" t="s">
        <v>41</v>
      </c>
      <c r="O165" s="40"/>
      <c r="P165" s="199">
        <f>O165*H165</f>
        <v>0</v>
      </c>
      <c r="Q165" s="199">
        <v>0</v>
      </c>
      <c r="R165" s="199">
        <f>Q165*H165</f>
        <v>0</v>
      </c>
      <c r="S165" s="199">
        <v>0</v>
      </c>
      <c r="T165" s="200">
        <f>S165*H165</f>
        <v>0</v>
      </c>
      <c r="AR165" s="22" t="s">
        <v>144</v>
      </c>
      <c r="AT165" s="22" t="s">
        <v>140</v>
      </c>
      <c r="AU165" s="22" t="s">
        <v>79</v>
      </c>
      <c r="AY165" s="22" t="s">
        <v>137</v>
      </c>
      <c r="BE165" s="201">
        <f>IF(N165="základní",J165,0)</f>
        <v>0</v>
      </c>
      <c r="BF165" s="201">
        <f>IF(N165="snížená",J165,0)</f>
        <v>0</v>
      </c>
      <c r="BG165" s="201">
        <f>IF(N165="zákl. přenesená",J165,0)</f>
        <v>0</v>
      </c>
      <c r="BH165" s="201">
        <f>IF(N165="sníž. přenesená",J165,0)</f>
        <v>0</v>
      </c>
      <c r="BI165" s="201">
        <f>IF(N165="nulová",J165,0)</f>
        <v>0</v>
      </c>
      <c r="BJ165" s="22" t="s">
        <v>10</v>
      </c>
      <c r="BK165" s="201">
        <f>ROUND(I165*H165,0)</f>
        <v>0</v>
      </c>
      <c r="BL165" s="22" t="s">
        <v>144</v>
      </c>
      <c r="BM165" s="22" t="s">
        <v>296</v>
      </c>
    </row>
    <row r="166" spans="2:65" s="11" customFormat="1" ht="13.5">
      <c r="B166" s="202"/>
      <c r="C166" s="203"/>
      <c r="D166" s="204" t="s">
        <v>149</v>
      </c>
      <c r="E166" s="205" t="s">
        <v>22</v>
      </c>
      <c r="F166" s="206" t="s">
        <v>509</v>
      </c>
      <c r="G166" s="203"/>
      <c r="H166" s="207">
        <v>54</v>
      </c>
      <c r="I166" s="208"/>
      <c r="J166" s="203"/>
      <c r="K166" s="203"/>
      <c r="L166" s="209"/>
      <c r="M166" s="210"/>
      <c r="N166" s="211"/>
      <c r="O166" s="211"/>
      <c r="P166" s="211"/>
      <c r="Q166" s="211"/>
      <c r="R166" s="211"/>
      <c r="S166" s="211"/>
      <c r="T166" s="212"/>
      <c r="AT166" s="213" t="s">
        <v>149</v>
      </c>
      <c r="AU166" s="213" t="s">
        <v>79</v>
      </c>
      <c r="AV166" s="11" t="s">
        <v>79</v>
      </c>
      <c r="AW166" s="11" t="s">
        <v>34</v>
      </c>
      <c r="AX166" s="11" t="s">
        <v>70</v>
      </c>
      <c r="AY166" s="213" t="s">
        <v>137</v>
      </c>
    </row>
    <row r="167" spans="2:65" s="12" customFormat="1" ht="13.5">
      <c r="B167" s="214"/>
      <c r="C167" s="215"/>
      <c r="D167" s="204" t="s">
        <v>149</v>
      </c>
      <c r="E167" s="216" t="s">
        <v>22</v>
      </c>
      <c r="F167" s="217" t="s">
        <v>151</v>
      </c>
      <c r="G167" s="215"/>
      <c r="H167" s="218">
        <v>54</v>
      </c>
      <c r="I167" s="219"/>
      <c r="J167" s="215"/>
      <c r="K167" s="215"/>
      <c r="L167" s="220"/>
      <c r="M167" s="221"/>
      <c r="N167" s="222"/>
      <c r="O167" s="222"/>
      <c r="P167" s="222"/>
      <c r="Q167" s="222"/>
      <c r="R167" s="222"/>
      <c r="S167" s="222"/>
      <c r="T167" s="223"/>
      <c r="AT167" s="224" t="s">
        <v>149</v>
      </c>
      <c r="AU167" s="224" t="s">
        <v>79</v>
      </c>
      <c r="AV167" s="12" t="s">
        <v>144</v>
      </c>
      <c r="AW167" s="12" t="s">
        <v>34</v>
      </c>
      <c r="AX167" s="12" t="s">
        <v>10</v>
      </c>
      <c r="AY167" s="224" t="s">
        <v>137</v>
      </c>
    </row>
    <row r="168" spans="2:65" s="1" customFormat="1" ht="16.5" customHeight="1">
      <c r="B168" s="39"/>
      <c r="C168" s="190" t="s">
        <v>298</v>
      </c>
      <c r="D168" s="190" t="s">
        <v>140</v>
      </c>
      <c r="E168" s="191" t="s">
        <v>303</v>
      </c>
      <c r="F168" s="192" t="s">
        <v>304</v>
      </c>
      <c r="G168" s="193" t="s">
        <v>173</v>
      </c>
      <c r="H168" s="194">
        <v>18</v>
      </c>
      <c r="I168" s="195"/>
      <c r="J168" s="196">
        <f>ROUND(I168*H168,0)</f>
        <v>0</v>
      </c>
      <c r="K168" s="192" t="s">
        <v>148</v>
      </c>
      <c r="L168" s="59"/>
      <c r="M168" s="197" t="s">
        <v>22</v>
      </c>
      <c r="N168" s="198" t="s">
        <v>41</v>
      </c>
      <c r="O168" s="40"/>
      <c r="P168" s="199">
        <f>O168*H168</f>
        <v>0</v>
      </c>
      <c r="Q168" s="199">
        <v>0</v>
      </c>
      <c r="R168" s="199">
        <f>Q168*H168</f>
        <v>0</v>
      </c>
      <c r="S168" s="199">
        <v>0</v>
      </c>
      <c r="T168" s="200">
        <f>S168*H168</f>
        <v>0</v>
      </c>
      <c r="AR168" s="22" t="s">
        <v>144</v>
      </c>
      <c r="AT168" s="22" t="s">
        <v>140</v>
      </c>
      <c r="AU168" s="22" t="s">
        <v>79</v>
      </c>
      <c r="AY168" s="22" t="s">
        <v>137</v>
      </c>
      <c r="BE168" s="201">
        <f>IF(N168="základní",J168,0)</f>
        <v>0</v>
      </c>
      <c r="BF168" s="201">
        <f>IF(N168="snížená",J168,0)</f>
        <v>0</v>
      </c>
      <c r="BG168" s="201">
        <f>IF(N168="zákl. přenesená",J168,0)</f>
        <v>0</v>
      </c>
      <c r="BH168" s="201">
        <f>IF(N168="sníž. přenesená",J168,0)</f>
        <v>0</v>
      </c>
      <c r="BI168" s="201">
        <f>IF(N168="nulová",J168,0)</f>
        <v>0</v>
      </c>
      <c r="BJ168" s="22" t="s">
        <v>10</v>
      </c>
      <c r="BK168" s="201">
        <f>ROUND(I168*H168,0)</f>
        <v>0</v>
      </c>
      <c r="BL168" s="22" t="s">
        <v>144</v>
      </c>
      <c r="BM168" s="22" t="s">
        <v>301</v>
      </c>
    </row>
    <row r="169" spans="2:65" s="11" customFormat="1" ht="13.5">
      <c r="B169" s="202"/>
      <c r="C169" s="203"/>
      <c r="D169" s="204" t="s">
        <v>149</v>
      </c>
      <c r="E169" s="205" t="s">
        <v>22</v>
      </c>
      <c r="F169" s="206" t="s">
        <v>510</v>
      </c>
      <c r="G169" s="203"/>
      <c r="H169" s="207">
        <v>18</v>
      </c>
      <c r="I169" s="208"/>
      <c r="J169" s="203"/>
      <c r="K169" s="203"/>
      <c r="L169" s="209"/>
      <c r="M169" s="210"/>
      <c r="N169" s="211"/>
      <c r="O169" s="211"/>
      <c r="P169" s="211"/>
      <c r="Q169" s="211"/>
      <c r="R169" s="211"/>
      <c r="S169" s="211"/>
      <c r="T169" s="212"/>
      <c r="AT169" s="213" t="s">
        <v>149</v>
      </c>
      <c r="AU169" s="213" t="s">
        <v>79</v>
      </c>
      <c r="AV169" s="11" t="s">
        <v>79</v>
      </c>
      <c r="AW169" s="11" t="s">
        <v>34</v>
      </c>
      <c r="AX169" s="11" t="s">
        <v>70</v>
      </c>
      <c r="AY169" s="213" t="s">
        <v>137</v>
      </c>
    </row>
    <row r="170" spans="2:65" s="12" customFormat="1" ht="13.5">
      <c r="B170" s="214"/>
      <c r="C170" s="215"/>
      <c r="D170" s="204" t="s">
        <v>149</v>
      </c>
      <c r="E170" s="216" t="s">
        <v>22</v>
      </c>
      <c r="F170" s="217" t="s">
        <v>151</v>
      </c>
      <c r="G170" s="215"/>
      <c r="H170" s="218">
        <v>18</v>
      </c>
      <c r="I170" s="219"/>
      <c r="J170" s="215"/>
      <c r="K170" s="215"/>
      <c r="L170" s="220"/>
      <c r="M170" s="221"/>
      <c r="N170" s="222"/>
      <c r="O170" s="222"/>
      <c r="P170" s="222"/>
      <c r="Q170" s="222"/>
      <c r="R170" s="222"/>
      <c r="S170" s="222"/>
      <c r="T170" s="223"/>
      <c r="AT170" s="224" t="s">
        <v>149</v>
      </c>
      <c r="AU170" s="224" t="s">
        <v>79</v>
      </c>
      <c r="AV170" s="12" t="s">
        <v>144</v>
      </c>
      <c r="AW170" s="12" t="s">
        <v>34</v>
      </c>
      <c r="AX170" s="12" t="s">
        <v>10</v>
      </c>
      <c r="AY170" s="224" t="s">
        <v>137</v>
      </c>
    </row>
    <row r="171" spans="2:65" s="1" customFormat="1" ht="16.5" customHeight="1">
      <c r="B171" s="39"/>
      <c r="C171" s="190" t="s">
        <v>226</v>
      </c>
      <c r="D171" s="190" t="s">
        <v>140</v>
      </c>
      <c r="E171" s="191" t="s">
        <v>308</v>
      </c>
      <c r="F171" s="192" t="s">
        <v>449</v>
      </c>
      <c r="G171" s="193" t="s">
        <v>173</v>
      </c>
      <c r="H171" s="194">
        <v>88.4</v>
      </c>
      <c r="I171" s="195"/>
      <c r="J171" s="196">
        <f>ROUND(I171*H171,0)</f>
        <v>0</v>
      </c>
      <c r="K171" s="192" t="s">
        <v>148</v>
      </c>
      <c r="L171" s="59"/>
      <c r="M171" s="197" t="s">
        <v>22</v>
      </c>
      <c r="N171" s="198" t="s">
        <v>41</v>
      </c>
      <c r="O171" s="40"/>
      <c r="P171" s="199">
        <f>O171*H171</f>
        <v>0</v>
      </c>
      <c r="Q171" s="199">
        <v>0</v>
      </c>
      <c r="R171" s="199">
        <f>Q171*H171</f>
        <v>0</v>
      </c>
      <c r="S171" s="199">
        <v>0</v>
      </c>
      <c r="T171" s="200">
        <f>S171*H171</f>
        <v>0</v>
      </c>
      <c r="AR171" s="22" t="s">
        <v>144</v>
      </c>
      <c r="AT171" s="22" t="s">
        <v>140</v>
      </c>
      <c r="AU171" s="22" t="s">
        <v>79</v>
      </c>
      <c r="AY171" s="22" t="s">
        <v>137</v>
      </c>
      <c r="BE171" s="201">
        <f>IF(N171="základní",J171,0)</f>
        <v>0</v>
      </c>
      <c r="BF171" s="201">
        <f>IF(N171="snížená",J171,0)</f>
        <v>0</v>
      </c>
      <c r="BG171" s="201">
        <f>IF(N171="zákl. přenesená",J171,0)</f>
        <v>0</v>
      </c>
      <c r="BH171" s="201">
        <f>IF(N171="sníž. přenesená",J171,0)</f>
        <v>0</v>
      </c>
      <c r="BI171" s="201">
        <f>IF(N171="nulová",J171,0)</f>
        <v>0</v>
      </c>
      <c r="BJ171" s="22" t="s">
        <v>10</v>
      </c>
      <c r="BK171" s="201">
        <f>ROUND(I171*H171,0)</f>
        <v>0</v>
      </c>
      <c r="BL171" s="22" t="s">
        <v>144</v>
      </c>
      <c r="BM171" s="22" t="s">
        <v>305</v>
      </c>
    </row>
    <row r="172" spans="2:65" s="11" customFormat="1" ht="13.5">
      <c r="B172" s="202"/>
      <c r="C172" s="203"/>
      <c r="D172" s="204" t="s">
        <v>149</v>
      </c>
      <c r="E172" s="205" t="s">
        <v>22</v>
      </c>
      <c r="F172" s="206" t="s">
        <v>511</v>
      </c>
      <c r="G172" s="203"/>
      <c r="H172" s="207">
        <v>88.4</v>
      </c>
      <c r="I172" s="208"/>
      <c r="J172" s="203"/>
      <c r="K172" s="203"/>
      <c r="L172" s="209"/>
      <c r="M172" s="210"/>
      <c r="N172" s="211"/>
      <c r="O172" s="211"/>
      <c r="P172" s="211"/>
      <c r="Q172" s="211"/>
      <c r="R172" s="211"/>
      <c r="S172" s="211"/>
      <c r="T172" s="212"/>
      <c r="AT172" s="213" t="s">
        <v>149</v>
      </c>
      <c r="AU172" s="213" t="s">
        <v>79</v>
      </c>
      <c r="AV172" s="11" t="s">
        <v>79</v>
      </c>
      <c r="AW172" s="11" t="s">
        <v>34</v>
      </c>
      <c r="AX172" s="11" t="s">
        <v>70</v>
      </c>
      <c r="AY172" s="213" t="s">
        <v>137</v>
      </c>
    </row>
    <row r="173" spans="2:65" s="12" customFormat="1" ht="13.5">
      <c r="B173" s="214"/>
      <c r="C173" s="215"/>
      <c r="D173" s="204" t="s">
        <v>149</v>
      </c>
      <c r="E173" s="216" t="s">
        <v>22</v>
      </c>
      <c r="F173" s="217" t="s">
        <v>151</v>
      </c>
      <c r="G173" s="215"/>
      <c r="H173" s="218">
        <v>88.4</v>
      </c>
      <c r="I173" s="219"/>
      <c r="J173" s="215"/>
      <c r="K173" s="215"/>
      <c r="L173" s="220"/>
      <c r="M173" s="221"/>
      <c r="N173" s="222"/>
      <c r="O173" s="222"/>
      <c r="P173" s="222"/>
      <c r="Q173" s="222"/>
      <c r="R173" s="222"/>
      <c r="S173" s="222"/>
      <c r="T173" s="223"/>
      <c r="AT173" s="224" t="s">
        <v>149</v>
      </c>
      <c r="AU173" s="224" t="s">
        <v>79</v>
      </c>
      <c r="AV173" s="12" t="s">
        <v>144</v>
      </c>
      <c r="AW173" s="12" t="s">
        <v>34</v>
      </c>
      <c r="AX173" s="12" t="s">
        <v>10</v>
      </c>
      <c r="AY173" s="224" t="s">
        <v>137</v>
      </c>
    </row>
    <row r="174" spans="2:65" s="1" customFormat="1" ht="25.5" customHeight="1">
      <c r="B174" s="39"/>
      <c r="C174" s="190" t="s">
        <v>307</v>
      </c>
      <c r="D174" s="190" t="s">
        <v>140</v>
      </c>
      <c r="E174" s="191" t="s">
        <v>321</v>
      </c>
      <c r="F174" s="192" t="s">
        <v>322</v>
      </c>
      <c r="G174" s="193" t="s">
        <v>173</v>
      </c>
      <c r="H174" s="194">
        <v>86</v>
      </c>
      <c r="I174" s="195"/>
      <c r="J174" s="196">
        <f>ROUND(I174*H174,0)</f>
        <v>0</v>
      </c>
      <c r="K174" s="192" t="s">
        <v>148</v>
      </c>
      <c r="L174" s="59"/>
      <c r="M174" s="197" t="s">
        <v>22</v>
      </c>
      <c r="N174" s="198" t="s">
        <v>41</v>
      </c>
      <c r="O174" s="40"/>
      <c r="P174" s="199">
        <f>O174*H174</f>
        <v>0</v>
      </c>
      <c r="Q174" s="199">
        <v>0</v>
      </c>
      <c r="R174" s="199">
        <f>Q174*H174</f>
        <v>0</v>
      </c>
      <c r="S174" s="199">
        <v>0</v>
      </c>
      <c r="T174" s="200">
        <f>S174*H174</f>
        <v>0</v>
      </c>
      <c r="AR174" s="22" t="s">
        <v>144</v>
      </c>
      <c r="AT174" s="22" t="s">
        <v>140</v>
      </c>
      <c r="AU174" s="22" t="s">
        <v>79</v>
      </c>
      <c r="AY174" s="22" t="s">
        <v>137</v>
      </c>
      <c r="BE174" s="201">
        <f>IF(N174="základní",J174,0)</f>
        <v>0</v>
      </c>
      <c r="BF174" s="201">
        <f>IF(N174="snížená",J174,0)</f>
        <v>0</v>
      </c>
      <c r="BG174" s="201">
        <f>IF(N174="zákl. přenesená",J174,0)</f>
        <v>0</v>
      </c>
      <c r="BH174" s="201">
        <f>IF(N174="sníž. přenesená",J174,0)</f>
        <v>0</v>
      </c>
      <c r="BI174" s="201">
        <f>IF(N174="nulová",J174,0)</f>
        <v>0</v>
      </c>
      <c r="BJ174" s="22" t="s">
        <v>10</v>
      </c>
      <c r="BK174" s="201">
        <f>ROUND(I174*H174,0)</f>
        <v>0</v>
      </c>
      <c r="BL174" s="22" t="s">
        <v>144</v>
      </c>
      <c r="BM174" s="22" t="s">
        <v>310</v>
      </c>
    </row>
    <row r="175" spans="2:65" s="11" customFormat="1" ht="13.5">
      <c r="B175" s="202"/>
      <c r="C175" s="203"/>
      <c r="D175" s="204" t="s">
        <v>149</v>
      </c>
      <c r="E175" s="205" t="s">
        <v>22</v>
      </c>
      <c r="F175" s="206" t="s">
        <v>512</v>
      </c>
      <c r="G175" s="203"/>
      <c r="H175" s="207">
        <v>86</v>
      </c>
      <c r="I175" s="208"/>
      <c r="J175" s="203"/>
      <c r="K175" s="203"/>
      <c r="L175" s="209"/>
      <c r="M175" s="210"/>
      <c r="N175" s="211"/>
      <c r="O175" s="211"/>
      <c r="P175" s="211"/>
      <c r="Q175" s="211"/>
      <c r="R175" s="211"/>
      <c r="S175" s="211"/>
      <c r="T175" s="212"/>
      <c r="AT175" s="213" t="s">
        <v>149</v>
      </c>
      <c r="AU175" s="213" t="s">
        <v>79</v>
      </c>
      <c r="AV175" s="11" t="s">
        <v>79</v>
      </c>
      <c r="AW175" s="11" t="s">
        <v>34</v>
      </c>
      <c r="AX175" s="11" t="s">
        <v>70</v>
      </c>
      <c r="AY175" s="213" t="s">
        <v>137</v>
      </c>
    </row>
    <row r="176" spans="2:65" s="12" customFormat="1" ht="13.5">
      <c r="B176" s="214"/>
      <c r="C176" s="215"/>
      <c r="D176" s="204" t="s">
        <v>149</v>
      </c>
      <c r="E176" s="216" t="s">
        <v>22</v>
      </c>
      <c r="F176" s="217" t="s">
        <v>151</v>
      </c>
      <c r="G176" s="215"/>
      <c r="H176" s="218">
        <v>86</v>
      </c>
      <c r="I176" s="219"/>
      <c r="J176" s="215"/>
      <c r="K176" s="215"/>
      <c r="L176" s="220"/>
      <c r="M176" s="221"/>
      <c r="N176" s="222"/>
      <c r="O176" s="222"/>
      <c r="P176" s="222"/>
      <c r="Q176" s="222"/>
      <c r="R176" s="222"/>
      <c r="S176" s="222"/>
      <c r="T176" s="223"/>
      <c r="AT176" s="224" t="s">
        <v>149</v>
      </c>
      <c r="AU176" s="224" t="s">
        <v>79</v>
      </c>
      <c r="AV176" s="12" t="s">
        <v>144</v>
      </c>
      <c r="AW176" s="12" t="s">
        <v>34</v>
      </c>
      <c r="AX176" s="12" t="s">
        <v>10</v>
      </c>
      <c r="AY176" s="224" t="s">
        <v>137</v>
      </c>
    </row>
    <row r="177" spans="2:65" s="1" customFormat="1" ht="25.5" customHeight="1">
      <c r="B177" s="39"/>
      <c r="C177" s="190" t="s">
        <v>231</v>
      </c>
      <c r="D177" s="190" t="s">
        <v>140</v>
      </c>
      <c r="E177" s="191" t="s">
        <v>326</v>
      </c>
      <c r="F177" s="192" t="s">
        <v>327</v>
      </c>
      <c r="G177" s="193" t="s">
        <v>173</v>
      </c>
      <c r="H177" s="194">
        <v>99</v>
      </c>
      <c r="I177" s="195"/>
      <c r="J177" s="196">
        <f>ROUND(I177*H177,0)</f>
        <v>0</v>
      </c>
      <c r="K177" s="192" t="s">
        <v>148</v>
      </c>
      <c r="L177" s="59"/>
      <c r="M177" s="197" t="s">
        <v>22</v>
      </c>
      <c r="N177" s="198" t="s">
        <v>41</v>
      </c>
      <c r="O177" s="40"/>
      <c r="P177" s="199">
        <f>O177*H177</f>
        <v>0</v>
      </c>
      <c r="Q177" s="199">
        <v>0</v>
      </c>
      <c r="R177" s="199">
        <f>Q177*H177</f>
        <v>0</v>
      </c>
      <c r="S177" s="199">
        <v>0</v>
      </c>
      <c r="T177" s="200">
        <f>S177*H177</f>
        <v>0</v>
      </c>
      <c r="AR177" s="22" t="s">
        <v>144</v>
      </c>
      <c r="AT177" s="22" t="s">
        <v>140</v>
      </c>
      <c r="AU177" s="22" t="s">
        <v>79</v>
      </c>
      <c r="AY177" s="22" t="s">
        <v>137</v>
      </c>
      <c r="BE177" s="201">
        <f>IF(N177="základní",J177,0)</f>
        <v>0</v>
      </c>
      <c r="BF177" s="201">
        <f>IF(N177="snížená",J177,0)</f>
        <v>0</v>
      </c>
      <c r="BG177" s="201">
        <f>IF(N177="zákl. přenesená",J177,0)</f>
        <v>0</v>
      </c>
      <c r="BH177" s="201">
        <f>IF(N177="sníž. přenesená",J177,0)</f>
        <v>0</v>
      </c>
      <c r="BI177" s="201">
        <f>IF(N177="nulová",J177,0)</f>
        <v>0</v>
      </c>
      <c r="BJ177" s="22" t="s">
        <v>10</v>
      </c>
      <c r="BK177" s="201">
        <f>ROUND(I177*H177,0)</f>
        <v>0</v>
      </c>
      <c r="BL177" s="22" t="s">
        <v>144</v>
      </c>
      <c r="BM177" s="22" t="s">
        <v>314</v>
      </c>
    </row>
    <row r="178" spans="2:65" s="11" customFormat="1" ht="13.5">
      <c r="B178" s="202"/>
      <c r="C178" s="203"/>
      <c r="D178" s="204" t="s">
        <v>149</v>
      </c>
      <c r="E178" s="205" t="s">
        <v>22</v>
      </c>
      <c r="F178" s="206" t="s">
        <v>513</v>
      </c>
      <c r="G178" s="203"/>
      <c r="H178" s="207">
        <v>99</v>
      </c>
      <c r="I178" s="208"/>
      <c r="J178" s="203"/>
      <c r="K178" s="203"/>
      <c r="L178" s="209"/>
      <c r="M178" s="210"/>
      <c r="N178" s="211"/>
      <c r="O178" s="211"/>
      <c r="P178" s="211"/>
      <c r="Q178" s="211"/>
      <c r="R178" s="211"/>
      <c r="S178" s="211"/>
      <c r="T178" s="212"/>
      <c r="AT178" s="213" t="s">
        <v>149</v>
      </c>
      <c r="AU178" s="213" t="s">
        <v>79</v>
      </c>
      <c r="AV178" s="11" t="s">
        <v>79</v>
      </c>
      <c r="AW178" s="11" t="s">
        <v>34</v>
      </c>
      <c r="AX178" s="11" t="s">
        <v>70</v>
      </c>
      <c r="AY178" s="213" t="s">
        <v>137</v>
      </c>
    </row>
    <row r="179" spans="2:65" s="12" customFormat="1" ht="13.5">
      <c r="B179" s="214"/>
      <c r="C179" s="215"/>
      <c r="D179" s="204" t="s">
        <v>149</v>
      </c>
      <c r="E179" s="216" t="s">
        <v>22</v>
      </c>
      <c r="F179" s="217" t="s">
        <v>151</v>
      </c>
      <c r="G179" s="215"/>
      <c r="H179" s="218">
        <v>99</v>
      </c>
      <c r="I179" s="219"/>
      <c r="J179" s="215"/>
      <c r="K179" s="215"/>
      <c r="L179" s="220"/>
      <c r="M179" s="221"/>
      <c r="N179" s="222"/>
      <c r="O179" s="222"/>
      <c r="P179" s="222"/>
      <c r="Q179" s="222"/>
      <c r="R179" s="222"/>
      <c r="S179" s="222"/>
      <c r="T179" s="223"/>
      <c r="AT179" s="224" t="s">
        <v>149</v>
      </c>
      <c r="AU179" s="224" t="s">
        <v>79</v>
      </c>
      <c r="AV179" s="12" t="s">
        <v>144</v>
      </c>
      <c r="AW179" s="12" t="s">
        <v>34</v>
      </c>
      <c r="AX179" s="12" t="s">
        <v>10</v>
      </c>
      <c r="AY179" s="224" t="s">
        <v>137</v>
      </c>
    </row>
    <row r="180" spans="2:65" s="1" customFormat="1" ht="25.5" customHeight="1">
      <c r="B180" s="39"/>
      <c r="C180" s="190" t="s">
        <v>316</v>
      </c>
      <c r="D180" s="190" t="s">
        <v>140</v>
      </c>
      <c r="E180" s="191" t="s">
        <v>514</v>
      </c>
      <c r="F180" s="192" t="s">
        <v>515</v>
      </c>
      <c r="G180" s="193" t="s">
        <v>234</v>
      </c>
      <c r="H180" s="235"/>
      <c r="I180" s="195"/>
      <c r="J180" s="196">
        <f>ROUND(I180*H180,0)</f>
        <v>0</v>
      </c>
      <c r="K180" s="192" t="s">
        <v>148</v>
      </c>
      <c r="L180" s="59"/>
      <c r="M180" s="197" t="s">
        <v>22</v>
      </c>
      <c r="N180" s="198" t="s">
        <v>41</v>
      </c>
      <c r="O180" s="40"/>
      <c r="P180" s="199">
        <f>O180*H180</f>
        <v>0</v>
      </c>
      <c r="Q180" s="199">
        <v>0</v>
      </c>
      <c r="R180" s="199">
        <f>Q180*H180</f>
        <v>0</v>
      </c>
      <c r="S180" s="199">
        <v>0</v>
      </c>
      <c r="T180" s="200">
        <f>S180*H180</f>
        <v>0</v>
      </c>
      <c r="AR180" s="22" t="s">
        <v>144</v>
      </c>
      <c r="AT180" s="22" t="s">
        <v>140</v>
      </c>
      <c r="AU180" s="22" t="s">
        <v>79</v>
      </c>
      <c r="AY180" s="22" t="s">
        <v>137</v>
      </c>
      <c r="BE180" s="201">
        <f>IF(N180="základní",J180,0)</f>
        <v>0</v>
      </c>
      <c r="BF180" s="201">
        <f>IF(N180="snížená",J180,0)</f>
        <v>0</v>
      </c>
      <c r="BG180" s="201">
        <f>IF(N180="zákl. přenesená",J180,0)</f>
        <v>0</v>
      </c>
      <c r="BH180" s="201">
        <f>IF(N180="sníž. přenesená",J180,0)</f>
        <v>0</v>
      </c>
      <c r="BI180" s="201">
        <f>IF(N180="nulová",J180,0)</f>
        <v>0</v>
      </c>
      <c r="BJ180" s="22" t="s">
        <v>10</v>
      </c>
      <c r="BK180" s="201">
        <f>ROUND(I180*H180,0)</f>
        <v>0</v>
      </c>
      <c r="BL180" s="22" t="s">
        <v>144</v>
      </c>
      <c r="BM180" s="22" t="s">
        <v>319</v>
      </c>
    </row>
    <row r="181" spans="2:65" s="10" customFormat="1" ht="29.85" customHeight="1">
      <c r="B181" s="174"/>
      <c r="C181" s="175"/>
      <c r="D181" s="176" t="s">
        <v>69</v>
      </c>
      <c r="E181" s="188" t="s">
        <v>333</v>
      </c>
      <c r="F181" s="188" t="s">
        <v>334</v>
      </c>
      <c r="G181" s="175"/>
      <c r="H181" s="175"/>
      <c r="I181" s="178"/>
      <c r="J181" s="189">
        <f>BK181</f>
        <v>0</v>
      </c>
      <c r="K181" s="175"/>
      <c r="L181" s="180"/>
      <c r="M181" s="181"/>
      <c r="N181" s="182"/>
      <c r="O181" s="182"/>
      <c r="P181" s="183">
        <f>SUM(P182:P197)</f>
        <v>0</v>
      </c>
      <c r="Q181" s="182"/>
      <c r="R181" s="183">
        <f>SUM(R182:R197)</f>
        <v>0</v>
      </c>
      <c r="S181" s="182"/>
      <c r="T181" s="184">
        <f>SUM(T182:T197)</f>
        <v>0</v>
      </c>
      <c r="AR181" s="185" t="s">
        <v>10</v>
      </c>
      <c r="AT181" s="186" t="s">
        <v>69</v>
      </c>
      <c r="AU181" s="186" t="s">
        <v>10</v>
      </c>
      <c r="AY181" s="185" t="s">
        <v>137</v>
      </c>
      <c r="BK181" s="187">
        <f>SUM(BK182:BK197)</f>
        <v>0</v>
      </c>
    </row>
    <row r="182" spans="2:65" s="1" customFormat="1" ht="25.5" customHeight="1">
      <c r="B182" s="39"/>
      <c r="C182" s="190" t="s">
        <v>235</v>
      </c>
      <c r="D182" s="190" t="s">
        <v>140</v>
      </c>
      <c r="E182" s="191" t="s">
        <v>336</v>
      </c>
      <c r="F182" s="192" t="s">
        <v>337</v>
      </c>
      <c r="G182" s="193" t="s">
        <v>147</v>
      </c>
      <c r="H182" s="194">
        <v>459</v>
      </c>
      <c r="I182" s="195"/>
      <c r="J182" s="196">
        <f>ROUND(I182*H182,0)</f>
        <v>0</v>
      </c>
      <c r="K182" s="192" t="s">
        <v>22</v>
      </c>
      <c r="L182" s="59"/>
      <c r="M182" s="197" t="s">
        <v>22</v>
      </c>
      <c r="N182" s="198" t="s">
        <v>41</v>
      </c>
      <c r="O182" s="40"/>
      <c r="P182" s="199">
        <f>O182*H182</f>
        <v>0</v>
      </c>
      <c r="Q182" s="199">
        <v>0</v>
      </c>
      <c r="R182" s="199">
        <f>Q182*H182</f>
        <v>0</v>
      </c>
      <c r="S182" s="199">
        <v>0</v>
      </c>
      <c r="T182" s="200">
        <f>S182*H182</f>
        <v>0</v>
      </c>
      <c r="AR182" s="22" t="s">
        <v>144</v>
      </c>
      <c r="AT182" s="22" t="s">
        <v>140</v>
      </c>
      <c r="AU182" s="22" t="s">
        <v>79</v>
      </c>
      <c r="AY182" s="22" t="s">
        <v>137</v>
      </c>
      <c r="BE182" s="201">
        <f>IF(N182="základní",J182,0)</f>
        <v>0</v>
      </c>
      <c r="BF182" s="201">
        <f>IF(N182="snížená",J182,0)</f>
        <v>0</v>
      </c>
      <c r="BG182" s="201">
        <f>IF(N182="zákl. přenesená",J182,0)</f>
        <v>0</v>
      </c>
      <c r="BH182" s="201">
        <f>IF(N182="sníž. přenesená",J182,0)</f>
        <v>0</v>
      </c>
      <c r="BI182" s="201">
        <f>IF(N182="nulová",J182,0)</f>
        <v>0</v>
      </c>
      <c r="BJ182" s="22" t="s">
        <v>10</v>
      </c>
      <c r="BK182" s="201">
        <f>ROUND(I182*H182,0)</f>
        <v>0</v>
      </c>
      <c r="BL182" s="22" t="s">
        <v>144</v>
      </c>
      <c r="BM182" s="22" t="s">
        <v>323</v>
      </c>
    </row>
    <row r="183" spans="2:65" s="11" customFormat="1" ht="13.5">
      <c r="B183" s="202"/>
      <c r="C183" s="203"/>
      <c r="D183" s="204" t="s">
        <v>149</v>
      </c>
      <c r="E183" s="205" t="s">
        <v>22</v>
      </c>
      <c r="F183" s="206" t="s">
        <v>516</v>
      </c>
      <c r="G183" s="203"/>
      <c r="H183" s="207">
        <v>459</v>
      </c>
      <c r="I183" s="208"/>
      <c r="J183" s="203"/>
      <c r="K183" s="203"/>
      <c r="L183" s="209"/>
      <c r="M183" s="210"/>
      <c r="N183" s="211"/>
      <c r="O183" s="211"/>
      <c r="P183" s="211"/>
      <c r="Q183" s="211"/>
      <c r="R183" s="211"/>
      <c r="S183" s="211"/>
      <c r="T183" s="212"/>
      <c r="AT183" s="213" t="s">
        <v>149</v>
      </c>
      <c r="AU183" s="213" t="s">
        <v>79</v>
      </c>
      <c r="AV183" s="11" t="s">
        <v>79</v>
      </c>
      <c r="AW183" s="11" t="s">
        <v>34</v>
      </c>
      <c r="AX183" s="11" t="s">
        <v>70</v>
      </c>
      <c r="AY183" s="213" t="s">
        <v>137</v>
      </c>
    </row>
    <row r="184" spans="2:65" s="12" customFormat="1" ht="13.5">
      <c r="B184" s="214"/>
      <c r="C184" s="215"/>
      <c r="D184" s="204" t="s">
        <v>149</v>
      </c>
      <c r="E184" s="216" t="s">
        <v>22</v>
      </c>
      <c r="F184" s="217" t="s">
        <v>151</v>
      </c>
      <c r="G184" s="215"/>
      <c r="H184" s="218">
        <v>459</v>
      </c>
      <c r="I184" s="219"/>
      <c r="J184" s="215"/>
      <c r="K184" s="215"/>
      <c r="L184" s="220"/>
      <c r="M184" s="221"/>
      <c r="N184" s="222"/>
      <c r="O184" s="222"/>
      <c r="P184" s="222"/>
      <c r="Q184" s="222"/>
      <c r="R184" s="222"/>
      <c r="S184" s="222"/>
      <c r="T184" s="223"/>
      <c r="AT184" s="224" t="s">
        <v>149</v>
      </c>
      <c r="AU184" s="224" t="s">
        <v>79</v>
      </c>
      <c r="AV184" s="12" t="s">
        <v>144</v>
      </c>
      <c r="AW184" s="12" t="s">
        <v>34</v>
      </c>
      <c r="AX184" s="12" t="s">
        <v>10</v>
      </c>
      <c r="AY184" s="224" t="s">
        <v>137</v>
      </c>
    </row>
    <row r="185" spans="2:65" s="1" customFormat="1" ht="16.5" customHeight="1">
      <c r="B185" s="39"/>
      <c r="C185" s="190" t="s">
        <v>325</v>
      </c>
      <c r="D185" s="190" t="s">
        <v>140</v>
      </c>
      <c r="E185" s="191" t="s">
        <v>340</v>
      </c>
      <c r="F185" s="192" t="s">
        <v>454</v>
      </c>
      <c r="G185" s="193" t="s">
        <v>143</v>
      </c>
      <c r="H185" s="194">
        <v>8</v>
      </c>
      <c r="I185" s="195"/>
      <c r="J185" s="196">
        <f>ROUND(I185*H185,0)</f>
        <v>0</v>
      </c>
      <c r="K185" s="192" t="s">
        <v>22</v>
      </c>
      <c r="L185" s="59"/>
      <c r="M185" s="197" t="s">
        <v>22</v>
      </c>
      <c r="N185" s="198" t="s">
        <v>41</v>
      </c>
      <c r="O185" s="40"/>
      <c r="P185" s="199">
        <f>O185*H185</f>
        <v>0</v>
      </c>
      <c r="Q185" s="199">
        <v>0</v>
      </c>
      <c r="R185" s="199">
        <f>Q185*H185</f>
        <v>0</v>
      </c>
      <c r="S185" s="199">
        <v>0</v>
      </c>
      <c r="T185" s="200">
        <f>S185*H185</f>
        <v>0</v>
      </c>
      <c r="AR185" s="22" t="s">
        <v>144</v>
      </c>
      <c r="AT185" s="22" t="s">
        <v>140</v>
      </c>
      <c r="AU185" s="22" t="s">
        <v>79</v>
      </c>
      <c r="AY185" s="22" t="s">
        <v>137</v>
      </c>
      <c r="BE185" s="201">
        <f>IF(N185="základní",J185,0)</f>
        <v>0</v>
      </c>
      <c r="BF185" s="201">
        <f>IF(N185="snížená",J185,0)</f>
        <v>0</v>
      </c>
      <c r="BG185" s="201">
        <f>IF(N185="zákl. přenesená",J185,0)</f>
        <v>0</v>
      </c>
      <c r="BH185" s="201">
        <f>IF(N185="sníž. přenesená",J185,0)</f>
        <v>0</v>
      </c>
      <c r="BI185" s="201">
        <f>IF(N185="nulová",J185,0)</f>
        <v>0</v>
      </c>
      <c r="BJ185" s="22" t="s">
        <v>10</v>
      </c>
      <c r="BK185" s="201">
        <f>ROUND(I185*H185,0)</f>
        <v>0</v>
      </c>
      <c r="BL185" s="22" t="s">
        <v>144</v>
      </c>
      <c r="BM185" s="22" t="s">
        <v>328</v>
      </c>
    </row>
    <row r="186" spans="2:65" s="11" customFormat="1" ht="13.5">
      <c r="B186" s="202"/>
      <c r="C186" s="203"/>
      <c r="D186" s="204" t="s">
        <v>149</v>
      </c>
      <c r="E186" s="205" t="s">
        <v>22</v>
      </c>
      <c r="F186" s="206" t="s">
        <v>455</v>
      </c>
      <c r="G186" s="203"/>
      <c r="H186" s="207">
        <v>8</v>
      </c>
      <c r="I186" s="208"/>
      <c r="J186" s="203"/>
      <c r="K186" s="203"/>
      <c r="L186" s="209"/>
      <c r="M186" s="210"/>
      <c r="N186" s="211"/>
      <c r="O186" s="211"/>
      <c r="P186" s="211"/>
      <c r="Q186" s="211"/>
      <c r="R186" s="211"/>
      <c r="S186" s="211"/>
      <c r="T186" s="212"/>
      <c r="AT186" s="213" t="s">
        <v>149</v>
      </c>
      <c r="AU186" s="213" t="s">
        <v>79</v>
      </c>
      <c r="AV186" s="11" t="s">
        <v>79</v>
      </c>
      <c r="AW186" s="11" t="s">
        <v>34</v>
      </c>
      <c r="AX186" s="11" t="s">
        <v>70</v>
      </c>
      <c r="AY186" s="213" t="s">
        <v>137</v>
      </c>
    </row>
    <row r="187" spans="2:65" s="12" customFormat="1" ht="13.5">
      <c r="B187" s="214"/>
      <c r="C187" s="215"/>
      <c r="D187" s="204" t="s">
        <v>149</v>
      </c>
      <c r="E187" s="216" t="s">
        <v>22</v>
      </c>
      <c r="F187" s="217" t="s">
        <v>151</v>
      </c>
      <c r="G187" s="215"/>
      <c r="H187" s="218">
        <v>8</v>
      </c>
      <c r="I187" s="219"/>
      <c r="J187" s="215"/>
      <c r="K187" s="215"/>
      <c r="L187" s="220"/>
      <c r="M187" s="221"/>
      <c r="N187" s="222"/>
      <c r="O187" s="222"/>
      <c r="P187" s="222"/>
      <c r="Q187" s="222"/>
      <c r="R187" s="222"/>
      <c r="S187" s="222"/>
      <c r="T187" s="223"/>
      <c r="AT187" s="224" t="s">
        <v>149</v>
      </c>
      <c r="AU187" s="224" t="s">
        <v>79</v>
      </c>
      <c r="AV187" s="12" t="s">
        <v>144</v>
      </c>
      <c r="AW187" s="12" t="s">
        <v>34</v>
      </c>
      <c r="AX187" s="12" t="s">
        <v>10</v>
      </c>
      <c r="AY187" s="224" t="s">
        <v>137</v>
      </c>
    </row>
    <row r="188" spans="2:65" s="1" customFormat="1" ht="16.5" customHeight="1">
      <c r="B188" s="39"/>
      <c r="C188" s="190" t="s">
        <v>240</v>
      </c>
      <c r="D188" s="190" t="s">
        <v>140</v>
      </c>
      <c r="E188" s="191" t="s">
        <v>517</v>
      </c>
      <c r="F188" s="192" t="s">
        <v>518</v>
      </c>
      <c r="G188" s="193" t="s">
        <v>143</v>
      </c>
      <c r="H188" s="194">
        <v>7</v>
      </c>
      <c r="I188" s="195"/>
      <c r="J188" s="196">
        <f>ROUND(I188*H188,0)</f>
        <v>0</v>
      </c>
      <c r="K188" s="192" t="s">
        <v>22</v>
      </c>
      <c r="L188" s="59"/>
      <c r="M188" s="197" t="s">
        <v>22</v>
      </c>
      <c r="N188" s="198" t="s">
        <v>41</v>
      </c>
      <c r="O188" s="40"/>
      <c r="P188" s="199">
        <f>O188*H188</f>
        <v>0</v>
      </c>
      <c r="Q188" s="199">
        <v>0</v>
      </c>
      <c r="R188" s="199">
        <f>Q188*H188</f>
        <v>0</v>
      </c>
      <c r="S188" s="199">
        <v>0</v>
      </c>
      <c r="T188" s="200">
        <f>S188*H188</f>
        <v>0</v>
      </c>
      <c r="AR188" s="22" t="s">
        <v>144</v>
      </c>
      <c r="AT188" s="22" t="s">
        <v>140</v>
      </c>
      <c r="AU188" s="22" t="s">
        <v>79</v>
      </c>
      <c r="AY188" s="22" t="s">
        <v>137</v>
      </c>
      <c r="BE188" s="201">
        <f>IF(N188="základní",J188,0)</f>
        <v>0</v>
      </c>
      <c r="BF188" s="201">
        <f>IF(N188="snížená",J188,0)</f>
        <v>0</v>
      </c>
      <c r="BG188" s="201">
        <f>IF(N188="zákl. přenesená",J188,0)</f>
        <v>0</v>
      </c>
      <c r="BH188" s="201">
        <f>IF(N188="sníž. přenesená",J188,0)</f>
        <v>0</v>
      </c>
      <c r="BI188" s="201">
        <f>IF(N188="nulová",J188,0)</f>
        <v>0</v>
      </c>
      <c r="BJ188" s="22" t="s">
        <v>10</v>
      </c>
      <c r="BK188" s="201">
        <f>ROUND(I188*H188,0)</f>
        <v>0</v>
      </c>
      <c r="BL188" s="22" t="s">
        <v>144</v>
      </c>
      <c r="BM188" s="22" t="s">
        <v>332</v>
      </c>
    </row>
    <row r="189" spans="2:65" s="11" customFormat="1" ht="13.5">
      <c r="B189" s="202"/>
      <c r="C189" s="203"/>
      <c r="D189" s="204" t="s">
        <v>149</v>
      </c>
      <c r="E189" s="205" t="s">
        <v>22</v>
      </c>
      <c r="F189" s="206" t="s">
        <v>519</v>
      </c>
      <c r="G189" s="203"/>
      <c r="H189" s="207">
        <v>7</v>
      </c>
      <c r="I189" s="208"/>
      <c r="J189" s="203"/>
      <c r="K189" s="203"/>
      <c r="L189" s="209"/>
      <c r="M189" s="210"/>
      <c r="N189" s="211"/>
      <c r="O189" s="211"/>
      <c r="P189" s="211"/>
      <c r="Q189" s="211"/>
      <c r="R189" s="211"/>
      <c r="S189" s="211"/>
      <c r="T189" s="212"/>
      <c r="AT189" s="213" t="s">
        <v>149</v>
      </c>
      <c r="AU189" s="213" t="s">
        <v>79</v>
      </c>
      <c r="AV189" s="11" t="s">
        <v>79</v>
      </c>
      <c r="AW189" s="11" t="s">
        <v>34</v>
      </c>
      <c r="AX189" s="11" t="s">
        <v>70</v>
      </c>
      <c r="AY189" s="213" t="s">
        <v>137</v>
      </c>
    </row>
    <row r="190" spans="2:65" s="12" customFormat="1" ht="13.5">
      <c r="B190" s="214"/>
      <c r="C190" s="215"/>
      <c r="D190" s="204" t="s">
        <v>149</v>
      </c>
      <c r="E190" s="216" t="s">
        <v>22</v>
      </c>
      <c r="F190" s="217" t="s">
        <v>151</v>
      </c>
      <c r="G190" s="215"/>
      <c r="H190" s="218">
        <v>7</v>
      </c>
      <c r="I190" s="219"/>
      <c r="J190" s="215"/>
      <c r="K190" s="215"/>
      <c r="L190" s="220"/>
      <c r="M190" s="221"/>
      <c r="N190" s="222"/>
      <c r="O190" s="222"/>
      <c r="P190" s="222"/>
      <c r="Q190" s="222"/>
      <c r="R190" s="222"/>
      <c r="S190" s="222"/>
      <c r="T190" s="223"/>
      <c r="AT190" s="224" t="s">
        <v>149</v>
      </c>
      <c r="AU190" s="224" t="s">
        <v>79</v>
      </c>
      <c r="AV190" s="12" t="s">
        <v>144</v>
      </c>
      <c r="AW190" s="12" t="s">
        <v>34</v>
      </c>
      <c r="AX190" s="12" t="s">
        <v>10</v>
      </c>
      <c r="AY190" s="224" t="s">
        <v>137</v>
      </c>
    </row>
    <row r="191" spans="2:65" s="1" customFormat="1" ht="16.5" customHeight="1">
      <c r="B191" s="39"/>
      <c r="C191" s="190" t="s">
        <v>335</v>
      </c>
      <c r="D191" s="190" t="s">
        <v>140</v>
      </c>
      <c r="E191" s="191" t="s">
        <v>345</v>
      </c>
      <c r="F191" s="192" t="s">
        <v>346</v>
      </c>
      <c r="G191" s="193" t="s">
        <v>147</v>
      </c>
      <c r="H191" s="194">
        <v>459</v>
      </c>
      <c r="I191" s="195"/>
      <c r="J191" s="196">
        <f>ROUND(I191*H191,0)</f>
        <v>0</v>
      </c>
      <c r="K191" s="192" t="s">
        <v>148</v>
      </c>
      <c r="L191" s="59"/>
      <c r="M191" s="197" t="s">
        <v>22</v>
      </c>
      <c r="N191" s="198" t="s">
        <v>41</v>
      </c>
      <c r="O191" s="40"/>
      <c r="P191" s="199">
        <f>O191*H191</f>
        <v>0</v>
      </c>
      <c r="Q191" s="199">
        <v>0</v>
      </c>
      <c r="R191" s="199">
        <f>Q191*H191</f>
        <v>0</v>
      </c>
      <c r="S191" s="199">
        <v>0</v>
      </c>
      <c r="T191" s="200">
        <f>S191*H191</f>
        <v>0</v>
      </c>
      <c r="AR191" s="22" t="s">
        <v>144</v>
      </c>
      <c r="AT191" s="22" t="s">
        <v>140</v>
      </c>
      <c r="AU191" s="22" t="s">
        <v>79</v>
      </c>
      <c r="AY191" s="22" t="s">
        <v>137</v>
      </c>
      <c r="BE191" s="201">
        <f>IF(N191="základní",J191,0)</f>
        <v>0</v>
      </c>
      <c r="BF191" s="201">
        <f>IF(N191="snížená",J191,0)</f>
        <v>0</v>
      </c>
      <c r="BG191" s="201">
        <f>IF(N191="zákl. přenesená",J191,0)</f>
        <v>0</v>
      </c>
      <c r="BH191" s="201">
        <f>IF(N191="sníž. přenesená",J191,0)</f>
        <v>0</v>
      </c>
      <c r="BI191" s="201">
        <f>IF(N191="nulová",J191,0)</f>
        <v>0</v>
      </c>
      <c r="BJ191" s="22" t="s">
        <v>10</v>
      </c>
      <c r="BK191" s="201">
        <f>ROUND(I191*H191,0)</f>
        <v>0</v>
      </c>
      <c r="BL191" s="22" t="s">
        <v>144</v>
      </c>
      <c r="BM191" s="22" t="s">
        <v>338</v>
      </c>
    </row>
    <row r="192" spans="2:65" s="1" customFormat="1" ht="25.5" customHeight="1">
      <c r="B192" s="39"/>
      <c r="C192" s="190" t="s">
        <v>245</v>
      </c>
      <c r="D192" s="190" t="s">
        <v>140</v>
      </c>
      <c r="E192" s="191" t="s">
        <v>348</v>
      </c>
      <c r="F192" s="192" t="s">
        <v>349</v>
      </c>
      <c r="G192" s="193" t="s">
        <v>173</v>
      </c>
      <c r="H192" s="194">
        <v>74.900000000000006</v>
      </c>
      <c r="I192" s="195"/>
      <c r="J192" s="196">
        <f>ROUND(I192*H192,0)</f>
        <v>0</v>
      </c>
      <c r="K192" s="192" t="s">
        <v>148</v>
      </c>
      <c r="L192" s="59"/>
      <c r="M192" s="197" t="s">
        <v>22</v>
      </c>
      <c r="N192" s="198" t="s">
        <v>41</v>
      </c>
      <c r="O192" s="40"/>
      <c r="P192" s="199">
        <f>O192*H192</f>
        <v>0</v>
      </c>
      <c r="Q192" s="199">
        <v>0</v>
      </c>
      <c r="R192" s="199">
        <f>Q192*H192</f>
        <v>0</v>
      </c>
      <c r="S192" s="199">
        <v>0</v>
      </c>
      <c r="T192" s="200">
        <f>S192*H192</f>
        <v>0</v>
      </c>
      <c r="AR192" s="22" t="s">
        <v>144</v>
      </c>
      <c r="AT192" s="22" t="s">
        <v>140</v>
      </c>
      <c r="AU192" s="22" t="s">
        <v>79</v>
      </c>
      <c r="AY192" s="22" t="s">
        <v>137</v>
      </c>
      <c r="BE192" s="201">
        <f>IF(N192="základní",J192,0)</f>
        <v>0</v>
      </c>
      <c r="BF192" s="201">
        <f>IF(N192="snížená",J192,0)</f>
        <v>0</v>
      </c>
      <c r="BG192" s="201">
        <f>IF(N192="zákl. přenesená",J192,0)</f>
        <v>0</v>
      </c>
      <c r="BH192" s="201">
        <f>IF(N192="sníž. přenesená",J192,0)</f>
        <v>0</v>
      </c>
      <c r="BI192" s="201">
        <f>IF(N192="nulová",J192,0)</f>
        <v>0</v>
      </c>
      <c r="BJ192" s="22" t="s">
        <v>10</v>
      </c>
      <c r="BK192" s="201">
        <f>ROUND(I192*H192,0)</f>
        <v>0</v>
      </c>
      <c r="BL192" s="22" t="s">
        <v>144</v>
      </c>
      <c r="BM192" s="22" t="s">
        <v>342</v>
      </c>
    </row>
    <row r="193" spans="2:65" s="11" customFormat="1" ht="13.5">
      <c r="B193" s="202"/>
      <c r="C193" s="203"/>
      <c r="D193" s="204" t="s">
        <v>149</v>
      </c>
      <c r="E193" s="205" t="s">
        <v>22</v>
      </c>
      <c r="F193" s="206" t="s">
        <v>520</v>
      </c>
      <c r="G193" s="203"/>
      <c r="H193" s="207">
        <v>74.900000000000006</v>
      </c>
      <c r="I193" s="208"/>
      <c r="J193" s="203"/>
      <c r="K193" s="203"/>
      <c r="L193" s="209"/>
      <c r="M193" s="210"/>
      <c r="N193" s="211"/>
      <c r="O193" s="211"/>
      <c r="P193" s="211"/>
      <c r="Q193" s="211"/>
      <c r="R193" s="211"/>
      <c r="S193" s="211"/>
      <c r="T193" s="212"/>
      <c r="AT193" s="213" t="s">
        <v>149</v>
      </c>
      <c r="AU193" s="213" t="s">
        <v>79</v>
      </c>
      <c r="AV193" s="11" t="s">
        <v>79</v>
      </c>
      <c r="AW193" s="11" t="s">
        <v>34</v>
      </c>
      <c r="AX193" s="11" t="s">
        <v>70</v>
      </c>
      <c r="AY193" s="213" t="s">
        <v>137</v>
      </c>
    </row>
    <row r="194" spans="2:65" s="12" customFormat="1" ht="13.5">
      <c r="B194" s="214"/>
      <c r="C194" s="215"/>
      <c r="D194" s="204" t="s">
        <v>149</v>
      </c>
      <c r="E194" s="216" t="s">
        <v>22</v>
      </c>
      <c r="F194" s="217" t="s">
        <v>151</v>
      </c>
      <c r="G194" s="215"/>
      <c r="H194" s="218">
        <v>74.900000000000006</v>
      </c>
      <c r="I194" s="219"/>
      <c r="J194" s="215"/>
      <c r="K194" s="215"/>
      <c r="L194" s="220"/>
      <c r="M194" s="221"/>
      <c r="N194" s="222"/>
      <c r="O194" s="222"/>
      <c r="P194" s="222"/>
      <c r="Q194" s="222"/>
      <c r="R194" s="222"/>
      <c r="S194" s="222"/>
      <c r="T194" s="223"/>
      <c r="AT194" s="224" t="s">
        <v>149</v>
      </c>
      <c r="AU194" s="224" t="s">
        <v>79</v>
      </c>
      <c r="AV194" s="12" t="s">
        <v>144</v>
      </c>
      <c r="AW194" s="12" t="s">
        <v>34</v>
      </c>
      <c r="AX194" s="12" t="s">
        <v>10</v>
      </c>
      <c r="AY194" s="224" t="s">
        <v>137</v>
      </c>
    </row>
    <row r="195" spans="2:65" s="1" customFormat="1" ht="25.5" customHeight="1">
      <c r="B195" s="39"/>
      <c r="C195" s="190" t="s">
        <v>344</v>
      </c>
      <c r="D195" s="190" t="s">
        <v>140</v>
      </c>
      <c r="E195" s="191" t="s">
        <v>456</v>
      </c>
      <c r="F195" s="192" t="s">
        <v>457</v>
      </c>
      <c r="G195" s="193" t="s">
        <v>147</v>
      </c>
      <c r="H195" s="194">
        <v>459</v>
      </c>
      <c r="I195" s="195"/>
      <c r="J195" s="196">
        <f>ROUND(I195*H195,0)</f>
        <v>0</v>
      </c>
      <c r="K195" s="192" t="s">
        <v>148</v>
      </c>
      <c r="L195" s="59"/>
      <c r="M195" s="197" t="s">
        <v>22</v>
      </c>
      <c r="N195" s="198" t="s">
        <v>41</v>
      </c>
      <c r="O195" s="40"/>
      <c r="P195" s="199">
        <f>O195*H195</f>
        <v>0</v>
      </c>
      <c r="Q195" s="199">
        <v>0</v>
      </c>
      <c r="R195" s="199">
        <f>Q195*H195</f>
        <v>0</v>
      </c>
      <c r="S195" s="199">
        <v>0</v>
      </c>
      <c r="T195" s="200">
        <f>S195*H195</f>
        <v>0</v>
      </c>
      <c r="AR195" s="22" t="s">
        <v>144</v>
      </c>
      <c r="AT195" s="22" t="s">
        <v>140</v>
      </c>
      <c r="AU195" s="22" t="s">
        <v>79</v>
      </c>
      <c r="AY195" s="22" t="s">
        <v>137</v>
      </c>
      <c r="BE195" s="201">
        <f>IF(N195="základní",J195,0)</f>
        <v>0</v>
      </c>
      <c r="BF195" s="201">
        <f>IF(N195="snížená",J195,0)</f>
        <v>0</v>
      </c>
      <c r="BG195" s="201">
        <f>IF(N195="zákl. přenesená",J195,0)</f>
        <v>0</v>
      </c>
      <c r="BH195" s="201">
        <f>IF(N195="sníž. přenesená",J195,0)</f>
        <v>0</v>
      </c>
      <c r="BI195" s="201">
        <f>IF(N195="nulová",J195,0)</f>
        <v>0</v>
      </c>
      <c r="BJ195" s="22" t="s">
        <v>10</v>
      </c>
      <c r="BK195" s="201">
        <f>ROUND(I195*H195,0)</f>
        <v>0</v>
      </c>
      <c r="BL195" s="22" t="s">
        <v>144</v>
      </c>
      <c r="BM195" s="22" t="s">
        <v>347</v>
      </c>
    </row>
    <row r="196" spans="2:65" s="1" customFormat="1" ht="25.5" customHeight="1">
      <c r="B196" s="39"/>
      <c r="C196" s="190" t="s">
        <v>250</v>
      </c>
      <c r="D196" s="190" t="s">
        <v>140</v>
      </c>
      <c r="E196" s="191" t="s">
        <v>458</v>
      </c>
      <c r="F196" s="192" t="s">
        <v>459</v>
      </c>
      <c r="G196" s="193" t="s">
        <v>173</v>
      </c>
      <c r="H196" s="194">
        <v>74.900000000000006</v>
      </c>
      <c r="I196" s="195"/>
      <c r="J196" s="196">
        <f>ROUND(I196*H196,0)</f>
        <v>0</v>
      </c>
      <c r="K196" s="192" t="s">
        <v>148</v>
      </c>
      <c r="L196" s="59"/>
      <c r="M196" s="197" t="s">
        <v>22</v>
      </c>
      <c r="N196" s="198" t="s">
        <v>41</v>
      </c>
      <c r="O196" s="40"/>
      <c r="P196" s="199">
        <f>O196*H196</f>
        <v>0</v>
      </c>
      <c r="Q196" s="199">
        <v>0</v>
      </c>
      <c r="R196" s="199">
        <f>Q196*H196</f>
        <v>0</v>
      </c>
      <c r="S196" s="199">
        <v>0</v>
      </c>
      <c r="T196" s="200">
        <f>S196*H196</f>
        <v>0</v>
      </c>
      <c r="AR196" s="22" t="s">
        <v>144</v>
      </c>
      <c r="AT196" s="22" t="s">
        <v>140</v>
      </c>
      <c r="AU196" s="22" t="s">
        <v>79</v>
      </c>
      <c r="AY196" s="22" t="s">
        <v>137</v>
      </c>
      <c r="BE196" s="201">
        <f>IF(N196="základní",J196,0)</f>
        <v>0</v>
      </c>
      <c r="BF196" s="201">
        <f>IF(N196="snížená",J196,0)</f>
        <v>0</v>
      </c>
      <c r="BG196" s="201">
        <f>IF(N196="zákl. přenesená",J196,0)</f>
        <v>0</v>
      </c>
      <c r="BH196" s="201">
        <f>IF(N196="sníž. přenesená",J196,0)</f>
        <v>0</v>
      </c>
      <c r="BI196" s="201">
        <f>IF(N196="nulová",J196,0)</f>
        <v>0</v>
      </c>
      <c r="BJ196" s="22" t="s">
        <v>10</v>
      </c>
      <c r="BK196" s="201">
        <f>ROUND(I196*H196,0)</f>
        <v>0</v>
      </c>
      <c r="BL196" s="22" t="s">
        <v>144</v>
      </c>
      <c r="BM196" s="22" t="s">
        <v>350</v>
      </c>
    </row>
    <row r="197" spans="2:65" s="1" customFormat="1" ht="16.5" customHeight="1">
      <c r="B197" s="39"/>
      <c r="C197" s="190" t="s">
        <v>352</v>
      </c>
      <c r="D197" s="190" t="s">
        <v>140</v>
      </c>
      <c r="E197" s="191" t="s">
        <v>521</v>
      </c>
      <c r="F197" s="192" t="s">
        <v>522</v>
      </c>
      <c r="G197" s="193" t="s">
        <v>234</v>
      </c>
      <c r="H197" s="235"/>
      <c r="I197" s="195"/>
      <c r="J197" s="196">
        <f>ROUND(I197*H197,0)</f>
        <v>0</v>
      </c>
      <c r="K197" s="192" t="s">
        <v>148</v>
      </c>
      <c r="L197" s="59"/>
      <c r="M197" s="197" t="s">
        <v>22</v>
      </c>
      <c r="N197" s="198" t="s">
        <v>41</v>
      </c>
      <c r="O197" s="40"/>
      <c r="P197" s="199">
        <f>O197*H197</f>
        <v>0</v>
      </c>
      <c r="Q197" s="199">
        <v>0</v>
      </c>
      <c r="R197" s="199">
        <f>Q197*H197</f>
        <v>0</v>
      </c>
      <c r="S197" s="199">
        <v>0</v>
      </c>
      <c r="T197" s="200">
        <f>S197*H197</f>
        <v>0</v>
      </c>
      <c r="AR197" s="22" t="s">
        <v>144</v>
      </c>
      <c r="AT197" s="22" t="s">
        <v>140</v>
      </c>
      <c r="AU197" s="22" t="s">
        <v>79</v>
      </c>
      <c r="AY197" s="22" t="s">
        <v>137</v>
      </c>
      <c r="BE197" s="201">
        <f>IF(N197="základní",J197,0)</f>
        <v>0</v>
      </c>
      <c r="BF197" s="201">
        <f>IF(N197="snížená",J197,0)</f>
        <v>0</v>
      </c>
      <c r="BG197" s="201">
        <f>IF(N197="zákl. přenesená",J197,0)</f>
        <v>0</v>
      </c>
      <c r="BH197" s="201">
        <f>IF(N197="sníž. přenesená",J197,0)</f>
        <v>0</v>
      </c>
      <c r="BI197" s="201">
        <f>IF(N197="nulová",J197,0)</f>
        <v>0</v>
      </c>
      <c r="BJ197" s="22" t="s">
        <v>10</v>
      </c>
      <c r="BK197" s="201">
        <f>ROUND(I197*H197,0)</f>
        <v>0</v>
      </c>
      <c r="BL197" s="22" t="s">
        <v>144</v>
      </c>
      <c r="BM197" s="22" t="s">
        <v>355</v>
      </c>
    </row>
    <row r="198" spans="2:65" s="10" customFormat="1" ht="29.85" customHeight="1">
      <c r="B198" s="174"/>
      <c r="C198" s="175"/>
      <c r="D198" s="176" t="s">
        <v>69</v>
      </c>
      <c r="E198" s="188" t="s">
        <v>363</v>
      </c>
      <c r="F198" s="188" t="s">
        <v>364</v>
      </c>
      <c r="G198" s="175"/>
      <c r="H198" s="175"/>
      <c r="I198" s="178"/>
      <c r="J198" s="189">
        <f>BK198</f>
        <v>0</v>
      </c>
      <c r="K198" s="175"/>
      <c r="L198" s="180"/>
      <c r="M198" s="181"/>
      <c r="N198" s="182"/>
      <c r="O198" s="182"/>
      <c r="P198" s="183">
        <f>SUM(P199:P202)</f>
        <v>0</v>
      </c>
      <c r="Q198" s="182"/>
      <c r="R198" s="183">
        <f>SUM(R199:R202)</f>
        <v>0</v>
      </c>
      <c r="S198" s="182"/>
      <c r="T198" s="184">
        <f>SUM(T199:T202)</f>
        <v>0</v>
      </c>
      <c r="AR198" s="185" t="s">
        <v>10</v>
      </c>
      <c r="AT198" s="186" t="s">
        <v>69</v>
      </c>
      <c r="AU198" s="186" t="s">
        <v>10</v>
      </c>
      <c r="AY198" s="185" t="s">
        <v>137</v>
      </c>
      <c r="BK198" s="187">
        <f>SUM(BK199:BK202)</f>
        <v>0</v>
      </c>
    </row>
    <row r="199" spans="2:65" s="1" customFormat="1" ht="25.5" customHeight="1">
      <c r="B199" s="39"/>
      <c r="C199" s="190" t="s">
        <v>254</v>
      </c>
      <c r="D199" s="190" t="s">
        <v>140</v>
      </c>
      <c r="E199" s="191" t="s">
        <v>365</v>
      </c>
      <c r="F199" s="192" t="s">
        <v>523</v>
      </c>
      <c r="G199" s="193" t="s">
        <v>147</v>
      </c>
      <c r="H199" s="194">
        <v>7</v>
      </c>
      <c r="I199" s="195"/>
      <c r="J199" s="196">
        <f>ROUND(I199*H199,0)</f>
        <v>0</v>
      </c>
      <c r="K199" s="192" t="s">
        <v>22</v>
      </c>
      <c r="L199" s="59"/>
      <c r="M199" s="197" t="s">
        <v>22</v>
      </c>
      <c r="N199" s="198" t="s">
        <v>41</v>
      </c>
      <c r="O199" s="40"/>
      <c r="P199" s="199">
        <f>O199*H199</f>
        <v>0</v>
      </c>
      <c r="Q199" s="199">
        <v>0</v>
      </c>
      <c r="R199" s="199">
        <f>Q199*H199</f>
        <v>0</v>
      </c>
      <c r="S199" s="199">
        <v>0</v>
      </c>
      <c r="T199" s="200">
        <f>S199*H199</f>
        <v>0</v>
      </c>
      <c r="AR199" s="22" t="s">
        <v>144</v>
      </c>
      <c r="AT199" s="22" t="s">
        <v>140</v>
      </c>
      <c r="AU199" s="22" t="s">
        <v>79</v>
      </c>
      <c r="AY199" s="22" t="s">
        <v>137</v>
      </c>
      <c r="BE199" s="201">
        <f>IF(N199="základní",J199,0)</f>
        <v>0</v>
      </c>
      <c r="BF199" s="201">
        <f>IF(N199="snížená",J199,0)</f>
        <v>0</v>
      </c>
      <c r="BG199" s="201">
        <f>IF(N199="zákl. přenesená",J199,0)</f>
        <v>0</v>
      </c>
      <c r="BH199" s="201">
        <f>IF(N199="sníž. přenesená",J199,0)</f>
        <v>0</v>
      </c>
      <c r="BI199" s="201">
        <f>IF(N199="nulová",J199,0)</f>
        <v>0</v>
      </c>
      <c r="BJ199" s="22" t="s">
        <v>10</v>
      </c>
      <c r="BK199" s="201">
        <f>ROUND(I199*H199,0)</f>
        <v>0</v>
      </c>
      <c r="BL199" s="22" t="s">
        <v>144</v>
      </c>
      <c r="BM199" s="22" t="s">
        <v>358</v>
      </c>
    </row>
    <row r="200" spans="2:65" s="11" customFormat="1" ht="13.5">
      <c r="B200" s="202"/>
      <c r="C200" s="203"/>
      <c r="D200" s="204" t="s">
        <v>149</v>
      </c>
      <c r="E200" s="205" t="s">
        <v>22</v>
      </c>
      <c r="F200" s="206" t="s">
        <v>524</v>
      </c>
      <c r="G200" s="203"/>
      <c r="H200" s="207">
        <v>7</v>
      </c>
      <c r="I200" s="208"/>
      <c r="J200" s="203"/>
      <c r="K200" s="203"/>
      <c r="L200" s="209"/>
      <c r="M200" s="210"/>
      <c r="N200" s="211"/>
      <c r="O200" s="211"/>
      <c r="P200" s="211"/>
      <c r="Q200" s="211"/>
      <c r="R200" s="211"/>
      <c r="S200" s="211"/>
      <c r="T200" s="212"/>
      <c r="AT200" s="213" t="s">
        <v>149</v>
      </c>
      <c r="AU200" s="213" t="s">
        <v>79</v>
      </c>
      <c r="AV200" s="11" t="s">
        <v>79</v>
      </c>
      <c r="AW200" s="11" t="s">
        <v>34</v>
      </c>
      <c r="AX200" s="11" t="s">
        <v>70</v>
      </c>
      <c r="AY200" s="213" t="s">
        <v>137</v>
      </c>
    </row>
    <row r="201" spans="2:65" s="12" customFormat="1" ht="13.5">
      <c r="B201" s="214"/>
      <c r="C201" s="215"/>
      <c r="D201" s="204" t="s">
        <v>149</v>
      </c>
      <c r="E201" s="216" t="s">
        <v>22</v>
      </c>
      <c r="F201" s="217" t="s">
        <v>151</v>
      </c>
      <c r="G201" s="215"/>
      <c r="H201" s="218">
        <v>7</v>
      </c>
      <c r="I201" s="219"/>
      <c r="J201" s="215"/>
      <c r="K201" s="215"/>
      <c r="L201" s="220"/>
      <c r="M201" s="221"/>
      <c r="N201" s="222"/>
      <c r="O201" s="222"/>
      <c r="P201" s="222"/>
      <c r="Q201" s="222"/>
      <c r="R201" s="222"/>
      <c r="S201" s="222"/>
      <c r="T201" s="223"/>
      <c r="AT201" s="224" t="s">
        <v>149</v>
      </c>
      <c r="AU201" s="224" t="s">
        <v>79</v>
      </c>
      <c r="AV201" s="12" t="s">
        <v>144</v>
      </c>
      <c r="AW201" s="12" t="s">
        <v>34</v>
      </c>
      <c r="AX201" s="12" t="s">
        <v>10</v>
      </c>
      <c r="AY201" s="224" t="s">
        <v>137</v>
      </c>
    </row>
    <row r="202" spans="2:65" s="1" customFormat="1" ht="25.5" customHeight="1">
      <c r="B202" s="39"/>
      <c r="C202" s="190" t="s">
        <v>359</v>
      </c>
      <c r="D202" s="190" t="s">
        <v>140</v>
      </c>
      <c r="E202" s="191" t="s">
        <v>525</v>
      </c>
      <c r="F202" s="192" t="s">
        <v>526</v>
      </c>
      <c r="G202" s="193" t="s">
        <v>234</v>
      </c>
      <c r="H202" s="235"/>
      <c r="I202" s="195"/>
      <c r="J202" s="196">
        <f>ROUND(I202*H202,0)</f>
        <v>0</v>
      </c>
      <c r="K202" s="192" t="s">
        <v>148</v>
      </c>
      <c r="L202" s="59"/>
      <c r="M202" s="197" t="s">
        <v>22</v>
      </c>
      <c r="N202" s="198" t="s">
        <v>41</v>
      </c>
      <c r="O202" s="40"/>
      <c r="P202" s="199">
        <f>O202*H202</f>
        <v>0</v>
      </c>
      <c r="Q202" s="199">
        <v>0</v>
      </c>
      <c r="R202" s="199">
        <f>Q202*H202</f>
        <v>0</v>
      </c>
      <c r="S202" s="199">
        <v>0</v>
      </c>
      <c r="T202" s="200">
        <f>S202*H202</f>
        <v>0</v>
      </c>
      <c r="AR202" s="22" t="s">
        <v>144</v>
      </c>
      <c r="AT202" s="22" t="s">
        <v>140</v>
      </c>
      <c r="AU202" s="22" t="s">
        <v>79</v>
      </c>
      <c r="AY202" s="22" t="s">
        <v>137</v>
      </c>
      <c r="BE202" s="201">
        <f>IF(N202="základní",J202,0)</f>
        <v>0</v>
      </c>
      <c r="BF202" s="201">
        <f>IF(N202="snížená",J202,0)</f>
        <v>0</v>
      </c>
      <c r="BG202" s="201">
        <f>IF(N202="zákl. přenesená",J202,0)</f>
        <v>0</v>
      </c>
      <c r="BH202" s="201">
        <f>IF(N202="sníž. přenesená",J202,0)</f>
        <v>0</v>
      </c>
      <c r="BI202" s="201">
        <f>IF(N202="nulová",J202,0)</f>
        <v>0</v>
      </c>
      <c r="BJ202" s="22" t="s">
        <v>10</v>
      </c>
      <c r="BK202" s="201">
        <f>ROUND(I202*H202,0)</f>
        <v>0</v>
      </c>
      <c r="BL202" s="22" t="s">
        <v>144</v>
      </c>
      <c r="BM202" s="22" t="s">
        <v>362</v>
      </c>
    </row>
    <row r="203" spans="2:65" s="10" customFormat="1" ht="29.85" customHeight="1">
      <c r="B203" s="174"/>
      <c r="C203" s="175"/>
      <c r="D203" s="176" t="s">
        <v>69</v>
      </c>
      <c r="E203" s="188" t="s">
        <v>373</v>
      </c>
      <c r="F203" s="188" t="s">
        <v>374</v>
      </c>
      <c r="G203" s="175"/>
      <c r="H203" s="175"/>
      <c r="I203" s="178"/>
      <c r="J203" s="189">
        <f>BK203</f>
        <v>0</v>
      </c>
      <c r="K203" s="175"/>
      <c r="L203" s="180"/>
      <c r="M203" s="181"/>
      <c r="N203" s="182"/>
      <c r="O203" s="182"/>
      <c r="P203" s="183">
        <f>SUM(P204:P217)</f>
        <v>0</v>
      </c>
      <c r="Q203" s="182"/>
      <c r="R203" s="183">
        <f>SUM(R204:R217)</f>
        <v>0</v>
      </c>
      <c r="S203" s="182"/>
      <c r="T203" s="184">
        <f>SUM(T204:T217)</f>
        <v>0</v>
      </c>
      <c r="AR203" s="185" t="s">
        <v>10</v>
      </c>
      <c r="AT203" s="186" t="s">
        <v>69</v>
      </c>
      <c r="AU203" s="186" t="s">
        <v>10</v>
      </c>
      <c r="AY203" s="185" t="s">
        <v>137</v>
      </c>
      <c r="BK203" s="187">
        <f>SUM(BK204:BK217)</f>
        <v>0</v>
      </c>
    </row>
    <row r="204" spans="2:65" s="1" customFormat="1" ht="16.5" customHeight="1">
      <c r="B204" s="39"/>
      <c r="C204" s="190" t="s">
        <v>258</v>
      </c>
      <c r="D204" s="190" t="s">
        <v>140</v>
      </c>
      <c r="E204" s="191" t="s">
        <v>375</v>
      </c>
      <c r="F204" s="192" t="s">
        <v>527</v>
      </c>
      <c r="G204" s="193" t="s">
        <v>143</v>
      </c>
      <c r="H204" s="194">
        <v>1</v>
      </c>
      <c r="I204" s="195"/>
      <c r="J204" s="196">
        <f>ROUND(I204*H204,0)</f>
        <v>0</v>
      </c>
      <c r="K204" s="192" t="s">
        <v>22</v>
      </c>
      <c r="L204" s="59"/>
      <c r="M204" s="197" t="s">
        <v>22</v>
      </c>
      <c r="N204" s="198" t="s">
        <v>41</v>
      </c>
      <c r="O204" s="40"/>
      <c r="P204" s="199">
        <f>O204*H204</f>
        <v>0</v>
      </c>
      <c r="Q204" s="199">
        <v>0</v>
      </c>
      <c r="R204" s="199">
        <f>Q204*H204</f>
        <v>0</v>
      </c>
      <c r="S204" s="199">
        <v>0</v>
      </c>
      <c r="T204" s="200">
        <f>S204*H204</f>
        <v>0</v>
      </c>
      <c r="AR204" s="22" t="s">
        <v>144</v>
      </c>
      <c r="AT204" s="22" t="s">
        <v>140</v>
      </c>
      <c r="AU204" s="22" t="s">
        <v>79</v>
      </c>
      <c r="AY204" s="22" t="s">
        <v>137</v>
      </c>
      <c r="BE204" s="201">
        <f>IF(N204="základní",J204,0)</f>
        <v>0</v>
      </c>
      <c r="BF204" s="201">
        <f>IF(N204="snížená",J204,0)</f>
        <v>0</v>
      </c>
      <c r="BG204" s="201">
        <f>IF(N204="zákl. přenesená",J204,0)</f>
        <v>0</v>
      </c>
      <c r="BH204" s="201">
        <f>IF(N204="sníž. přenesená",J204,0)</f>
        <v>0</v>
      </c>
      <c r="BI204" s="201">
        <f>IF(N204="nulová",J204,0)</f>
        <v>0</v>
      </c>
      <c r="BJ204" s="22" t="s">
        <v>10</v>
      </c>
      <c r="BK204" s="201">
        <f>ROUND(I204*H204,0)</f>
        <v>0</v>
      </c>
      <c r="BL204" s="22" t="s">
        <v>144</v>
      </c>
      <c r="BM204" s="22" t="s">
        <v>367</v>
      </c>
    </row>
    <row r="205" spans="2:65" s="1" customFormat="1" ht="16.5" customHeight="1">
      <c r="B205" s="39"/>
      <c r="C205" s="190" t="s">
        <v>369</v>
      </c>
      <c r="D205" s="190" t="s">
        <v>140</v>
      </c>
      <c r="E205" s="191" t="s">
        <v>379</v>
      </c>
      <c r="F205" s="192" t="s">
        <v>528</v>
      </c>
      <c r="G205" s="193" t="s">
        <v>143</v>
      </c>
      <c r="H205" s="194">
        <v>3</v>
      </c>
      <c r="I205" s="195"/>
      <c r="J205" s="196">
        <f>ROUND(I205*H205,0)</f>
        <v>0</v>
      </c>
      <c r="K205" s="192" t="s">
        <v>22</v>
      </c>
      <c r="L205" s="59"/>
      <c r="M205" s="197" t="s">
        <v>22</v>
      </c>
      <c r="N205" s="198" t="s">
        <v>41</v>
      </c>
      <c r="O205" s="40"/>
      <c r="P205" s="199">
        <f>O205*H205</f>
        <v>0</v>
      </c>
      <c r="Q205" s="199">
        <v>0</v>
      </c>
      <c r="R205" s="199">
        <f>Q205*H205</f>
        <v>0</v>
      </c>
      <c r="S205" s="199">
        <v>0</v>
      </c>
      <c r="T205" s="200">
        <f>S205*H205</f>
        <v>0</v>
      </c>
      <c r="AR205" s="22" t="s">
        <v>144</v>
      </c>
      <c r="AT205" s="22" t="s">
        <v>140</v>
      </c>
      <c r="AU205" s="22" t="s">
        <v>79</v>
      </c>
      <c r="AY205" s="22" t="s">
        <v>137</v>
      </c>
      <c r="BE205" s="201">
        <f>IF(N205="základní",J205,0)</f>
        <v>0</v>
      </c>
      <c r="BF205" s="201">
        <f>IF(N205="snížená",J205,0)</f>
        <v>0</v>
      </c>
      <c r="BG205" s="201">
        <f>IF(N205="zákl. přenesená",J205,0)</f>
        <v>0</v>
      </c>
      <c r="BH205" s="201">
        <f>IF(N205="sníž. přenesená",J205,0)</f>
        <v>0</v>
      </c>
      <c r="BI205" s="201">
        <f>IF(N205="nulová",J205,0)</f>
        <v>0</v>
      </c>
      <c r="BJ205" s="22" t="s">
        <v>10</v>
      </c>
      <c r="BK205" s="201">
        <f>ROUND(I205*H205,0)</f>
        <v>0</v>
      </c>
      <c r="BL205" s="22" t="s">
        <v>144</v>
      </c>
      <c r="BM205" s="22" t="s">
        <v>372</v>
      </c>
    </row>
    <row r="206" spans="2:65" s="1" customFormat="1" ht="16.5" customHeight="1">
      <c r="B206" s="39"/>
      <c r="C206" s="190" t="s">
        <v>261</v>
      </c>
      <c r="D206" s="190" t="s">
        <v>140</v>
      </c>
      <c r="E206" s="191" t="s">
        <v>382</v>
      </c>
      <c r="F206" s="192" t="s">
        <v>529</v>
      </c>
      <c r="G206" s="193" t="s">
        <v>143</v>
      </c>
      <c r="H206" s="194">
        <v>1</v>
      </c>
      <c r="I206" s="195"/>
      <c r="J206" s="196">
        <f>ROUND(I206*H206,0)</f>
        <v>0</v>
      </c>
      <c r="K206" s="192" t="s">
        <v>22</v>
      </c>
      <c r="L206" s="59"/>
      <c r="M206" s="197" t="s">
        <v>22</v>
      </c>
      <c r="N206" s="198" t="s">
        <v>41</v>
      </c>
      <c r="O206" s="40"/>
      <c r="P206" s="199">
        <f>O206*H206</f>
        <v>0</v>
      </c>
      <c r="Q206" s="199">
        <v>0</v>
      </c>
      <c r="R206" s="199">
        <f>Q206*H206</f>
        <v>0</v>
      </c>
      <c r="S206" s="199">
        <v>0</v>
      </c>
      <c r="T206" s="200">
        <f>S206*H206</f>
        <v>0</v>
      </c>
      <c r="AR206" s="22" t="s">
        <v>144</v>
      </c>
      <c r="AT206" s="22" t="s">
        <v>140</v>
      </c>
      <c r="AU206" s="22" t="s">
        <v>79</v>
      </c>
      <c r="AY206" s="22" t="s">
        <v>137</v>
      </c>
      <c r="BE206" s="201">
        <f>IF(N206="základní",J206,0)</f>
        <v>0</v>
      </c>
      <c r="BF206" s="201">
        <f>IF(N206="snížená",J206,0)</f>
        <v>0</v>
      </c>
      <c r="BG206" s="201">
        <f>IF(N206="zákl. přenesená",J206,0)</f>
        <v>0</v>
      </c>
      <c r="BH206" s="201">
        <f>IF(N206="sníž. přenesená",J206,0)</f>
        <v>0</v>
      </c>
      <c r="BI206" s="201">
        <f>IF(N206="nulová",J206,0)</f>
        <v>0</v>
      </c>
      <c r="BJ206" s="22" t="s">
        <v>10</v>
      </c>
      <c r="BK206" s="201">
        <f>ROUND(I206*H206,0)</f>
        <v>0</v>
      </c>
      <c r="BL206" s="22" t="s">
        <v>144</v>
      </c>
      <c r="BM206" s="22" t="s">
        <v>377</v>
      </c>
    </row>
    <row r="207" spans="2:65" s="11" customFormat="1" ht="13.5">
      <c r="B207" s="202"/>
      <c r="C207" s="203"/>
      <c r="D207" s="204" t="s">
        <v>149</v>
      </c>
      <c r="E207" s="205" t="s">
        <v>22</v>
      </c>
      <c r="F207" s="206" t="s">
        <v>530</v>
      </c>
      <c r="G207" s="203"/>
      <c r="H207" s="207">
        <v>1</v>
      </c>
      <c r="I207" s="208"/>
      <c r="J207" s="203"/>
      <c r="K207" s="203"/>
      <c r="L207" s="209"/>
      <c r="M207" s="210"/>
      <c r="N207" s="211"/>
      <c r="O207" s="211"/>
      <c r="P207" s="211"/>
      <c r="Q207" s="211"/>
      <c r="R207" s="211"/>
      <c r="S207" s="211"/>
      <c r="T207" s="212"/>
      <c r="AT207" s="213" t="s">
        <v>149</v>
      </c>
      <c r="AU207" s="213" t="s">
        <v>79</v>
      </c>
      <c r="AV207" s="11" t="s">
        <v>79</v>
      </c>
      <c r="AW207" s="11" t="s">
        <v>34</v>
      </c>
      <c r="AX207" s="11" t="s">
        <v>70</v>
      </c>
      <c r="AY207" s="213" t="s">
        <v>137</v>
      </c>
    </row>
    <row r="208" spans="2:65" s="12" customFormat="1" ht="13.5">
      <c r="B208" s="214"/>
      <c r="C208" s="215"/>
      <c r="D208" s="204" t="s">
        <v>149</v>
      </c>
      <c r="E208" s="216" t="s">
        <v>22</v>
      </c>
      <c r="F208" s="217" t="s">
        <v>151</v>
      </c>
      <c r="G208" s="215"/>
      <c r="H208" s="218">
        <v>1</v>
      </c>
      <c r="I208" s="219"/>
      <c r="J208" s="215"/>
      <c r="K208" s="215"/>
      <c r="L208" s="220"/>
      <c r="M208" s="221"/>
      <c r="N208" s="222"/>
      <c r="O208" s="222"/>
      <c r="P208" s="222"/>
      <c r="Q208" s="222"/>
      <c r="R208" s="222"/>
      <c r="S208" s="222"/>
      <c r="T208" s="223"/>
      <c r="AT208" s="224" t="s">
        <v>149</v>
      </c>
      <c r="AU208" s="224" t="s">
        <v>79</v>
      </c>
      <c r="AV208" s="12" t="s">
        <v>144</v>
      </c>
      <c r="AW208" s="12" t="s">
        <v>34</v>
      </c>
      <c r="AX208" s="12" t="s">
        <v>10</v>
      </c>
      <c r="AY208" s="224" t="s">
        <v>137</v>
      </c>
    </row>
    <row r="209" spans="2:65" s="1" customFormat="1" ht="25.5" customHeight="1">
      <c r="B209" s="39"/>
      <c r="C209" s="190" t="s">
        <v>378</v>
      </c>
      <c r="D209" s="190" t="s">
        <v>140</v>
      </c>
      <c r="E209" s="191" t="s">
        <v>386</v>
      </c>
      <c r="F209" s="192" t="s">
        <v>531</v>
      </c>
      <c r="G209" s="193" t="s">
        <v>143</v>
      </c>
      <c r="H209" s="194">
        <v>2</v>
      </c>
      <c r="I209" s="195"/>
      <c r="J209" s="196">
        <f>ROUND(I209*H209,0)</f>
        <v>0</v>
      </c>
      <c r="K209" s="192" t="s">
        <v>22</v>
      </c>
      <c r="L209" s="59"/>
      <c r="M209" s="197" t="s">
        <v>22</v>
      </c>
      <c r="N209" s="198" t="s">
        <v>41</v>
      </c>
      <c r="O209" s="40"/>
      <c r="P209" s="199">
        <f>O209*H209</f>
        <v>0</v>
      </c>
      <c r="Q209" s="199">
        <v>0</v>
      </c>
      <c r="R209" s="199">
        <f>Q209*H209</f>
        <v>0</v>
      </c>
      <c r="S209" s="199">
        <v>0</v>
      </c>
      <c r="T209" s="200">
        <f>S209*H209</f>
        <v>0</v>
      </c>
      <c r="AR209" s="22" t="s">
        <v>144</v>
      </c>
      <c r="AT209" s="22" t="s">
        <v>140</v>
      </c>
      <c r="AU209" s="22" t="s">
        <v>79</v>
      </c>
      <c r="AY209" s="22" t="s">
        <v>137</v>
      </c>
      <c r="BE209" s="201">
        <f>IF(N209="základní",J209,0)</f>
        <v>0</v>
      </c>
      <c r="BF209" s="201">
        <f>IF(N209="snížená",J209,0)</f>
        <v>0</v>
      </c>
      <c r="BG209" s="201">
        <f>IF(N209="zákl. přenesená",J209,0)</f>
        <v>0</v>
      </c>
      <c r="BH209" s="201">
        <f>IF(N209="sníž. přenesená",J209,0)</f>
        <v>0</v>
      </c>
      <c r="BI209" s="201">
        <f>IF(N209="nulová",J209,0)</f>
        <v>0</v>
      </c>
      <c r="BJ209" s="22" t="s">
        <v>10</v>
      </c>
      <c r="BK209" s="201">
        <f>ROUND(I209*H209,0)</f>
        <v>0</v>
      </c>
      <c r="BL209" s="22" t="s">
        <v>144</v>
      </c>
      <c r="BM209" s="22" t="s">
        <v>381</v>
      </c>
    </row>
    <row r="210" spans="2:65" s="1" customFormat="1" ht="16.5" customHeight="1">
      <c r="B210" s="39"/>
      <c r="C210" s="190" t="s">
        <v>266</v>
      </c>
      <c r="D210" s="190" t="s">
        <v>140</v>
      </c>
      <c r="E210" s="191" t="s">
        <v>532</v>
      </c>
      <c r="F210" s="192" t="s">
        <v>387</v>
      </c>
      <c r="G210" s="193" t="s">
        <v>143</v>
      </c>
      <c r="H210" s="194">
        <v>2</v>
      </c>
      <c r="I210" s="195"/>
      <c r="J210" s="196">
        <f>ROUND(I210*H210,0)</f>
        <v>0</v>
      </c>
      <c r="K210" s="192" t="s">
        <v>22</v>
      </c>
      <c r="L210" s="59"/>
      <c r="M210" s="197" t="s">
        <v>22</v>
      </c>
      <c r="N210" s="198" t="s">
        <v>41</v>
      </c>
      <c r="O210" s="40"/>
      <c r="P210" s="199">
        <f>O210*H210</f>
        <v>0</v>
      </c>
      <c r="Q210" s="199">
        <v>0</v>
      </c>
      <c r="R210" s="199">
        <f>Q210*H210</f>
        <v>0</v>
      </c>
      <c r="S210" s="199">
        <v>0</v>
      </c>
      <c r="T210" s="200">
        <f>S210*H210</f>
        <v>0</v>
      </c>
      <c r="AR210" s="22" t="s">
        <v>144</v>
      </c>
      <c r="AT210" s="22" t="s">
        <v>140</v>
      </c>
      <c r="AU210" s="22" t="s">
        <v>79</v>
      </c>
      <c r="AY210" s="22" t="s">
        <v>137</v>
      </c>
      <c r="BE210" s="201">
        <f>IF(N210="základní",J210,0)</f>
        <v>0</v>
      </c>
      <c r="BF210" s="201">
        <f>IF(N210="snížená",J210,0)</f>
        <v>0</v>
      </c>
      <c r="BG210" s="201">
        <f>IF(N210="zákl. přenesená",J210,0)</f>
        <v>0</v>
      </c>
      <c r="BH210" s="201">
        <f>IF(N210="sníž. přenesená",J210,0)</f>
        <v>0</v>
      </c>
      <c r="BI210" s="201">
        <f>IF(N210="nulová",J210,0)</f>
        <v>0</v>
      </c>
      <c r="BJ210" s="22" t="s">
        <v>10</v>
      </c>
      <c r="BK210" s="201">
        <f>ROUND(I210*H210,0)</f>
        <v>0</v>
      </c>
      <c r="BL210" s="22" t="s">
        <v>144</v>
      </c>
      <c r="BM210" s="22" t="s">
        <v>384</v>
      </c>
    </row>
    <row r="211" spans="2:65" s="11" customFormat="1" ht="13.5">
      <c r="B211" s="202"/>
      <c r="C211" s="203"/>
      <c r="D211" s="204" t="s">
        <v>149</v>
      </c>
      <c r="E211" s="205" t="s">
        <v>22</v>
      </c>
      <c r="F211" s="206" t="s">
        <v>533</v>
      </c>
      <c r="G211" s="203"/>
      <c r="H211" s="207">
        <v>2</v>
      </c>
      <c r="I211" s="208"/>
      <c r="J211" s="203"/>
      <c r="K211" s="203"/>
      <c r="L211" s="209"/>
      <c r="M211" s="210"/>
      <c r="N211" s="211"/>
      <c r="O211" s="211"/>
      <c r="P211" s="211"/>
      <c r="Q211" s="211"/>
      <c r="R211" s="211"/>
      <c r="S211" s="211"/>
      <c r="T211" s="212"/>
      <c r="AT211" s="213" t="s">
        <v>149</v>
      </c>
      <c r="AU211" s="213" t="s">
        <v>79</v>
      </c>
      <c r="AV211" s="11" t="s">
        <v>79</v>
      </c>
      <c r="AW211" s="11" t="s">
        <v>34</v>
      </c>
      <c r="AX211" s="11" t="s">
        <v>70</v>
      </c>
      <c r="AY211" s="213" t="s">
        <v>137</v>
      </c>
    </row>
    <row r="212" spans="2:65" s="12" customFormat="1" ht="13.5">
      <c r="B212" s="214"/>
      <c r="C212" s="215"/>
      <c r="D212" s="204" t="s">
        <v>149</v>
      </c>
      <c r="E212" s="216" t="s">
        <v>22</v>
      </c>
      <c r="F212" s="217" t="s">
        <v>151</v>
      </c>
      <c r="G212" s="215"/>
      <c r="H212" s="218">
        <v>2</v>
      </c>
      <c r="I212" s="219"/>
      <c r="J212" s="215"/>
      <c r="K212" s="215"/>
      <c r="L212" s="220"/>
      <c r="M212" s="221"/>
      <c r="N212" s="222"/>
      <c r="O212" s="222"/>
      <c r="P212" s="222"/>
      <c r="Q212" s="222"/>
      <c r="R212" s="222"/>
      <c r="S212" s="222"/>
      <c r="T212" s="223"/>
      <c r="AT212" s="224" t="s">
        <v>149</v>
      </c>
      <c r="AU212" s="224" t="s">
        <v>79</v>
      </c>
      <c r="AV212" s="12" t="s">
        <v>144</v>
      </c>
      <c r="AW212" s="12" t="s">
        <v>34</v>
      </c>
      <c r="AX212" s="12" t="s">
        <v>10</v>
      </c>
      <c r="AY212" s="224" t="s">
        <v>137</v>
      </c>
    </row>
    <row r="213" spans="2:65" s="1" customFormat="1" ht="16.5" customHeight="1">
      <c r="B213" s="39"/>
      <c r="C213" s="190" t="s">
        <v>385</v>
      </c>
      <c r="D213" s="190" t="s">
        <v>140</v>
      </c>
      <c r="E213" s="191" t="s">
        <v>389</v>
      </c>
      <c r="F213" s="192" t="s">
        <v>390</v>
      </c>
      <c r="G213" s="193" t="s">
        <v>147</v>
      </c>
      <c r="H213" s="194">
        <v>2.88</v>
      </c>
      <c r="I213" s="195"/>
      <c r="J213" s="196">
        <f>ROUND(I213*H213,0)</f>
        <v>0</v>
      </c>
      <c r="K213" s="192" t="s">
        <v>148</v>
      </c>
      <c r="L213" s="59"/>
      <c r="M213" s="197" t="s">
        <v>22</v>
      </c>
      <c r="N213" s="198" t="s">
        <v>41</v>
      </c>
      <c r="O213" s="40"/>
      <c r="P213" s="199">
        <f>O213*H213</f>
        <v>0</v>
      </c>
      <c r="Q213" s="199">
        <v>0</v>
      </c>
      <c r="R213" s="199">
        <f>Q213*H213</f>
        <v>0</v>
      </c>
      <c r="S213" s="199">
        <v>0</v>
      </c>
      <c r="T213" s="200">
        <f>S213*H213</f>
        <v>0</v>
      </c>
      <c r="AR213" s="22" t="s">
        <v>144</v>
      </c>
      <c r="AT213" s="22" t="s">
        <v>140</v>
      </c>
      <c r="AU213" s="22" t="s">
        <v>79</v>
      </c>
      <c r="AY213" s="22" t="s">
        <v>137</v>
      </c>
      <c r="BE213" s="201">
        <f>IF(N213="základní",J213,0)</f>
        <v>0</v>
      </c>
      <c r="BF213" s="201">
        <f>IF(N213="snížená",J213,0)</f>
        <v>0</v>
      </c>
      <c r="BG213" s="201">
        <f>IF(N213="zákl. přenesená",J213,0)</f>
        <v>0</v>
      </c>
      <c r="BH213" s="201">
        <f>IF(N213="sníž. přenesená",J213,0)</f>
        <v>0</v>
      </c>
      <c r="BI213" s="201">
        <f>IF(N213="nulová",J213,0)</f>
        <v>0</v>
      </c>
      <c r="BJ213" s="22" t="s">
        <v>10</v>
      </c>
      <c r="BK213" s="201">
        <f>ROUND(I213*H213,0)</f>
        <v>0</v>
      </c>
      <c r="BL213" s="22" t="s">
        <v>144</v>
      </c>
      <c r="BM213" s="22" t="s">
        <v>388</v>
      </c>
    </row>
    <row r="214" spans="2:65" s="11" customFormat="1" ht="13.5">
      <c r="B214" s="202"/>
      <c r="C214" s="203"/>
      <c r="D214" s="204" t="s">
        <v>149</v>
      </c>
      <c r="E214" s="205" t="s">
        <v>22</v>
      </c>
      <c r="F214" s="206" t="s">
        <v>534</v>
      </c>
      <c r="G214" s="203"/>
      <c r="H214" s="207">
        <v>2.88</v>
      </c>
      <c r="I214" s="208"/>
      <c r="J214" s="203"/>
      <c r="K214" s="203"/>
      <c r="L214" s="209"/>
      <c r="M214" s="210"/>
      <c r="N214" s="211"/>
      <c r="O214" s="211"/>
      <c r="P214" s="211"/>
      <c r="Q214" s="211"/>
      <c r="R214" s="211"/>
      <c r="S214" s="211"/>
      <c r="T214" s="212"/>
      <c r="AT214" s="213" t="s">
        <v>149</v>
      </c>
      <c r="AU214" s="213" t="s">
        <v>79</v>
      </c>
      <c r="AV214" s="11" t="s">
        <v>79</v>
      </c>
      <c r="AW214" s="11" t="s">
        <v>34</v>
      </c>
      <c r="AX214" s="11" t="s">
        <v>70</v>
      </c>
      <c r="AY214" s="213" t="s">
        <v>137</v>
      </c>
    </row>
    <row r="215" spans="2:65" s="12" customFormat="1" ht="13.5">
      <c r="B215" s="214"/>
      <c r="C215" s="215"/>
      <c r="D215" s="204" t="s">
        <v>149</v>
      </c>
      <c r="E215" s="216" t="s">
        <v>22</v>
      </c>
      <c r="F215" s="217" t="s">
        <v>151</v>
      </c>
      <c r="G215" s="215"/>
      <c r="H215" s="218">
        <v>2.88</v>
      </c>
      <c r="I215" s="219"/>
      <c r="J215" s="215"/>
      <c r="K215" s="215"/>
      <c r="L215" s="220"/>
      <c r="M215" s="221"/>
      <c r="N215" s="222"/>
      <c r="O215" s="222"/>
      <c r="P215" s="222"/>
      <c r="Q215" s="222"/>
      <c r="R215" s="222"/>
      <c r="S215" s="222"/>
      <c r="T215" s="223"/>
      <c r="AT215" s="224" t="s">
        <v>149</v>
      </c>
      <c r="AU215" s="224" t="s">
        <v>79</v>
      </c>
      <c r="AV215" s="12" t="s">
        <v>144</v>
      </c>
      <c r="AW215" s="12" t="s">
        <v>34</v>
      </c>
      <c r="AX215" s="12" t="s">
        <v>10</v>
      </c>
      <c r="AY215" s="224" t="s">
        <v>137</v>
      </c>
    </row>
    <row r="216" spans="2:65" s="1" customFormat="1" ht="16.5" customHeight="1">
      <c r="B216" s="39"/>
      <c r="C216" s="190" t="s">
        <v>271</v>
      </c>
      <c r="D216" s="190" t="s">
        <v>140</v>
      </c>
      <c r="E216" s="191" t="s">
        <v>535</v>
      </c>
      <c r="F216" s="192" t="s">
        <v>536</v>
      </c>
      <c r="G216" s="193" t="s">
        <v>173</v>
      </c>
      <c r="H216" s="194">
        <v>12</v>
      </c>
      <c r="I216" s="195"/>
      <c r="J216" s="196">
        <f>ROUND(I216*H216,0)</f>
        <v>0</v>
      </c>
      <c r="K216" s="192" t="s">
        <v>148</v>
      </c>
      <c r="L216" s="59"/>
      <c r="M216" s="197" t="s">
        <v>22</v>
      </c>
      <c r="N216" s="198" t="s">
        <v>41</v>
      </c>
      <c r="O216" s="40"/>
      <c r="P216" s="199">
        <f>O216*H216</f>
        <v>0</v>
      </c>
      <c r="Q216" s="199">
        <v>0</v>
      </c>
      <c r="R216" s="199">
        <f>Q216*H216</f>
        <v>0</v>
      </c>
      <c r="S216" s="199">
        <v>0</v>
      </c>
      <c r="T216" s="200">
        <f>S216*H216</f>
        <v>0</v>
      </c>
      <c r="AR216" s="22" t="s">
        <v>144</v>
      </c>
      <c r="AT216" s="22" t="s">
        <v>140</v>
      </c>
      <c r="AU216" s="22" t="s">
        <v>79</v>
      </c>
      <c r="AY216" s="22" t="s">
        <v>137</v>
      </c>
      <c r="BE216" s="201">
        <f>IF(N216="základní",J216,0)</f>
        <v>0</v>
      </c>
      <c r="BF216" s="201">
        <f>IF(N216="snížená",J216,0)</f>
        <v>0</v>
      </c>
      <c r="BG216" s="201">
        <f>IF(N216="zákl. přenesená",J216,0)</f>
        <v>0</v>
      </c>
      <c r="BH216" s="201">
        <f>IF(N216="sníž. přenesená",J216,0)</f>
        <v>0</v>
      </c>
      <c r="BI216" s="201">
        <f>IF(N216="nulová",J216,0)</f>
        <v>0</v>
      </c>
      <c r="BJ216" s="22" t="s">
        <v>10</v>
      </c>
      <c r="BK216" s="201">
        <f>ROUND(I216*H216,0)</f>
        <v>0</v>
      </c>
      <c r="BL216" s="22" t="s">
        <v>144</v>
      </c>
      <c r="BM216" s="22" t="s">
        <v>391</v>
      </c>
    </row>
    <row r="217" spans="2:65" s="1" customFormat="1" ht="25.5" customHeight="1">
      <c r="B217" s="39"/>
      <c r="C217" s="190" t="s">
        <v>393</v>
      </c>
      <c r="D217" s="190" t="s">
        <v>140</v>
      </c>
      <c r="E217" s="191" t="s">
        <v>537</v>
      </c>
      <c r="F217" s="192" t="s">
        <v>538</v>
      </c>
      <c r="G217" s="193" t="s">
        <v>234</v>
      </c>
      <c r="H217" s="235"/>
      <c r="I217" s="195"/>
      <c r="J217" s="196">
        <f>ROUND(I217*H217,0)</f>
        <v>0</v>
      </c>
      <c r="K217" s="192" t="s">
        <v>148</v>
      </c>
      <c r="L217" s="59"/>
      <c r="M217" s="197" t="s">
        <v>22</v>
      </c>
      <c r="N217" s="198" t="s">
        <v>41</v>
      </c>
      <c r="O217" s="40"/>
      <c r="P217" s="199">
        <f>O217*H217</f>
        <v>0</v>
      </c>
      <c r="Q217" s="199">
        <v>0</v>
      </c>
      <c r="R217" s="199">
        <f>Q217*H217</f>
        <v>0</v>
      </c>
      <c r="S217" s="199">
        <v>0</v>
      </c>
      <c r="T217" s="200">
        <f>S217*H217</f>
        <v>0</v>
      </c>
      <c r="AR217" s="22" t="s">
        <v>144</v>
      </c>
      <c r="AT217" s="22" t="s">
        <v>140</v>
      </c>
      <c r="AU217" s="22" t="s">
        <v>79</v>
      </c>
      <c r="AY217" s="22" t="s">
        <v>137</v>
      </c>
      <c r="BE217" s="201">
        <f>IF(N217="základní",J217,0)</f>
        <v>0</v>
      </c>
      <c r="BF217" s="201">
        <f>IF(N217="snížená",J217,0)</f>
        <v>0</v>
      </c>
      <c r="BG217" s="201">
        <f>IF(N217="zákl. přenesená",J217,0)</f>
        <v>0</v>
      </c>
      <c r="BH217" s="201">
        <f>IF(N217="sníž. přenesená",J217,0)</f>
        <v>0</v>
      </c>
      <c r="BI217" s="201">
        <f>IF(N217="nulová",J217,0)</f>
        <v>0</v>
      </c>
      <c r="BJ217" s="22" t="s">
        <v>10</v>
      </c>
      <c r="BK217" s="201">
        <f>ROUND(I217*H217,0)</f>
        <v>0</v>
      </c>
      <c r="BL217" s="22" t="s">
        <v>144</v>
      </c>
      <c r="BM217" s="22" t="s">
        <v>396</v>
      </c>
    </row>
    <row r="218" spans="2:65" s="10" customFormat="1" ht="37.35" customHeight="1">
      <c r="B218" s="174"/>
      <c r="C218" s="175"/>
      <c r="D218" s="176" t="s">
        <v>69</v>
      </c>
      <c r="E218" s="177" t="s">
        <v>397</v>
      </c>
      <c r="F218" s="177" t="s">
        <v>398</v>
      </c>
      <c r="G218" s="175"/>
      <c r="H218" s="175"/>
      <c r="I218" s="178"/>
      <c r="J218" s="179">
        <f>BK218</f>
        <v>0</v>
      </c>
      <c r="K218" s="175"/>
      <c r="L218" s="180"/>
      <c r="M218" s="181"/>
      <c r="N218" s="182"/>
      <c r="O218" s="182"/>
      <c r="P218" s="183">
        <f>P219+P221+P226</f>
        <v>0</v>
      </c>
      <c r="Q218" s="182"/>
      <c r="R218" s="183">
        <f>R219+R221+R226</f>
        <v>0</v>
      </c>
      <c r="S218" s="182"/>
      <c r="T218" s="184">
        <f>T219+T221+T226</f>
        <v>0</v>
      </c>
      <c r="AR218" s="185" t="s">
        <v>10</v>
      </c>
      <c r="AT218" s="186" t="s">
        <v>69</v>
      </c>
      <c r="AU218" s="186" t="s">
        <v>70</v>
      </c>
      <c r="AY218" s="185" t="s">
        <v>137</v>
      </c>
      <c r="BK218" s="187">
        <f>BK219+BK221+BK226</f>
        <v>0</v>
      </c>
    </row>
    <row r="219" spans="2:65" s="10" customFormat="1" ht="19.899999999999999" customHeight="1">
      <c r="B219" s="174"/>
      <c r="C219" s="175"/>
      <c r="D219" s="176" t="s">
        <v>69</v>
      </c>
      <c r="E219" s="188" t="s">
        <v>399</v>
      </c>
      <c r="F219" s="188" t="s">
        <v>400</v>
      </c>
      <c r="G219" s="175"/>
      <c r="H219" s="175"/>
      <c r="I219" s="178"/>
      <c r="J219" s="189">
        <f>BK219</f>
        <v>0</v>
      </c>
      <c r="K219" s="175"/>
      <c r="L219" s="180"/>
      <c r="M219" s="181"/>
      <c r="N219" s="182"/>
      <c r="O219" s="182"/>
      <c r="P219" s="183">
        <f>P220</f>
        <v>0</v>
      </c>
      <c r="Q219" s="182"/>
      <c r="R219" s="183">
        <f>R220</f>
        <v>0</v>
      </c>
      <c r="S219" s="182"/>
      <c r="T219" s="184">
        <f>T220</f>
        <v>0</v>
      </c>
      <c r="AR219" s="185" t="s">
        <v>10</v>
      </c>
      <c r="AT219" s="186" t="s">
        <v>69</v>
      </c>
      <c r="AU219" s="186" t="s">
        <v>10</v>
      </c>
      <c r="AY219" s="185" t="s">
        <v>137</v>
      </c>
      <c r="BK219" s="187">
        <f>BK220</f>
        <v>0</v>
      </c>
    </row>
    <row r="220" spans="2:65" s="1" customFormat="1" ht="16.5" customHeight="1">
      <c r="B220" s="39"/>
      <c r="C220" s="190" t="s">
        <v>276</v>
      </c>
      <c r="D220" s="190" t="s">
        <v>140</v>
      </c>
      <c r="E220" s="191" t="s">
        <v>401</v>
      </c>
      <c r="F220" s="192" t="s">
        <v>402</v>
      </c>
      <c r="G220" s="193" t="s">
        <v>403</v>
      </c>
      <c r="H220" s="194">
        <v>1</v>
      </c>
      <c r="I220" s="195"/>
      <c r="J220" s="196">
        <f>ROUND(I220*H220,0)</f>
        <v>0</v>
      </c>
      <c r="K220" s="192" t="s">
        <v>148</v>
      </c>
      <c r="L220" s="59"/>
      <c r="M220" s="197" t="s">
        <v>22</v>
      </c>
      <c r="N220" s="198" t="s">
        <v>41</v>
      </c>
      <c r="O220" s="40"/>
      <c r="P220" s="199">
        <f>O220*H220</f>
        <v>0</v>
      </c>
      <c r="Q220" s="199">
        <v>0</v>
      </c>
      <c r="R220" s="199">
        <f>Q220*H220</f>
        <v>0</v>
      </c>
      <c r="S220" s="199">
        <v>0</v>
      </c>
      <c r="T220" s="200">
        <f>S220*H220</f>
        <v>0</v>
      </c>
      <c r="AR220" s="22" t="s">
        <v>144</v>
      </c>
      <c r="AT220" s="22" t="s">
        <v>140</v>
      </c>
      <c r="AU220" s="22" t="s">
        <v>79</v>
      </c>
      <c r="AY220" s="22" t="s">
        <v>137</v>
      </c>
      <c r="BE220" s="201">
        <f>IF(N220="základní",J220,0)</f>
        <v>0</v>
      </c>
      <c r="BF220" s="201">
        <f>IF(N220="snížená",J220,0)</f>
        <v>0</v>
      </c>
      <c r="BG220" s="201">
        <f>IF(N220="zákl. přenesená",J220,0)</f>
        <v>0</v>
      </c>
      <c r="BH220" s="201">
        <f>IF(N220="sníž. přenesená",J220,0)</f>
        <v>0</v>
      </c>
      <c r="BI220" s="201">
        <f>IF(N220="nulová",J220,0)</f>
        <v>0</v>
      </c>
      <c r="BJ220" s="22" t="s">
        <v>10</v>
      </c>
      <c r="BK220" s="201">
        <f>ROUND(I220*H220,0)</f>
        <v>0</v>
      </c>
      <c r="BL220" s="22" t="s">
        <v>144</v>
      </c>
      <c r="BM220" s="22" t="s">
        <v>404</v>
      </c>
    </row>
    <row r="221" spans="2:65" s="10" customFormat="1" ht="29.85" customHeight="1">
      <c r="B221" s="174"/>
      <c r="C221" s="175"/>
      <c r="D221" s="176" t="s">
        <v>69</v>
      </c>
      <c r="E221" s="188" t="s">
        <v>405</v>
      </c>
      <c r="F221" s="188" t="s">
        <v>406</v>
      </c>
      <c r="G221" s="175"/>
      <c r="H221" s="175"/>
      <c r="I221" s="178"/>
      <c r="J221" s="189">
        <f>BK221</f>
        <v>0</v>
      </c>
      <c r="K221" s="175"/>
      <c r="L221" s="180"/>
      <c r="M221" s="181"/>
      <c r="N221" s="182"/>
      <c r="O221" s="182"/>
      <c r="P221" s="183">
        <f>SUM(P222:P225)</f>
        <v>0</v>
      </c>
      <c r="Q221" s="182"/>
      <c r="R221" s="183">
        <f>SUM(R222:R225)</f>
        <v>0</v>
      </c>
      <c r="S221" s="182"/>
      <c r="T221" s="184">
        <f>SUM(T222:T225)</f>
        <v>0</v>
      </c>
      <c r="AR221" s="185" t="s">
        <v>10</v>
      </c>
      <c r="AT221" s="186" t="s">
        <v>69</v>
      </c>
      <c r="AU221" s="186" t="s">
        <v>10</v>
      </c>
      <c r="AY221" s="185" t="s">
        <v>137</v>
      </c>
      <c r="BK221" s="187">
        <f>SUM(BK222:BK225)</f>
        <v>0</v>
      </c>
    </row>
    <row r="222" spans="2:65" s="1" customFormat="1" ht="16.5" customHeight="1">
      <c r="B222" s="39"/>
      <c r="C222" s="190" t="s">
        <v>407</v>
      </c>
      <c r="D222" s="190" t="s">
        <v>140</v>
      </c>
      <c r="E222" s="191" t="s">
        <v>408</v>
      </c>
      <c r="F222" s="192" t="s">
        <v>409</v>
      </c>
      <c r="G222" s="193" t="s">
        <v>403</v>
      </c>
      <c r="H222" s="194">
        <v>1</v>
      </c>
      <c r="I222" s="195"/>
      <c r="J222" s="196">
        <f>ROUND(I222*H222,0)</f>
        <v>0</v>
      </c>
      <c r="K222" s="192" t="s">
        <v>148</v>
      </c>
      <c r="L222" s="59"/>
      <c r="M222" s="197" t="s">
        <v>22</v>
      </c>
      <c r="N222" s="198" t="s">
        <v>41</v>
      </c>
      <c r="O222" s="40"/>
      <c r="P222" s="199">
        <f>O222*H222</f>
        <v>0</v>
      </c>
      <c r="Q222" s="199">
        <v>0</v>
      </c>
      <c r="R222" s="199">
        <f>Q222*H222</f>
        <v>0</v>
      </c>
      <c r="S222" s="199">
        <v>0</v>
      </c>
      <c r="T222" s="200">
        <f>S222*H222</f>
        <v>0</v>
      </c>
      <c r="AR222" s="22" t="s">
        <v>144</v>
      </c>
      <c r="AT222" s="22" t="s">
        <v>140</v>
      </c>
      <c r="AU222" s="22" t="s">
        <v>79</v>
      </c>
      <c r="AY222" s="22" t="s">
        <v>137</v>
      </c>
      <c r="BE222" s="201">
        <f>IF(N222="základní",J222,0)</f>
        <v>0</v>
      </c>
      <c r="BF222" s="201">
        <f>IF(N222="snížená",J222,0)</f>
        <v>0</v>
      </c>
      <c r="BG222" s="201">
        <f>IF(N222="zákl. přenesená",J222,0)</f>
        <v>0</v>
      </c>
      <c r="BH222" s="201">
        <f>IF(N222="sníž. přenesená",J222,0)</f>
        <v>0</v>
      </c>
      <c r="BI222" s="201">
        <f>IF(N222="nulová",J222,0)</f>
        <v>0</v>
      </c>
      <c r="BJ222" s="22" t="s">
        <v>10</v>
      </c>
      <c r="BK222" s="201">
        <f>ROUND(I222*H222,0)</f>
        <v>0</v>
      </c>
      <c r="BL222" s="22" t="s">
        <v>144</v>
      </c>
      <c r="BM222" s="22" t="s">
        <v>410</v>
      </c>
    </row>
    <row r="223" spans="2:65" s="1" customFormat="1" ht="16.5" customHeight="1">
      <c r="B223" s="39"/>
      <c r="C223" s="190" t="s">
        <v>280</v>
      </c>
      <c r="D223" s="190" t="s">
        <v>140</v>
      </c>
      <c r="E223" s="191" t="s">
        <v>411</v>
      </c>
      <c r="F223" s="192" t="s">
        <v>412</v>
      </c>
      <c r="G223" s="193" t="s">
        <v>403</v>
      </c>
      <c r="H223" s="194">
        <v>1</v>
      </c>
      <c r="I223" s="195"/>
      <c r="J223" s="196">
        <f>ROUND(I223*H223,0)</f>
        <v>0</v>
      </c>
      <c r="K223" s="192" t="s">
        <v>148</v>
      </c>
      <c r="L223" s="59"/>
      <c r="M223" s="197" t="s">
        <v>22</v>
      </c>
      <c r="N223" s="198" t="s">
        <v>41</v>
      </c>
      <c r="O223" s="40"/>
      <c r="P223" s="199">
        <f>O223*H223</f>
        <v>0</v>
      </c>
      <c r="Q223" s="199">
        <v>0</v>
      </c>
      <c r="R223" s="199">
        <f>Q223*H223</f>
        <v>0</v>
      </c>
      <c r="S223" s="199">
        <v>0</v>
      </c>
      <c r="T223" s="200">
        <f>S223*H223</f>
        <v>0</v>
      </c>
      <c r="AR223" s="22" t="s">
        <v>144</v>
      </c>
      <c r="AT223" s="22" t="s">
        <v>140</v>
      </c>
      <c r="AU223" s="22" t="s">
        <v>79</v>
      </c>
      <c r="AY223" s="22" t="s">
        <v>137</v>
      </c>
      <c r="BE223" s="201">
        <f>IF(N223="základní",J223,0)</f>
        <v>0</v>
      </c>
      <c r="BF223" s="201">
        <f>IF(N223="snížená",J223,0)</f>
        <v>0</v>
      </c>
      <c r="BG223" s="201">
        <f>IF(N223="zákl. přenesená",J223,0)</f>
        <v>0</v>
      </c>
      <c r="BH223" s="201">
        <f>IF(N223="sníž. přenesená",J223,0)</f>
        <v>0</v>
      </c>
      <c r="BI223" s="201">
        <f>IF(N223="nulová",J223,0)</f>
        <v>0</v>
      </c>
      <c r="BJ223" s="22" t="s">
        <v>10</v>
      </c>
      <c r="BK223" s="201">
        <f>ROUND(I223*H223,0)</f>
        <v>0</v>
      </c>
      <c r="BL223" s="22" t="s">
        <v>144</v>
      </c>
      <c r="BM223" s="22" t="s">
        <v>413</v>
      </c>
    </row>
    <row r="224" spans="2:65" s="1" customFormat="1" ht="16.5" customHeight="1">
      <c r="B224" s="39"/>
      <c r="C224" s="190" t="s">
        <v>414</v>
      </c>
      <c r="D224" s="190" t="s">
        <v>140</v>
      </c>
      <c r="E224" s="191" t="s">
        <v>415</v>
      </c>
      <c r="F224" s="192" t="s">
        <v>416</v>
      </c>
      <c r="G224" s="193" t="s">
        <v>403</v>
      </c>
      <c r="H224" s="194">
        <v>1</v>
      </c>
      <c r="I224" s="195"/>
      <c r="J224" s="196">
        <f>ROUND(I224*H224,0)</f>
        <v>0</v>
      </c>
      <c r="K224" s="192" t="s">
        <v>148</v>
      </c>
      <c r="L224" s="59"/>
      <c r="M224" s="197" t="s">
        <v>22</v>
      </c>
      <c r="N224" s="198" t="s">
        <v>41</v>
      </c>
      <c r="O224" s="40"/>
      <c r="P224" s="199">
        <f>O224*H224</f>
        <v>0</v>
      </c>
      <c r="Q224" s="199">
        <v>0</v>
      </c>
      <c r="R224" s="199">
        <f>Q224*H224</f>
        <v>0</v>
      </c>
      <c r="S224" s="199">
        <v>0</v>
      </c>
      <c r="T224" s="200">
        <f>S224*H224</f>
        <v>0</v>
      </c>
      <c r="AR224" s="22" t="s">
        <v>144</v>
      </c>
      <c r="AT224" s="22" t="s">
        <v>140</v>
      </c>
      <c r="AU224" s="22" t="s">
        <v>79</v>
      </c>
      <c r="AY224" s="22" t="s">
        <v>137</v>
      </c>
      <c r="BE224" s="201">
        <f>IF(N224="základní",J224,0)</f>
        <v>0</v>
      </c>
      <c r="BF224" s="201">
        <f>IF(N224="snížená",J224,0)</f>
        <v>0</v>
      </c>
      <c r="BG224" s="201">
        <f>IF(N224="zákl. přenesená",J224,0)</f>
        <v>0</v>
      </c>
      <c r="BH224" s="201">
        <f>IF(N224="sníž. přenesená",J224,0)</f>
        <v>0</v>
      </c>
      <c r="BI224" s="201">
        <f>IF(N224="nulová",J224,0)</f>
        <v>0</v>
      </c>
      <c r="BJ224" s="22" t="s">
        <v>10</v>
      </c>
      <c r="BK224" s="201">
        <f>ROUND(I224*H224,0)</f>
        <v>0</v>
      </c>
      <c r="BL224" s="22" t="s">
        <v>144</v>
      </c>
      <c r="BM224" s="22" t="s">
        <v>417</v>
      </c>
    </row>
    <row r="225" spans="2:65" s="1" customFormat="1" ht="16.5" customHeight="1">
      <c r="B225" s="39"/>
      <c r="C225" s="190" t="s">
        <v>286</v>
      </c>
      <c r="D225" s="190" t="s">
        <v>140</v>
      </c>
      <c r="E225" s="191" t="s">
        <v>418</v>
      </c>
      <c r="F225" s="192" t="s">
        <v>419</v>
      </c>
      <c r="G225" s="193" t="s">
        <v>403</v>
      </c>
      <c r="H225" s="194">
        <v>1</v>
      </c>
      <c r="I225" s="195"/>
      <c r="J225" s="196">
        <f>ROUND(I225*H225,0)</f>
        <v>0</v>
      </c>
      <c r="K225" s="192" t="s">
        <v>148</v>
      </c>
      <c r="L225" s="59"/>
      <c r="M225" s="197" t="s">
        <v>22</v>
      </c>
      <c r="N225" s="198" t="s">
        <v>41</v>
      </c>
      <c r="O225" s="40"/>
      <c r="P225" s="199">
        <f>O225*H225</f>
        <v>0</v>
      </c>
      <c r="Q225" s="199">
        <v>0</v>
      </c>
      <c r="R225" s="199">
        <f>Q225*H225</f>
        <v>0</v>
      </c>
      <c r="S225" s="199">
        <v>0</v>
      </c>
      <c r="T225" s="200">
        <f>S225*H225</f>
        <v>0</v>
      </c>
      <c r="AR225" s="22" t="s">
        <v>144</v>
      </c>
      <c r="AT225" s="22" t="s">
        <v>140</v>
      </c>
      <c r="AU225" s="22" t="s">
        <v>79</v>
      </c>
      <c r="AY225" s="22" t="s">
        <v>137</v>
      </c>
      <c r="BE225" s="201">
        <f>IF(N225="základní",J225,0)</f>
        <v>0</v>
      </c>
      <c r="BF225" s="201">
        <f>IF(N225="snížená",J225,0)</f>
        <v>0</v>
      </c>
      <c r="BG225" s="201">
        <f>IF(N225="zákl. přenesená",J225,0)</f>
        <v>0</v>
      </c>
      <c r="BH225" s="201">
        <f>IF(N225="sníž. přenesená",J225,0)</f>
        <v>0</v>
      </c>
      <c r="BI225" s="201">
        <f>IF(N225="nulová",J225,0)</f>
        <v>0</v>
      </c>
      <c r="BJ225" s="22" t="s">
        <v>10</v>
      </c>
      <c r="BK225" s="201">
        <f>ROUND(I225*H225,0)</f>
        <v>0</v>
      </c>
      <c r="BL225" s="22" t="s">
        <v>144</v>
      </c>
      <c r="BM225" s="22" t="s">
        <v>420</v>
      </c>
    </row>
    <row r="226" spans="2:65" s="10" customFormat="1" ht="29.85" customHeight="1">
      <c r="B226" s="174"/>
      <c r="C226" s="175"/>
      <c r="D226" s="176" t="s">
        <v>69</v>
      </c>
      <c r="E226" s="188" t="s">
        <v>421</v>
      </c>
      <c r="F226" s="188" t="s">
        <v>422</v>
      </c>
      <c r="G226" s="175"/>
      <c r="H226" s="175"/>
      <c r="I226" s="178"/>
      <c r="J226" s="189">
        <f>BK226</f>
        <v>0</v>
      </c>
      <c r="K226" s="175"/>
      <c r="L226" s="180"/>
      <c r="M226" s="181"/>
      <c r="N226" s="182"/>
      <c r="O226" s="182"/>
      <c r="P226" s="183">
        <f>P227</f>
        <v>0</v>
      </c>
      <c r="Q226" s="182"/>
      <c r="R226" s="183">
        <f>R227</f>
        <v>0</v>
      </c>
      <c r="S226" s="182"/>
      <c r="T226" s="184">
        <f>T227</f>
        <v>0</v>
      </c>
      <c r="AR226" s="185" t="s">
        <v>10</v>
      </c>
      <c r="AT226" s="186" t="s">
        <v>69</v>
      </c>
      <c r="AU226" s="186" t="s">
        <v>10</v>
      </c>
      <c r="AY226" s="185" t="s">
        <v>137</v>
      </c>
      <c r="BK226" s="187">
        <f>BK227</f>
        <v>0</v>
      </c>
    </row>
    <row r="227" spans="2:65" s="1" customFormat="1" ht="16.5" customHeight="1">
      <c r="B227" s="39"/>
      <c r="C227" s="190" t="s">
        <v>423</v>
      </c>
      <c r="D227" s="190" t="s">
        <v>140</v>
      </c>
      <c r="E227" s="191" t="s">
        <v>424</v>
      </c>
      <c r="F227" s="192" t="s">
        <v>425</v>
      </c>
      <c r="G227" s="193" t="s">
        <v>403</v>
      </c>
      <c r="H227" s="194">
        <v>1</v>
      </c>
      <c r="I227" s="195"/>
      <c r="J227" s="196">
        <f>ROUND(I227*H227,0)</f>
        <v>0</v>
      </c>
      <c r="K227" s="192" t="s">
        <v>148</v>
      </c>
      <c r="L227" s="59"/>
      <c r="M227" s="197" t="s">
        <v>22</v>
      </c>
      <c r="N227" s="236" t="s">
        <v>41</v>
      </c>
      <c r="O227" s="237"/>
      <c r="P227" s="238">
        <f>O227*H227</f>
        <v>0</v>
      </c>
      <c r="Q227" s="238">
        <v>0</v>
      </c>
      <c r="R227" s="238">
        <f>Q227*H227</f>
        <v>0</v>
      </c>
      <c r="S227" s="238">
        <v>0</v>
      </c>
      <c r="T227" s="239">
        <f>S227*H227</f>
        <v>0</v>
      </c>
      <c r="AR227" s="22" t="s">
        <v>144</v>
      </c>
      <c r="AT227" s="22" t="s">
        <v>140</v>
      </c>
      <c r="AU227" s="22" t="s">
        <v>79</v>
      </c>
      <c r="AY227" s="22" t="s">
        <v>137</v>
      </c>
      <c r="BE227" s="201">
        <f>IF(N227="základní",J227,0)</f>
        <v>0</v>
      </c>
      <c r="BF227" s="201">
        <f>IF(N227="snížená",J227,0)</f>
        <v>0</v>
      </c>
      <c r="BG227" s="201">
        <f>IF(N227="zákl. přenesená",J227,0)</f>
        <v>0</v>
      </c>
      <c r="BH227" s="201">
        <f>IF(N227="sníž. přenesená",J227,0)</f>
        <v>0</v>
      </c>
      <c r="BI227" s="201">
        <f>IF(N227="nulová",J227,0)</f>
        <v>0</v>
      </c>
      <c r="BJ227" s="22" t="s">
        <v>10</v>
      </c>
      <c r="BK227" s="201">
        <f>ROUND(I227*H227,0)</f>
        <v>0</v>
      </c>
      <c r="BL227" s="22" t="s">
        <v>144</v>
      </c>
      <c r="BM227" s="22" t="s">
        <v>426</v>
      </c>
    </row>
    <row r="228" spans="2:65" s="1" customFormat="1" ht="6.95" customHeight="1">
      <c r="B228" s="54"/>
      <c r="C228" s="55"/>
      <c r="D228" s="55"/>
      <c r="E228" s="55"/>
      <c r="F228" s="55"/>
      <c r="G228" s="55"/>
      <c r="H228" s="55"/>
      <c r="I228" s="137"/>
      <c r="J228" s="55"/>
      <c r="K228" s="55"/>
      <c r="L228" s="59"/>
    </row>
  </sheetData>
  <sheetProtection algorithmName="SHA-512" hashValue="csBpVbrsvAUh1b1Aa5zs9yWs+aUs9niS8AFvIyqJiMSkU2HoEuW9MdLAQta/m4GR6pryEPszdDi7c60fKbvFIw==" saltValue="scDV2dlSH1zvsI3jLtHhUyyFIO06Wn9ecKCsTuSXkllFovEkBCVvPbNq2MkNqA4EyY4+MgKjLgoqoOV2I9uj0Q==" spinCount="100000" sheet="1" objects="1" scenarios="1" formatColumns="0" formatRows="0" autoFilter="0"/>
  <autoFilter ref="C91:K227"/>
  <mergeCells count="10">
    <mergeCell ref="J51:J52"/>
    <mergeCell ref="E82:H82"/>
    <mergeCell ref="E84:H84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91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4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92</v>
      </c>
      <c r="G1" s="369" t="s">
        <v>93</v>
      </c>
      <c r="H1" s="369"/>
      <c r="I1" s="113"/>
      <c r="J1" s="112" t="s">
        <v>94</v>
      </c>
      <c r="K1" s="111" t="s">
        <v>95</v>
      </c>
      <c r="L1" s="112" t="s">
        <v>96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AT2" s="22" t="s">
        <v>88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79</v>
      </c>
    </row>
    <row r="4" spans="1:70" ht="36.950000000000003" customHeight="1">
      <c r="B4" s="26"/>
      <c r="C4" s="27"/>
      <c r="D4" s="28" t="s">
        <v>97</v>
      </c>
      <c r="E4" s="27"/>
      <c r="F4" s="27"/>
      <c r="G4" s="27"/>
      <c r="H4" s="27"/>
      <c r="I4" s="115"/>
      <c r="J4" s="27"/>
      <c r="K4" s="29"/>
      <c r="M4" s="30" t="s">
        <v>13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>
      <c r="B6" s="26"/>
      <c r="C6" s="27"/>
      <c r="D6" s="35" t="s">
        <v>19</v>
      </c>
      <c r="E6" s="27"/>
      <c r="F6" s="27"/>
      <c r="G6" s="27"/>
      <c r="H6" s="27"/>
      <c r="I6" s="115"/>
      <c r="J6" s="27"/>
      <c r="K6" s="29"/>
    </row>
    <row r="7" spans="1:70" ht="16.5" customHeight="1">
      <c r="B7" s="26"/>
      <c r="C7" s="27"/>
      <c r="D7" s="27"/>
      <c r="E7" s="361" t="str">
        <f>'Rekapitulace stavby'!K6</f>
        <v>ZŠ NOVÝ HRADEC KRÁLOVÉ - OPRAVA STŘECH NA OBJEKTECH Č. P. 144, 145, 146 A VÝMĚNA VENKOVNÍ BETONOVÉ DLAŽBY NA DVOŘE</v>
      </c>
      <c r="F7" s="362"/>
      <c r="G7" s="362"/>
      <c r="H7" s="362"/>
      <c r="I7" s="115"/>
      <c r="J7" s="27"/>
      <c r="K7" s="29"/>
    </row>
    <row r="8" spans="1:70" s="1" customFormat="1">
      <c r="B8" s="39"/>
      <c r="C8" s="40"/>
      <c r="D8" s="35" t="s">
        <v>98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63" t="s">
        <v>539</v>
      </c>
      <c r="F9" s="364"/>
      <c r="G9" s="364"/>
      <c r="H9" s="364"/>
      <c r="I9" s="116"/>
      <c r="J9" s="40"/>
      <c r="K9" s="43"/>
    </row>
    <row r="10" spans="1:70" s="1" customFormat="1" ht="13.5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21</v>
      </c>
      <c r="E11" s="40"/>
      <c r="F11" s="33" t="s">
        <v>22</v>
      </c>
      <c r="G11" s="40"/>
      <c r="H11" s="40"/>
      <c r="I11" s="117" t="s">
        <v>23</v>
      </c>
      <c r="J11" s="33" t="s">
        <v>22</v>
      </c>
      <c r="K11" s="43"/>
    </row>
    <row r="12" spans="1:70" s="1" customFormat="1" ht="14.45" customHeight="1">
      <c r="B12" s="39"/>
      <c r="C12" s="40"/>
      <c r="D12" s="35" t="s">
        <v>24</v>
      </c>
      <c r="E12" s="40"/>
      <c r="F12" s="33" t="s">
        <v>25</v>
      </c>
      <c r="G12" s="40"/>
      <c r="H12" s="40"/>
      <c r="I12" s="117" t="s">
        <v>26</v>
      </c>
      <c r="J12" s="118" t="str">
        <f>'Rekapitulace stavby'!AN8</f>
        <v>4. 1. 2019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28</v>
      </c>
      <c r="E14" s="40"/>
      <c r="F14" s="40"/>
      <c r="G14" s="40"/>
      <c r="H14" s="40"/>
      <c r="I14" s="117" t="s">
        <v>29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 xml:space="preserve"> </v>
      </c>
      <c r="F15" s="40"/>
      <c r="G15" s="40"/>
      <c r="H15" s="40"/>
      <c r="I15" s="117" t="s">
        <v>30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31</v>
      </c>
      <c r="E17" s="40"/>
      <c r="F17" s="40"/>
      <c r="G17" s="40"/>
      <c r="H17" s="40"/>
      <c r="I17" s="117" t="s">
        <v>29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30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33</v>
      </c>
      <c r="E20" s="40"/>
      <c r="F20" s="40"/>
      <c r="G20" s="40"/>
      <c r="H20" s="40"/>
      <c r="I20" s="117" t="s">
        <v>29</v>
      </c>
      <c r="J20" s="33" t="str">
        <f>IF('Rekapitulace stavby'!AN16="","",'Rekapitulace stavby'!AN16)</f>
        <v/>
      </c>
      <c r="K20" s="43"/>
    </row>
    <row r="21" spans="2:11" s="1" customFormat="1" ht="18" customHeight="1">
      <c r="B21" s="39"/>
      <c r="C21" s="40"/>
      <c r="D21" s="40"/>
      <c r="E21" s="33" t="str">
        <f>IF('Rekapitulace stavby'!E17="","",'Rekapitulace stavby'!E17)</f>
        <v xml:space="preserve"> </v>
      </c>
      <c r="F21" s="40"/>
      <c r="G21" s="40"/>
      <c r="H21" s="40"/>
      <c r="I21" s="117" t="s">
        <v>30</v>
      </c>
      <c r="J21" s="33" t="str">
        <f>IF('Rekapitulace stavby'!AN17="","",'Rekapitulace stavby'!AN17)</f>
        <v/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35</v>
      </c>
      <c r="E23" s="40"/>
      <c r="F23" s="40"/>
      <c r="G23" s="40"/>
      <c r="H23" s="40"/>
      <c r="I23" s="116"/>
      <c r="J23" s="40"/>
      <c r="K23" s="43"/>
    </row>
    <row r="24" spans="2:11" s="6" customFormat="1" ht="16.5" customHeight="1">
      <c r="B24" s="119"/>
      <c r="C24" s="120"/>
      <c r="D24" s="120"/>
      <c r="E24" s="350" t="s">
        <v>22</v>
      </c>
      <c r="F24" s="350"/>
      <c r="G24" s="350"/>
      <c r="H24" s="350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36</v>
      </c>
      <c r="E27" s="40"/>
      <c r="F27" s="40"/>
      <c r="G27" s="40"/>
      <c r="H27" s="40"/>
      <c r="I27" s="116"/>
      <c r="J27" s="126">
        <f>ROUND(J78,2)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38</v>
      </c>
      <c r="G29" s="40"/>
      <c r="H29" s="40"/>
      <c r="I29" s="127" t="s">
        <v>37</v>
      </c>
      <c r="J29" s="44" t="s">
        <v>39</v>
      </c>
      <c r="K29" s="43"/>
    </row>
    <row r="30" spans="2:11" s="1" customFormat="1" ht="14.45" customHeight="1">
      <c r="B30" s="39"/>
      <c r="C30" s="40"/>
      <c r="D30" s="47" t="s">
        <v>40</v>
      </c>
      <c r="E30" s="47" t="s">
        <v>41</v>
      </c>
      <c r="F30" s="128">
        <f>ROUND(SUM(BE78:BE103), 2)</f>
        <v>0</v>
      </c>
      <c r="G30" s="40"/>
      <c r="H30" s="40"/>
      <c r="I30" s="129">
        <v>0.21</v>
      </c>
      <c r="J30" s="128">
        <f>ROUND(ROUND((SUM(BE78:BE103)),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42</v>
      </c>
      <c r="F31" s="128">
        <f>ROUND(SUM(BF78:BF103), 2)</f>
        <v>0</v>
      </c>
      <c r="G31" s="40"/>
      <c r="H31" s="40"/>
      <c r="I31" s="129">
        <v>0.15</v>
      </c>
      <c r="J31" s="128">
        <f>ROUND(ROUND((SUM(BF78:BF103)),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43</v>
      </c>
      <c r="F32" s="128">
        <f>ROUND(SUM(BG78:BG103),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44</v>
      </c>
      <c r="F33" s="128">
        <f>ROUND(SUM(BH78:BH103),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45</v>
      </c>
      <c r="F34" s="128">
        <f>ROUND(SUM(BI78:BI103),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46</v>
      </c>
      <c r="E36" s="77"/>
      <c r="F36" s="77"/>
      <c r="G36" s="132" t="s">
        <v>47</v>
      </c>
      <c r="H36" s="133" t="s">
        <v>48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100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19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16.5" customHeight="1">
      <c r="B45" s="39"/>
      <c r="C45" s="40"/>
      <c r="D45" s="40"/>
      <c r="E45" s="361" t="str">
        <f>E7</f>
        <v>ZŠ NOVÝ HRADEC KRÁLOVÉ - OPRAVA STŘECH NA OBJEKTECH Č. P. 144, 145, 146 A VÝMĚNA VENKOVNÍ BETONOVÉ DLAŽBY NA DVOŘE</v>
      </c>
      <c r="F45" s="362"/>
      <c r="G45" s="362"/>
      <c r="H45" s="362"/>
      <c r="I45" s="116"/>
      <c r="J45" s="40"/>
      <c r="K45" s="43"/>
    </row>
    <row r="46" spans="2:11" s="1" customFormat="1" ht="14.45" customHeight="1">
      <c r="B46" s="39"/>
      <c r="C46" s="35" t="s">
        <v>98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17.25" customHeight="1">
      <c r="B47" s="39"/>
      <c r="C47" s="40"/>
      <c r="D47" s="40"/>
      <c r="E47" s="363" t="str">
        <f>E9</f>
        <v>SO 04 - Hromosvody</v>
      </c>
      <c r="F47" s="364"/>
      <c r="G47" s="364"/>
      <c r="H47" s="364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24</v>
      </c>
      <c r="D49" s="40"/>
      <c r="E49" s="40"/>
      <c r="F49" s="33" t="str">
        <f>F12</f>
        <v xml:space="preserve"> </v>
      </c>
      <c r="G49" s="40"/>
      <c r="H49" s="40"/>
      <c r="I49" s="117" t="s">
        <v>26</v>
      </c>
      <c r="J49" s="118" t="str">
        <f>IF(J12="","",J12)</f>
        <v>4. 1. 2019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>
      <c r="B51" s="39"/>
      <c r="C51" s="35" t="s">
        <v>28</v>
      </c>
      <c r="D51" s="40"/>
      <c r="E51" s="40"/>
      <c r="F51" s="33" t="str">
        <f>E15</f>
        <v xml:space="preserve"> </v>
      </c>
      <c r="G51" s="40"/>
      <c r="H51" s="40"/>
      <c r="I51" s="117" t="s">
        <v>33</v>
      </c>
      <c r="J51" s="350" t="str">
        <f>E21</f>
        <v xml:space="preserve"> </v>
      </c>
      <c r="K51" s="43"/>
    </row>
    <row r="52" spans="2:47" s="1" customFormat="1" ht="14.45" customHeight="1">
      <c r="B52" s="39"/>
      <c r="C52" s="35" t="s">
        <v>31</v>
      </c>
      <c r="D52" s="40"/>
      <c r="E52" s="40"/>
      <c r="F52" s="33" t="str">
        <f>IF(E18="","",E18)</f>
        <v/>
      </c>
      <c r="G52" s="40"/>
      <c r="H52" s="40"/>
      <c r="I52" s="116"/>
      <c r="J52" s="365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101</v>
      </c>
      <c r="D54" s="130"/>
      <c r="E54" s="130"/>
      <c r="F54" s="130"/>
      <c r="G54" s="130"/>
      <c r="H54" s="130"/>
      <c r="I54" s="143"/>
      <c r="J54" s="144" t="s">
        <v>102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103</v>
      </c>
      <c r="D56" s="40"/>
      <c r="E56" s="40"/>
      <c r="F56" s="40"/>
      <c r="G56" s="40"/>
      <c r="H56" s="40"/>
      <c r="I56" s="116"/>
      <c r="J56" s="126">
        <f>J78</f>
        <v>0</v>
      </c>
      <c r="K56" s="43"/>
      <c r="AU56" s="22" t="s">
        <v>104</v>
      </c>
    </row>
    <row r="57" spans="2:47" s="7" customFormat="1" ht="24.95" customHeight="1">
      <c r="B57" s="147"/>
      <c r="C57" s="148"/>
      <c r="D57" s="149" t="s">
        <v>540</v>
      </c>
      <c r="E57" s="150"/>
      <c r="F57" s="150"/>
      <c r="G57" s="150"/>
      <c r="H57" s="150"/>
      <c r="I57" s="151"/>
      <c r="J57" s="152">
        <f>J79</f>
        <v>0</v>
      </c>
      <c r="K57" s="153"/>
    </row>
    <row r="58" spans="2:47" s="7" customFormat="1" ht="24.95" customHeight="1">
      <c r="B58" s="147"/>
      <c r="C58" s="148"/>
      <c r="D58" s="149" t="s">
        <v>541</v>
      </c>
      <c r="E58" s="150"/>
      <c r="F58" s="150"/>
      <c r="G58" s="150"/>
      <c r="H58" s="150"/>
      <c r="I58" s="151"/>
      <c r="J58" s="152">
        <f>J100</f>
        <v>0</v>
      </c>
      <c r="K58" s="153"/>
    </row>
    <row r="59" spans="2:47" s="1" customFormat="1" ht="21.75" customHeight="1">
      <c r="B59" s="39"/>
      <c r="C59" s="40"/>
      <c r="D59" s="40"/>
      <c r="E59" s="40"/>
      <c r="F59" s="40"/>
      <c r="G59" s="40"/>
      <c r="H59" s="40"/>
      <c r="I59" s="116"/>
      <c r="J59" s="40"/>
      <c r="K59" s="43"/>
    </row>
    <row r="60" spans="2:47" s="1" customFormat="1" ht="6.95" customHeight="1">
      <c r="B60" s="54"/>
      <c r="C60" s="55"/>
      <c r="D60" s="55"/>
      <c r="E60" s="55"/>
      <c r="F60" s="55"/>
      <c r="G60" s="55"/>
      <c r="H60" s="55"/>
      <c r="I60" s="137"/>
      <c r="J60" s="55"/>
      <c r="K60" s="56"/>
    </row>
    <row r="64" spans="2:47" s="1" customFormat="1" ht="6.95" customHeight="1">
      <c r="B64" s="57"/>
      <c r="C64" s="58"/>
      <c r="D64" s="58"/>
      <c r="E64" s="58"/>
      <c r="F64" s="58"/>
      <c r="G64" s="58"/>
      <c r="H64" s="58"/>
      <c r="I64" s="140"/>
      <c r="J64" s="58"/>
      <c r="K64" s="58"/>
      <c r="L64" s="59"/>
    </row>
    <row r="65" spans="2:65" s="1" customFormat="1" ht="36.950000000000003" customHeight="1">
      <c r="B65" s="39"/>
      <c r="C65" s="60" t="s">
        <v>121</v>
      </c>
      <c r="D65" s="61"/>
      <c r="E65" s="61"/>
      <c r="F65" s="61"/>
      <c r="G65" s="61"/>
      <c r="H65" s="61"/>
      <c r="I65" s="161"/>
      <c r="J65" s="61"/>
      <c r="K65" s="61"/>
      <c r="L65" s="59"/>
    </row>
    <row r="66" spans="2:65" s="1" customFormat="1" ht="6.95" customHeight="1">
      <c r="B66" s="39"/>
      <c r="C66" s="61"/>
      <c r="D66" s="61"/>
      <c r="E66" s="61"/>
      <c r="F66" s="61"/>
      <c r="G66" s="61"/>
      <c r="H66" s="61"/>
      <c r="I66" s="161"/>
      <c r="J66" s="61"/>
      <c r="K66" s="61"/>
      <c r="L66" s="59"/>
    </row>
    <row r="67" spans="2:65" s="1" customFormat="1" ht="14.45" customHeight="1">
      <c r="B67" s="39"/>
      <c r="C67" s="63" t="s">
        <v>19</v>
      </c>
      <c r="D67" s="61"/>
      <c r="E67" s="61"/>
      <c r="F67" s="61"/>
      <c r="G67" s="61"/>
      <c r="H67" s="61"/>
      <c r="I67" s="161"/>
      <c r="J67" s="61"/>
      <c r="K67" s="61"/>
      <c r="L67" s="59"/>
    </row>
    <row r="68" spans="2:65" s="1" customFormat="1" ht="16.5" customHeight="1">
      <c r="B68" s="39"/>
      <c r="C68" s="61"/>
      <c r="D68" s="61"/>
      <c r="E68" s="366" t="str">
        <f>E7</f>
        <v>ZŠ NOVÝ HRADEC KRÁLOVÉ - OPRAVA STŘECH NA OBJEKTECH Č. P. 144, 145, 146 A VÝMĚNA VENKOVNÍ BETONOVÉ DLAŽBY NA DVOŘE</v>
      </c>
      <c r="F68" s="367"/>
      <c r="G68" s="367"/>
      <c r="H68" s="367"/>
      <c r="I68" s="161"/>
      <c r="J68" s="61"/>
      <c r="K68" s="61"/>
      <c r="L68" s="59"/>
    </row>
    <row r="69" spans="2:65" s="1" customFormat="1" ht="14.45" customHeight="1">
      <c r="B69" s="39"/>
      <c r="C69" s="63" t="s">
        <v>98</v>
      </c>
      <c r="D69" s="61"/>
      <c r="E69" s="61"/>
      <c r="F69" s="61"/>
      <c r="G69" s="61"/>
      <c r="H69" s="61"/>
      <c r="I69" s="161"/>
      <c r="J69" s="61"/>
      <c r="K69" s="61"/>
      <c r="L69" s="59"/>
    </row>
    <row r="70" spans="2:65" s="1" customFormat="1" ht="17.25" customHeight="1">
      <c r="B70" s="39"/>
      <c r="C70" s="61"/>
      <c r="D70" s="61"/>
      <c r="E70" s="357" t="str">
        <f>E9</f>
        <v>SO 04 - Hromosvody</v>
      </c>
      <c r="F70" s="368"/>
      <c r="G70" s="368"/>
      <c r="H70" s="368"/>
      <c r="I70" s="161"/>
      <c r="J70" s="61"/>
      <c r="K70" s="61"/>
      <c r="L70" s="59"/>
    </row>
    <row r="71" spans="2:65" s="1" customFormat="1" ht="6.95" customHeight="1">
      <c r="B71" s="39"/>
      <c r="C71" s="61"/>
      <c r="D71" s="61"/>
      <c r="E71" s="61"/>
      <c r="F71" s="61"/>
      <c r="G71" s="61"/>
      <c r="H71" s="61"/>
      <c r="I71" s="161"/>
      <c r="J71" s="61"/>
      <c r="K71" s="61"/>
      <c r="L71" s="59"/>
    </row>
    <row r="72" spans="2:65" s="1" customFormat="1" ht="18" customHeight="1">
      <c r="B72" s="39"/>
      <c r="C72" s="63" t="s">
        <v>24</v>
      </c>
      <c r="D72" s="61"/>
      <c r="E72" s="61"/>
      <c r="F72" s="162" t="str">
        <f>F12</f>
        <v xml:space="preserve"> </v>
      </c>
      <c r="G72" s="61"/>
      <c r="H72" s="61"/>
      <c r="I72" s="163" t="s">
        <v>26</v>
      </c>
      <c r="J72" s="71" t="str">
        <f>IF(J12="","",J12)</f>
        <v>4. 1. 2019</v>
      </c>
      <c r="K72" s="61"/>
      <c r="L72" s="59"/>
    </row>
    <row r="73" spans="2:65" s="1" customFormat="1" ht="6.95" customHeight="1">
      <c r="B73" s="39"/>
      <c r="C73" s="61"/>
      <c r="D73" s="61"/>
      <c r="E73" s="61"/>
      <c r="F73" s="61"/>
      <c r="G73" s="61"/>
      <c r="H73" s="61"/>
      <c r="I73" s="161"/>
      <c r="J73" s="61"/>
      <c r="K73" s="61"/>
      <c r="L73" s="59"/>
    </row>
    <row r="74" spans="2:65" s="1" customFormat="1">
      <c r="B74" s="39"/>
      <c r="C74" s="63" t="s">
        <v>28</v>
      </c>
      <c r="D74" s="61"/>
      <c r="E74" s="61"/>
      <c r="F74" s="162" t="str">
        <f>E15</f>
        <v xml:space="preserve"> </v>
      </c>
      <c r="G74" s="61"/>
      <c r="H74" s="61"/>
      <c r="I74" s="163" t="s">
        <v>33</v>
      </c>
      <c r="J74" s="162" t="str">
        <f>E21</f>
        <v xml:space="preserve"> </v>
      </c>
      <c r="K74" s="61"/>
      <c r="L74" s="59"/>
    </row>
    <row r="75" spans="2:65" s="1" customFormat="1" ht="14.45" customHeight="1">
      <c r="B75" s="39"/>
      <c r="C75" s="63" t="s">
        <v>31</v>
      </c>
      <c r="D75" s="61"/>
      <c r="E75" s="61"/>
      <c r="F75" s="162" t="str">
        <f>IF(E18="","",E18)</f>
        <v/>
      </c>
      <c r="G75" s="61"/>
      <c r="H75" s="61"/>
      <c r="I75" s="161"/>
      <c r="J75" s="61"/>
      <c r="K75" s="61"/>
      <c r="L75" s="59"/>
    </row>
    <row r="76" spans="2:65" s="1" customFormat="1" ht="10.35" customHeight="1">
      <c r="B76" s="39"/>
      <c r="C76" s="61"/>
      <c r="D76" s="61"/>
      <c r="E76" s="61"/>
      <c r="F76" s="61"/>
      <c r="G76" s="61"/>
      <c r="H76" s="61"/>
      <c r="I76" s="161"/>
      <c r="J76" s="61"/>
      <c r="K76" s="61"/>
      <c r="L76" s="59"/>
    </row>
    <row r="77" spans="2:65" s="9" customFormat="1" ht="29.25" customHeight="1">
      <c r="B77" s="164"/>
      <c r="C77" s="165" t="s">
        <v>122</v>
      </c>
      <c r="D77" s="166" t="s">
        <v>55</v>
      </c>
      <c r="E77" s="166" t="s">
        <v>51</v>
      </c>
      <c r="F77" s="166" t="s">
        <v>123</v>
      </c>
      <c r="G77" s="166" t="s">
        <v>124</v>
      </c>
      <c r="H77" s="166" t="s">
        <v>125</v>
      </c>
      <c r="I77" s="167" t="s">
        <v>126</v>
      </c>
      <c r="J77" s="166" t="s">
        <v>102</v>
      </c>
      <c r="K77" s="168" t="s">
        <v>127</v>
      </c>
      <c r="L77" s="169"/>
      <c r="M77" s="79" t="s">
        <v>128</v>
      </c>
      <c r="N77" s="80" t="s">
        <v>40</v>
      </c>
      <c r="O77" s="80" t="s">
        <v>129</v>
      </c>
      <c r="P77" s="80" t="s">
        <v>130</v>
      </c>
      <c r="Q77" s="80" t="s">
        <v>131</v>
      </c>
      <c r="R77" s="80" t="s">
        <v>132</v>
      </c>
      <c r="S77" s="80" t="s">
        <v>133</v>
      </c>
      <c r="T77" s="81" t="s">
        <v>134</v>
      </c>
    </row>
    <row r="78" spans="2:65" s="1" customFormat="1" ht="29.25" customHeight="1">
      <c r="B78" s="39"/>
      <c r="C78" s="85" t="s">
        <v>103</v>
      </c>
      <c r="D78" s="61"/>
      <c r="E78" s="61"/>
      <c r="F78" s="61"/>
      <c r="G78" s="61"/>
      <c r="H78" s="61"/>
      <c r="I78" s="161"/>
      <c r="J78" s="170">
        <f>BK78</f>
        <v>0</v>
      </c>
      <c r="K78" s="61"/>
      <c r="L78" s="59"/>
      <c r="M78" s="82"/>
      <c r="N78" s="83"/>
      <c r="O78" s="83"/>
      <c r="P78" s="171">
        <f>P79+P100</f>
        <v>0</v>
      </c>
      <c r="Q78" s="83"/>
      <c r="R78" s="171">
        <f>R79+R100</f>
        <v>0</v>
      </c>
      <c r="S78" s="83"/>
      <c r="T78" s="172">
        <f>T79+T100</f>
        <v>0</v>
      </c>
      <c r="AT78" s="22" t="s">
        <v>69</v>
      </c>
      <c r="AU78" s="22" t="s">
        <v>104</v>
      </c>
      <c r="BK78" s="173">
        <f>BK79+BK100</f>
        <v>0</v>
      </c>
    </row>
    <row r="79" spans="2:65" s="10" customFormat="1" ht="37.35" customHeight="1">
      <c r="B79" s="174"/>
      <c r="C79" s="175"/>
      <c r="D79" s="176" t="s">
        <v>69</v>
      </c>
      <c r="E79" s="177" t="s">
        <v>542</v>
      </c>
      <c r="F79" s="177" t="s">
        <v>543</v>
      </c>
      <c r="G79" s="175"/>
      <c r="H79" s="175"/>
      <c r="I79" s="178"/>
      <c r="J79" s="179">
        <f>BK79</f>
        <v>0</v>
      </c>
      <c r="K79" s="175"/>
      <c r="L79" s="180"/>
      <c r="M79" s="181"/>
      <c r="N79" s="182"/>
      <c r="O79" s="182"/>
      <c r="P79" s="183">
        <f>SUM(P80:P99)</f>
        <v>0</v>
      </c>
      <c r="Q79" s="182"/>
      <c r="R79" s="183">
        <f>SUM(R80:R99)</f>
        <v>0</v>
      </c>
      <c r="S79" s="182"/>
      <c r="T79" s="184">
        <f>SUM(T80:T99)</f>
        <v>0</v>
      </c>
      <c r="AR79" s="185" t="s">
        <v>10</v>
      </c>
      <c r="AT79" s="186" t="s">
        <v>69</v>
      </c>
      <c r="AU79" s="186" t="s">
        <v>70</v>
      </c>
      <c r="AY79" s="185" t="s">
        <v>137</v>
      </c>
      <c r="BK79" s="187">
        <f>SUM(BK80:BK99)</f>
        <v>0</v>
      </c>
    </row>
    <row r="80" spans="2:65" s="1" customFormat="1" ht="16.5" customHeight="1">
      <c r="B80" s="39"/>
      <c r="C80" s="225" t="s">
        <v>10</v>
      </c>
      <c r="D80" s="225" t="s">
        <v>215</v>
      </c>
      <c r="E80" s="226" t="s">
        <v>544</v>
      </c>
      <c r="F80" s="227" t="s">
        <v>545</v>
      </c>
      <c r="G80" s="228" t="s">
        <v>546</v>
      </c>
      <c r="H80" s="229">
        <v>39.700000000000003</v>
      </c>
      <c r="I80" s="230"/>
      <c r="J80" s="231">
        <f t="shared" ref="J80:J99" si="0">ROUND(I80*H80,0)</f>
        <v>0</v>
      </c>
      <c r="K80" s="227" t="s">
        <v>22</v>
      </c>
      <c r="L80" s="232"/>
      <c r="M80" s="233" t="s">
        <v>22</v>
      </c>
      <c r="N80" s="234" t="s">
        <v>41</v>
      </c>
      <c r="O80" s="40"/>
      <c r="P80" s="199">
        <f t="shared" ref="P80:P99" si="1">O80*H80</f>
        <v>0</v>
      </c>
      <c r="Q80" s="199">
        <v>0</v>
      </c>
      <c r="R80" s="199">
        <f t="shared" ref="R80:R99" si="2">Q80*H80</f>
        <v>0</v>
      </c>
      <c r="S80" s="199">
        <v>0</v>
      </c>
      <c r="T80" s="200">
        <f t="shared" ref="T80:T99" si="3">S80*H80</f>
        <v>0</v>
      </c>
      <c r="AR80" s="22" t="s">
        <v>160</v>
      </c>
      <c r="AT80" s="22" t="s">
        <v>215</v>
      </c>
      <c r="AU80" s="22" t="s">
        <v>10</v>
      </c>
      <c r="AY80" s="22" t="s">
        <v>137</v>
      </c>
      <c r="BE80" s="201">
        <f t="shared" ref="BE80:BE99" si="4">IF(N80="základní",J80,0)</f>
        <v>0</v>
      </c>
      <c r="BF80" s="201">
        <f t="shared" ref="BF80:BF99" si="5">IF(N80="snížená",J80,0)</f>
        <v>0</v>
      </c>
      <c r="BG80" s="201">
        <f t="shared" ref="BG80:BG99" si="6">IF(N80="zákl. přenesená",J80,0)</f>
        <v>0</v>
      </c>
      <c r="BH80" s="201">
        <f t="shared" ref="BH80:BH99" si="7">IF(N80="sníž. přenesená",J80,0)</f>
        <v>0</v>
      </c>
      <c r="BI80" s="201">
        <f t="shared" ref="BI80:BI99" si="8">IF(N80="nulová",J80,0)</f>
        <v>0</v>
      </c>
      <c r="BJ80" s="22" t="s">
        <v>10</v>
      </c>
      <c r="BK80" s="201">
        <f t="shared" ref="BK80:BK99" si="9">ROUND(I80*H80,0)</f>
        <v>0</v>
      </c>
      <c r="BL80" s="22" t="s">
        <v>144</v>
      </c>
      <c r="BM80" s="22" t="s">
        <v>547</v>
      </c>
    </row>
    <row r="81" spans="2:65" s="1" customFormat="1" ht="16.5" customHeight="1">
      <c r="B81" s="39"/>
      <c r="C81" s="225" t="s">
        <v>79</v>
      </c>
      <c r="D81" s="225" t="s">
        <v>215</v>
      </c>
      <c r="E81" s="226" t="s">
        <v>548</v>
      </c>
      <c r="F81" s="227" t="s">
        <v>549</v>
      </c>
      <c r="G81" s="228" t="s">
        <v>143</v>
      </c>
      <c r="H81" s="229">
        <v>104</v>
      </c>
      <c r="I81" s="230"/>
      <c r="J81" s="231">
        <f t="shared" si="0"/>
        <v>0</v>
      </c>
      <c r="K81" s="227" t="s">
        <v>22</v>
      </c>
      <c r="L81" s="232"/>
      <c r="M81" s="233" t="s">
        <v>22</v>
      </c>
      <c r="N81" s="234" t="s">
        <v>41</v>
      </c>
      <c r="O81" s="40"/>
      <c r="P81" s="199">
        <f t="shared" si="1"/>
        <v>0</v>
      </c>
      <c r="Q81" s="199">
        <v>0</v>
      </c>
      <c r="R81" s="199">
        <f t="shared" si="2"/>
        <v>0</v>
      </c>
      <c r="S81" s="199">
        <v>0</v>
      </c>
      <c r="T81" s="200">
        <f t="shared" si="3"/>
        <v>0</v>
      </c>
      <c r="AR81" s="22" t="s">
        <v>160</v>
      </c>
      <c r="AT81" s="22" t="s">
        <v>215</v>
      </c>
      <c r="AU81" s="22" t="s">
        <v>10</v>
      </c>
      <c r="AY81" s="22" t="s">
        <v>137</v>
      </c>
      <c r="BE81" s="201">
        <f t="shared" si="4"/>
        <v>0</v>
      </c>
      <c r="BF81" s="201">
        <f t="shared" si="5"/>
        <v>0</v>
      </c>
      <c r="BG81" s="201">
        <f t="shared" si="6"/>
        <v>0</v>
      </c>
      <c r="BH81" s="201">
        <f t="shared" si="7"/>
        <v>0</v>
      </c>
      <c r="BI81" s="201">
        <f t="shared" si="8"/>
        <v>0</v>
      </c>
      <c r="BJ81" s="22" t="s">
        <v>10</v>
      </c>
      <c r="BK81" s="201">
        <f t="shared" si="9"/>
        <v>0</v>
      </c>
      <c r="BL81" s="22" t="s">
        <v>144</v>
      </c>
      <c r="BM81" s="22" t="s">
        <v>550</v>
      </c>
    </row>
    <row r="82" spans="2:65" s="1" customFormat="1" ht="16.5" customHeight="1">
      <c r="B82" s="39"/>
      <c r="C82" s="225" t="s">
        <v>144</v>
      </c>
      <c r="D82" s="225" t="s">
        <v>215</v>
      </c>
      <c r="E82" s="226" t="s">
        <v>551</v>
      </c>
      <c r="F82" s="227" t="s">
        <v>552</v>
      </c>
      <c r="G82" s="228" t="s">
        <v>143</v>
      </c>
      <c r="H82" s="229">
        <v>103</v>
      </c>
      <c r="I82" s="230"/>
      <c r="J82" s="231">
        <f t="shared" si="0"/>
        <v>0</v>
      </c>
      <c r="K82" s="227" t="s">
        <v>22</v>
      </c>
      <c r="L82" s="232"/>
      <c r="M82" s="233" t="s">
        <v>22</v>
      </c>
      <c r="N82" s="234" t="s">
        <v>41</v>
      </c>
      <c r="O82" s="40"/>
      <c r="P82" s="199">
        <f t="shared" si="1"/>
        <v>0</v>
      </c>
      <c r="Q82" s="199">
        <v>0</v>
      </c>
      <c r="R82" s="199">
        <f t="shared" si="2"/>
        <v>0</v>
      </c>
      <c r="S82" s="199">
        <v>0</v>
      </c>
      <c r="T82" s="200">
        <f t="shared" si="3"/>
        <v>0</v>
      </c>
      <c r="AR82" s="22" t="s">
        <v>160</v>
      </c>
      <c r="AT82" s="22" t="s">
        <v>215</v>
      </c>
      <c r="AU82" s="22" t="s">
        <v>10</v>
      </c>
      <c r="AY82" s="22" t="s">
        <v>137</v>
      </c>
      <c r="BE82" s="201">
        <f t="shared" si="4"/>
        <v>0</v>
      </c>
      <c r="BF82" s="201">
        <f t="shared" si="5"/>
        <v>0</v>
      </c>
      <c r="BG82" s="201">
        <f t="shared" si="6"/>
        <v>0</v>
      </c>
      <c r="BH82" s="201">
        <f t="shared" si="7"/>
        <v>0</v>
      </c>
      <c r="BI82" s="201">
        <f t="shared" si="8"/>
        <v>0</v>
      </c>
      <c r="BJ82" s="22" t="s">
        <v>10</v>
      </c>
      <c r="BK82" s="201">
        <f t="shared" si="9"/>
        <v>0</v>
      </c>
      <c r="BL82" s="22" t="s">
        <v>144</v>
      </c>
      <c r="BM82" s="22" t="s">
        <v>553</v>
      </c>
    </row>
    <row r="83" spans="2:65" s="1" customFormat="1" ht="16.5" customHeight="1">
      <c r="B83" s="39"/>
      <c r="C83" s="225" t="s">
        <v>138</v>
      </c>
      <c r="D83" s="225" t="s">
        <v>215</v>
      </c>
      <c r="E83" s="226" t="s">
        <v>554</v>
      </c>
      <c r="F83" s="227" t="s">
        <v>555</v>
      </c>
      <c r="G83" s="228" t="s">
        <v>143</v>
      </c>
      <c r="H83" s="229">
        <v>10</v>
      </c>
      <c r="I83" s="230"/>
      <c r="J83" s="231">
        <f t="shared" si="0"/>
        <v>0</v>
      </c>
      <c r="K83" s="227" t="s">
        <v>22</v>
      </c>
      <c r="L83" s="232"/>
      <c r="M83" s="233" t="s">
        <v>22</v>
      </c>
      <c r="N83" s="234" t="s">
        <v>41</v>
      </c>
      <c r="O83" s="40"/>
      <c r="P83" s="199">
        <f t="shared" si="1"/>
        <v>0</v>
      </c>
      <c r="Q83" s="199">
        <v>0</v>
      </c>
      <c r="R83" s="199">
        <f t="shared" si="2"/>
        <v>0</v>
      </c>
      <c r="S83" s="199">
        <v>0</v>
      </c>
      <c r="T83" s="200">
        <f t="shared" si="3"/>
        <v>0</v>
      </c>
      <c r="AR83" s="22" t="s">
        <v>160</v>
      </c>
      <c r="AT83" s="22" t="s">
        <v>215</v>
      </c>
      <c r="AU83" s="22" t="s">
        <v>10</v>
      </c>
      <c r="AY83" s="22" t="s">
        <v>137</v>
      </c>
      <c r="BE83" s="201">
        <f t="shared" si="4"/>
        <v>0</v>
      </c>
      <c r="BF83" s="201">
        <f t="shared" si="5"/>
        <v>0</v>
      </c>
      <c r="BG83" s="201">
        <f t="shared" si="6"/>
        <v>0</v>
      </c>
      <c r="BH83" s="201">
        <f t="shared" si="7"/>
        <v>0</v>
      </c>
      <c r="BI83" s="201">
        <f t="shared" si="8"/>
        <v>0</v>
      </c>
      <c r="BJ83" s="22" t="s">
        <v>10</v>
      </c>
      <c r="BK83" s="201">
        <f t="shared" si="9"/>
        <v>0</v>
      </c>
      <c r="BL83" s="22" t="s">
        <v>144</v>
      </c>
      <c r="BM83" s="22" t="s">
        <v>556</v>
      </c>
    </row>
    <row r="84" spans="2:65" s="1" customFormat="1" ht="16.5" customHeight="1">
      <c r="B84" s="39"/>
      <c r="C84" s="225" t="s">
        <v>160</v>
      </c>
      <c r="D84" s="225" t="s">
        <v>215</v>
      </c>
      <c r="E84" s="226" t="s">
        <v>557</v>
      </c>
      <c r="F84" s="227" t="s">
        <v>558</v>
      </c>
      <c r="G84" s="228" t="s">
        <v>143</v>
      </c>
      <c r="H84" s="229">
        <v>10</v>
      </c>
      <c r="I84" s="230"/>
      <c r="J84" s="231">
        <f t="shared" si="0"/>
        <v>0</v>
      </c>
      <c r="K84" s="227" t="s">
        <v>22</v>
      </c>
      <c r="L84" s="232"/>
      <c r="M84" s="233" t="s">
        <v>22</v>
      </c>
      <c r="N84" s="234" t="s">
        <v>41</v>
      </c>
      <c r="O84" s="40"/>
      <c r="P84" s="199">
        <f t="shared" si="1"/>
        <v>0</v>
      </c>
      <c r="Q84" s="199">
        <v>0</v>
      </c>
      <c r="R84" s="199">
        <f t="shared" si="2"/>
        <v>0</v>
      </c>
      <c r="S84" s="199">
        <v>0</v>
      </c>
      <c r="T84" s="200">
        <f t="shared" si="3"/>
        <v>0</v>
      </c>
      <c r="AR84" s="22" t="s">
        <v>160</v>
      </c>
      <c r="AT84" s="22" t="s">
        <v>215</v>
      </c>
      <c r="AU84" s="22" t="s">
        <v>10</v>
      </c>
      <c r="AY84" s="22" t="s">
        <v>137</v>
      </c>
      <c r="BE84" s="201">
        <f t="shared" si="4"/>
        <v>0</v>
      </c>
      <c r="BF84" s="201">
        <f t="shared" si="5"/>
        <v>0</v>
      </c>
      <c r="BG84" s="201">
        <f t="shared" si="6"/>
        <v>0</v>
      </c>
      <c r="BH84" s="201">
        <f t="shared" si="7"/>
        <v>0</v>
      </c>
      <c r="BI84" s="201">
        <f t="shared" si="8"/>
        <v>0</v>
      </c>
      <c r="BJ84" s="22" t="s">
        <v>10</v>
      </c>
      <c r="BK84" s="201">
        <f t="shared" si="9"/>
        <v>0</v>
      </c>
      <c r="BL84" s="22" t="s">
        <v>144</v>
      </c>
      <c r="BM84" s="22" t="s">
        <v>559</v>
      </c>
    </row>
    <row r="85" spans="2:65" s="1" customFormat="1" ht="16.5" customHeight="1">
      <c r="B85" s="39"/>
      <c r="C85" s="225" t="s">
        <v>152</v>
      </c>
      <c r="D85" s="225" t="s">
        <v>215</v>
      </c>
      <c r="E85" s="226" t="s">
        <v>560</v>
      </c>
      <c r="F85" s="227" t="s">
        <v>561</v>
      </c>
      <c r="G85" s="228" t="s">
        <v>143</v>
      </c>
      <c r="H85" s="229">
        <v>25</v>
      </c>
      <c r="I85" s="230"/>
      <c r="J85" s="231">
        <f t="shared" si="0"/>
        <v>0</v>
      </c>
      <c r="K85" s="227" t="s">
        <v>22</v>
      </c>
      <c r="L85" s="232"/>
      <c r="M85" s="233" t="s">
        <v>22</v>
      </c>
      <c r="N85" s="234" t="s">
        <v>41</v>
      </c>
      <c r="O85" s="40"/>
      <c r="P85" s="199">
        <f t="shared" si="1"/>
        <v>0</v>
      </c>
      <c r="Q85" s="199">
        <v>0</v>
      </c>
      <c r="R85" s="199">
        <f t="shared" si="2"/>
        <v>0</v>
      </c>
      <c r="S85" s="199">
        <v>0</v>
      </c>
      <c r="T85" s="200">
        <f t="shared" si="3"/>
        <v>0</v>
      </c>
      <c r="AR85" s="22" t="s">
        <v>160</v>
      </c>
      <c r="AT85" s="22" t="s">
        <v>215</v>
      </c>
      <c r="AU85" s="22" t="s">
        <v>10</v>
      </c>
      <c r="AY85" s="22" t="s">
        <v>137</v>
      </c>
      <c r="BE85" s="201">
        <f t="shared" si="4"/>
        <v>0</v>
      </c>
      <c r="BF85" s="201">
        <f t="shared" si="5"/>
        <v>0</v>
      </c>
      <c r="BG85" s="201">
        <f t="shared" si="6"/>
        <v>0</v>
      </c>
      <c r="BH85" s="201">
        <f t="shared" si="7"/>
        <v>0</v>
      </c>
      <c r="BI85" s="201">
        <f t="shared" si="8"/>
        <v>0</v>
      </c>
      <c r="BJ85" s="22" t="s">
        <v>10</v>
      </c>
      <c r="BK85" s="201">
        <f t="shared" si="9"/>
        <v>0</v>
      </c>
      <c r="BL85" s="22" t="s">
        <v>144</v>
      </c>
      <c r="BM85" s="22" t="s">
        <v>562</v>
      </c>
    </row>
    <row r="86" spans="2:65" s="1" customFormat="1" ht="16.5" customHeight="1">
      <c r="B86" s="39"/>
      <c r="C86" s="225" t="s">
        <v>165</v>
      </c>
      <c r="D86" s="225" t="s">
        <v>215</v>
      </c>
      <c r="E86" s="226" t="s">
        <v>563</v>
      </c>
      <c r="F86" s="227" t="s">
        <v>564</v>
      </c>
      <c r="G86" s="228" t="s">
        <v>143</v>
      </c>
      <c r="H86" s="229">
        <v>10</v>
      </c>
      <c r="I86" s="230"/>
      <c r="J86" s="231">
        <f t="shared" si="0"/>
        <v>0</v>
      </c>
      <c r="K86" s="227" t="s">
        <v>22</v>
      </c>
      <c r="L86" s="232"/>
      <c r="M86" s="233" t="s">
        <v>22</v>
      </c>
      <c r="N86" s="234" t="s">
        <v>41</v>
      </c>
      <c r="O86" s="40"/>
      <c r="P86" s="199">
        <f t="shared" si="1"/>
        <v>0</v>
      </c>
      <c r="Q86" s="199">
        <v>0</v>
      </c>
      <c r="R86" s="199">
        <f t="shared" si="2"/>
        <v>0</v>
      </c>
      <c r="S86" s="199">
        <v>0</v>
      </c>
      <c r="T86" s="200">
        <f t="shared" si="3"/>
        <v>0</v>
      </c>
      <c r="AR86" s="22" t="s">
        <v>160</v>
      </c>
      <c r="AT86" s="22" t="s">
        <v>215</v>
      </c>
      <c r="AU86" s="22" t="s">
        <v>10</v>
      </c>
      <c r="AY86" s="22" t="s">
        <v>137</v>
      </c>
      <c r="BE86" s="201">
        <f t="shared" si="4"/>
        <v>0</v>
      </c>
      <c r="BF86" s="201">
        <f t="shared" si="5"/>
        <v>0</v>
      </c>
      <c r="BG86" s="201">
        <f t="shared" si="6"/>
        <v>0</v>
      </c>
      <c r="BH86" s="201">
        <f t="shared" si="7"/>
        <v>0</v>
      </c>
      <c r="BI86" s="201">
        <f t="shared" si="8"/>
        <v>0</v>
      </c>
      <c r="BJ86" s="22" t="s">
        <v>10</v>
      </c>
      <c r="BK86" s="201">
        <f t="shared" si="9"/>
        <v>0</v>
      </c>
      <c r="BL86" s="22" t="s">
        <v>144</v>
      </c>
      <c r="BM86" s="22" t="s">
        <v>565</v>
      </c>
    </row>
    <row r="87" spans="2:65" s="1" customFormat="1" ht="16.5" customHeight="1">
      <c r="B87" s="39"/>
      <c r="C87" s="225" t="s">
        <v>191</v>
      </c>
      <c r="D87" s="225" t="s">
        <v>215</v>
      </c>
      <c r="E87" s="226" t="s">
        <v>566</v>
      </c>
      <c r="F87" s="227" t="s">
        <v>567</v>
      </c>
      <c r="G87" s="228" t="s">
        <v>143</v>
      </c>
      <c r="H87" s="229">
        <v>10</v>
      </c>
      <c r="I87" s="230"/>
      <c r="J87" s="231">
        <f t="shared" si="0"/>
        <v>0</v>
      </c>
      <c r="K87" s="227" t="s">
        <v>22</v>
      </c>
      <c r="L87" s="232"/>
      <c r="M87" s="233" t="s">
        <v>22</v>
      </c>
      <c r="N87" s="234" t="s">
        <v>41</v>
      </c>
      <c r="O87" s="40"/>
      <c r="P87" s="199">
        <f t="shared" si="1"/>
        <v>0</v>
      </c>
      <c r="Q87" s="199">
        <v>0</v>
      </c>
      <c r="R87" s="199">
        <f t="shared" si="2"/>
        <v>0</v>
      </c>
      <c r="S87" s="199">
        <v>0</v>
      </c>
      <c r="T87" s="200">
        <f t="shared" si="3"/>
        <v>0</v>
      </c>
      <c r="AR87" s="22" t="s">
        <v>160</v>
      </c>
      <c r="AT87" s="22" t="s">
        <v>215</v>
      </c>
      <c r="AU87" s="22" t="s">
        <v>10</v>
      </c>
      <c r="AY87" s="22" t="s">
        <v>137</v>
      </c>
      <c r="BE87" s="201">
        <f t="shared" si="4"/>
        <v>0</v>
      </c>
      <c r="BF87" s="201">
        <f t="shared" si="5"/>
        <v>0</v>
      </c>
      <c r="BG87" s="201">
        <f t="shared" si="6"/>
        <v>0</v>
      </c>
      <c r="BH87" s="201">
        <f t="shared" si="7"/>
        <v>0</v>
      </c>
      <c r="BI87" s="201">
        <f t="shared" si="8"/>
        <v>0</v>
      </c>
      <c r="BJ87" s="22" t="s">
        <v>10</v>
      </c>
      <c r="BK87" s="201">
        <f t="shared" si="9"/>
        <v>0</v>
      </c>
      <c r="BL87" s="22" t="s">
        <v>144</v>
      </c>
      <c r="BM87" s="22" t="s">
        <v>568</v>
      </c>
    </row>
    <row r="88" spans="2:65" s="1" customFormat="1" ht="16.5" customHeight="1">
      <c r="B88" s="39"/>
      <c r="C88" s="225" t="s">
        <v>199</v>
      </c>
      <c r="D88" s="225" t="s">
        <v>215</v>
      </c>
      <c r="E88" s="226" t="s">
        <v>569</v>
      </c>
      <c r="F88" s="227" t="s">
        <v>570</v>
      </c>
      <c r="G88" s="228" t="s">
        <v>143</v>
      </c>
      <c r="H88" s="229">
        <v>10</v>
      </c>
      <c r="I88" s="230"/>
      <c r="J88" s="231">
        <f t="shared" si="0"/>
        <v>0</v>
      </c>
      <c r="K88" s="227" t="s">
        <v>22</v>
      </c>
      <c r="L88" s="232"/>
      <c r="M88" s="233" t="s">
        <v>22</v>
      </c>
      <c r="N88" s="234" t="s">
        <v>41</v>
      </c>
      <c r="O88" s="40"/>
      <c r="P88" s="199">
        <f t="shared" si="1"/>
        <v>0</v>
      </c>
      <c r="Q88" s="199">
        <v>0</v>
      </c>
      <c r="R88" s="199">
        <f t="shared" si="2"/>
        <v>0</v>
      </c>
      <c r="S88" s="199">
        <v>0</v>
      </c>
      <c r="T88" s="200">
        <f t="shared" si="3"/>
        <v>0</v>
      </c>
      <c r="AR88" s="22" t="s">
        <v>160</v>
      </c>
      <c r="AT88" s="22" t="s">
        <v>215</v>
      </c>
      <c r="AU88" s="22" t="s">
        <v>10</v>
      </c>
      <c r="AY88" s="22" t="s">
        <v>137</v>
      </c>
      <c r="BE88" s="201">
        <f t="shared" si="4"/>
        <v>0</v>
      </c>
      <c r="BF88" s="201">
        <f t="shared" si="5"/>
        <v>0</v>
      </c>
      <c r="BG88" s="201">
        <f t="shared" si="6"/>
        <v>0</v>
      </c>
      <c r="BH88" s="201">
        <f t="shared" si="7"/>
        <v>0</v>
      </c>
      <c r="BI88" s="201">
        <f t="shared" si="8"/>
        <v>0</v>
      </c>
      <c r="BJ88" s="22" t="s">
        <v>10</v>
      </c>
      <c r="BK88" s="201">
        <f t="shared" si="9"/>
        <v>0</v>
      </c>
      <c r="BL88" s="22" t="s">
        <v>144</v>
      </c>
      <c r="BM88" s="22" t="s">
        <v>571</v>
      </c>
    </row>
    <row r="89" spans="2:65" s="1" customFormat="1" ht="16.5" customHeight="1">
      <c r="B89" s="39"/>
      <c r="C89" s="225" t="s">
        <v>174</v>
      </c>
      <c r="D89" s="225" t="s">
        <v>215</v>
      </c>
      <c r="E89" s="226" t="s">
        <v>572</v>
      </c>
      <c r="F89" s="227" t="s">
        <v>573</v>
      </c>
      <c r="G89" s="228" t="s">
        <v>143</v>
      </c>
      <c r="H89" s="229">
        <v>20</v>
      </c>
      <c r="I89" s="230"/>
      <c r="J89" s="231">
        <f t="shared" si="0"/>
        <v>0</v>
      </c>
      <c r="K89" s="227" t="s">
        <v>22</v>
      </c>
      <c r="L89" s="232"/>
      <c r="M89" s="233" t="s">
        <v>22</v>
      </c>
      <c r="N89" s="234" t="s">
        <v>41</v>
      </c>
      <c r="O89" s="40"/>
      <c r="P89" s="199">
        <f t="shared" si="1"/>
        <v>0</v>
      </c>
      <c r="Q89" s="199">
        <v>0</v>
      </c>
      <c r="R89" s="199">
        <f t="shared" si="2"/>
        <v>0</v>
      </c>
      <c r="S89" s="199">
        <v>0</v>
      </c>
      <c r="T89" s="200">
        <f t="shared" si="3"/>
        <v>0</v>
      </c>
      <c r="AR89" s="22" t="s">
        <v>160</v>
      </c>
      <c r="AT89" s="22" t="s">
        <v>215</v>
      </c>
      <c r="AU89" s="22" t="s">
        <v>10</v>
      </c>
      <c r="AY89" s="22" t="s">
        <v>137</v>
      </c>
      <c r="BE89" s="201">
        <f t="shared" si="4"/>
        <v>0</v>
      </c>
      <c r="BF89" s="201">
        <f t="shared" si="5"/>
        <v>0</v>
      </c>
      <c r="BG89" s="201">
        <f t="shared" si="6"/>
        <v>0</v>
      </c>
      <c r="BH89" s="201">
        <f t="shared" si="7"/>
        <v>0</v>
      </c>
      <c r="BI89" s="201">
        <f t="shared" si="8"/>
        <v>0</v>
      </c>
      <c r="BJ89" s="22" t="s">
        <v>10</v>
      </c>
      <c r="BK89" s="201">
        <f t="shared" si="9"/>
        <v>0</v>
      </c>
      <c r="BL89" s="22" t="s">
        <v>144</v>
      </c>
      <c r="BM89" s="22" t="s">
        <v>574</v>
      </c>
    </row>
    <row r="90" spans="2:65" s="1" customFormat="1" ht="25.5" customHeight="1">
      <c r="B90" s="39"/>
      <c r="C90" s="225" t="s">
        <v>11</v>
      </c>
      <c r="D90" s="225" t="s">
        <v>215</v>
      </c>
      <c r="E90" s="226" t="s">
        <v>575</v>
      </c>
      <c r="F90" s="227" t="s">
        <v>576</v>
      </c>
      <c r="G90" s="228" t="s">
        <v>577</v>
      </c>
      <c r="H90" s="229">
        <v>3</v>
      </c>
      <c r="I90" s="230"/>
      <c r="J90" s="231">
        <f t="shared" si="0"/>
        <v>0</v>
      </c>
      <c r="K90" s="227" t="s">
        <v>22</v>
      </c>
      <c r="L90" s="232"/>
      <c r="M90" s="233" t="s">
        <v>22</v>
      </c>
      <c r="N90" s="234" t="s">
        <v>41</v>
      </c>
      <c r="O90" s="40"/>
      <c r="P90" s="199">
        <f t="shared" si="1"/>
        <v>0</v>
      </c>
      <c r="Q90" s="199">
        <v>0</v>
      </c>
      <c r="R90" s="199">
        <f t="shared" si="2"/>
        <v>0</v>
      </c>
      <c r="S90" s="199">
        <v>0</v>
      </c>
      <c r="T90" s="200">
        <f t="shared" si="3"/>
        <v>0</v>
      </c>
      <c r="AR90" s="22" t="s">
        <v>160</v>
      </c>
      <c r="AT90" s="22" t="s">
        <v>215</v>
      </c>
      <c r="AU90" s="22" t="s">
        <v>10</v>
      </c>
      <c r="AY90" s="22" t="s">
        <v>137</v>
      </c>
      <c r="BE90" s="201">
        <f t="shared" si="4"/>
        <v>0</v>
      </c>
      <c r="BF90" s="201">
        <f t="shared" si="5"/>
        <v>0</v>
      </c>
      <c r="BG90" s="201">
        <f t="shared" si="6"/>
        <v>0</v>
      </c>
      <c r="BH90" s="201">
        <f t="shared" si="7"/>
        <v>0</v>
      </c>
      <c r="BI90" s="201">
        <f t="shared" si="8"/>
        <v>0</v>
      </c>
      <c r="BJ90" s="22" t="s">
        <v>10</v>
      </c>
      <c r="BK90" s="201">
        <f t="shared" si="9"/>
        <v>0</v>
      </c>
      <c r="BL90" s="22" t="s">
        <v>144</v>
      </c>
      <c r="BM90" s="22" t="s">
        <v>578</v>
      </c>
    </row>
    <row r="91" spans="2:65" s="1" customFormat="1" ht="25.5" customHeight="1">
      <c r="B91" s="39"/>
      <c r="C91" s="190" t="s">
        <v>179</v>
      </c>
      <c r="D91" s="190" t="s">
        <v>140</v>
      </c>
      <c r="E91" s="191" t="s">
        <v>579</v>
      </c>
      <c r="F91" s="192" t="s">
        <v>580</v>
      </c>
      <c r="G91" s="193" t="s">
        <v>581</v>
      </c>
      <c r="H91" s="194">
        <v>37</v>
      </c>
      <c r="I91" s="195"/>
      <c r="J91" s="196">
        <f t="shared" si="0"/>
        <v>0</v>
      </c>
      <c r="K91" s="192" t="s">
        <v>22</v>
      </c>
      <c r="L91" s="59"/>
      <c r="M91" s="197" t="s">
        <v>22</v>
      </c>
      <c r="N91" s="198" t="s">
        <v>41</v>
      </c>
      <c r="O91" s="40"/>
      <c r="P91" s="199">
        <f t="shared" si="1"/>
        <v>0</v>
      </c>
      <c r="Q91" s="199">
        <v>0</v>
      </c>
      <c r="R91" s="199">
        <f t="shared" si="2"/>
        <v>0</v>
      </c>
      <c r="S91" s="199">
        <v>0</v>
      </c>
      <c r="T91" s="200">
        <f t="shared" si="3"/>
        <v>0</v>
      </c>
      <c r="AR91" s="22" t="s">
        <v>144</v>
      </c>
      <c r="AT91" s="22" t="s">
        <v>140</v>
      </c>
      <c r="AU91" s="22" t="s">
        <v>10</v>
      </c>
      <c r="AY91" s="22" t="s">
        <v>137</v>
      </c>
      <c r="BE91" s="201">
        <f t="shared" si="4"/>
        <v>0</v>
      </c>
      <c r="BF91" s="201">
        <f t="shared" si="5"/>
        <v>0</v>
      </c>
      <c r="BG91" s="201">
        <f t="shared" si="6"/>
        <v>0</v>
      </c>
      <c r="BH91" s="201">
        <f t="shared" si="7"/>
        <v>0</v>
      </c>
      <c r="BI91" s="201">
        <f t="shared" si="8"/>
        <v>0</v>
      </c>
      <c r="BJ91" s="22" t="s">
        <v>10</v>
      </c>
      <c r="BK91" s="201">
        <f t="shared" si="9"/>
        <v>0</v>
      </c>
      <c r="BL91" s="22" t="s">
        <v>144</v>
      </c>
      <c r="BM91" s="22" t="s">
        <v>218</v>
      </c>
    </row>
    <row r="92" spans="2:65" s="1" customFormat="1" ht="25.5" customHeight="1">
      <c r="B92" s="39"/>
      <c r="C92" s="190" t="s">
        <v>220</v>
      </c>
      <c r="D92" s="190" t="s">
        <v>140</v>
      </c>
      <c r="E92" s="191" t="s">
        <v>582</v>
      </c>
      <c r="F92" s="192" t="s">
        <v>583</v>
      </c>
      <c r="G92" s="193" t="s">
        <v>581</v>
      </c>
      <c r="H92" s="194">
        <v>51</v>
      </c>
      <c r="I92" s="195"/>
      <c r="J92" s="196">
        <f t="shared" si="0"/>
        <v>0</v>
      </c>
      <c r="K92" s="192" t="s">
        <v>22</v>
      </c>
      <c r="L92" s="59"/>
      <c r="M92" s="197" t="s">
        <v>22</v>
      </c>
      <c r="N92" s="198" t="s">
        <v>41</v>
      </c>
      <c r="O92" s="40"/>
      <c r="P92" s="199">
        <f t="shared" si="1"/>
        <v>0</v>
      </c>
      <c r="Q92" s="199">
        <v>0</v>
      </c>
      <c r="R92" s="199">
        <f t="shared" si="2"/>
        <v>0</v>
      </c>
      <c r="S92" s="199">
        <v>0</v>
      </c>
      <c r="T92" s="200">
        <f t="shared" si="3"/>
        <v>0</v>
      </c>
      <c r="AR92" s="22" t="s">
        <v>144</v>
      </c>
      <c r="AT92" s="22" t="s">
        <v>140</v>
      </c>
      <c r="AU92" s="22" t="s">
        <v>10</v>
      </c>
      <c r="AY92" s="22" t="s">
        <v>137</v>
      </c>
      <c r="BE92" s="201">
        <f t="shared" si="4"/>
        <v>0</v>
      </c>
      <c r="BF92" s="201">
        <f t="shared" si="5"/>
        <v>0</v>
      </c>
      <c r="BG92" s="201">
        <f t="shared" si="6"/>
        <v>0</v>
      </c>
      <c r="BH92" s="201">
        <f t="shared" si="7"/>
        <v>0</v>
      </c>
      <c r="BI92" s="201">
        <f t="shared" si="8"/>
        <v>0</v>
      </c>
      <c r="BJ92" s="22" t="s">
        <v>10</v>
      </c>
      <c r="BK92" s="201">
        <f t="shared" si="9"/>
        <v>0</v>
      </c>
      <c r="BL92" s="22" t="s">
        <v>144</v>
      </c>
      <c r="BM92" s="22" t="s">
        <v>223</v>
      </c>
    </row>
    <row r="93" spans="2:65" s="1" customFormat="1" ht="25.5" customHeight="1">
      <c r="B93" s="39"/>
      <c r="C93" s="190" t="s">
        <v>183</v>
      </c>
      <c r="D93" s="190" t="s">
        <v>140</v>
      </c>
      <c r="E93" s="191" t="s">
        <v>584</v>
      </c>
      <c r="F93" s="192" t="s">
        <v>585</v>
      </c>
      <c r="G93" s="193" t="s">
        <v>586</v>
      </c>
      <c r="H93" s="194">
        <v>24</v>
      </c>
      <c r="I93" s="195"/>
      <c r="J93" s="196">
        <f t="shared" si="0"/>
        <v>0</v>
      </c>
      <c r="K93" s="192" t="s">
        <v>22</v>
      </c>
      <c r="L93" s="59"/>
      <c r="M93" s="197" t="s">
        <v>22</v>
      </c>
      <c r="N93" s="198" t="s">
        <v>41</v>
      </c>
      <c r="O93" s="40"/>
      <c r="P93" s="199">
        <f t="shared" si="1"/>
        <v>0</v>
      </c>
      <c r="Q93" s="199">
        <v>0</v>
      </c>
      <c r="R93" s="199">
        <f t="shared" si="2"/>
        <v>0</v>
      </c>
      <c r="S93" s="199">
        <v>0</v>
      </c>
      <c r="T93" s="200">
        <f t="shared" si="3"/>
        <v>0</v>
      </c>
      <c r="AR93" s="22" t="s">
        <v>144</v>
      </c>
      <c r="AT93" s="22" t="s">
        <v>140</v>
      </c>
      <c r="AU93" s="22" t="s">
        <v>10</v>
      </c>
      <c r="AY93" s="22" t="s">
        <v>137</v>
      </c>
      <c r="BE93" s="201">
        <f t="shared" si="4"/>
        <v>0</v>
      </c>
      <c r="BF93" s="201">
        <f t="shared" si="5"/>
        <v>0</v>
      </c>
      <c r="BG93" s="201">
        <f t="shared" si="6"/>
        <v>0</v>
      </c>
      <c r="BH93" s="201">
        <f t="shared" si="7"/>
        <v>0</v>
      </c>
      <c r="BI93" s="201">
        <f t="shared" si="8"/>
        <v>0</v>
      </c>
      <c r="BJ93" s="22" t="s">
        <v>10</v>
      </c>
      <c r="BK93" s="201">
        <f t="shared" si="9"/>
        <v>0</v>
      </c>
      <c r="BL93" s="22" t="s">
        <v>144</v>
      </c>
      <c r="BM93" s="22" t="s">
        <v>226</v>
      </c>
    </row>
    <row r="94" spans="2:65" s="1" customFormat="1" ht="25.5" customHeight="1">
      <c r="B94" s="39"/>
      <c r="C94" s="190" t="s">
        <v>228</v>
      </c>
      <c r="D94" s="190" t="s">
        <v>140</v>
      </c>
      <c r="E94" s="191" t="s">
        <v>587</v>
      </c>
      <c r="F94" s="192" t="s">
        <v>588</v>
      </c>
      <c r="G94" s="193" t="s">
        <v>589</v>
      </c>
      <c r="H94" s="194">
        <v>12</v>
      </c>
      <c r="I94" s="195"/>
      <c r="J94" s="196">
        <f t="shared" si="0"/>
        <v>0</v>
      </c>
      <c r="K94" s="192" t="s">
        <v>22</v>
      </c>
      <c r="L94" s="59"/>
      <c r="M94" s="197" t="s">
        <v>22</v>
      </c>
      <c r="N94" s="198" t="s">
        <v>41</v>
      </c>
      <c r="O94" s="40"/>
      <c r="P94" s="199">
        <f t="shared" si="1"/>
        <v>0</v>
      </c>
      <c r="Q94" s="199">
        <v>0</v>
      </c>
      <c r="R94" s="199">
        <f t="shared" si="2"/>
        <v>0</v>
      </c>
      <c r="S94" s="199">
        <v>0</v>
      </c>
      <c r="T94" s="200">
        <f t="shared" si="3"/>
        <v>0</v>
      </c>
      <c r="AR94" s="22" t="s">
        <v>144</v>
      </c>
      <c r="AT94" s="22" t="s">
        <v>140</v>
      </c>
      <c r="AU94" s="22" t="s">
        <v>10</v>
      </c>
      <c r="AY94" s="22" t="s">
        <v>137</v>
      </c>
      <c r="BE94" s="201">
        <f t="shared" si="4"/>
        <v>0</v>
      </c>
      <c r="BF94" s="201">
        <f t="shared" si="5"/>
        <v>0</v>
      </c>
      <c r="BG94" s="201">
        <f t="shared" si="6"/>
        <v>0</v>
      </c>
      <c r="BH94" s="201">
        <f t="shared" si="7"/>
        <v>0</v>
      </c>
      <c r="BI94" s="201">
        <f t="shared" si="8"/>
        <v>0</v>
      </c>
      <c r="BJ94" s="22" t="s">
        <v>10</v>
      </c>
      <c r="BK94" s="201">
        <f t="shared" si="9"/>
        <v>0</v>
      </c>
      <c r="BL94" s="22" t="s">
        <v>144</v>
      </c>
      <c r="BM94" s="22" t="s">
        <v>231</v>
      </c>
    </row>
    <row r="95" spans="2:65" s="1" customFormat="1" ht="25.5" customHeight="1">
      <c r="B95" s="39"/>
      <c r="C95" s="190" t="s">
        <v>190</v>
      </c>
      <c r="D95" s="190" t="s">
        <v>140</v>
      </c>
      <c r="E95" s="191" t="s">
        <v>590</v>
      </c>
      <c r="F95" s="192" t="s">
        <v>591</v>
      </c>
      <c r="G95" s="193" t="s">
        <v>592</v>
      </c>
      <c r="H95" s="194">
        <v>15</v>
      </c>
      <c r="I95" s="195"/>
      <c r="J95" s="196">
        <f t="shared" si="0"/>
        <v>0</v>
      </c>
      <c r="K95" s="192" t="s">
        <v>22</v>
      </c>
      <c r="L95" s="59"/>
      <c r="M95" s="197" t="s">
        <v>22</v>
      </c>
      <c r="N95" s="198" t="s">
        <v>41</v>
      </c>
      <c r="O95" s="40"/>
      <c r="P95" s="199">
        <f t="shared" si="1"/>
        <v>0</v>
      </c>
      <c r="Q95" s="199">
        <v>0</v>
      </c>
      <c r="R95" s="199">
        <f t="shared" si="2"/>
        <v>0</v>
      </c>
      <c r="S95" s="199">
        <v>0</v>
      </c>
      <c r="T95" s="200">
        <f t="shared" si="3"/>
        <v>0</v>
      </c>
      <c r="AR95" s="22" t="s">
        <v>144</v>
      </c>
      <c r="AT95" s="22" t="s">
        <v>140</v>
      </c>
      <c r="AU95" s="22" t="s">
        <v>10</v>
      </c>
      <c r="AY95" s="22" t="s">
        <v>137</v>
      </c>
      <c r="BE95" s="201">
        <f t="shared" si="4"/>
        <v>0</v>
      </c>
      <c r="BF95" s="201">
        <f t="shared" si="5"/>
        <v>0</v>
      </c>
      <c r="BG95" s="201">
        <f t="shared" si="6"/>
        <v>0</v>
      </c>
      <c r="BH95" s="201">
        <f t="shared" si="7"/>
        <v>0</v>
      </c>
      <c r="BI95" s="201">
        <f t="shared" si="8"/>
        <v>0</v>
      </c>
      <c r="BJ95" s="22" t="s">
        <v>10</v>
      </c>
      <c r="BK95" s="201">
        <f t="shared" si="9"/>
        <v>0</v>
      </c>
      <c r="BL95" s="22" t="s">
        <v>144</v>
      </c>
      <c r="BM95" s="22" t="s">
        <v>235</v>
      </c>
    </row>
    <row r="96" spans="2:65" s="1" customFormat="1" ht="25.5" customHeight="1">
      <c r="B96" s="39"/>
      <c r="C96" s="190" t="s">
        <v>9</v>
      </c>
      <c r="D96" s="190" t="s">
        <v>140</v>
      </c>
      <c r="E96" s="191" t="s">
        <v>593</v>
      </c>
      <c r="F96" s="192" t="s">
        <v>594</v>
      </c>
      <c r="G96" s="193" t="s">
        <v>595</v>
      </c>
      <c r="H96" s="194">
        <v>30</v>
      </c>
      <c r="I96" s="195"/>
      <c r="J96" s="196">
        <f t="shared" si="0"/>
        <v>0</v>
      </c>
      <c r="K96" s="192" t="s">
        <v>22</v>
      </c>
      <c r="L96" s="59"/>
      <c r="M96" s="197" t="s">
        <v>22</v>
      </c>
      <c r="N96" s="198" t="s">
        <v>41</v>
      </c>
      <c r="O96" s="40"/>
      <c r="P96" s="199">
        <f t="shared" si="1"/>
        <v>0</v>
      </c>
      <c r="Q96" s="199">
        <v>0</v>
      </c>
      <c r="R96" s="199">
        <f t="shared" si="2"/>
        <v>0</v>
      </c>
      <c r="S96" s="199">
        <v>0</v>
      </c>
      <c r="T96" s="200">
        <f t="shared" si="3"/>
        <v>0</v>
      </c>
      <c r="AR96" s="22" t="s">
        <v>144</v>
      </c>
      <c r="AT96" s="22" t="s">
        <v>140</v>
      </c>
      <c r="AU96" s="22" t="s">
        <v>10</v>
      </c>
      <c r="AY96" s="22" t="s">
        <v>137</v>
      </c>
      <c r="BE96" s="201">
        <f t="shared" si="4"/>
        <v>0</v>
      </c>
      <c r="BF96" s="201">
        <f t="shared" si="5"/>
        <v>0</v>
      </c>
      <c r="BG96" s="201">
        <f t="shared" si="6"/>
        <v>0</v>
      </c>
      <c r="BH96" s="201">
        <f t="shared" si="7"/>
        <v>0</v>
      </c>
      <c r="BI96" s="201">
        <f t="shared" si="8"/>
        <v>0</v>
      </c>
      <c r="BJ96" s="22" t="s">
        <v>10</v>
      </c>
      <c r="BK96" s="201">
        <f t="shared" si="9"/>
        <v>0</v>
      </c>
      <c r="BL96" s="22" t="s">
        <v>144</v>
      </c>
      <c r="BM96" s="22" t="s">
        <v>240</v>
      </c>
    </row>
    <row r="97" spans="2:65" s="1" customFormat="1" ht="16.5" customHeight="1">
      <c r="B97" s="39"/>
      <c r="C97" s="190" t="s">
        <v>194</v>
      </c>
      <c r="D97" s="190" t="s">
        <v>140</v>
      </c>
      <c r="E97" s="191" t="s">
        <v>596</v>
      </c>
      <c r="F97" s="192" t="s">
        <v>597</v>
      </c>
      <c r="G97" s="193" t="s">
        <v>598</v>
      </c>
      <c r="H97" s="194">
        <v>12</v>
      </c>
      <c r="I97" s="195"/>
      <c r="J97" s="196">
        <f t="shared" si="0"/>
        <v>0</v>
      </c>
      <c r="K97" s="192" t="s">
        <v>22</v>
      </c>
      <c r="L97" s="59"/>
      <c r="M97" s="197" t="s">
        <v>22</v>
      </c>
      <c r="N97" s="198" t="s">
        <v>41</v>
      </c>
      <c r="O97" s="40"/>
      <c r="P97" s="199">
        <f t="shared" si="1"/>
        <v>0</v>
      </c>
      <c r="Q97" s="199">
        <v>0</v>
      </c>
      <c r="R97" s="199">
        <f t="shared" si="2"/>
        <v>0</v>
      </c>
      <c r="S97" s="199">
        <v>0</v>
      </c>
      <c r="T97" s="200">
        <f t="shared" si="3"/>
        <v>0</v>
      </c>
      <c r="AR97" s="22" t="s">
        <v>144</v>
      </c>
      <c r="AT97" s="22" t="s">
        <v>140</v>
      </c>
      <c r="AU97" s="22" t="s">
        <v>10</v>
      </c>
      <c r="AY97" s="22" t="s">
        <v>137</v>
      </c>
      <c r="BE97" s="201">
        <f t="shared" si="4"/>
        <v>0</v>
      </c>
      <c r="BF97" s="201">
        <f t="shared" si="5"/>
        <v>0</v>
      </c>
      <c r="BG97" s="201">
        <f t="shared" si="6"/>
        <v>0</v>
      </c>
      <c r="BH97" s="201">
        <f t="shared" si="7"/>
        <v>0</v>
      </c>
      <c r="BI97" s="201">
        <f t="shared" si="8"/>
        <v>0</v>
      </c>
      <c r="BJ97" s="22" t="s">
        <v>10</v>
      </c>
      <c r="BK97" s="201">
        <f t="shared" si="9"/>
        <v>0</v>
      </c>
      <c r="BL97" s="22" t="s">
        <v>144</v>
      </c>
      <c r="BM97" s="22" t="s">
        <v>245</v>
      </c>
    </row>
    <row r="98" spans="2:65" s="1" customFormat="1" ht="16.5" customHeight="1">
      <c r="B98" s="39"/>
      <c r="C98" s="190" t="s">
        <v>247</v>
      </c>
      <c r="D98" s="190" t="s">
        <v>140</v>
      </c>
      <c r="E98" s="191" t="s">
        <v>599</v>
      </c>
      <c r="F98" s="192" t="s">
        <v>600</v>
      </c>
      <c r="G98" s="193" t="s">
        <v>581</v>
      </c>
      <c r="H98" s="194">
        <v>4</v>
      </c>
      <c r="I98" s="195"/>
      <c r="J98" s="196">
        <f t="shared" si="0"/>
        <v>0</v>
      </c>
      <c r="K98" s="192" t="s">
        <v>22</v>
      </c>
      <c r="L98" s="59"/>
      <c r="M98" s="197" t="s">
        <v>22</v>
      </c>
      <c r="N98" s="198" t="s">
        <v>41</v>
      </c>
      <c r="O98" s="40"/>
      <c r="P98" s="199">
        <f t="shared" si="1"/>
        <v>0</v>
      </c>
      <c r="Q98" s="199">
        <v>0</v>
      </c>
      <c r="R98" s="199">
        <f t="shared" si="2"/>
        <v>0</v>
      </c>
      <c r="S98" s="199">
        <v>0</v>
      </c>
      <c r="T98" s="200">
        <f t="shared" si="3"/>
        <v>0</v>
      </c>
      <c r="AR98" s="22" t="s">
        <v>144</v>
      </c>
      <c r="AT98" s="22" t="s">
        <v>140</v>
      </c>
      <c r="AU98" s="22" t="s">
        <v>10</v>
      </c>
      <c r="AY98" s="22" t="s">
        <v>137</v>
      </c>
      <c r="BE98" s="201">
        <f t="shared" si="4"/>
        <v>0</v>
      </c>
      <c r="BF98" s="201">
        <f t="shared" si="5"/>
        <v>0</v>
      </c>
      <c r="BG98" s="201">
        <f t="shared" si="6"/>
        <v>0</v>
      </c>
      <c r="BH98" s="201">
        <f t="shared" si="7"/>
        <v>0</v>
      </c>
      <c r="BI98" s="201">
        <f t="shared" si="8"/>
        <v>0</v>
      </c>
      <c r="BJ98" s="22" t="s">
        <v>10</v>
      </c>
      <c r="BK98" s="201">
        <f t="shared" si="9"/>
        <v>0</v>
      </c>
      <c r="BL98" s="22" t="s">
        <v>144</v>
      </c>
      <c r="BM98" s="22" t="s">
        <v>250</v>
      </c>
    </row>
    <row r="99" spans="2:65" s="1" customFormat="1" ht="16.5" customHeight="1">
      <c r="B99" s="39"/>
      <c r="C99" s="190" t="s">
        <v>197</v>
      </c>
      <c r="D99" s="190" t="s">
        <v>140</v>
      </c>
      <c r="E99" s="191" t="s">
        <v>601</v>
      </c>
      <c r="F99" s="192" t="s">
        <v>602</v>
      </c>
      <c r="G99" s="193" t="s">
        <v>577</v>
      </c>
      <c r="H99" s="194">
        <v>2</v>
      </c>
      <c r="I99" s="195"/>
      <c r="J99" s="196">
        <f t="shared" si="0"/>
        <v>0</v>
      </c>
      <c r="K99" s="192" t="s">
        <v>22</v>
      </c>
      <c r="L99" s="59"/>
      <c r="M99" s="197" t="s">
        <v>22</v>
      </c>
      <c r="N99" s="198" t="s">
        <v>41</v>
      </c>
      <c r="O99" s="40"/>
      <c r="P99" s="199">
        <f t="shared" si="1"/>
        <v>0</v>
      </c>
      <c r="Q99" s="199">
        <v>0</v>
      </c>
      <c r="R99" s="199">
        <f t="shared" si="2"/>
        <v>0</v>
      </c>
      <c r="S99" s="199">
        <v>0</v>
      </c>
      <c r="T99" s="200">
        <f t="shared" si="3"/>
        <v>0</v>
      </c>
      <c r="AR99" s="22" t="s">
        <v>144</v>
      </c>
      <c r="AT99" s="22" t="s">
        <v>140</v>
      </c>
      <c r="AU99" s="22" t="s">
        <v>10</v>
      </c>
      <c r="AY99" s="22" t="s">
        <v>137</v>
      </c>
      <c r="BE99" s="201">
        <f t="shared" si="4"/>
        <v>0</v>
      </c>
      <c r="BF99" s="201">
        <f t="shared" si="5"/>
        <v>0</v>
      </c>
      <c r="BG99" s="201">
        <f t="shared" si="6"/>
        <v>0</v>
      </c>
      <c r="BH99" s="201">
        <f t="shared" si="7"/>
        <v>0</v>
      </c>
      <c r="BI99" s="201">
        <f t="shared" si="8"/>
        <v>0</v>
      </c>
      <c r="BJ99" s="22" t="s">
        <v>10</v>
      </c>
      <c r="BK99" s="201">
        <f t="shared" si="9"/>
        <v>0</v>
      </c>
      <c r="BL99" s="22" t="s">
        <v>144</v>
      </c>
      <c r="BM99" s="22" t="s">
        <v>254</v>
      </c>
    </row>
    <row r="100" spans="2:65" s="10" customFormat="1" ht="37.35" customHeight="1">
      <c r="B100" s="174"/>
      <c r="C100" s="175"/>
      <c r="D100" s="176" t="s">
        <v>69</v>
      </c>
      <c r="E100" s="177" t="s">
        <v>603</v>
      </c>
      <c r="F100" s="177" t="s">
        <v>604</v>
      </c>
      <c r="G100" s="175"/>
      <c r="H100" s="175"/>
      <c r="I100" s="178"/>
      <c r="J100" s="179">
        <f>BK100</f>
        <v>0</v>
      </c>
      <c r="K100" s="175"/>
      <c r="L100" s="180"/>
      <c r="M100" s="181"/>
      <c r="N100" s="182"/>
      <c r="O100" s="182"/>
      <c r="P100" s="183">
        <f>SUM(P101:P103)</f>
        <v>0</v>
      </c>
      <c r="Q100" s="182"/>
      <c r="R100" s="183">
        <f>SUM(R101:R103)</f>
        <v>0</v>
      </c>
      <c r="S100" s="182"/>
      <c r="T100" s="184">
        <f>SUM(T101:T103)</f>
        <v>0</v>
      </c>
      <c r="AR100" s="185" t="s">
        <v>10</v>
      </c>
      <c r="AT100" s="186" t="s">
        <v>69</v>
      </c>
      <c r="AU100" s="186" t="s">
        <v>70</v>
      </c>
      <c r="AY100" s="185" t="s">
        <v>137</v>
      </c>
      <c r="BK100" s="187">
        <f>SUM(BK101:BK103)</f>
        <v>0</v>
      </c>
    </row>
    <row r="101" spans="2:65" s="1" customFormat="1" ht="16.5" customHeight="1">
      <c r="B101" s="39"/>
      <c r="C101" s="190" t="s">
        <v>255</v>
      </c>
      <c r="D101" s="190" t="s">
        <v>140</v>
      </c>
      <c r="E101" s="191" t="s">
        <v>605</v>
      </c>
      <c r="F101" s="192" t="s">
        <v>606</v>
      </c>
      <c r="G101" s="193" t="s">
        <v>607</v>
      </c>
      <c r="H101" s="194">
        <v>1</v>
      </c>
      <c r="I101" s="195"/>
      <c r="J101" s="196">
        <f>ROUND(I101*H101,0)</f>
        <v>0</v>
      </c>
      <c r="K101" s="192" t="s">
        <v>22</v>
      </c>
      <c r="L101" s="59"/>
      <c r="M101" s="197" t="s">
        <v>22</v>
      </c>
      <c r="N101" s="198" t="s">
        <v>41</v>
      </c>
      <c r="O101" s="40"/>
      <c r="P101" s="199">
        <f>O101*H101</f>
        <v>0</v>
      </c>
      <c r="Q101" s="199">
        <v>0</v>
      </c>
      <c r="R101" s="199">
        <f>Q101*H101</f>
        <v>0</v>
      </c>
      <c r="S101" s="199">
        <v>0</v>
      </c>
      <c r="T101" s="200">
        <f>S101*H101</f>
        <v>0</v>
      </c>
      <c r="AR101" s="22" t="s">
        <v>144</v>
      </c>
      <c r="AT101" s="22" t="s">
        <v>140</v>
      </c>
      <c r="AU101" s="22" t="s">
        <v>10</v>
      </c>
      <c r="AY101" s="22" t="s">
        <v>137</v>
      </c>
      <c r="BE101" s="201">
        <f>IF(N101="základní",J101,0)</f>
        <v>0</v>
      </c>
      <c r="BF101" s="201">
        <f>IF(N101="snížená",J101,0)</f>
        <v>0</v>
      </c>
      <c r="BG101" s="201">
        <f>IF(N101="zákl. přenesená",J101,0)</f>
        <v>0</v>
      </c>
      <c r="BH101" s="201">
        <f>IF(N101="sníž. přenesená",J101,0)</f>
        <v>0</v>
      </c>
      <c r="BI101" s="201">
        <f>IF(N101="nulová",J101,0)</f>
        <v>0</v>
      </c>
      <c r="BJ101" s="22" t="s">
        <v>10</v>
      </c>
      <c r="BK101" s="201">
        <f>ROUND(I101*H101,0)</f>
        <v>0</v>
      </c>
      <c r="BL101" s="22" t="s">
        <v>144</v>
      </c>
      <c r="BM101" s="22" t="s">
        <v>258</v>
      </c>
    </row>
    <row r="102" spans="2:65" s="1" customFormat="1" ht="16.5" customHeight="1">
      <c r="B102" s="39"/>
      <c r="C102" s="190" t="s">
        <v>202</v>
      </c>
      <c r="D102" s="190" t="s">
        <v>140</v>
      </c>
      <c r="E102" s="191" t="s">
        <v>608</v>
      </c>
      <c r="F102" s="192" t="s">
        <v>609</v>
      </c>
      <c r="G102" s="193" t="s">
        <v>607</v>
      </c>
      <c r="H102" s="194">
        <v>1</v>
      </c>
      <c r="I102" s="195"/>
      <c r="J102" s="196">
        <f>ROUND(I102*H102,0)</f>
        <v>0</v>
      </c>
      <c r="K102" s="192" t="s">
        <v>22</v>
      </c>
      <c r="L102" s="59"/>
      <c r="M102" s="197" t="s">
        <v>22</v>
      </c>
      <c r="N102" s="198" t="s">
        <v>41</v>
      </c>
      <c r="O102" s="40"/>
      <c r="P102" s="199">
        <f>O102*H102</f>
        <v>0</v>
      </c>
      <c r="Q102" s="199">
        <v>0</v>
      </c>
      <c r="R102" s="199">
        <f>Q102*H102</f>
        <v>0</v>
      </c>
      <c r="S102" s="199">
        <v>0</v>
      </c>
      <c r="T102" s="200">
        <f>S102*H102</f>
        <v>0</v>
      </c>
      <c r="AR102" s="22" t="s">
        <v>144</v>
      </c>
      <c r="AT102" s="22" t="s">
        <v>140</v>
      </c>
      <c r="AU102" s="22" t="s">
        <v>10</v>
      </c>
      <c r="AY102" s="22" t="s">
        <v>137</v>
      </c>
      <c r="BE102" s="201">
        <f>IF(N102="základní",J102,0)</f>
        <v>0</v>
      </c>
      <c r="BF102" s="201">
        <f>IF(N102="snížená",J102,0)</f>
        <v>0</v>
      </c>
      <c r="BG102" s="201">
        <f>IF(N102="zákl. přenesená",J102,0)</f>
        <v>0</v>
      </c>
      <c r="BH102" s="201">
        <f>IF(N102="sníž. přenesená",J102,0)</f>
        <v>0</v>
      </c>
      <c r="BI102" s="201">
        <f>IF(N102="nulová",J102,0)</f>
        <v>0</v>
      </c>
      <c r="BJ102" s="22" t="s">
        <v>10</v>
      </c>
      <c r="BK102" s="201">
        <f>ROUND(I102*H102,0)</f>
        <v>0</v>
      </c>
      <c r="BL102" s="22" t="s">
        <v>144</v>
      </c>
      <c r="BM102" s="22" t="s">
        <v>261</v>
      </c>
    </row>
    <row r="103" spans="2:65" s="1" customFormat="1" ht="16.5" customHeight="1">
      <c r="B103" s="39"/>
      <c r="C103" s="190" t="s">
        <v>263</v>
      </c>
      <c r="D103" s="190" t="s">
        <v>140</v>
      </c>
      <c r="E103" s="191" t="s">
        <v>610</v>
      </c>
      <c r="F103" s="192" t="s">
        <v>611</v>
      </c>
      <c r="G103" s="193" t="s">
        <v>607</v>
      </c>
      <c r="H103" s="194">
        <v>1</v>
      </c>
      <c r="I103" s="195"/>
      <c r="J103" s="196">
        <f>ROUND(I103*H103,0)</f>
        <v>0</v>
      </c>
      <c r="K103" s="192" t="s">
        <v>22</v>
      </c>
      <c r="L103" s="59"/>
      <c r="M103" s="197" t="s">
        <v>22</v>
      </c>
      <c r="N103" s="236" t="s">
        <v>41</v>
      </c>
      <c r="O103" s="237"/>
      <c r="P103" s="238">
        <f>O103*H103</f>
        <v>0</v>
      </c>
      <c r="Q103" s="238">
        <v>0</v>
      </c>
      <c r="R103" s="238">
        <f>Q103*H103</f>
        <v>0</v>
      </c>
      <c r="S103" s="238">
        <v>0</v>
      </c>
      <c r="T103" s="239">
        <f>S103*H103</f>
        <v>0</v>
      </c>
      <c r="AR103" s="22" t="s">
        <v>144</v>
      </c>
      <c r="AT103" s="22" t="s">
        <v>140</v>
      </c>
      <c r="AU103" s="22" t="s">
        <v>10</v>
      </c>
      <c r="AY103" s="22" t="s">
        <v>137</v>
      </c>
      <c r="BE103" s="201">
        <f>IF(N103="základní",J103,0)</f>
        <v>0</v>
      </c>
      <c r="BF103" s="201">
        <f>IF(N103="snížená",J103,0)</f>
        <v>0</v>
      </c>
      <c r="BG103" s="201">
        <f>IF(N103="zákl. přenesená",J103,0)</f>
        <v>0</v>
      </c>
      <c r="BH103" s="201">
        <f>IF(N103="sníž. přenesená",J103,0)</f>
        <v>0</v>
      </c>
      <c r="BI103" s="201">
        <f>IF(N103="nulová",J103,0)</f>
        <v>0</v>
      </c>
      <c r="BJ103" s="22" t="s">
        <v>10</v>
      </c>
      <c r="BK103" s="201">
        <f>ROUND(I103*H103,0)</f>
        <v>0</v>
      </c>
      <c r="BL103" s="22" t="s">
        <v>144</v>
      </c>
      <c r="BM103" s="22" t="s">
        <v>266</v>
      </c>
    </row>
    <row r="104" spans="2:65" s="1" customFormat="1" ht="6.95" customHeight="1">
      <c r="B104" s="54"/>
      <c r="C104" s="55"/>
      <c r="D104" s="55"/>
      <c r="E104" s="55"/>
      <c r="F104" s="55"/>
      <c r="G104" s="55"/>
      <c r="H104" s="55"/>
      <c r="I104" s="137"/>
      <c r="J104" s="55"/>
      <c r="K104" s="55"/>
      <c r="L104" s="59"/>
    </row>
  </sheetData>
  <sheetProtection algorithmName="SHA-512" hashValue="I+Q+otAFoOD317lOkjM/AEcNhZdi98t3aNfpRUa/eFInmcdYwWTUyKRtlIwECdi5S8TPozLYCb74maSfZok3Fw==" saltValue="nlwpV8+ChCBpQkYs9aQU67isf9SIxdBa1vFncEJwQGWyfLfoDogIPXc1ju2BOxln0SKgid03Q9c80xmTDR0G6w==" spinCount="100000" sheet="1" objects="1" scenarios="1" formatColumns="0" formatRows="0" autoFilter="0"/>
  <autoFilter ref="C77:K103"/>
  <mergeCells count="10">
    <mergeCell ref="J51:J52"/>
    <mergeCell ref="E68:H68"/>
    <mergeCell ref="E70:H70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7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359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92</v>
      </c>
      <c r="G1" s="369" t="s">
        <v>93</v>
      </c>
      <c r="H1" s="369"/>
      <c r="I1" s="113"/>
      <c r="J1" s="112" t="s">
        <v>94</v>
      </c>
      <c r="K1" s="111" t="s">
        <v>95</v>
      </c>
      <c r="L1" s="112" t="s">
        <v>96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AT2" s="22" t="s">
        <v>91</v>
      </c>
      <c r="AZ2" s="240" t="s">
        <v>612</v>
      </c>
      <c r="BA2" s="240" t="s">
        <v>613</v>
      </c>
      <c r="BB2" s="240" t="s">
        <v>22</v>
      </c>
      <c r="BC2" s="240" t="s">
        <v>614</v>
      </c>
      <c r="BD2" s="240" t="s">
        <v>79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79</v>
      </c>
      <c r="AZ3" s="240" t="s">
        <v>615</v>
      </c>
      <c r="BA3" s="240" t="s">
        <v>616</v>
      </c>
      <c r="BB3" s="240" t="s">
        <v>22</v>
      </c>
      <c r="BC3" s="240" t="s">
        <v>617</v>
      </c>
      <c r="BD3" s="240" t="s">
        <v>79</v>
      </c>
    </row>
    <row r="4" spans="1:70" ht="36.950000000000003" customHeight="1">
      <c r="B4" s="26"/>
      <c r="C4" s="27"/>
      <c r="D4" s="28" t="s">
        <v>97</v>
      </c>
      <c r="E4" s="27"/>
      <c r="F4" s="27"/>
      <c r="G4" s="27"/>
      <c r="H4" s="27"/>
      <c r="I4" s="115"/>
      <c r="J4" s="27"/>
      <c r="K4" s="29"/>
      <c r="M4" s="30" t="s">
        <v>13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>
      <c r="B6" s="26"/>
      <c r="C6" s="27"/>
      <c r="D6" s="35" t="s">
        <v>19</v>
      </c>
      <c r="E6" s="27"/>
      <c r="F6" s="27"/>
      <c r="G6" s="27"/>
      <c r="H6" s="27"/>
      <c r="I6" s="115"/>
      <c r="J6" s="27"/>
      <c r="K6" s="29"/>
    </row>
    <row r="7" spans="1:70" ht="16.5" customHeight="1">
      <c r="B7" s="26"/>
      <c r="C7" s="27"/>
      <c r="D7" s="27"/>
      <c r="E7" s="361" t="str">
        <f>'Rekapitulace stavby'!K6</f>
        <v>ZŠ NOVÝ HRADEC KRÁLOVÉ - OPRAVA STŘECH NA OBJEKTECH Č. P. 144, 145, 146 A VÝMĚNA VENKOVNÍ BETONOVÉ DLAŽBY NA DVOŘE</v>
      </c>
      <c r="F7" s="362"/>
      <c r="G7" s="362"/>
      <c r="H7" s="362"/>
      <c r="I7" s="115"/>
      <c r="J7" s="27"/>
      <c r="K7" s="29"/>
    </row>
    <row r="8" spans="1:70" s="1" customFormat="1">
      <c r="B8" s="39"/>
      <c r="C8" s="40"/>
      <c r="D8" s="35" t="s">
        <v>98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63" t="s">
        <v>618</v>
      </c>
      <c r="F9" s="364"/>
      <c r="G9" s="364"/>
      <c r="H9" s="364"/>
      <c r="I9" s="116"/>
      <c r="J9" s="40"/>
      <c r="K9" s="43"/>
    </row>
    <row r="10" spans="1:70" s="1" customFormat="1" ht="13.5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21</v>
      </c>
      <c r="E11" s="40"/>
      <c r="F11" s="33" t="s">
        <v>22</v>
      </c>
      <c r="G11" s="40"/>
      <c r="H11" s="40"/>
      <c r="I11" s="117" t="s">
        <v>23</v>
      </c>
      <c r="J11" s="33" t="s">
        <v>22</v>
      </c>
      <c r="K11" s="43"/>
    </row>
    <row r="12" spans="1:70" s="1" customFormat="1" ht="14.45" customHeight="1">
      <c r="B12" s="39"/>
      <c r="C12" s="40"/>
      <c r="D12" s="35" t="s">
        <v>24</v>
      </c>
      <c r="E12" s="40"/>
      <c r="F12" s="33" t="s">
        <v>25</v>
      </c>
      <c r="G12" s="40"/>
      <c r="H12" s="40"/>
      <c r="I12" s="117" t="s">
        <v>26</v>
      </c>
      <c r="J12" s="118" t="str">
        <f>'Rekapitulace stavby'!AN8</f>
        <v>4. 1. 2019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28</v>
      </c>
      <c r="E14" s="40"/>
      <c r="F14" s="40"/>
      <c r="G14" s="40"/>
      <c r="H14" s="40"/>
      <c r="I14" s="117" t="s">
        <v>29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 xml:space="preserve"> </v>
      </c>
      <c r="F15" s="40"/>
      <c r="G15" s="40"/>
      <c r="H15" s="40"/>
      <c r="I15" s="117" t="s">
        <v>30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31</v>
      </c>
      <c r="E17" s="40"/>
      <c r="F17" s="40"/>
      <c r="G17" s="40"/>
      <c r="H17" s="40"/>
      <c r="I17" s="117" t="s">
        <v>29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30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33</v>
      </c>
      <c r="E20" s="40"/>
      <c r="F20" s="40"/>
      <c r="G20" s="40"/>
      <c r="H20" s="40"/>
      <c r="I20" s="117" t="s">
        <v>29</v>
      </c>
      <c r="J20" s="33" t="str">
        <f>IF('Rekapitulace stavby'!AN16="","",'Rekapitulace stavby'!AN16)</f>
        <v/>
      </c>
      <c r="K20" s="43"/>
    </row>
    <row r="21" spans="2:11" s="1" customFormat="1" ht="18" customHeight="1">
      <c r="B21" s="39"/>
      <c r="C21" s="40"/>
      <c r="D21" s="40"/>
      <c r="E21" s="33" t="str">
        <f>IF('Rekapitulace stavby'!E17="","",'Rekapitulace stavby'!E17)</f>
        <v xml:space="preserve"> </v>
      </c>
      <c r="F21" s="40"/>
      <c r="G21" s="40"/>
      <c r="H21" s="40"/>
      <c r="I21" s="117" t="s">
        <v>30</v>
      </c>
      <c r="J21" s="33" t="str">
        <f>IF('Rekapitulace stavby'!AN17="","",'Rekapitulace stavby'!AN17)</f>
        <v/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35</v>
      </c>
      <c r="E23" s="40"/>
      <c r="F23" s="40"/>
      <c r="G23" s="40"/>
      <c r="H23" s="40"/>
      <c r="I23" s="116"/>
      <c r="J23" s="40"/>
      <c r="K23" s="43"/>
    </row>
    <row r="24" spans="2:11" s="6" customFormat="1" ht="16.5" customHeight="1">
      <c r="B24" s="119"/>
      <c r="C24" s="120"/>
      <c r="D24" s="120"/>
      <c r="E24" s="350" t="s">
        <v>22</v>
      </c>
      <c r="F24" s="350"/>
      <c r="G24" s="350"/>
      <c r="H24" s="350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36</v>
      </c>
      <c r="E27" s="40"/>
      <c r="F27" s="40"/>
      <c r="G27" s="40"/>
      <c r="H27" s="40"/>
      <c r="I27" s="116"/>
      <c r="J27" s="126">
        <f>ROUND(J97,2)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38</v>
      </c>
      <c r="G29" s="40"/>
      <c r="H29" s="40"/>
      <c r="I29" s="127" t="s">
        <v>37</v>
      </c>
      <c r="J29" s="44" t="s">
        <v>39</v>
      </c>
      <c r="K29" s="43"/>
    </row>
    <row r="30" spans="2:11" s="1" customFormat="1" ht="14.45" customHeight="1">
      <c r="B30" s="39"/>
      <c r="C30" s="40"/>
      <c r="D30" s="47" t="s">
        <v>40</v>
      </c>
      <c r="E30" s="47" t="s">
        <v>41</v>
      </c>
      <c r="F30" s="128">
        <f>ROUND(SUM(BE97:BE358), 2)</f>
        <v>0</v>
      </c>
      <c r="G30" s="40"/>
      <c r="H30" s="40"/>
      <c r="I30" s="129">
        <v>0.21</v>
      </c>
      <c r="J30" s="128">
        <f>ROUND(ROUND((SUM(BE97:BE358)),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42</v>
      </c>
      <c r="F31" s="128">
        <f>ROUND(SUM(BF97:BF358), 2)</f>
        <v>0</v>
      </c>
      <c r="G31" s="40"/>
      <c r="H31" s="40"/>
      <c r="I31" s="129">
        <v>0.15</v>
      </c>
      <c r="J31" s="128">
        <f>ROUND(ROUND((SUM(BF97:BF358)),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43</v>
      </c>
      <c r="F32" s="128">
        <f>ROUND(SUM(BG97:BG358),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44</v>
      </c>
      <c r="F33" s="128">
        <f>ROUND(SUM(BH97:BH358),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45</v>
      </c>
      <c r="F34" s="128">
        <f>ROUND(SUM(BI97:BI358),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46</v>
      </c>
      <c r="E36" s="77"/>
      <c r="F36" s="77"/>
      <c r="G36" s="132" t="s">
        <v>47</v>
      </c>
      <c r="H36" s="133" t="s">
        <v>48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100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19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16.5" customHeight="1">
      <c r="B45" s="39"/>
      <c r="C45" s="40"/>
      <c r="D45" s="40"/>
      <c r="E45" s="361" t="str">
        <f>E7</f>
        <v>ZŠ NOVÝ HRADEC KRÁLOVÉ - OPRAVA STŘECH NA OBJEKTECH Č. P. 144, 145, 146 A VÝMĚNA VENKOVNÍ BETONOVÉ DLAŽBY NA DVOŘE</v>
      </c>
      <c r="F45" s="362"/>
      <c r="G45" s="362"/>
      <c r="H45" s="362"/>
      <c r="I45" s="116"/>
      <c r="J45" s="40"/>
      <c r="K45" s="43"/>
    </row>
    <row r="46" spans="2:11" s="1" customFormat="1" ht="14.45" customHeight="1">
      <c r="B46" s="39"/>
      <c r="C46" s="35" t="s">
        <v>98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17.25" customHeight="1">
      <c r="B47" s="39"/>
      <c r="C47" s="40"/>
      <c r="D47" s="40"/>
      <c r="E47" s="363" t="str">
        <f>E9</f>
        <v>SO 05 - Výměna venkovní dlažby ve dvoře</v>
      </c>
      <c r="F47" s="364"/>
      <c r="G47" s="364"/>
      <c r="H47" s="364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24</v>
      </c>
      <c r="D49" s="40"/>
      <c r="E49" s="40"/>
      <c r="F49" s="33" t="str">
        <f>F12</f>
        <v xml:space="preserve"> </v>
      </c>
      <c r="G49" s="40"/>
      <c r="H49" s="40"/>
      <c r="I49" s="117" t="s">
        <v>26</v>
      </c>
      <c r="J49" s="118" t="str">
        <f>IF(J12="","",J12)</f>
        <v>4. 1. 2019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>
      <c r="B51" s="39"/>
      <c r="C51" s="35" t="s">
        <v>28</v>
      </c>
      <c r="D51" s="40"/>
      <c r="E51" s="40"/>
      <c r="F51" s="33" t="str">
        <f>E15</f>
        <v xml:space="preserve"> </v>
      </c>
      <c r="G51" s="40"/>
      <c r="H51" s="40"/>
      <c r="I51" s="117" t="s">
        <v>33</v>
      </c>
      <c r="J51" s="350" t="str">
        <f>E21</f>
        <v xml:space="preserve"> </v>
      </c>
      <c r="K51" s="43"/>
    </row>
    <row r="52" spans="2:47" s="1" customFormat="1" ht="14.45" customHeight="1">
      <c r="B52" s="39"/>
      <c r="C52" s="35" t="s">
        <v>31</v>
      </c>
      <c r="D52" s="40"/>
      <c r="E52" s="40"/>
      <c r="F52" s="33" t="str">
        <f>IF(E18="","",E18)</f>
        <v/>
      </c>
      <c r="G52" s="40"/>
      <c r="H52" s="40"/>
      <c r="I52" s="116"/>
      <c r="J52" s="365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101</v>
      </c>
      <c r="D54" s="130"/>
      <c r="E54" s="130"/>
      <c r="F54" s="130"/>
      <c r="G54" s="130"/>
      <c r="H54" s="130"/>
      <c r="I54" s="143"/>
      <c r="J54" s="144" t="s">
        <v>102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103</v>
      </c>
      <c r="D56" s="40"/>
      <c r="E56" s="40"/>
      <c r="F56" s="40"/>
      <c r="G56" s="40"/>
      <c r="H56" s="40"/>
      <c r="I56" s="116"/>
      <c r="J56" s="126">
        <f>J97</f>
        <v>0</v>
      </c>
      <c r="K56" s="43"/>
      <c r="AU56" s="22" t="s">
        <v>104</v>
      </c>
    </row>
    <row r="57" spans="2:47" s="7" customFormat="1" ht="24.95" customHeight="1">
      <c r="B57" s="147"/>
      <c r="C57" s="148"/>
      <c r="D57" s="149" t="s">
        <v>105</v>
      </c>
      <c r="E57" s="150"/>
      <c r="F57" s="150"/>
      <c r="G57" s="150"/>
      <c r="H57" s="150"/>
      <c r="I57" s="151"/>
      <c r="J57" s="152">
        <f>J98</f>
        <v>0</v>
      </c>
      <c r="K57" s="153"/>
    </row>
    <row r="58" spans="2:47" s="8" customFormat="1" ht="19.899999999999999" customHeight="1">
      <c r="B58" s="154"/>
      <c r="C58" s="155"/>
      <c r="D58" s="156" t="s">
        <v>619</v>
      </c>
      <c r="E58" s="157"/>
      <c r="F58" s="157"/>
      <c r="G58" s="157"/>
      <c r="H58" s="157"/>
      <c r="I58" s="158"/>
      <c r="J58" s="159">
        <f>J99</f>
        <v>0</v>
      </c>
      <c r="K58" s="160"/>
    </row>
    <row r="59" spans="2:47" s="8" customFormat="1" ht="19.899999999999999" customHeight="1">
      <c r="B59" s="154"/>
      <c r="C59" s="155"/>
      <c r="D59" s="156" t="s">
        <v>620</v>
      </c>
      <c r="E59" s="157"/>
      <c r="F59" s="157"/>
      <c r="G59" s="157"/>
      <c r="H59" s="157"/>
      <c r="I59" s="158"/>
      <c r="J59" s="159">
        <f>J142</f>
        <v>0</v>
      </c>
      <c r="K59" s="160"/>
    </row>
    <row r="60" spans="2:47" s="8" customFormat="1" ht="19.899999999999999" customHeight="1">
      <c r="B60" s="154"/>
      <c r="C60" s="155"/>
      <c r="D60" s="156" t="s">
        <v>621</v>
      </c>
      <c r="E60" s="157"/>
      <c r="F60" s="157"/>
      <c r="G60" s="157"/>
      <c r="H60" s="157"/>
      <c r="I60" s="158"/>
      <c r="J60" s="159">
        <f>J166</f>
        <v>0</v>
      </c>
      <c r="K60" s="160"/>
    </row>
    <row r="61" spans="2:47" s="8" customFormat="1" ht="19.899999999999999" customHeight="1">
      <c r="B61" s="154"/>
      <c r="C61" s="155"/>
      <c r="D61" s="156" t="s">
        <v>106</v>
      </c>
      <c r="E61" s="157"/>
      <c r="F61" s="157"/>
      <c r="G61" s="157"/>
      <c r="H61" s="157"/>
      <c r="I61" s="158"/>
      <c r="J61" s="159">
        <f>J189</f>
        <v>0</v>
      </c>
      <c r="K61" s="160"/>
    </row>
    <row r="62" spans="2:47" s="8" customFormat="1" ht="19.899999999999999" customHeight="1">
      <c r="B62" s="154"/>
      <c r="C62" s="155"/>
      <c r="D62" s="156" t="s">
        <v>622</v>
      </c>
      <c r="E62" s="157"/>
      <c r="F62" s="157"/>
      <c r="G62" s="157"/>
      <c r="H62" s="157"/>
      <c r="I62" s="158"/>
      <c r="J62" s="159">
        <f>J207</f>
        <v>0</v>
      </c>
      <c r="K62" s="160"/>
    </row>
    <row r="63" spans="2:47" s="8" customFormat="1" ht="19.899999999999999" customHeight="1">
      <c r="B63" s="154"/>
      <c r="C63" s="155"/>
      <c r="D63" s="156" t="s">
        <v>107</v>
      </c>
      <c r="E63" s="157"/>
      <c r="F63" s="157"/>
      <c r="G63" s="157"/>
      <c r="H63" s="157"/>
      <c r="I63" s="158"/>
      <c r="J63" s="159">
        <f>J215</f>
        <v>0</v>
      </c>
      <c r="K63" s="160"/>
    </row>
    <row r="64" spans="2:47" s="8" customFormat="1" ht="19.899999999999999" customHeight="1">
      <c r="B64" s="154"/>
      <c r="C64" s="155"/>
      <c r="D64" s="156" t="s">
        <v>108</v>
      </c>
      <c r="E64" s="157"/>
      <c r="F64" s="157"/>
      <c r="G64" s="157"/>
      <c r="H64" s="157"/>
      <c r="I64" s="158"/>
      <c r="J64" s="159">
        <f>J256</f>
        <v>0</v>
      </c>
      <c r="K64" s="160"/>
    </row>
    <row r="65" spans="2:11" s="8" customFormat="1" ht="19.899999999999999" customHeight="1">
      <c r="B65" s="154"/>
      <c r="C65" s="155"/>
      <c r="D65" s="156" t="s">
        <v>109</v>
      </c>
      <c r="E65" s="157"/>
      <c r="F65" s="157"/>
      <c r="G65" s="157"/>
      <c r="H65" s="157"/>
      <c r="I65" s="158"/>
      <c r="J65" s="159">
        <f>J273</f>
        <v>0</v>
      </c>
      <c r="K65" s="160"/>
    </row>
    <row r="66" spans="2:11" s="7" customFormat="1" ht="24.95" customHeight="1">
      <c r="B66" s="147"/>
      <c r="C66" s="148"/>
      <c r="D66" s="149" t="s">
        <v>110</v>
      </c>
      <c r="E66" s="150"/>
      <c r="F66" s="150"/>
      <c r="G66" s="150"/>
      <c r="H66" s="150"/>
      <c r="I66" s="151"/>
      <c r="J66" s="152">
        <f>J275</f>
        <v>0</v>
      </c>
      <c r="K66" s="153"/>
    </row>
    <row r="67" spans="2:11" s="8" customFormat="1" ht="19.899999999999999" customHeight="1">
      <c r="B67" s="154"/>
      <c r="C67" s="155"/>
      <c r="D67" s="156" t="s">
        <v>623</v>
      </c>
      <c r="E67" s="157"/>
      <c r="F67" s="157"/>
      <c r="G67" s="157"/>
      <c r="H67" s="157"/>
      <c r="I67" s="158"/>
      <c r="J67" s="159">
        <f>J276</f>
        <v>0</v>
      </c>
      <c r="K67" s="160"/>
    </row>
    <row r="68" spans="2:11" s="8" customFormat="1" ht="19.899999999999999" customHeight="1">
      <c r="B68" s="154"/>
      <c r="C68" s="155"/>
      <c r="D68" s="156" t="s">
        <v>112</v>
      </c>
      <c r="E68" s="157"/>
      <c r="F68" s="157"/>
      <c r="G68" s="157"/>
      <c r="H68" s="157"/>
      <c r="I68" s="158"/>
      <c r="J68" s="159">
        <f>J286</f>
        <v>0</v>
      </c>
      <c r="K68" s="160"/>
    </row>
    <row r="69" spans="2:11" s="8" customFormat="1" ht="19.899999999999999" customHeight="1">
      <c r="B69" s="154"/>
      <c r="C69" s="155"/>
      <c r="D69" s="156" t="s">
        <v>116</v>
      </c>
      <c r="E69" s="157"/>
      <c r="F69" s="157"/>
      <c r="G69" s="157"/>
      <c r="H69" s="157"/>
      <c r="I69" s="158"/>
      <c r="J69" s="159">
        <f>J290</f>
        <v>0</v>
      </c>
      <c r="K69" s="160"/>
    </row>
    <row r="70" spans="2:11" s="8" customFormat="1" ht="19.899999999999999" customHeight="1">
      <c r="B70" s="154"/>
      <c r="C70" s="155"/>
      <c r="D70" s="156" t="s">
        <v>624</v>
      </c>
      <c r="E70" s="157"/>
      <c r="F70" s="157"/>
      <c r="G70" s="157"/>
      <c r="H70" s="157"/>
      <c r="I70" s="158"/>
      <c r="J70" s="159">
        <f>J302</f>
        <v>0</v>
      </c>
      <c r="K70" s="160"/>
    </row>
    <row r="71" spans="2:11" s="8" customFormat="1" ht="19.899999999999999" customHeight="1">
      <c r="B71" s="154"/>
      <c r="C71" s="155"/>
      <c r="D71" s="156" t="s">
        <v>625</v>
      </c>
      <c r="E71" s="157"/>
      <c r="F71" s="157"/>
      <c r="G71" s="157"/>
      <c r="H71" s="157"/>
      <c r="I71" s="158"/>
      <c r="J71" s="159">
        <f>J324</f>
        <v>0</v>
      </c>
      <c r="K71" s="160"/>
    </row>
    <row r="72" spans="2:11" s="7" customFormat="1" ht="24.95" customHeight="1">
      <c r="B72" s="147"/>
      <c r="C72" s="148"/>
      <c r="D72" s="149" t="s">
        <v>626</v>
      </c>
      <c r="E72" s="150"/>
      <c r="F72" s="150"/>
      <c r="G72" s="150"/>
      <c r="H72" s="150"/>
      <c r="I72" s="151"/>
      <c r="J72" s="152">
        <f>J338</f>
        <v>0</v>
      </c>
      <c r="K72" s="153"/>
    </row>
    <row r="73" spans="2:11" s="8" customFormat="1" ht="19.899999999999999" customHeight="1">
      <c r="B73" s="154"/>
      <c r="C73" s="155"/>
      <c r="D73" s="156" t="s">
        <v>627</v>
      </c>
      <c r="E73" s="157"/>
      <c r="F73" s="157"/>
      <c r="G73" s="157"/>
      <c r="H73" s="157"/>
      <c r="I73" s="158"/>
      <c r="J73" s="159">
        <f>J339</f>
        <v>0</v>
      </c>
      <c r="K73" s="160"/>
    </row>
    <row r="74" spans="2:11" s="7" customFormat="1" ht="24.95" customHeight="1">
      <c r="B74" s="147"/>
      <c r="C74" s="148"/>
      <c r="D74" s="149" t="s">
        <v>117</v>
      </c>
      <c r="E74" s="150"/>
      <c r="F74" s="150"/>
      <c r="G74" s="150"/>
      <c r="H74" s="150"/>
      <c r="I74" s="151"/>
      <c r="J74" s="152">
        <f>J350</f>
        <v>0</v>
      </c>
      <c r="K74" s="153"/>
    </row>
    <row r="75" spans="2:11" s="8" customFormat="1" ht="19.899999999999999" customHeight="1">
      <c r="B75" s="154"/>
      <c r="C75" s="155"/>
      <c r="D75" s="156" t="s">
        <v>119</v>
      </c>
      <c r="E75" s="157"/>
      <c r="F75" s="157"/>
      <c r="G75" s="157"/>
      <c r="H75" s="157"/>
      <c r="I75" s="158"/>
      <c r="J75" s="159">
        <f>J351</f>
        <v>0</v>
      </c>
      <c r="K75" s="160"/>
    </row>
    <row r="76" spans="2:11" s="8" customFormat="1" ht="19.899999999999999" customHeight="1">
      <c r="B76" s="154"/>
      <c r="C76" s="155"/>
      <c r="D76" s="156" t="s">
        <v>120</v>
      </c>
      <c r="E76" s="157"/>
      <c r="F76" s="157"/>
      <c r="G76" s="157"/>
      <c r="H76" s="157"/>
      <c r="I76" s="158"/>
      <c r="J76" s="159">
        <f>J353</f>
        <v>0</v>
      </c>
      <c r="K76" s="160"/>
    </row>
    <row r="77" spans="2:11" s="8" customFormat="1" ht="19.899999999999999" customHeight="1">
      <c r="B77" s="154"/>
      <c r="C77" s="155"/>
      <c r="D77" s="156" t="s">
        <v>628</v>
      </c>
      <c r="E77" s="157"/>
      <c r="F77" s="157"/>
      <c r="G77" s="157"/>
      <c r="H77" s="157"/>
      <c r="I77" s="158"/>
      <c r="J77" s="159">
        <f>J356</f>
        <v>0</v>
      </c>
      <c r="K77" s="160"/>
    </row>
    <row r="78" spans="2:11" s="1" customFormat="1" ht="21.75" customHeight="1">
      <c r="B78" s="39"/>
      <c r="C78" s="40"/>
      <c r="D78" s="40"/>
      <c r="E78" s="40"/>
      <c r="F78" s="40"/>
      <c r="G78" s="40"/>
      <c r="H78" s="40"/>
      <c r="I78" s="116"/>
      <c r="J78" s="40"/>
      <c r="K78" s="43"/>
    </row>
    <row r="79" spans="2:11" s="1" customFormat="1" ht="6.95" customHeight="1">
      <c r="B79" s="54"/>
      <c r="C79" s="55"/>
      <c r="D79" s="55"/>
      <c r="E79" s="55"/>
      <c r="F79" s="55"/>
      <c r="G79" s="55"/>
      <c r="H79" s="55"/>
      <c r="I79" s="137"/>
      <c r="J79" s="55"/>
      <c r="K79" s="56"/>
    </row>
    <row r="83" spans="2:20" s="1" customFormat="1" ht="6.95" customHeight="1">
      <c r="B83" s="57"/>
      <c r="C83" s="58"/>
      <c r="D83" s="58"/>
      <c r="E83" s="58"/>
      <c r="F83" s="58"/>
      <c r="G83" s="58"/>
      <c r="H83" s="58"/>
      <c r="I83" s="140"/>
      <c r="J83" s="58"/>
      <c r="K83" s="58"/>
      <c r="L83" s="59"/>
    </row>
    <row r="84" spans="2:20" s="1" customFormat="1" ht="36.950000000000003" customHeight="1">
      <c r="B84" s="39"/>
      <c r="C84" s="60" t="s">
        <v>121</v>
      </c>
      <c r="D84" s="61"/>
      <c r="E84" s="61"/>
      <c r="F84" s="61"/>
      <c r="G84" s="61"/>
      <c r="H84" s="61"/>
      <c r="I84" s="161"/>
      <c r="J84" s="61"/>
      <c r="K84" s="61"/>
      <c r="L84" s="59"/>
    </row>
    <row r="85" spans="2:20" s="1" customFormat="1" ht="6.95" customHeight="1">
      <c r="B85" s="39"/>
      <c r="C85" s="61"/>
      <c r="D85" s="61"/>
      <c r="E85" s="61"/>
      <c r="F85" s="61"/>
      <c r="G85" s="61"/>
      <c r="H85" s="61"/>
      <c r="I85" s="161"/>
      <c r="J85" s="61"/>
      <c r="K85" s="61"/>
      <c r="L85" s="59"/>
    </row>
    <row r="86" spans="2:20" s="1" customFormat="1" ht="14.45" customHeight="1">
      <c r="B86" s="39"/>
      <c r="C86" s="63" t="s">
        <v>19</v>
      </c>
      <c r="D86" s="61"/>
      <c r="E86" s="61"/>
      <c r="F86" s="61"/>
      <c r="G86" s="61"/>
      <c r="H86" s="61"/>
      <c r="I86" s="161"/>
      <c r="J86" s="61"/>
      <c r="K86" s="61"/>
      <c r="L86" s="59"/>
    </row>
    <row r="87" spans="2:20" s="1" customFormat="1" ht="16.5" customHeight="1">
      <c r="B87" s="39"/>
      <c r="C87" s="61"/>
      <c r="D87" s="61"/>
      <c r="E87" s="366" t="str">
        <f>E7</f>
        <v>ZŠ NOVÝ HRADEC KRÁLOVÉ - OPRAVA STŘECH NA OBJEKTECH Č. P. 144, 145, 146 A VÝMĚNA VENKOVNÍ BETONOVÉ DLAŽBY NA DVOŘE</v>
      </c>
      <c r="F87" s="367"/>
      <c r="G87" s="367"/>
      <c r="H87" s="367"/>
      <c r="I87" s="161"/>
      <c r="J87" s="61"/>
      <c r="K87" s="61"/>
      <c r="L87" s="59"/>
    </row>
    <row r="88" spans="2:20" s="1" customFormat="1" ht="14.45" customHeight="1">
      <c r="B88" s="39"/>
      <c r="C88" s="63" t="s">
        <v>98</v>
      </c>
      <c r="D88" s="61"/>
      <c r="E88" s="61"/>
      <c r="F88" s="61"/>
      <c r="G88" s="61"/>
      <c r="H88" s="61"/>
      <c r="I88" s="161"/>
      <c r="J88" s="61"/>
      <c r="K88" s="61"/>
      <c r="L88" s="59"/>
    </row>
    <row r="89" spans="2:20" s="1" customFormat="1" ht="17.25" customHeight="1">
      <c r="B89" s="39"/>
      <c r="C89" s="61"/>
      <c r="D89" s="61"/>
      <c r="E89" s="357" t="str">
        <f>E9</f>
        <v>SO 05 - Výměna venkovní dlažby ve dvoře</v>
      </c>
      <c r="F89" s="368"/>
      <c r="G89" s="368"/>
      <c r="H89" s="368"/>
      <c r="I89" s="161"/>
      <c r="J89" s="61"/>
      <c r="K89" s="61"/>
      <c r="L89" s="59"/>
    </row>
    <row r="90" spans="2:20" s="1" customFormat="1" ht="6.95" customHeight="1">
      <c r="B90" s="39"/>
      <c r="C90" s="61"/>
      <c r="D90" s="61"/>
      <c r="E90" s="61"/>
      <c r="F90" s="61"/>
      <c r="G90" s="61"/>
      <c r="H90" s="61"/>
      <c r="I90" s="161"/>
      <c r="J90" s="61"/>
      <c r="K90" s="61"/>
      <c r="L90" s="59"/>
    </row>
    <row r="91" spans="2:20" s="1" customFormat="1" ht="18" customHeight="1">
      <c r="B91" s="39"/>
      <c r="C91" s="63" t="s">
        <v>24</v>
      </c>
      <c r="D91" s="61"/>
      <c r="E91" s="61"/>
      <c r="F91" s="162" t="str">
        <f>F12</f>
        <v xml:space="preserve"> </v>
      </c>
      <c r="G91" s="61"/>
      <c r="H91" s="61"/>
      <c r="I91" s="163" t="s">
        <v>26</v>
      </c>
      <c r="J91" s="71" t="str">
        <f>IF(J12="","",J12)</f>
        <v>4. 1. 2019</v>
      </c>
      <c r="K91" s="61"/>
      <c r="L91" s="59"/>
    </row>
    <row r="92" spans="2:20" s="1" customFormat="1" ht="6.95" customHeight="1">
      <c r="B92" s="39"/>
      <c r="C92" s="61"/>
      <c r="D92" s="61"/>
      <c r="E92" s="61"/>
      <c r="F92" s="61"/>
      <c r="G92" s="61"/>
      <c r="H92" s="61"/>
      <c r="I92" s="161"/>
      <c r="J92" s="61"/>
      <c r="K92" s="61"/>
      <c r="L92" s="59"/>
    </row>
    <row r="93" spans="2:20" s="1" customFormat="1">
      <c r="B93" s="39"/>
      <c r="C93" s="63" t="s">
        <v>28</v>
      </c>
      <c r="D93" s="61"/>
      <c r="E93" s="61"/>
      <c r="F93" s="162" t="str">
        <f>E15</f>
        <v xml:space="preserve"> </v>
      </c>
      <c r="G93" s="61"/>
      <c r="H93" s="61"/>
      <c r="I93" s="163" t="s">
        <v>33</v>
      </c>
      <c r="J93" s="162" t="str">
        <f>E21</f>
        <v xml:space="preserve"> </v>
      </c>
      <c r="K93" s="61"/>
      <c r="L93" s="59"/>
    </row>
    <row r="94" spans="2:20" s="1" customFormat="1" ht="14.45" customHeight="1">
      <c r="B94" s="39"/>
      <c r="C94" s="63" t="s">
        <v>31</v>
      </c>
      <c r="D94" s="61"/>
      <c r="E94" s="61"/>
      <c r="F94" s="162" t="str">
        <f>IF(E18="","",E18)</f>
        <v/>
      </c>
      <c r="G94" s="61"/>
      <c r="H94" s="61"/>
      <c r="I94" s="161"/>
      <c r="J94" s="61"/>
      <c r="K94" s="61"/>
      <c r="L94" s="59"/>
    </row>
    <row r="95" spans="2:20" s="1" customFormat="1" ht="10.35" customHeight="1">
      <c r="B95" s="39"/>
      <c r="C95" s="61"/>
      <c r="D95" s="61"/>
      <c r="E95" s="61"/>
      <c r="F95" s="61"/>
      <c r="G95" s="61"/>
      <c r="H95" s="61"/>
      <c r="I95" s="161"/>
      <c r="J95" s="61"/>
      <c r="K95" s="61"/>
      <c r="L95" s="59"/>
    </row>
    <row r="96" spans="2:20" s="9" customFormat="1" ht="29.25" customHeight="1">
      <c r="B96" s="164"/>
      <c r="C96" s="165" t="s">
        <v>122</v>
      </c>
      <c r="D96" s="166" t="s">
        <v>55</v>
      </c>
      <c r="E96" s="166" t="s">
        <v>51</v>
      </c>
      <c r="F96" s="166" t="s">
        <v>123</v>
      </c>
      <c r="G96" s="166" t="s">
        <v>124</v>
      </c>
      <c r="H96" s="166" t="s">
        <v>125</v>
      </c>
      <c r="I96" s="167" t="s">
        <v>126</v>
      </c>
      <c r="J96" s="166" t="s">
        <v>102</v>
      </c>
      <c r="K96" s="168" t="s">
        <v>127</v>
      </c>
      <c r="L96" s="169"/>
      <c r="M96" s="79" t="s">
        <v>128</v>
      </c>
      <c r="N96" s="80" t="s">
        <v>40</v>
      </c>
      <c r="O96" s="80" t="s">
        <v>129</v>
      </c>
      <c r="P96" s="80" t="s">
        <v>130</v>
      </c>
      <c r="Q96" s="80" t="s">
        <v>131</v>
      </c>
      <c r="R96" s="80" t="s">
        <v>132</v>
      </c>
      <c r="S96" s="80" t="s">
        <v>133</v>
      </c>
      <c r="T96" s="81" t="s">
        <v>134</v>
      </c>
    </row>
    <row r="97" spans="2:65" s="1" customFormat="1" ht="29.25" customHeight="1">
      <c r="B97" s="39"/>
      <c r="C97" s="85" t="s">
        <v>103</v>
      </c>
      <c r="D97" s="61"/>
      <c r="E97" s="61"/>
      <c r="F97" s="61"/>
      <c r="G97" s="61"/>
      <c r="H97" s="61"/>
      <c r="I97" s="161"/>
      <c r="J97" s="170">
        <f>BK97</f>
        <v>0</v>
      </c>
      <c r="K97" s="61"/>
      <c r="L97" s="59"/>
      <c r="M97" s="82"/>
      <c r="N97" s="83"/>
      <c r="O97" s="83"/>
      <c r="P97" s="171">
        <f>P98+P275+P338+P350</f>
        <v>0</v>
      </c>
      <c r="Q97" s="83"/>
      <c r="R97" s="171">
        <f>R98+R275+R338+R350</f>
        <v>179.05437186999998</v>
      </c>
      <c r="S97" s="83"/>
      <c r="T97" s="172">
        <f>T98+T275+T338+T350</f>
        <v>351.44699000000003</v>
      </c>
      <c r="AT97" s="22" t="s">
        <v>69</v>
      </c>
      <c r="AU97" s="22" t="s">
        <v>104</v>
      </c>
      <c r="BK97" s="173">
        <f>BK98+BK275+BK338+BK350</f>
        <v>0</v>
      </c>
    </row>
    <row r="98" spans="2:65" s="10" customFormat="1" ht="37.35" customHeight="1">
      <c r="B98" s="174"/>
      <c r="C98" s="175"/>
      <c r="D98" s="176" t="s">
        <v>69</v>
      </c>
      <c r="E98" s="177" t="s">
        <v>135</v>
      </c>
      <c r="F98" s="177" t="s">
        <v>136</v>
      </c>
      <c r="G98" s="175"/>
      <c r="H98" s="175"/>
      <c r="I98" s="178"/>
      <c r="J98" s="179">
        <f>BK98</f>
        <v>0</v>
      </c>
      <c r="K98" s="175"/>
      <c r="L98" s="180"/>
      <c r="M98" s="181"/>
      <c r="N98" s="182"/>
      <c r="O98" s="182"/>
      <c r="P98" s="183">
        <f>P99+P142+P166+P189+P207+P215+P256+P273</f>
        <v>0</v>
      </c>
      <c r="Q98" s="182"/>
      <c r="R98" s="183">
        <f>R99+R142+R166+R189+R207+R215+R256+R273</f>
        <v>174.78476491999999</v>
      </c>
      <c r="S98" s="182"/>
      <c r="T98" s="184">
        <f>T99+T142+T166+T189+T207+T215+T256+T273</f>
        <v>351.44699000000003</v>
      </c>
      <c r="AR98" s="185" t="s">
        <v>10</v>
      </c>
      <c r="AT98" s="186" t="s">
        <v>69</v>
      </c>
      <c r="AU98" s="186" t="s">
        <v>70</v>
      </c>
      <c r="AY98" s="185" t="s">
        <v>137</v>
      </c>
      <c r="BK98" s="187">
        <f>BK99+BK142+BK166+BK189+BK207+BK215+BK256+BK273</f>
        <v>0</v>
      </c>
    </row>
    <row r="99" spans="2:65" s="10" customFormat="1" ht="19.899999999999999" customHeight="1">
      <c r="B99" s="174"/>
      <c r="C99" s="175"/>
      <c r="D99" s="176" t="s">
        <v>69</v>
      </c>
      <c r="E99" s="188" t="s">
        <v>10</v>
      </c>
      <c r="F99" s="188" t="s">
        <v>629</v>
      </c>
      <c r="G99" s="175"/>
      <c r="H99" s="175"/>
      <c r="I99" s="178"/>
      <c r="J99" s="189">
        <f>BK99</f>
        <v>0</v>
      </c>
      <c r="K99" s="175"/>
      <c r="L99" s="180"/>
      <c r="M99" s="181"/>
      <c r="N99" s="182"/>
      <c r="O99" s="182"/>
      <c r="P99" s="183">
        <f>SUM(P100:P141)</f>
        <v>0</v>
      </c>
      <c r="Q99" s="182"/>
      <c r="R99" s="183">
        <f>SUM(R100:R141)</f>
        <v>0</v>
      </c>
      <c r="S99" s="182"/>
      <c r="T99" s="184">
        <f>SUM(T100:T141)</f>
        <v>318.63530000000003</v>
      </c>
      <c r="AR99" s="185" t="s">
        <v>10</v>
      </c>
      <c r="AT99" s="186" t="s">
        <v>69</v>
      </c>
      <c r="AU99" s="186" t="s">
        <v>10</v>
      </c>
      <c r="AY99" s="185" t="s">
        <v>137</v>
      </c>
      <c r="BK99" s="187">
        <f>SUM(BK100:BK141)</f>
        <v>0</v>
      </c>
    </row>
    <row r="100" spans="2:65" s="1" customFormat="1" ht="25.5" customHeight="1">
      <c r="B100" s="39"/>
      <c r="C100" s="190" t="s">
        <v>10</v>
      </c>
      <c r="D100" s="190" t="s">
        <v>140</v>
      </c>
      <c r="E100" s="191" t="s">
        <v>630</v>
      </c>
      <c r="F100" s="192" t="s">
        <v>631</v>
      </c>
      <c r="G100" s="193" t="s">
        <v>147</v>
      </c>
      <c r="H100" s="194">
        <v>109.875</v>
      </c>
      <c r="I100" s="195"/>
      <c r="J100" s="196">
        <f>ROUND(I100*H100,0)</f>
        <v>0</v>
      </c>
      <c r="K100" s="192" t="s">
        <v>632</v>
      </c>
      <c r="L100" s="59"/>
      <c r="M100" s="197" t="s">
        <v>22</v>
      </c>
      <c r="N100" s="198" t="s">
        <v>41</v>
      </c>
      <c r="O100" s="40"/>
      <c r="P100" s="199">
        <f>O100*H100</f>
        <v>0</v>
      </c>
      <c r="Q100" s="199">
        <v>0</v>
      </c>
      <c r="R100" s="199">
        <f>Q100*H100</f>
        <v>0</v>
      </c>
      <c r="S100" s="199">
        <v>0.255</v>
      </c>
      <c r="T100" s="200">
        <f>S100*H100</f>
        <v>28.018125000000001</v>
      </c>
      <c r="AR100" s="22" t="s">
        <v>144</v>
      </c>
      <c r="AT100" s="22" t="s">
        <v>140</v>
      </c>
      <c r="AU100" s="22" t="s">
        <v>79</v>
      </c>
      <c r="AY100" s="22" t="s">
        <v>137</v>
      </c>
      <c r="BE100" s="201">
        <f>IF(N100="základní",J100,0)</f>
        <v>0</v>
      </c>
      <c r="BF100" s="201">
        <f>IF(N100="snížená",J100,0)</f>
        <v>0</v>
      </c>
      <c r="BG100" s="201">
        <f>IF(N100="zákl. přenesená",J100,0)</f>
        <v>0</v>
      </c>
      <c r="BH100" s="201">
        <f>IF(N100="sníž. přenesená",J100,0)</f>
        <v>0</v>
      </c>
      <c r="BI100" s="201">
        <f>IF(N100="nulová",J100,0)</f>
        <v>0</v>
      </c>
      <c r="BJ100" s="22" t="s">
        <v>10</v>
      </c>
      <c r="BK100" s="201">
        <f>ROUND(I100*H100,0)</f>
        <v>0</v>
      </c>
      <c r="BL100" s="22" t="s">
        <v>144</v>
      </c>
      <c r="BM100" s="22" t="s">
        <v>633</v>
      </c>
    </row>
    <row r="101" spans="2:65" s="11" customFormat="1" ht="13.5">
      <c r="B101" s="202"/>
      <c r="C101" s="203"/>
      <c r="D101" s="204" t="s">
        <v>149</v>
      </c>
      <c r="E101" s="205" t="s">
        <v>22</v>
      </c>
      <c r="F101" s="206" t="s">
        <v>634</v>
      </c>
      <c r="G101" s="203"/>
      <c r="H101" s="207">
        <v>109.875</v>
      </c>
      <c r="I101" s="208"/>
      <c r="J101" s="203"/>
      <c r="K101" s="203"/>
      <c r="L101" s="209"/>
      <c r="M101" s="210"/>
      <c r="N101" s="211"/>
      <c r="O101" s="211"/>
      <c r="P101" s="211"/>
      <c r="Q101" s="211"/>
      <c r="R101" s="211"/>
      <c r="S101" s="211"/>
      <c r="T101" s="212"/>
      <c r="AT101" s="213" t="s">
        <v>149</v>
      </c>
      <c r="AU101" s="213" t="s">
        <v>79</v>
      </c>
      <c r="AV101" s="11" t="s">
        <v>79</v>
      </c>
      <c r="AW101" s="11" t="s">
        <v>34</v>
      </c>
      <c r="AX101" s="11" t="s">
        <v>10</v>
      </c>
      <c r="AY101" s="213" t="s">
        <v>137</v>
      </c>
    </row>
    <row r="102" spans="2:65" s="1" customFormat="1" ht="25.5" customHeight="1">
      <c r="B102" s="39"/>
      <c r="C102" s="190" t="s">
        <v>79</v>
      </c>
      <c r="D102" s="190" t="s">
        <v>140</v>
      </c>
      <c r="E102" s="191" t="s">
        <v>635</v>
      </c>
      <c r="F102" s="192" t="s">
        <v>636</v>
      </c>
      <c r="G102" s="193" t="s">
        <v>147</v>
      </c>
      <c r="H102" s="194">
        <v>329.625</v>
      </c>
      <c r="I102" s="195"/>
      <c r="J102" s="196">
        <f>ROUND(I102*H102,0)</f>
        <v>0</v>
      </c>
      <c r="K102" s="192" t="s">
        <v>632</v>
      </c>
      <c r="L102" s="59"/>
      <c r="M102" s="197" t="s">
        <v>22</v>
      </c>
      <c r="N102" s="198" t="s">
        <v>41</v>
      </c>
      <c r="O102" s="40"/>
      <c r="P102" s="199">
        <f>O102*H102</f>
        <v>0</v>
      </c>
      <c r="Q102" s="199">
        <v>0</v>
      </c>
      <c r="R102" s="199">
        <f>Q102*H102</f>
        <v>0</v>
      </c>
      <c r="S102" s="199">
        <v>0.255</v>
      </c>
      <c r="T102" s="200">
        <f>S102*H102</f>
        <v>84.054375000000007</v>
      </c>
      <c r="AR102" s="22" t="s">
        <v>144</v>
      </c>
      <c r="AT102" s="22" t="s">
        <v>140</v>
      </c>
      <c r="AU102" s="22" t="s">
        <v>79</v>
      </c>
      <c r="AY102" s="22" t="s">
        <v>137</v>
      </c>
      <c r="BE102" s="201">
        <f>IF(N102="základní",J102,0)</f>
        <v>0</v>
      </c>
      <c r="BF102" s="201">
        <f>IF(N102="snížená",J102,0)</f>
        <v>0</v>
      </c>
      <c r="BG102" s="201">
        <f>IF(N102="zákl. přenesená",J102,0)</f>
        <v>0</v>
      </c>
      <c r="BH102" s="201">
        <f>IF(N102="sníž. přenesená",J102,0)</f>
        <v>0</v>
      </c>
      <c r="BI102" s="201">
        <f>IF(N102="nulová",J102,0)</f>
        <v>0</v>
      </c>
      <c r="BJ102" s="22" t="s">
        <v>10</v>
      </c>
      <c r="BK102" s="201">
        <f>ROUND(I102*H102,0)</f>
        <v>0</v>
      </c>
      <c r="BL102" s="22" t="s">
        <v>144</v>
      </c>
      <c r="BM102" s="22" t="s">
        <v>637</v>
      </c>
    </row>
    <row r="103" spans="2:65" s="11" customFormat="1" ht="13.5">
      <c r="B103" s="202"/>
      <c r="C103" s="203"/>
      <c r="D103" s="204" t="s">
        <v>149</v>
      </c>
      <c r="E103" s="205" t="s">
        <v>22</v>
      </c>
      <c r="F103" s="206" t="s">
        <v>638</v>
      </c>
      <c r="G103" s="203"/>
      <c r="H103" s="207">
        <v>329.625</v>
      </c>
      <c r="I103" s="208"/>
      <c r="J103" s="203"/>
      <c r="K103" s="203"/>
      <c r="L103" s="209"/>
      <c r="M103" s="210"/>
      <c r="N103" s="211"/>
      <c r="O103" s="211"/>
      <c r="P103" s="211"/>
      <c r="Q103" s="211"/>
      <c r="R103" s="211"/>
      <c r="S103" s="211"/>
      <c r="T103" s="212"/>
      <c r="AT103" s="213" t="s">
        <v>149</v>
      </c>
      <c r="AU103" s="213" t="s">
        <v>79</v>
      </c>
      <c r="AV103" s="11" t="s">
        <v>79</v>
      </c>
      <c r="AW103" s="11" t="s">
        <v>34</v>
      </c>
      <c r="AX103" s="11" t="s">
        <v>10</v>
      </c>
      <c r="AY103" s="213" t="s">
        <v>137</v>
      </c>
    </row>
    <row r="104" spans="2:65" s="1" customFormat="1" ht="16.5" customHeight="1">
      <c r="B104" s="39"/>
      <c r="C104" s="190" t="s">
        <v>154</v>
      </c>
      <c r="D104" s="190" t="s">
        <v>140</v>
      </c>
      <c r="E104" s="191" t="s">
        <v>639</v>
      </c>
      <c r="F104" s="192" t="s">
        <v>640</v>
      </c>
      <c r="G104" s="193" t="s">
        <v>147</v>
      </c>
      <c r="H104" s="194">
        <v>9.7759999999999998</v>
      </c>
      <c r="I104" s="195"/>
      <c r="J104" s="196">
        <f>ROUND(I104*H104,0)</f>
        <v>0</v>
      </c>
      <c r="K104" s="192" t="s">
        <v>632</v>
      </c>
      <c r="L104" s="59"/>
      <c r="M104" s="197" t="s">
        <v>22</v>
      </c>
      <c r="N104" s="198" t="s">
        <v>41</v>
      </c>
      <c r="O104" s="40"/>
      <c r="P104" s="199">
        <f>O104*H104</f>
        <v>0</v>
      </c>
      <c r="Q104" s="199">
        <v>0</v>
      </c>
      <c r="R104" s="199">
        <f>Q104*H104</f>
        <v>0</v>
      </c>
      <c r="S104" s="199">
        <v>0.3</v>
      </c>
      <c r="T104" s="200">
        <f>S104*H104</f>
        <v>2.9327999999999999</v>
      </c>
      <c r="AR104" s="22" t="s">
        <v>144</v>
      </c>
      <c r="AT104" s="22" t="s">
        <v>140</v>
      </c>
      <c r="AU104" s="22" t="s">
        <v>79</v>
      </c>
      <c r="AY104" s="22" t="s">
        <v>137</v>
      </c>
      <c r="BE104" s="201">
        <f>IF(N104="základní",J104,0)</f>
        <v>0</v>
      </c>
      <c r="BF104" s="201">
        <f>IF(N104="snížená",J104,0)</f>
        <v>0</v>
      </c>
      <c r="BG104" s="201">
        <f>IF(N104="zákl. přenesená",J104,0)</f>
        <v>0</v>
      </c>
      <c r="BH104" s="201">
        <f>IF(N104="sníž. přenesená",J104,0)</f>
        <v>0</v>
      </c>
      <c r="BI104" s="201">
        <f>IF(N104="nulová",J104,0)</f>
        <v>0</v>
      </c>
      <c r="BJ104" s="22" t="s">
        <v>10</v>
      </c>
      <c r="BK104" s="201">
        <f>ROUND(I104*H104,0)</f>
        <v>0</v>
      </c>
      <c r="BL104" s="22" t="s">
        <v>144</v>
      </c>
      <c r="BM104" s="22" t="s">
        <v>641</v>
      </c>
    </row>
    <row r="105" spans="2:65" s="11" customFormat="1" ht="13.5">
      <c r="B105" s="202"/>
      <c r="C105" s="203"/>
      <c r="D105" s="204" t="s">
        <v>149</v>
      </c>
      <c r="E105" s="205" t="s">
        <v>22</v>
      </c>
      <c r="F105" s="206" t="s">
        <v>642</v>
      </c>
      <c r="G105" s="203"/>
      <c r="H105" s="207">
        <v>3.38</v>
      </c>
      <c r="I105" s="208"/>
      <c r="J105" s="203"/>
      <c r="K105" s="203"/>
      <c r="L105" s="209"/>
      <c r="M105" s="210"/>
      <c r="N105" s="211"/>
      <c r="O105" s="211"/>
      <c r="P105" s="211"/>
      <c r="Q105" s="211"/>
      <c r="R105" s="211"/>
      <c r="S105" s="211"/>
      <c r="T105" s="212"/>
      <c r="AT105" s="213" t="s">
        <v>149</v>
      </c>
      <c r="AU105" s="213" t="s">
        <v>79</v>
      </c>
      <c r="AV105" s="11" t="s">
        <v>79</v>
      </c>
      <c r="AW105" s="11" t="s">
        <v>34</v>
      </c>
      <c r="AX105" s="11" t="s">
        <v>70</v>
      </c>
      <c r="AY105" s="213" t="s">
        <v>137</v>
      </c>
    </row>
    <row r="106" spans="2:65" s="11" customFormat="1" ht="13.5">
      <c r="B106" s="202"/>
      <c r="C106" s="203"/>
      <c r="D106" s="204" t="s">
        <v>149</v>
      </c>
      <c r="E106" s="205" t="s">
        <v>22</v>
      </c>
      <c r="F106" s="206" t="s">
        <v>643</v>
      </c>
      <c r="G106" s="203"/>
      <c r="H106" s="207">
        <v>4.6929999999999996</v>
      </c>
      <c r="I106" s="208"/>
      <c r="J106" s="203"/>
      <c r="K106" s="203"/>
      <c r="L106" s="209"/>
      <c r="M106" s="210"/>
      <c r="N106" s="211"/>
      <c r="O106" s="211"/>
      <c r="P106" s="211"/>
      <c r="Q106" s="211"/>
      <c r="R106" s="211"/>
      <c r="S106" s="211"/>
      <c r="T106" s="212"/>
      <c r="AT106" s="213" t="s">
        <v>149</v>
      </c>
      <c r="AU106" s="213" t="s">
        <v>79</v>
      </c>
      <c r="AV106" s="11" t="s">
        <v>79</v>
      </c>
      <c r="AW106" s="11" t="s">
        <v>34</v>
      </c>
      <c r="AX106" s="11" t="s">
        <v>70</v>
      </c>
      <c r="AY106" s="213" t="s">
        <v>137</v>
      </c>
    </row>
    <row r="107" spans="2:65" s="11" customFormat="1" ht="13.5">
      <c r="B107" s="202"/>
      <c r="C107" s="203"/>
      <c r="D107" s="204" t="s">
        <v>149</v>
      </c>
      <c r="E107" s="205" t="s">
        <v>22</v>
      </c>
      <c r="F107" s="206" t="s">
        <v>644</v>
      </c>
      <c r="G107" s="203"/>
      <c r="H107" s="207">
        <v>1.7030000000000001</v>
      </c>
      <c r="I107" s="208"/>
      <c r="J107" s="203"/>
      <c r="K107" s="203"/>
      <c r="L107" s="209"/>
      <c r="M107" s="210"/>
      <c r="N107" s="211"/>
      <c r="O107" s="211"/>
      <c r="P107" s="211"/>
      <c r="Q107" s="211"/>
      <c r="R107" s="211"/>
      <c r="S107" s="211"/>
      <c r="T107" s="212"/>
      <c r="AT107" s="213" t="s">
        <v>149</v>
      </c>
      <c r="AU107" s="213" t="s">
        <v>79</v>
      </c>
      <c r="AV107" s="11" t="s">
        <v>79</v>
      </c>
      <c r="AW107" s="11" t="s">
        <v>34</v>
      </c>
      <c r="AX107" s="11" t="s">
        <v>70</v>
      </c>
      <c r="AY107" s="213" t="s">
        <v>137</v>
      </c>
    </row>
    <row r="108" spans="2:65" s="12" customFormat="1" ht="13.5">
      <c r="B108" s="214"/>
      <c r="C108" s="215"/>
      <c r="D108" s="204" t="s">
        <v>149</v>
      </c>
      <c r="E108" s="216" t="s">
        <v>22</v>
      </c>
      <c r="F108" s="217" t="s">
        <v>151</v>
      </c>
      <c r="G108" s="215"/>
      <c r="H108" s="218">
        <v>9.7759999999999998</v>
      </c>
      <c r="I108" s="219"/>
      <c r="J108" s="215"/>
      <c r="K108" s="215"/>
      <c r="L108" s="220"/>
      <c r="M108" s="221"/>
      <c r="N108" s="222"/>
      <c r="O108" s="222"/>
      <c r="P108" s="222"/>
      <c r="Q108" s="222"/>
      <c r="R108" s="222"/>
      <c r="S108" s="222"/>
      <c r="T108" s="223"/>
      <c r="AT108" s="224" t="s">
        <v>149</v>
      </c>
      <c r="AU108" s="224" t="s">
        <v>79</v>
      </c>
      <c r="AV108" s="12" t="s">
        <v>144</v>
      </c>
      <c r="AW108" s="12" t="s">
        <v>34</v>
      </c>
      <c r="AX108" s="12" t="s">
        <v>10</v>
      </c>
      <c r="AY108" s="224" t="s">
        <v>137</v>
      </c>
    </row>
    <row r="109" spans="2:65" s="1" customFormat="1" ht="16.5" customHeight="1">
      <c r="B109" s="39"/>
      <c r="C109" s="190" t="s">
        <v>144</v>
      </c>
      <c r="D109" s="190" t="s">
        <v>140</v>
      </c>
      <c r="E109" s="191" t="s">
        <v>645</v>
      </c>
      <c r="F109" s="192" t="s">
        <v>646</v>
      </c>
      <c r="G109" s="193" t="s">
        <v>147</v>
      </c>
      <c r="H109" s="194">
        <v>109.875</v>
      </c>
      <c r="I109" s="195"/>
      <c r="J109" s="196">
        <f>ROUND(I109*H109,0)</f>
        <v>0</v>
      </c>
      <c r="K109" s="192" t="s">
        <v>632</v>
      </c>
      <c r="L109" s="59"/>
      <c r="M109" s="197" t="s">
        <v>22</v>
      </c>
      <c r="N109" s="198" t="s">
        <v>41</v>
      </c>
      <c r="O109" s="40"/>
      <c r="P109" s="199">
        <f>O109*H109</f>
        <v>0</v>
      </c>
      <c r="Q109" s="199">
        <v>0</v>
      </c>
      <c r="R109" s="199">
        <f>Q109*H109</f>
        <v>0</v>
      </c>
      <c r="S109" s="199">
        <v>0.44</v>
      </c>
      <c r="T109" s="200">
        <f>S109*H109</f>
        <v>48.344999999999999</v>
      </c>
      <c r="AR109" s="22" t="s">
        <v>144</v>
      </c>
      <c r="AT109" s="22" t="s">
        <v>140</v>
      </c>
      <c r="AU109" s="22" t="s">
        <v>79</v>
      </c>
      <c r="AY109" s="22" t="s">
        <v>137</v>
      </c>
      <c r="BE109" s="201">
        <f>IF(N109="základní",J109,0)</f>
        <v>0</v>
      </c>
      <c r="BF109" s="201">
        <f>IF(N109="snížená",J109,0)</f>
        <v>0</v>
      </c>
      <c r="BG109" s="201">
        <f>IF(N109="zákl. přenesená",J109,0)</f>
        <v>0</v>
      </c>
      <c r="BH109" s="201">
        <f>IF(N109="sníž. přenesená",J109,0)</f>
        <v>0</v>
      </c>
      <c r="BI109" s="201">
        <f>IF(N109="nulová",J109,0)</f>
        <v>0</v>
      </c>
      <c r="BJ109" s="22" t="s">
        <v>10</v>
      </c>
      <c r="BK109" s="201">
        <f>ROUND(I109*H109,0)</f>
        <v>0</v>
      </c>
      <c r="BL109" s="22" t="s">
        <v>144</v>
      </c>
      <c r="BM109" s="22" t="s">
        <v>647</v>
      </c>
    </row>
    <row r="110" spans="2:65" s="11" customFormat="1" ht="13.5">
      <c r="B110" s="202"/>
      <c r="C110" s="203"/>
      <c r="D110" s="204" t="s">
        <v>149</v>
      </c>
      <c r="E110" s="205" t="s">
        <v>22</v>
      </c>
      <c r="F110" s="206" t="s">
        <v>648</v>
      </c>
      <c r="G110" s="203"/>
      <c r="H110" s="207">
        <v>109.875</v>
      </c>
      <c r="I110" s="208"/>
      <c r="J110" s="203"/>
      <c r="K110" s="203"/>
      <c r="L110" s="209"/>
      <c r="M110" s="210"/>
      <c r="N110" s="211"/>
      <c r="O110" s="211"/>
      <c r="P110" s="211"/>
      <c r="Q110" s="211"/>
      <c r="R110" s="211"/>
      <c r="S110" s="211"/>
      <c r="T110" s="212"/>
      <c r="AT110" s="213" t="s">
        <v>149</v>
      </c>
      <c r="AU110" s="213" t="s">
        <v>79</v>
      </c>
      <c r="AV110" s="11" t="s">
        <v>79</v>
      </c>
      <c r="AW110" s="11" t="s">
        <v>34</v>
      </c>
      <c r="AX110" s="11" t="s">
        <v>70</v>
      </c>
      <c r="AY110" s="213" t="s">
        <v>137</v>
      </c>
    </row>
    <row r="111" spans="2:65" s="12" customFormat="1" ht="13.5">
      <c r="B111" s="214"/>
      <c r="C111" s="215"/>
      <c r="D111" s="204" t="s">
        <v>149</v>
      </c>
      <c r="E111" s="216" t="s">
        <v>22</v>
      </c>
      <c r="F111" s="217" t="s">
        <v>151</v>
      </c>
      <c r="G111" s="215"/>
      <c r="H111" s="218">
        <v>109.875</v>
      </c>
      <c r="I111" s="219"/>
      <c r="J111" s="215"/>
      <c r="K111" s="215"/>
      <c r="L111" s="220"/>
      <c r="M111" s="221"/>
      <c r="N111" s="222"/>
      <c r="O111" s="222"/>
      <c r="P111" s="222"/>
      <c r="Q111" s="222"/>
      <c r="R111" s="222"/>
      <c r="S111" s="222"/>
      <c r="T111" s="223"/>
      <c r="AT111" s="224" t="s">
        <v>149</v>
      </c>
      <c r="AU111" s="224" t="s">
        <v>79</v>
      </c>
      <c r="AV111" s="12" t="s">
        <v>144</v>
      </c>
      <c r="AW111" s="12" t="s">
        <v>34</v>
      </c>
      <c r="AX111" s="12" t="s">
        <v>10</v>
      </c>
      <c r="AY111" s="224" t="s">
        <v>137</v>
      </c>
    </row>
    <row r="112" spans="2:65" s="1" customFormat="1" ht="25.5" customHeight="1">
      <c r="B112" s="39"/>
      <c r="C112" s="190" t="s">
        <v>162</v>
      </c>
      <c r="D112" s="190" t="s">
        <v>140</v>
      </c>
      <c r="E112" s="191" t="s">
        <v>649</v>
      </c>
      <c r="F112" s="192" t="s">
        <v>650</v>
      </c>
      <c r="G112" s="193" t="s">
        <v>147</v>
      </c>
      <c r="H112" s="194">
        <v>329.625</v>
      </c>
      <c r="I112" s="195"/>
      <c r="J112" s="196">
        <f>ROUND(I112*H112,0)</f>
        <v>0</v>
      </c>
      <c r="K112" s="192" t="s">
        <v>632</v>
      </c>
      <c r="L112" s="59"/>
      <c r="M112" s="197" t="s">
        <v>22</v>
      </c>
      <c r="N112" s="198" t="s">
        <v>41</v>
      </c>
      <c r="O112" s="40"/>
      <c r="P112" s="199">
        <f>O112*H112</f>
        <v>0</v>
      </c>
      <c r="Q112" s="199">
        <v>0</v>
      </c>
      <c r="R112" s="199">
        <f>Q112*H112</f>
        <v>0</v>
      </c>
      <c r="S112" s="199">
        <v>0.44</v>
      </c>
      <c r="T112" s="200">
        <f>S112*H112</f>
        <v>145.035</v>
      </c>
      <c r="AR112" s="22" t="s">
        <v>144</v>
      </c>
      <c r="AT112" s="22" t="s">
        <v>140</v>
      </c>
      <c r="AU112" s="22" t="s">
        <v>79</v>
      </c>
      <c r="AY112" s="22" t="s">
        <v>137</v>
      </c>
      <c r="BE112" s="201">
        <f>IF(N112="základní",J112,0)</f>
        <v>0</v>
      </c>
      <c r="BF112" s="201">
        <f>IF(N112="snížená",J112,0)</f>
        <v>0</v>
      </c>
      <c r="BG112" s="201">
        <f>IF(N112="zákl. přenesená",J112,0)</f>
        <v>0</v>
      </c>
      <c r="BH112" s="201">
        <f>IF(N112="sníž. přenesená",J112,0)</f>
        <v>0</v>
      </c>
      <c r="BI112" s="201">
        <f>IF(N112="nulová",J112,0)</f>
        <v>0</v>
      </c>
      <c r="BJ112" s="22" t="s">
        <v>10</v>
      </c>
      <c r="BK112" s="201">
        <f>ROUND(I112*H112,0)</f>
        <v>0</v>
      </c>
      <c r="BL112" s="22" t="s">
        <v>144</v>
      </c>
      <c r="BM112" s="22" t="s">
        <v>651</v>
      </c>
    </row>
    <row r="113" spans="2:65" s="11" customFormat="1" ht="13.5">
      <c r="B113" s="202"/>
      <c r="C113" s="203"/>
      <c r="D113" s="204" t="s">
        <v>149</v>
      </c>
      <c r="E113" s="205" t="s">
        <v>22</v>
      </c>
      <c r="F113" s="206" t="s">
        <v>652</v>
      </c>
      <c r="G113" s="203"/>
      <c r="H113" s="207">
        <v>329.625</v>
      </c>
      <c r="I113" s="208"/>
      <c r="J113" s="203"/>
      <c r="K113" s="203"/>
      <c r="L113" s="209"/>
      <c r="M113" s="210"/>
      <c r="N113" s="211"/>
      <c r="O113" s="211"/>
      <c r="P113" s="211"/>
      <c r="Q113" s="211"/>
      <c r="R113" s="211"/>
      <c r="S113" s="211"/>
      <c r="T113" s="212"/>
      <c r="AT113" s="213" t="s">
        <v>149</v>
      </c>
      <c r="AU113" s="213" t="s">
        <v>79</v>
      </c>
      <c r="AV113" s="11" t="s">
        <v>79</v>
      </c>
      <c r="AW113" s="11" t="s">
        <v>34</v>
      </c>
      <c r="AX113" s="11" t="s">
        <v>10</v>
      </c>
      <c r="AY113" s="213" t="s">
        <v>137</v>
      </c>
    </row>
    <row r="114" spans="2:65" s="1" customFormat="1" ht="16.5" customHeight="1">
      <c r="B114" s="39"/>
      <c r="C114" s="190" t="s">
        <v>138</v>
      </c>
      <c r="D114" s="190" t="s">
        <v>140</v>
      </c>
      <c r="E114" s="191" t="s">
        <v>653</v>
      </c>
      <c r="F114" s="192" t="s">
        <v>654</v>
      </c>
      <c r="G114" s="193" t="s">
        <v>173</v>
      </c>
      <c r="H114" s="194">
        <v>50</v>
      </c>
      <c r="I114" s="195"/>
      <c r="J114" s="196">
        <f>ROUND(I114*H114,0)</f>
        <v>0</v>
      </c>
      <c r="K114" s="192" t="s">
        <v>148</v>
      </c>
      <c r="L114" s="59"/>
      <c r="M114" s="197" t="s">
        <v>22</v>
      </c>
      <c r="N114" s="198" t="s">
        <v>41</v>
      </c>
      <c r="O114" s="40"/>
      <c r="P114" s="199">
        <f>O114*H114</f>
        <v>0</v>
      </c>
      <c r="Q114" s="199">
        <v>0</v>
      </c>
      <c r="R114" s="199">
        <f>Q114*H114</f>
        <v>0</v>
      </c>
      <c r="S114" s="199">
        <v>0.20499999999999999</v>
      </c>
      <c r="T114" s="200">
        <f>S114*H114</f>
        <v>10.25</v>
      </c>
      <c r="AR114" s="22" t="s">
        <v>144</v>
      </c>
      <c r="AT114" s="22" t="s">
        <v>140</v>
      </c>
      <c r="AU114" s="22" t="s">
        <v>79</v>
      </c>
      <c r="AY114" s="22" t="s">
        <v>137</v>
      </c>
      <c r="BE114" s="201">
        <f>IF(N114="základní",J114,0)</f>
        <v>0</v>
      </c>
      <c r="BF114" s="201">
        <f>IF(N114="snížená",J114,0)</f>
        <v>0</v>
      </c>
      <c r="BG114" s="201">
        <f>IF(N114="zákl. přenesená",J114,0)</f>
        <v>0</v>
      </c>
      <c r="BH114" s="201">
        <f>IF(N114="sníž. přenesená",J114,0)</f>
        <v>0</v>
      </c>
      <c r="BI114" s="201">
        <f>IF(N114="nulová",J114,0)</f>
        <v>0</v>
      </c>
      <c r="BJ114" s="22" t="s">
        <v>10</v>
      </c>
      <c r="BK114" s="201">
        <f>ROUND(I114*H114,0)</f>
        <v>0</v>
      </c>
      <c r="BL114" s="22" t="s">
        <v>144</v>
      </c>
      <c r="BM114" s="22" t="s">
        <v>655</v>
      </c>
    </row>
    <row r="115" spans="2:65" s="11" customFormat="1" ht="13.5">
      <c r="B115" s="202"/>
      <c r="C115" s="203"/>
      <c r="D115" s="204" t="s">
        <v>149</v>
      </c>
      <c r="E115" s="205" t="s">
        <v>22</v>
      </c>
      <c r="F115" s="206" t="s">
        <v>656</v>
      </c>
      <c r="G115" s="203"/>
      <c r="H115" s="207">
        <v>3</v>
      </c>
      <c r="I115" s="208"/>
      <c r="J115" s="203"/>
      <c r="K115" s="203"/>
      <c r="L115" s="209"/>
      <c r="M115" s="210"/>
      <c r="N115" s="211"/>
      <c r="O115" s="211"/>
      <c r="P115" s="211"/>
      <c r="Q115" s="211"/>
      <c r="R115" s="211"/>
      <c r="S115" s="211"/>
      <c r="T115" s="212"/>
      <c r="AT115" s="213" t="s">
        <v>149</v>
      </c>
      <c r="AU115" s="213" t="s">
        <v>79</v>
      </c>
      <c r="AV115" s="11" t="s">
        <v>79</v>
      </c>
      <c r="AW115" s="11" t="s">
        <v>34</v>
      </c>
      <c r="AX115" s="11" t="s">
        <v>70</v>
      </c>
      <c r="AY115" s="213" t="s">
        <v>137</v>
      </c>
    </row>
    <row r="116" spans="2:65" s="11" customFormat="1" ht="13.5">
      <c r="B116" s="202"/>
      <c r="C116" s="203"/>
      <c r="D116" s="204" t="s">
        <v>149</v>
      </c>
      <c r="E116" s="205" t="s">
        <v>22</v>
      </c>
      <c r="F116" s="206" t="s">
        <v>657</v>
      </c>
      <c r="G116" s="203"/>
      <c r="H116" s="207">
        <v>3</v>
      </c>
      <c r="I116" s="208"/>
      <c r="J116" s="203"/>
      <c r="K116" s="203"/>
      <c r="L116" s="209"/>
      <c r="M116" s="210"/>
      <c r="N116" s="211"/>
      <c r="O116" s="211"/>
      <c r="P116" s="211"/>
      <c r="Q116" s="211"/>
      <c r="R116" s="211"/>
      <c r="S116" s="211"/>
      <c r="T116" s="212"/>
      <c r="AT116" s="213" t="s">
        <v>149</v>
      </c>
      <c r="AU116" s="213" t="s">
        <v>79</v>
      </c>
      <c r="AV116" s="11" t="s">
        <v>79</v>
      </c>
      <c r="AW116" s="11" t="s">
        <v>34</v>
      </c>
      <c r="AX116" s="11" t="s">
        <v>70</v>
      </c>
      <c r="AY116" s="213" t="s">
        <v>137</v>
      </c>
    </row>
    <row r="117" spans="2:65" s="11" customFormat="1" ht="13.5">
      <c r="B117" s="202"/>
      <c r="C117" s="203"/>
      <c r="D117" s="204" t="s">
        <v>149</v>
      </c>
      <c r="E117" s="205" t="s">
        <v>22</v>
      </c>
      <c r="F117" s="206" t="s">
        <v>658</v>
      </c>
      <c r="G117" s="203"/>
      <c r="H117" s="207">
        <v>9.5</v>
      </c>
      <c r="I117" s="208"/>
      <c r="J117" s="203"/>
      <c r="K117" s="203"/>
      <c r="L117" s="209"/>
      <c r="M117" s="210"/>
      <c r="N117" s="211"/>
      <c r="O117" s="211"/>
      <c r="P117" s="211"/>
      <c r="Q117" s="211"/>
      <c r="R117" s="211"/>
      <c r="S117" s="211"/>
      <c r="T117" s="212"/>
      <c r="AT117" s="213" t="s">
        <v>149</v>
      </c>
      <c r="AU117" s="213" t="s">
        <v>79</v>
      </c>
      <c r="AV117" s="11" t="s">
        <v>79</v>
      </c>
      <c r="AW117" s="11" t="s">
        <v>34</v>
      </c>
      <c r="AX117" s="11" t="s">
        <v>70</v>
      </c>
      <c r="AY117" s="213" t="s">
        <v>137</v>
      </c>
    </row>
    <row r="118" spans="2:65" s="11" customFormat="1" ht="13.5">
      <c r="B118" s="202"/>
      <c r="C118" s="203"/>
      <c r="D118" s="204" t="s">
        <v>149</v>
      </c>
      <c r="E118" s="205" t="s">
        <v>22</v>
      </c>
      <c r="F118" s="206" t="s">
        <v>659</v>
      </c>
      <c r="G118" s="203"/>
      <c r="H118" s="207">
        <v>28.5</v>
      </c>
      <c r="I118" s="208"/>
      <c r="J118" s="203"/>
      <c r="K118" s="203"/>
      <c r="L118" s="209"/>
      <c r="M118" s="210"/>
      <c r="N118" s="211"/>
      <c r="O118" s="211"/>
      <c r="P118" s="211"/>
      <c r="Q118" s="211"/>
      <c r="R118" s="211"/>
      <c r="S118" s="211"/>
      <c r="T118" s="212"/>
      <c r="AT118" s="213" t="s">
        <v>149</v>
      </c>
      <c r="AU118" s="213" t="s">
        <v>79</v>
      </c>
      <c r="AV118" s="11" t="s">
        <v>79</v>
      </c>
      <c r="AW118" s="11" t="s">
        <v>34</v>
      </c>
      <c r="AX118" s="11" t="s">
        <v>70</v>
      </c>
      <c r="AY118" s="213" t="s">
        <v>137</v>
      </c>
    </row>
    <row r="119" spans="2:65" s="11" customFormat="1" ht="13.5">
      <c r="B119" s="202"/>
      <c r="C119" s="203"/>
      <c r="D119" s="204" t="s">
        <v>149</v>
      </c>
      <c r="E119" s="205" t="s">
        <v>22</v>
      </c>
      <c r="F119" s="206" t="s">
        <v>660</v>
      </c>
      <c r="G119" s="203"/>
      <c r="H119" s="207">
        <v>6</v>
      </c>
      <c r="I119" s="208"/>
      <c r="J119" s="203"/>
      <c r="K119" s="203"/>
      <c r="L119" s="209"/>
      <c r="M119" s="210"/>
      <c r="N119" s="211"/>
      <c r="O119" s="211"/>
      <c r="P119" s="211"/>
      <c r="Q119" s="211"/>
      <c r="R119" s="211"/>
      <c r="S119" s="211"/>
      <c r="T119" s="212"/>
      <c r="AT119" s="213" t="s">
        <v>149</v>
      </c>
      <c r="AU119" s="213" t="s">
        <v>79</v>
      </c>
      <c r="AV119" s="11" t="s">
        <v>79</v>
      </c>
      <c r="AW119" s="11" t="s">
        <v>34</v>
      </c>
      <c r="AX119" s="11" t="s">
        <v>70</v>
      </c>
      <c r="AY119" s="213" t="s">
        <v>137</v>
      </c>
    </row>
    <row r="120" spans="2:65" s="12" customFormat="1" ht="13.5">
      <c r="B120" s="214"/>
      <c r="C120" s="215"/>
      <c r="D120" s="204" t="s">
        <v>149</v>
      </c>
      <c r="E120" s="216" t="s">
        <v>22</v>
      </c>
      <c r="F120" s="217" t="s">
        <v>151</v>
      </c>
      <c r="G120" s="215"/>
      <c r="H120" s="218">
        <v>50</v>
      </c>
      <c r="I120" s="219"/>
      <c r="J120" s="215"/>
      <c r="K120" s="215"/>
      <c r="L120" s="220"/>
      <c r="M120" s="221"/>
      <c r="N120" s="222"/>
      <c r="O120" s="222"/>
      <c r="P120" s="222"/>
      <c r="Q120" s="222"/>
      <c r="R120" s="222"/>
      <c r="S120" s="222"/>
      <c r="T120" s="223"/>
      <c r="AT120" s="224" t="s">
        <v>149</v>
      </c>
      <c r="AU120" s="224" t="s">
        <v>79</v>
      </c>
      <c r="AV120" s="12" t="s">
        <v>144</v>
      </c>
      <c r="AW120" s="12" t="s">
        <v>34</v>
      </c>
      <c r="AX120" s="12" t="s">
        <v>10</v>
      </c>
      <c r="AY120" s="224" t="s">
        <v>137</v>
      </c>
    </row>
    <row r="121" spans="2:65" s="1" customFormat="1" ht="25.5" customHeight="1">
      <c r="B121" s="39"/>
      <c r="C121" s="190" t="s">
        <v>170</v>
      </c>
      <c r="D121" s="190" t="s">
        <v>140</v>
      </c>
      <c r="E121" s="191" t="s">
        <v>661</v>
      </c>
      <c r="F121" s="192" t="s">
        <v>662</v>
      </c>
      <c r="G121" s="193" t="s">
        <v>178</v>
      </c>
      <c r="H121" s="194">
        <v>37.578000000000003</v>
      </c>
      <c r="I121" s="195"/>
      <c r="J121" s="196">
        <f>ROUND(I121*H121,0)</f>
        <v>0</v>
      </c>
      <c r="K121" s="192" t="s">
        <v>632</v>
      </c>
      <c r="L121" s="59"/>
      <c r="M121" s="197" t="s">
        <v>22</v>
      </c>
      <c r="N121" s="198" t="s">
        <v>41</v>
      </c>
      <c r="O121" s="40"/>
      <c r="P121" s="199">
        <f>O121*H121</f>
        <v>0</v>
      </c>
      <c r="Q121" s="199">
        <v>0</v>
      </c>
      <c r="R121" s="199">
        <f>Q121*H121</f>
        <v>0</v>
      </c>
      <c r="S121" s="199">
        <v>0</v>
      </c>
      <c r="T121" s="200">
        <f>S121*H121</f>
        <v>0</v>
      </c>
      <c r="AR121" s="22" t="s">
        <v>144</v>
      </c>
      <c r="AT121" s="22" t="s">
        <v>140</v>
      </c>
      <c r="AU121" s="22" t="s">
        <v>79</v>
      </c>
      <c r="AY121" s="22" t="s">
        <v>137</v>
      </c>
      <c r="BE121" s="201">
        <f>IF(N121="základní",J121,0)</f>
        <v>0</v>
      </c>
      <c r="BF121" s="201">
        <f>IF(N121="snížená",J121,0)</f>
        <v>0</v>
      </c>
      <c r="BG121" s="201">
        <f>IF(N121="zákl. přenesená",J121,0)</f>
        <v>0</v>
      </c>
      <c r="BH121" s="201">
        <f>IF(N121="sníž. přenesená",J121,0)</f>
        <v>0</v>
      </c>
      <c r="BI121" s="201">
        <f>IF(N121="nulová",J121,0)</f>
        <v>0</v>
      </c>
      <c r="BJ121" s="22" t="s">
        <v>10</v>
      </c>
      <c r="BK121" s="201">
        <f>ROUND(I121*H121,0)</f>
        <v>0</v>
      </c>
      <c r="BL121" s="22" t="s">
        <v>144</v>
      </c>
      <c r="BM121" s="22" t="s">
        <v>663</v>
      </c>
    </row>
    <row r="122" spans="2:65" s="11" customFormat="1" ht="13.5">
      <c r="B122" s="202"/>
      <c r="C122" s="203"/>
      <c r="D122" s="204" t="s">
        <v>149</v>
      </c>
      <c r="E122" s="205" t="s">
        <v>22</v>
      </c>
      <c r="F122" s="206" t="s">
        <v>664</v>
      </c>
      <c r="G122" s="203"/>
      <c r="H122" s="207">
        <v>13.728</v>
      </c>
      <c r="I122" s="208"/>
      <c r="J122" s="203"/>
      <c r="K122" s="203"/>
      <c r="L122" s="209"/>
      <c r="M122" s="210"/>
      <c r="N122" s="211"/>
      <c r="O122" s="211"/>
      <c r="P122" s="211"/>
      <c r="Q122" s="211"/>
      <c r="R122" s="211"/>
      <c r="S122" s="211"/>
      <c r="T122" s="212"/>
      <c r="AT122" s="213" t="s">
        <v>149</v>
      </c>
      <c r="AU122" s="213" t="s">
        <v>79</v>
      </c>
      <c r="AV122" s="11" t="s">
        <v>79</v>
      </c>
      <c r="AW122" s="11" t="s">
        <v>34</v>
      </c>
      <c r="AX122" s="11" t="s">
        <v>70</v>
      </c>
      <c r="AY122" s="213" t="s">
        <v>137</v>
      </c>
    </row>
    <row r="123" spans="2:65" s="11" customFormat="1" ht="13.5">
      <c r="B123" s="202"/>
      <c r="C123" s="203"/>
      <c r="D123" s="204" t="s">
        <v>149</v>
      </c>
      <c r="E123" s="205" t="s">
        <v>22</v>
      </c>
      <c r="F123" s="206" t="s">
        <v>665</v>
      </c>
      <c r="G123" s="203"/>
      <c r="H123" s="207">
        <v>5.85</v>
      </c>
      <c r="I123" s="208"/>
      <c r="J123" s="203"/>
      <c r="K123" s="203"/>
      <c r="L123" s="209"/>
      <c r="M123" s="210"/>
      <c r="N123" s="211"/>
      <c r="O123" s="211"/>
      <c r="P123" s="211"/>
      <c r="Q123" s="211"/>
      <c r="R123" s="211"/>
      <c r="S123" s="211"/>
      <c r="T123" s="212"/>
      <c r="AT123" s="213" t="s">
        <v>149</v>
      </c>
      <c r="AU123" s="213" t="s">
        <v>79</v>
      </c>
      <c r="AV123" s="11" t="s">
        <v>79</v>
      </c>
      <c r="AW123" s="11" t="s">
        <v>34</v>
      </c>
      <c r="AX123" s="11" t="s">
        <v>70</v>
      </c>
      <c r="AY123" s="213" t="s">
        <v>137</v>
      </c>
    </row>
    <row r="124" spans="2:65" s="11" customFormat="1" ht="13.5">
      <c r="B124" s="202"/>
      <c r="C124" s="203"/>
      <c r="D124" s="204" t="s">
        <v>149</v>
      </c>
      <c r="E124" s="205" t="s">
        <v>22</v>
      </c>
      <c r="F124" s="206" t="s">
        <v>666</v>
      </c>
      <c r="G124" s="203"/>
      <c r="H124" s="207">
        <v>7.2</v>
      </c>
      <c r="I124" s="208"/>
      <c r="J124" s="203"/>
      <c r="K124" s="203"/>
      <c r="L124" s="209"/>
      <c r="M124" s="210"/>
      <c r="N124" s="211"/>
      <c r="O124" s="211"/>
      <c r="P124" s="211"/>
      <c r="Q124" s="211"/>
      <c r="R124" s="211"/>
      <c r="S124" s="211"/>
      <c r="T124" s="212"/>
      <c r="AT124" s="213" t="s">
        <v>149</v>
      </c>
      <c r="AU124" s="213" t="s">
        <v>79</v>
      </c>
      <c r="AV124" s="11" t="s">
        <v>79</v>
      </c>
      <c r="AW124" s="11" t="s">
        <v>34</v>
      </c>
      <c r="AX124" s="11" t="s">
        <v>70</v>
      </c>
      <c r="AY124" s="213" t="s">
        <v>137</v>
      </c>
    </row>
    <row r="125" spans="2:65" s="11" customFormat="1" ht="13.5">
      <c r="B125" s="202"/>
      <c r="C125" s="203"/>
      <c r="D125" s="204" t="s">
        <v>149</v>
      </c>
      <c r="E125" s="205" t="s">
        <v>22</v>
      </c>
      <c r="F125" s="206" t="s">
        <v>667</v>
      </c>
      <c r="G125" s="203"/>
      <c r="H125" s="207">
        <v>10.8</v>
      </c>
      <c r="I125" s="208"/>
      <c r="J125" s="203"/>
      <c r="K125" s="203"/>
      <c r="L125" s="209"/>
      <c r="M125" s="210"/>
      <c r="N125" s="211"/>
      <c r="O125" s="211"/>
      <c r="P125" s="211"/>
      <c r="Q125" s="211"/>
      <c r="R125" s="211"/>
      <c r="S125" s="211"/>
      <c r="T125" s="212"/>
      <c r="AT125" s="213" t="s">
        <v>149</v>
      </c>
      <c r="AU125" s="213" t="s">
        <v>79</v>
      </c>
      <c r="AV125" s="11" t="s">
        <v>79</v>
      </c>
      <c r="AW125" s="11" t="s">
        <v>34</v>
      </c>
      <c r="AX125" s="11" t="s">
        <v>70</v>
      </c>
      <c r="AY125" s="213" t="s">
        <v>137</v>
      </c>
    </row>
    <row r="126" spans="2:65" s="12" customFormat="1" ht="13.5">
      <c r="B126" s="214"/>
      <c r="C126" s="215"/>
      <c r="D126" s="204" t="s">
        <v>149</v>
      </c>
      <c r="E126" s="216" t="s">
        <v>612</v>
      </c>
      <c r="F126" s="217" t="s">
        <v>151</v>
      </c>
      <c r="G126" s="215"/>
      <c r="H126" s="218">
        <v>37.578000000000003</v>
      </c>
      <c r="I126" s="219"/>
      <c r="J126" s="215"/>
      <c r="K126" s="215"/>
      <c r="L126" s="220"/>
      <c r="M126" s="221"/>
      <c r="N126" s="222"/>
      <c r="O126" s="222"/>
      <c r="P126" s="222"/>
      <c r="Q126" s="222"/>
      <c r="R126" s="222"/>
      <c r="S126" s="222"/>
      <c r="T126" s="223"/>
      <c r="AT126" s="224" t="s">
        <v>149</v>
      </c>
      <c r="AU126" s="224" t="s">
        <v>79</v>
      </c>
      <c r="AV126" s="12" t="s">
        <v>144</v>
      </c>
      <c r="AW126" s="12" t="s">
        <v>34</v>
      </c>
      <c r="AX126" s="12" t="s">
        <v>10</v>
      </c>
      <c r="AY126" s="224" t="s">
        <v>137</v>
      </c>
    </row>
    <row r="127" spans="2:65" s="1" customFormat="1" ht="25.5" customHeight="1">
      <c r="B127" s="39"/>
      <c r="C127" s="190" t="s">
        <v>160</v>
      </c>
      <c r="D127" s="190" t="s">
        <v>140</v>
      </c>
      <c r="E127" s="191" t="s">
        <v>668</v>
      </c>
      <c r="F127" s="192" t="s">
        <v>669</v>
      </c>
      <c r="G127" s="193" t="s">
        <v>178</v>
      </c>
      <c r="H127" s="194">
        <v>4.7220000000000004</v>
      </c>
      <c r="I127" s="195"/>
      <c r="J127" s="196">
        <f>ROUND(I127*H127,0)</f>
        <v>0</v>
      </c>
      <c r="K127" s="192" t="s">
        <v>148</v>
      </c>
      <c r="L127" s="59"/>
      <c r="M127" s="197" t="s">
        <v>22</v>
      </c>
      <c r="N127" s="198" t="s">
        <v>41</v>
      </c>
      <c r="O127" s="40"/>
      <c r="P127" s="199">
        <f>O127*H127</f>
        <v>0</v>
      </c>
      <c r="Q127" s="199">
        <v>0</v>
      </c>
      <c r="R127" s="199">
        <f>Q127*H127</f>
        <v>0</v>
      </c>
      <c r="S127" s="199">
        <v>0</v>
      </c>
      <c r="T127" s="200">
        <f>S127*H127</f>
        <v>0</v>
      </c>
      <c r="AR127" s="22" t="s">
        <v>144</v>
      </c>
      <c r="AT127" s="22" t="s">
        <v>140</v>
      </c>
      <c r="AU127" s="22" t="s">
        <v>79</v>
      </c>
      <c r="AY127" s="22" t="s">
        <v>137</v>
      </c>
      <c r="BE127" s="201">
        <f>IF(N127="základní",J127,0)</f>
        <v>0</v>
      </c>
      <c r="BF127" s="201">
        <f>IF(N127="snížená",J127,0)</f>
        <v>0</v>
      </c>
      <c r="BG127" s="201">
        <f>IF(N127="zákl. přenesená",J127,0)</f>
        <v>0</v>
      </c>
      <c r="BH127" s="201">
        <f>IF(N127="sníž. přenesená",J127,0)</f>
        <v>0</v>
      </c>
      <c r="BI127" s="201">
        <f>IF(N127="nulová",J127,0)</f>
        <v>0</v>
      </c>
      <c r="BJ127" s="22" t="s">
        <v>10</v>
      </c>
      <c r="BK127" s="201">
        <f>ROUND(I127*H127,0)</f>
        <v>0</v>
      </c>
      <c r="BL127" s="22" t="s">
        <v>144</v>
      </c>
      <c r="BM127" s="22" t="s">
        <v>670</v>
      </c>
    </row>
    <row r="128" spans="2:65" s="11" customFormat="1" ht="13.5">
      <c r="B128" s="202"/>
      <c r="C128" s="203"/>
      <c r="D128" s="204" t="s">
        <v>149</v>
      </c>
      <c r="E128" s="205" t="s">
        <v>22</v>
      </c>
      <c r="F128" s="206" t="s">
        <v>671</v>
      </c>
      <c r="G128" s="203"/>
      <c r="H128" s="207">
        <v>4.7220000000000004</v>
      </c>
      <c r="I128" s="208"/>
      <c r="J128" s="203"/>
      <c r="K128" s="203"/>
      <c r="L128" s="209"/>
      <c r="M128" s="210"/>
      <c r="N128" s="211"/>
      <c r="O128" s="211"/>
      <c r="P128" s="211"/>
      <c r="Q128" s="211"/>
      <c r="R128" s="211"/>
      <c r="S128" s="211"/>
      <c r="T128" s="212"/>
      <c r="AT128" s="213" t="s">
        <v>149</v>
      </c>
      <c r="AU128" s="213" t="s">
        <v>79</v>
      </c>
      <c r="AV128" s="11" t="s">
        <v>79</v>
      </c>
      <c r="AW128" s="11" t="s">
        <v>34</v>
      </c>
      <c r="AX128" s="11" t="s">
        <v>10</v>
      </c>
      <c r="AY128" s="213" t="s">
        <v>137</v>
      </c>
    </row>
    <row r="129" spans="2:65" s="1" customFormat="1" ht="16.5" customHeight="1">
      <c r="B129" s="39"/>
      <c r="C129" s="190" t="s">
        <v>152</v>
      </c>
      <c r="D129" s="190" t="s">
        <v>140</v>
      </c>
      <c r="E129" s="191" t="s">
        <v>672</v>
      </c>
      <c r="F129" s="192" t="s">
        <v>673</v>
      </c>
      <c r="G129" s="193" t="s">
        <v>178</v>
      </c>
      <c r="H129" s="194">
        <v>4.7220000000000004</v>
      </c>
      <c r="I129" s="195"/>
      <c r="J129" s="196">
        <f>ROUND(I129*H129,0)</f>
        <v>0</v>
      </c>
      <c r="K129" s="192" t="s">
        <v>632</v>
      </c>
      <c r="L129" s="59"/>
      <c r="M129" s="197" t="s">
        <v>22</v>
      </c>
      <c r="N129" s="198" t="s">
        <v>41</v>
      </c>
      <c r="O129" s="40"/>
      <c r="P129" s="199">
        <f>O129*H129</f>
        <v>0</v>
      </c>
      <c r="Q129" s="199">
        <v>0</v>
      </c>
      <c r="R129" s="199">
        <f>Q129*H129</f>
        <v>0</v>
      </c>
      <c r="S129" s="199">
        <v>0</v>
      </c>
      <c r="T129" s="200">
        <f>S129*H129</f>
        <v>0</v>
      </c>
      <c r="AR129" s="22" t="s">
        <v>144</v>
      </c>
      <c r="AT129" s="22" t="s">
        <v>140</v>
      </c>
      <c r="AU129" s="22" t="s">
        <v>79</v>
      </c>
      <c r="AY129" s="22" t="s">
        <v>137</v>
      </c>
      <c r="BE129" s="201">
        <f>IF(N129="základní",J129,0)</f>
        <v>0</v>
      </c>
      <c r="BF129" s="201">
        <f>IF(N129="snížená",J129,0)</f>
        <v>0</v>
      </c>
      <c r="BG129" s="201">
        <f>IF(N129="zákl. přenesená",J129,0)</f>
        <v>0</v>
      </c>
      <c r="BH129" s="201">
        <f>IF(N129="sníž. přenesená",J129,0)</f>
        <v>0</v>
      </c>
      <c r="BI129" s="201">
        <f>IF(N129="nulová",J129,0)</f>
        <v>0</v>
      </c>
      <c r="BJ129" s="22" t="s">
        <v>10</v>
      </c>
      <c r="BK129" s="201">
        <f>ROUND(I129*H129,0)</f>
        <v>0</v>
      </c>
      <c r="BL129" s="22" t="s">
        <v>144</v>
      </c>
      <c r="BM129" s="22" t="s">
        <v>674</v>
      </c>
    </row>
    <row r="130" spans="2:65" s="11" customFormat="1" ht="13.5">
      <c r="B130" s="202"/>
      <c r="C130" s="203"/>
      <c r="D130" s="204" t="s">
        <v>149</v>
      </c>
      <c r="E130" s="205" t="s">
        <v>22</v>
      </c>
      <c r="F130" s="206" t="s">
        <v>671</v>
      </c>
      <c r="G130" s="203"/>
      <c r="H130" s="207">
        <v>4.7220000000000004</v>
      </c>
      <c r="I130" s="208"/>
      <c r="J130" s="203"/>
      <c r="K130" s="203"/>
      <c r="L130" s="209"/>
      <c r="M130" s="210"/>
      <c r="N130" s="211"/>
      <c r="O130" s="211"/>
      <c r="P130" s="211"/>
      <c r="Q130" s="211"/>
      <c r="R130" s="211"/>
      <c r="S130" s="211"/>
      <c r="T130" s="212"/>
      <c r="AT130" s="213" t="s">
        <v>149</v>
      </c>
      <c r="AU130" s="213" t="s">
        <v>79</v>
      </c>
      <c r="AV130" s="11" t="s">
        <v>79</v>
      </c>
      <c r="AW130" s="11" t="s">
        <v>34</v>
      </c>
      <c r="AX130" s="11" t="s">
        <v>10</v>
      </c>
      <c r="AY130" s="213" t="s">
        <v>137</v>
      </c>
    </row>
    <row r="131" spans="2:65" s="1" customFormat="1" ht="16.5" customHeight="1">
      <c r="B131" s="39"/>
      <c r="C131" s="190" t="s">
        <v>165</v>
      </c>
      <c r="D131" s="190" t="s">
        <v>140</v>
      </c>
      <c r="E131" s="191" t="s">
        <v>675</v>
      </c>
      <c r="F131" s="192" t="s">
        <v>676</v>
      </c>
      <c r="G131" s="193" t="s">
        <v>178</v>
      </c>
      <c r="H131" s="194">
        <v>32.856000000000002</v>
      </c>
      <c r="I131" s="195"/>
      <c r="J131" s="196">
        <f>ROUND(I131*H131,0)</f>
        <v>0</v>
      </c>
      <c r="K131" s="192" t="s">
        <v>632</v>
      </c>
      <c r="L131" s="59"/>
      <c r="M131" s="197" t="s">
        <v>22</v>
      </c>
      <c r="N131" s="198" t="s">
        <v>41</v>
      </c>
      <c r="O131" s="40"/>
      <c r="P131" s="199">
        <f>O131*H131</f>
        <v>0</v>
      </c>
      <c r="Q131" s="199">
        <v>0</v>
      </c>
      <c r="R131" s="199">
        <f>Q131*H131</f>
        <v>0</v>
      </c>
      <c r="S131" s="199">
        <v>0</v>
      </c>
      <c r="T131" s="200">
        <f>S131*H131</f>
        <v>0</v>
      </c>
      <c r="AR131" s="22" t="s">
        <v>144</v>
      </c>
      <c r="AT131" s="22" t="s">
        <v>140</v>
      </c>
      <c r="AU131" s="22" t="s">
        <v>79</v>
      </c>
      <c r="AY131" s="22" t="s">
        <v>137</v>
      </c>
      <c r="BE131" s="201">
        <f>IF(N131="základní",J131,0)</f>
        <v>0</v>
      </c>
      <c r="BF131" s="201">
        <f>IF(N131="snížená",J131,0)</f>
        <v>0</v>
      </c>
      <c r="BG131" s="201">
        <f>IF(N131="zákl. přenesená",J131,0)</f>
        <v>0</v>
      </c>
      <c r="BH131" s="201">
        <f>IF(N131="sníž. přenesená",J131,0)</f>
        <v>0</v>
      </c>
      <c r="BI131" s="201">
        <f>IF(N131="nulová",J131,0)</f>
        <v>0</v>
      </c>
      <c r="BJ131" s="22" t="s">
        <v>10</v>
      </c>
      <c r="BK131" s="201">
        <f>ROUND(I131*H131,0)</f>
        <v>0</v>
      </c>
      <c r="BL131" s="22" t="s">
        <v>144</v>
      </c>
      <c r="BM131" s="22" t="s">
        <v>677</v>
      </c>
    </row>
    <row r="132" spans="2:65" s="11" customFormat="1" ht="13.5">
      <c r="B132" s="202"/>
      <c r="C132" s="203"/>
      <c r="D132" s="204" t="s">
        <v>149</v>
      </c>
      <c r="E132" s="205" t="s">
        <v>22</v>
      </c>
      <c r="F132" s="206" t="s">
        <v>678</v>
      </c>
      <c r="G132" s="203"/>
      <c r="H132" s="207">
        <v>11.616</v>
      </c>
      <c r="I132" s="208"/>
      <c r="J132" s="203"/>
      <c r="K132" s="203"/>
      <c r="L132" s="209"/>
      <c r="M132" s="210"/>
      <c r="N132" s="211"/>
      <c r="O132" s="211"/>
      <c r="P132" s="211"/>
      <c r="Q132" s="211"/>
      <c r="R132" s="211"/>
      <c r="S132" s="211"/>
      <c r="T132" s="212"/>
      <c r="AT132" s="213" t="s">
        <v>149</v>
      </c>
      <c r="AU132" s="213" t="s">
        <v>79</v>
      </c>
      <c r="AV132" s="11" t="s">
        <v>79</v>
      </c>
      <c r="AW132" s="11" t="s">
        <v>34</v>
      </c>
      <c r="AX132" s="11" t="s">
        <v>70</v>
      </c>
      <c r="AY132" s="213" t="s">
        <v>137</v>
      </c>
    </row>
    <row r="133" spans="2:65" s="11" customFormat="1" ht="13.5">
      <c r="B133" s="202"/>
      <c r="C133" s="203"/>
      <c r="D133" s="204" t="s">
        <v>149</v>
      </c>
      <c r="E133" s="205" t="s">
        <v>22</v>
      </c>
      <c r="F133" s="206" t="s">
        <v>679</v>
      </c>
      <c r="G133" s="203"/>
      <c r="H133" s="207">
        <v>4.68</v>
      </c>
      <c r="I133" s="208"/>
      <c r="J133" s="203"/>
      <c r="K133" s="203"/>
      <c r="L133" s="209"/>
      <c r="M133" s="210"/>
      <c r="N133" s="211"/>
      <c r="O133" s="211"/>
      <c r="P133" s="211"/>
      <c r="Q133" s="211"/>
      <c r="R133" s="211"/>
      <c r="S133" s="211"/>
      <c r="T133" s="212"/>
      <c r="AT133" s="213" t="s">
        <v>149</v>
      </c>
      <c r="AU133" s="213" t="s">
        <v>79</v>
      </c>
      <c r="AV133" s="11" t="s">
        <v>79</v>
      </c>
      <c r="AW133" s="11" t="s">
        <v>34</v>
      </c>
      <c r="AX133" s="11" t="s">
        <v>70</v>
      </c>
      <c r="AY133" s="213" t="s">
        <v>137</v>
      </c>
    </row>
    <row r="134" spans="2:65" s="11" customFormat="1" ht="13.5">
      <c r="B134" s="202"/>
      <c r="C134" s="203"/>
      <c r="D134" s="204" t="s">
        <v>149</v>
      </c>
      <c r="E134" s="205" t="s">
        <v>22</v>
      </c>
      <c r="F134" s="206" t="s">
        <v>680</v>
      </c>
      <c r="G134" s="203"/>
      <c r="H134" s="207">
        <v>5.76</v>
      </c>
      <c r="I134" s="208"/>
      <c r="J134" s="203"/>
      <c r="K134" s="203"/>
      <c r="L134" s="209"/>
      <c r="M134" s="210"/>
      <c r="N134" s="211"/>
      <c r="O134" s="211"/>
      <c r="P134" s="211"/>
      <c r="Q134" s="211"/>
      <c r="R134" s="211"/>
      <c r="S134" s="211"/>
      <c r="T134" s="212"/>
      <c r="AT134" s="213" t="s">
        <v>149</v>
      </c>
      <c r="AU134" s="213" t="s">
        <v>79</v>
      </c>
      <c r="AV134" s="11" t="s">
        <v>79</v>
      </c>
      <c r="AW134" s="11" t="s">
        <v>34</v>
      </c>
      <c r="AX134" s="11" t="s">
        <v>70</v>
      </c>
      <c r="AY134" s="213" t="s">
        <v>137</v>
      </c>
    </row>
    <row r="135" spans="2:65" s="11" customFormat="1" ht="13.5">
      <c r="B135" s="202"/>
      <c r="C135" s="203"/>
      <c r="D135" s="204" t="s">
        <v>149</v>
      </c>
      <c r="E135" s="205" t="s">
        <v>22</v>
      </c>
      <c r="F135" s="206" t="s">
        <v>667</v>
      </c>
      <c r="G135" s="203"/>
      <c r="H135" s="207">
        <v>10.8</v>
      </c>
      <c r="I135" s="208"/>
      <c r="J135" s="203"/>
      <c r="K135" s="203"/>
      <c r="L135" s="209"/>
      <c r="M135" s="210"/>
      <c r="N135" s="211"/>
      <c r="O135" s="211"/>
      <c r="P135" s="211"/>
      <c r="Q135" s="211"/>
      <c r="R135" s="211"/>
      <c r="S135" s="211"/>
      <c r="T135" s="212"/>
      <c r="AT135" s="213" t="s">
        <v>149</v>
      </c>
      <c r="AU135" s="213" t="s">
        <v>79</v>
      </c>
      <c r="AV135" s="11" t="s">
        <v>79</v>
      </c>
      <c r="AW135" s="11" t="s">
        <v>34</v>
      </c>
      <c r="AX135" s="11" t="s">
        <v>70</v>
      </c>
      <c r="AY135" s="213" t="s">
        <v>137</v>
      </c>
    </row>
    <row r="136" spans="2:65" s="12" customFormat="1" ht="13.5">
      <c r="B136" s="214"/>
      <c r="C136" s="215"/>
      <c r="D136" s="204" t="s">
        <v>149</v>
      </c>
      <c r="E136" s="216" t="s">
        <v>615</v>
      </c>
      <c r="F136" s="217" t="s">
        <v>151</v>
      </c>
      <c r="G136" s="215"/>
      <c r="H136" s="218">
        <v>32.856000000000002</v>
      </c>
      <c r="I136" s="219"/>
      <c r="J136" s="215"/>
      <c r="K136" s="215"/>
      <c r="L136" s="220"/>
      <c r="M136" s="221"/>
      <c r="N136" s="222"/>
      <c r="O136" s="222"/>
      <c r="P136" s="222"/>
      <c r="Q136" s="222"/>
      <c r="R136" s="222"/>
      <c r="S136" s="222"/>
      <c r="T136" s="223"/>
      <c r="AT136" s="224" t="s">
        <v>149</v>
      </c>
      <c r="AU136" s="224" t="s">
        <v>79</v>
      </c>
      <c r="AV136" s="12" t="s">
        <v>144</v>
      </c>
      <c r="AW136" s="12" t="s">
        <v>34</v>
      </c>
      <c r="AX136" s="12" t="s">
        <v>10</v>
      </c>
      <c r="AY136" s="224" t="s">
        <v>137</v>
      </c>
    </row>
    <row r="137" spans="2:65" s="1" customFormat="1" ht="16.5" customHeight="1">
      <c r="B137" s="39"/>
      <c r="C137" s="190" t="s">
        <v>191</v>
      </c>
      <c r="D137" s="190" t="s">
        <v>140</v>
      </c>
      <c r="E137" s="191" t="s">
        <v>681</v>
      </c>
      <c r="F137" s="192" t="s">
        <v>682</v>
      </c>
      <c r="G137" s="193" t="s">
        <v>147</v>
      </c>
      <c r="H137" s="194">
        <v>457.78</v>
      </c>
      <c r="I137" s="195"/>
      <c r="J137" s="196">
        <f>ROUND(I137*H137,0)</f>
        <v>0</v>
      </c>
      <c r="K137" s="192" t="s">
        <v>148</v>
      </c>
      <c r="L137" s="59"/>
      <c r="M137" s="197" t="s">
        <v>22</v>
      </c>
      <c r="N137" s="198" t="s">
        <v>41</v>
      </c>
      <c r="O137" s="40"/>
      <c r="P137" s="199">
        <f>O137*H137</f>
        <v>0</v>
      </c>
      <c r="Q137" s="199">
        <v>0</v>
      </c>
      <c r="R137" s="199">
        <f>Q137*H137</f>
        <v>0</v>
      </c>
      <c r="S137" s="199">
        <v>0</v>
      </c>
      <c r="T137" s="200">
        <f>S137*H137</f>
        <v>0</v>
      </c>
      <c r="AR137" s="22" t="s">
        <v>144</v>
      </c>
      <c r="AT137" s="22" t="s">
        <v>140</v>
      </c>
      <c r="AU137" s="22" t="s">
        <v>79</v>
      </c>
      <c r="AY137" s="22" t="s">
        <v>137</v>
      </c>
      <c r="BE137" s="201">
        <f>IF(N137="základní",J137,0)</f>
        <v>0</v>
      </c>
      <c r="BF137" s="201">
        <f>IF(N137="snížená",J137,0)</f>
        <v>0</v>
      </c>
      <c r="BG137" s="201">
        <f>IF(N137="zákl. přenesená",J137,0)</f>
        <v>0</v>
      </c>
      <c r="BH137" s="201">
        <f>IF(N137="sníž. přenesená",J137,0)</f>
        <v>0</v>
      </c>
      <c r="BI137" s="201">
        <f>IF(N137="nulová",J137,0)</f>
        <v>0</v>
      </c>
      <c r="BJ137" s="22" t="s">
        <v>10</v>
      </c>
      <c r="BK137" s="201">
        <f>ROUND(I137*H137,0)</f>
        <v>0</v>
      </c>
      <c r="BL137" s="22" t="s">
        <v>144</v>
      </c>
      <c r="BM137" s="22" t="s">
        <v>683</v>
      </c>
    </row>
    <row r="138" spans="2:65" s="1" customFormat="1" ht="27">
      <c r="B138" s="39"/>
      <c r="C138" s="61"/>
      <c r="D138" s="204" t="s">
        <v>684</v>
      </c>
      <c r="E138" s="61"/>
      <c r="F138" s="241" t="s">
        <v>685</v>
      </c>
      <c r="G138" s="61"/>
      <c r="H138" s="61"/>
      <c r="I138" s="161"/>
      <c r="J138" s="61"/>
      <c r="K138" s="61"/>
      <c r="L138" s="59"/>
      <c r="M138" s="242"/>
      <c r="N138" s="40"/>
      <c r="O138" s="40"/>
      <c r="P138" s="40"/>
      <c r="Q138" s="40"/>
      <c r="R138" s="40"/>
      <c r="S138" s="40"/>
      <c r="T138" s="76"/>
      <c r="AT138" s="22" t="s">
        <v>684</v>
      </c>
      <c r="AU138" s="22" t="s">
        <v>79</v>
      </c>
    </row>
    <row r="139" spans="2:65" s="11" customFormat="1" ht="13.5">
      <c r="B139" s="202"/>
      <c r="C139" s="203"/>
      <c r="D139" s="204" t="s">
        <v>149</v>
      </c>
      <c r="E139" s="205" t="s">
        <v>22</v>
      </c>
      <c r="F139" s="206" t="s">
        <v>686</v>
      </c>
      <c r="G139" s="203"/>
      <c r="H139" s="207">
        <v>439.5</v>
      </c>
      <c r="I139" s="208"/>
      <c r="J139" s="203"/>
      <c r="K139" s="203"/>
      <c r="L139" s="209"/>
      <c r="M139" s="210"/>
      <c r="N139" s="211"/>
      <c r="O139" s="211"/>
      <c r="P139" s="211"/>
      <c r="Q139" s="211"/>
      <c r="R139" s="211"/>
      <c r="S139" s="211"/>
      <c r="T139" s="212"/>
      <c r="AT139" s="213" t="s">
        <v>149</v>
      </c>
      <c r="AU139" s="213" t="s">
        <v>79</v>
      </c>
      <c r="AV139" s="11" t="s">
        <v>79</v>
      </c>
      <c r="AW139" s="11" t="s">
        <v>34</v>
      </c>
      <c r="AX139" s="11" t="s">
        <v>70</v>
      </c>
      <c r="AY139" s="213" t="s">
        <v>137</v>
      </c>
    </row>
    <row r="140" spans="2:65" s="11" customFormat="1" ht="13.5">
      <c r="B140" s="202"/>
      <c r="C140" s="203"/>
      <c r="D140" s="204" t="s">
        <v>149</v>
      </c>
      <c r="E140" s="205" t="s">
        <v>22</v>
      </c>
      <c r="F140" s="206" t="s">
        <v>687</v>
      </c>
      <c r="G140" s="203"/>
      <c r="H140" s="207">
        <v>18.28</v>
      </c>
      <c r="I140" s="208"/>
      <c r="J140" s="203"/>
      <c r="K140" s="203"/>
      <c r="L140" s="209"/>
      <c r="M140" s="210"/>
      <c r="N140" s="211"/>
      <c r="O140" s="211"/>
      <c r="P140" s="211"/>
      <c r="Q140" s="211"/>
      <c r="R140" s="211"/>
      <c r="S140" s="211"/>
      <c r="T140" s="212"/>
      <c r="AT140" s="213" t="s">
        <v>149</v>
      </c>
      <c r="AU140" s="213" t="s">
        <v>79</v>
      </c>
      <c r="AV140" s="11" t="s">
        <v>79</v>
      </c>
      <c r="AW140" s="11" t="s">
        <v>34</v>
      </c>
      <c r="AX140" s="11" t="s">
        <v>70</v>
      </c>
      <c r="AY140" s="213" t="s">
        <v>137</v>
      </c>
    </row>
    <row r="141" spans="2:65" s="12" customFormat="1" ht="13.5">
      <c r="B141" s="214"/>
      <c r="C141" s="215"/>
      <c r="D141" s="204" t="s">
        <v>149</v>
      </c>
      <c r="E141" s="216" t="s">
        <v>22</v>
      </c>
      <c r="F141" s="217" t="s">
        <v>151</v>
      </c>
      <c r="G141" s="215"/>
      <c r="H141" s="218">
        <v>457.78</v>
      </c>
      <c r="I141" s="219"/>
      <c r="J141" s="215"/>
      <c r="K141" s="215"/>
      <c r="L141" s="220"/>
      <c r="M141" s="221"/>
      <c r="N141" s="222"/>
      <c r="O141" s="222"/>
      <c r="P141" s="222"/>
      <c r="Q141" s="222"/>
      <c r="R141" s="222"/>
      <c r="S141" s="222"/>
      <c r="T141" s="223"/>
      <c r="AT141" s="224" t="s">
        <v>149</v>
      </c>
      <c r="AU141" s="224" t="s">
        <v>79</v>
      </c>
      <c r="AV141" s="12" t="s">
        <v>144</v>
      </c>
      <c r="AW141" s="12" t="s">
        <v>34</v>
      </c>
      <c r="AX141" s="12" t="s">
        <v>10</v>
      </c>
      <c r="AY141" s="224" t="s">
        <v>137</v>
      </c>
    </row>
    <row r="142" spans="2:65" s="10" customFormat="1" ht="29.85" customHeight="1">
      <c r="B142" s="174"/>
      <c r="C142" s="175"/>
      <c r="D142" s="176" t="s">
        <v>69</v>
      </c>
      <c r="E142" s="188" t="s">
        <v>79</v>
      </c>
      <c r="F142" s="188" t="s">
        <v>688</v>
      </c>
      <c r="G142" s="175"/>
      <c r="H142" s="175"/>
      <c r="I142" s="178"/>
      <c r="J142" s="189">
        <f>BK142</f>
        <v>0</v>
      </c>
      <c r="K142" s="175"/>
      <c r="L142" s="180"/>
      <c r="M142" s="181"/>
      <c r="N142" s="182"/>
      <c r="O142" s="182"/>
      <c r="P142" s="183">
        <f>SUM(P143:P165)</f>
        <v>0</v>
      </c>
      <c r="Q142" s="182"/>
      <c r="R142" s="183">
        <f>SUM(R143:R165)</f>
        <v>37.328723770000003</v>
      </c>
      <c r="S142" s="182"/>
      <c r="T142" s="184">
        <f>SUM(T143:T165)</f>
        <v>0</v>
      </c>
      <c r="AR142" s="185" t="s">
        <v>10</v>
      </c>
      <c r="AT142" s="186" t="s">
        <v>69</v>
      </c>
      <c r="AU142" s="186" t="s">
        <v>10</v>
      </c>
      <c r="AY142" s="185" t="s">
        <v>137</v>
      </c>
      <c r="BK142" s="187">
        <f>SUM(BK143:BK165)</f>
        <v>0</v>
      </c>
    </row>
    <row r="143" spans="2:65" s="1" customFormat="1" ht="25.5" customHeight="1">
      <c r="B143" s="39"/>
      <c r="C143" s="190" t="s">
        <v>168</v>
      </c>
      <c r="D143" s="190" t="s">
        <v>140</v>
      </c>
      <c r="E143" s="191" t="s">
        <v>689</v>
      </c>
      <c r="F143" s="192" t="s">
        <v>690</v>
      </c>
      <c r="G143" s="193" t="s">
        <v>173</v>
      </c>
      <c r="H143" s="194">
        <v>52</v>
      </c>
      <c r="I143" s="195"/>
      <c r="J143" s="196">
        <f>ROUND(I143*H143,0)</f>
        <v>0</v>
      </c>
      <c r="K143" s="192" t="s">
        <v>632</v>
      </c>
      <c r="L143" s="59"/>
      <c r="M143" s="197" t="s">
        <v>22</v>
      </c>
      <c r="N143" s="198" t="s">
        <v>41</v>
      </c>
      <c r="O143" s="40"/>
      <c r="P143" s="199">
        <f>O143*H143</f>
        <v>0</v>
      </c>
      <c r="Q143" s="199">
        <v>0.23058000000000001</v>
      </c>
      <c r="R143" s="199">
        <f>Q143*H143</f>
        <v>11.990159999999999</v>
      </c>
      <c r="S143" s="199">
        <v>0</v>
      </c>
      <c r="T143" s="200">
        <f>S143*H143</f>
        <v>0</v>
      </c>
      <c r="AR143" s="22" t="s">
        <v>144</v>
      </c>
      <c r="AT143" s="22" t="s">
        <v>140</v>
      </c>
      <c r="AU143" s="22" t="s">
        <v>79</v>
      </c>
      <c r="AY143" s="22" t="s">
        <v>137</v>
      </c>
      <c r="BE143" s="201">
        <f>IF(N143="základní",J143,0)</f>
        <v>0</v>
      </c>
      <c r="BF143" s="201">
        <f>IF(N143="snížená",J143,0)</f>
        <v>0</v>
      </c>
      <c r="BG143" s="201">
        <f>IF(N143="zákl. přenesená",J143,0)</f>
        <v>0</v>
      </c>
      <c r="BH143" s="201">
        <f>IF(N143="sníž. přenesená",J143,0)</f>
        <v>0</v>
      </c>
      <c r="BI143" s="201">
        <f>IF(N143="nulová",J143,0)</f>
        <v>0</v>
      </c>
      <c r="BJ143" s="22" t="s">
        <v>10</v>
      </c>
      <c r="BK143" s="201">
        <f>ROUND(I143*H143,0)</f>
        <v>0</v>
      </c>
      <c r="BL143" s="22" t="s">
        <v>144</v>
      </c>
      <c r="BM143" s="22" t="s">
        <v>691</v>
      </c>
    </row>
    <row r="144" spans="2:65" s="1" customFormat="1" ht="54">
      <c r="B144" s="39"/>
      <c r="C144" s="61"/>
      <c r="D144" s="204" t="s">
        <v>684</v>
      </c>
      <c r="E144" s="61"/>
      <c r="F144" s="241" t="s">
        <v>692</v>
      </c>
      <c r="G144" s="61"/>
      <c r="H144" s="61"/>
      <c r="I144" s="161"/>
      <c r="J144" s="61"/>
      <c r="K144" s="61"/>
      <c r="L144" s="59"/>
      <c r="M144" s="242"/>
      <c r="N144" s="40"/>
      <c r="O144" s="40"/>
      <c r="P144" s="40"/>
      <c r="Q144" s="40"/>
      <c r="R144" s="40"/>
      <c r="S144" s="40"/>
      <c r="T144" s="76"/>
      <c r="AT144" s="22" t="s">
        <v>684</v>
      </c>
      <c r="AU144" s="22" t="s">
        <v>79</v>
      </c>
    </row>
    <row r="145" spans="2:65" s="11" customFormat="1" ht="13.5">
      <c r="B145" s="202"/>
      <c r="C145" s="203"/>
      <c r="D145" s="204" t="s">
        <v>149</v>
      </c>
      <c r="E145" s="205" t="s">
        <v>22</v>
      </c>
      <c r="F145" s="206" t="s">
        <v>693</v>
      </c>
      <c r="G145" s="203"/>
      <c r="H145" s="207">
        <v>52</v>
      </c>
      <c r="I145" s="208"/>
      <c r="J145" s="203"/>
      <c r="K145" s="203"/>
      <c r="L145" s="209"/>
      <c r="M145" s="210"/>
      <c r="N145" s="211"/>
      <c r="O145" s="211"/>
      <c r="P145" s="211"/>
      <c r="Q145" s="211"/>
      <c r="R145" s="211"/>
      <c r="S145" s="211"/>
      <c r="T145" s="212"/>
      <c r="AT145" s="213" t="s">
        <v>149</v>
      </c>
      <c r="AU145" s="213" t="s">
        <v>79</v>
      </c>
      <c r="AV145" s="11" t="s">
        <v>79</v>
      </c>
      <c r="AW145" s="11" t="s">
        <v>34</v>
      </c>
      <c r="AX145" s="11" t="s">
        <v>10</v>
      </c>
      <c r="AY145" s="213" t="s">
        <v>137</v>
      </c>
    </row>
    <row r="146" spans="2:65" s="1" customFormat="1" ht="25.5" customHeight="1">
      <c r="B146" s="39"/>
      <c r="C146" s="190" t="s">
        <v>199</v>
      </c>
      <c r="D146" s="190" t="s">
        <v>140</v>
      </c>
      <c r="E146" s="191" t="s">
        <v>694</v>
      </c>
      <c r="F146" s="192" t="s">
        <v>695</v>
      </c>
      <c r="G146" s="193" t="s">
        <v>178</v>
      </c>
      <c r="H146" s="194">
        <v>1.8280000000000001</v>
      </c>
      <c r="I146" s="195"/>
      <c r="J146" s="196">
        <f>ROUND(I146*H146,0)</f>
        <v>0</v>
      </c>
      <c r="K146" s="192" t="s">
        <v>632</v>
      </c>
      <c r="L146" s="59"/>
      <c r="M146" s="197" t="s">
        <v>22</v>
      </c>
      <c r="N146" s="198" t="s">
        <v>41</v>
      </c>
      <c r="O146" s="40"/>
      <c r="P146" s="199">
        <f>O146*H146</f>
        <v>0</v>
      </c>
      <c r="Q146" s="199">
        <v>1.98</v>
      </c>
      <c r="R146" s="199">
        <f>Q146*H146</f>
        <v>3.61944</v>
      </c>
      <c r="S146" s="199">
        <v>0</v>
      </c>
      <c r="T146" s="200">
        <f>S146*H146</f>
        <v>0</v>
      </c>
      <c r="AR146" s="22" t="s">
        <v>144</v>
      </c>
      <c r="AT146" s="22" t="s">
        <v>140</v>
      </c>
      <c r="AU146" s="22" t="s">
        <v>79</v>
      </c>
      <c r="AY146" s="22" t="s">
        <v>137</v>
      </c>
      <c r="BE146" s="201">
        <f>IF(N146="základní",J146,0)</f>
        <v>0</v>
      </c>
      <c r="BF146" s="201">
        <f>IF(N146="snížená",J146,0)</f>
        <v>0</v>
      </c>
      <c r="BG146" s="201">
        <f>IF(N146="zákl. přenesená",J146,0)</f>
        <v>0</v>
      </c>
      <c r="BH146" s="201">
        <f>IF(N146="sníž. přenesená",J146,0)</f>
        <v>0</v>
      </c>
      <c r="BI146" s="201">
        <f>IF(N146="nulová",J146,0)</f>
        <v>0</v>
      </c>
      <c r="BJ146" s="22" t="s">
        <v>10</v>
      </c>
      <c r="BK146" s="201">
        <f>ROUND(I146*H146,0)</f>
        <v>0</v>
      </c>
      <c r="BL146" s="22" t="s">
        <v>144</v>
      </c>
      <c r="BM146" s="22" t="s">
        <v>696</v>
      </c>
    </row>
    <row r="147" spans="2:65" s="11" customFormat="1" ht="13.5">
      <c r="B147" s="202"/>
      <c r="C147" s="203"/>
      <c r="D147" s="204" t="s">
        <v>149</v>
      </c>
      <c r="E147" s="205" t="s">
        <v>22</v>
      </c>
      <c r="F147" s="206" t="s">
        <v>697</v>
      </c>
      <c r="G147" s="203"/>
      <c r="H147" s="207">
        <v>1.8280000000000001</v>
      </c>
      <c r="I147" s="208"/>
      <c r="J147" s="203"/>
      <c r="K147" s="203"/>
      <c r="L147" s="209"/>
      <c r="M147" s="210"/>
      <c r="N147" s="211"/>
      <c r="O147" s="211"/>
      <c r="P147" s="211"/>
      <c r="Q147" s="211"/>
      <c r="R147" s="211"/>
      <c r="S147" s="211"/>
      <c r="T147" s="212"/>
      <c r="AT147" s="213" t="s">
        <v>149</v>
      </c>
      <c r="AU147" s="213" t="s">
        <v>79</v>
      </c>
      <c r="AV147" s="11" t="s">
        <v>79</v>
      </c>
      <c r="AW147" s="11" t="s">
        <v>34</v>
      </c>
      <c r="AX147" s="11" t="s">
        <v>10</v>
      </c>
      <c r="AY147" s="213" t="s">
        <v>137</v>
      </c>
    </row>
    <row r="148" spans="2:65" s="1" customFormat="1" ht="16.5" customHeight="1">
      <c r="B148" s="39"/>
      <c r="C148" s="190" t="s">
        <v>174</v>
      </c>
      <c r="D148" s="190" t="s">
        <v>140</v>
      </c>
      <c r="E148" s="191" t="s">
        <v>698</v>
      </c>
      <c r="F148" s="192" t="s">
        <v>699</v>
      </c>
      <c r="G148" s="193" t="s">
        <v>178</v>
      </c>
      <c r="H148" s="194">
        <v>1.8280000000000001</v>
      </c>
      <c r="I148" s="195"/>
      <c r="J148" s="196">
        <f>ROUND(I148*H148,0)</f>
        <v>0</v>
      </c>
      <c r="K148" s="192" t="s">
        <v>632</v>
      </c>
      <c r="L148" s="59"/>
      <c r="M148" s="197" t="s">
        <v>22</v>
      </c>
      <c r="N148" s="198" t="s">
        <v>41</v>
      </c>
      <c r="O148" s="40"/>
      <c r="P148" s="199">
        <f>O148*H148</f>
        <v>0</v>
      </c>
      <c r="Q148" s="199">
        <v>2.4746100000000002</v>
      </c>
      <c r="R148" s="199">
        <f>Q148*H148</f>
        <v>4.5235870800000004</v>
      </c>
      <c r="S148" s="199">
        <v>0</v>
      </c>
      <c r="T148" s="200">
        <f>S148*H148</f>
        <v>0</v>
      </c>
      <c r="AR148" s="22" t="s">
        <v>144</v>
      </c>
      <c r="AT148" s="22" t="s">
        <v>140</v>
      </c>
      <c r="AU148" s="22" t="s">
        <v>79</v>
      </c>
      <c r="AY148" s="22" t="s">
        <v>137</v>
      </c>
      <c r="BE148" s="201">
        <f>IF(N148="základní",J148,0)</f>
        <v>0</v>
      </c>
      <c r="BF148" s="201">
        <f>IF(N148="snížená",J148,0)</f>
        <v>0</v>
      </c>
      <c r="BG148" s="201">
        <f>IF(N148="zákl. přenesená",J148,0)</f>
        <v>0</v>
      </c>
      <c r="BH148" s="201">
        <f>IF(N148="sníž. přenesená",J148,0)</f>
        <v>0</v>
      </c>
      <c r="BI148" s="201">
        <f>IF(N148="nulová",J148,0)</f>
        <v>0</v>
      </c>
      <c r="BJ148" s="22" t="s">
        <v>10</v>
      </c>
      <c r="BK148" s="201">
        <f>ROUND(I148*H148,0)</f>
        <v>0</v>
      </c>
      <c r="BL148" s="22" t="s">
        <v>144</v>
      </c>
      <c r="BM148" s="22" t="s">
        <v>700</v>
      </c>
    </row>
    <row r="149" spans="2:65" s="1" customFormat="1" ht="27">
      <c r="B149" s="39"/>
      <c r="C149" s="61"/>
      <c r="D149" s="204" t="s">
        <v>684</v>
      </c>
      <c r="E149" s="61"/>
      <c r="F149" s="241" t="s">
        <v>701</v>
      </c>
      <c r="G149" s="61"/>
      <c r="H149" s="61"/>
      <c r="I149" s="161"/>
      <c r="J149" s="61"/>
      <c r="K149" s="61"/>
      <c r="L149" s="59"/>
      <c r="M149" s="242"/>
      <c r="N149" s="40"/>
      <c r="O149" s="40"/>
      <c r="P149" s="40"/>
      <c r="Q149" s="40"/>
      <c r="R149" s="40"/>
      <c r="S149" s="40"/>
      <c r="T149" s="76"/>
      <c r="AT149" s="22" t="s">
        <v>684</v>
      </c>
      <c r="AU149" s="22" t="s">
        <v>79</v>
      </c>
    </row>
    <row r="150" spans="2:65" s="11" customFormat="1" ht="13.5">
      <c r="B150" s="202"/>
      <c r="C150" s="203"/>
      <c r="D150" s="204" t="s">
        <v>149</v>
      </c>
      <c r="E150" s="205" t="s">
        <v>22</v>
      </c>
      <c r="F150" s="206" t="s">
        <v>702</v>
      </c>
      <c r="G150" s="203"/>
      <c r="H150" s="207">
        <v>1.8280000000000001</v>
      </c>
      <c r="I150" s="208"/>
      <c r="J150" s="203"/>
      <c r="K150" s="203"/>
      <c r="L150" s="209"/>
      <c r="M150" s="210"/>
      <c r="N150" s="211"/>
      <c r="O150" s="211"/>
      <c r="P150" s="211"/>
      <c r="Q150" s="211"/>
      <c r="R150" s="211"/>
      <c r="S150" s="211"/>
      <c r="T150" s="212"/>
      <c r="AT150" s="213" t="s">
        <v>149</v>
      </c>
      <c r="AU150" s="213" t="s">
        <v>79</v>
      </c>
      <c r="AV150" s="11" t="s">
        <v>79</v>
      </c>
      <c r="AW150" s="11" t="s">
        <v>34</v>
      </c>
      <c r="AX150" s="11" t="s">
        <v>10</v>
      </c>
      <c r="AY150" s="213" t="s">
        <v>137</v>
      </c>
    </row>
    <row r="151" spans="2:65" s="1" customFormat="1" ht="16.5" customHeight="1">
      <c r="B151" s="39"/>
      <c r="C151" s="190" t="s">
        <v>11</v>
      </c>
      <c r="D151" s="190" t="s">
        <v>140</v>
      </c>
      <c r="E151" s="191" t="s">
        <v>703</v>
      </c>
      <c r="F151" s="192" t="s">
        <v>704</v>
      </c>
      <c r="G151" s="193" t="s">
        <v>189</v>
      </c>
      <c r="H151" s="194">
        <v>0.17899999999999999</v>
      </c>
      <c r="I151" s="195"/>
      <c r="J151" s="196">
        <f>ROUND(I151*H151,0)</f>
        <v>0</v>
      </c>
      <c r="K151" s="192" t="s">
        <v>632</v>
      </c>
      <c r="L151" s="59"/>
      <c r="M151" s="197" t="s">
        <v>22</v>
      </c>
      <c r="N151" s="198" t="s">
        <v>41</v>
      </c>
      <c r="O151" s="40"/>
      <c r="P151" s="199">
        <f>O151*H151</f>
        <v>0</v>
      </c>
      <c r="Q151" s="199">
        <v>1.0601700000000001</v>
      </c>
      <c r="R151" s="199">
        <f>Q151*H151</f>
        <v>0.18977042999999999</v>
      </c>
      <c r="S151" s="199">
        <v>0</v>
      </c>
      <c r="T151" s="200">
        <f>S151*H151</f>
        <v>0</v>
      </c>
      <c r="AR151" s="22" t="s">
        <v>144</v>
      </c>
      <c r="AT151" s="22" t="s">
        <v>140</v>
      </c>
      <c r="AU151" s="22" t="s">
        <v>79</v>
      </c>
      <c r="AY151" s="22" t="s">
        <v>137</v>
      </c>
      <c r="BE151" s="201">
        <f>IF(N151="základní",J151,0)</f>
        <v>0</v>
      </c>
      <c r="BF151" s="201">
        <f>IF(N151="snížená",J151,0)</f>
        <v>0</v>
      </c>
      <c r="BG151" s="201">
        <f>IF(N151="zákl. přenesená",J151,0)</f>
        <v>0</v>
      </c>
      <c r="BH151" s="201">
        <f>IF(N151="sníž. přenesená",J151,0)</f>
        <v>0</v>
      </c>
      <c r="BI151" s="201">
        <f>IF(N151="nulová",J151,0)</f>
        <v>0</v>
      </c>
      <c r="BJ151" s="22" t="s">
        <v>10</v>
      </c>
      <c r="BK151" s="201">
        <f>ROUND(I151*H151,0)</f>
        <v>0</v>
      </c>
      <c r="BL151" s="22" t="s">
        <v>144</v>
      </c>
      <c r="BM151" s="22" t="s">
        <v>705</v>
      </c>
    </row>
    <row r="152" spans="2:65" s="11" customFormat="1" ht="13.5">
      <c r="B152" s="202"/>
      <c r="C152" s="203"/>
      <c r="D152" s="204" t="s">
        <v>149</v>
      </c>
      <c r="E152" s="205" t="s">
        <v>22</v>
      </c>
      <c r="F152" s="206" t="s">
        <v>706</v>
      </c>
      <c r="G152" s="203"/>
      <c r="H152" s="207">
        <v>0.17899999999999999</v>
      </c>
      <c r="I152" s="208"/>
      <c r="J152" s="203"/>
      <c r="K152" s="203"/>
      <c r="L152" s="209"/>
      <c r="M152" s="210"/>
      <c r="N152" s="211"/>
      <c r="O152" s="211"/>
      <c r="P152" s="211"/>
      <c r="Q152" s="211"/>
      <c r="R152" s="211"/>
      <c r="S152" s="211"/>
      <c r="T152" s="212"/>
      <c r="AT152" s="213" t="s">
        <v>149</v>
      </c>
      <c r="AU152" s="213" t="s">
        <v>79</v>
      </c>
      <c r="AV152" s="11" t="s">
        <v>79</v>
      </c>
      <c r="AW152" s="11" t="s">
        <v>34</v>
      </c>
      <c r="AX152" s="11" t="s">
        <v>10</v>
      </c>
      <c r="AY152" s="213" t="s">
        <v>137</v>
      </c>
    </row>
    <row r="153" spans="2:65" s="1" customFormat="1" ht="16.5" customHeight="1">
      <c r="B153" s="39"/>
      <c r="C153" s="190" t="s">
        <v>179</v>
      </c>
      <c r="D153" s="190" t="s">
        <v>140</v>
      </c>
      <c r="E153" s="191" t="s">
        <v>707</v>
      </c>
      <c r="F153" s="192" t="s">
        <v>708</v>
      </c>
      <c r="G153" s="193" t="s">
        <v>178</v>
      </c>
      <c r="H153" s="194">
        <v>0.4</v>
      </c>
      <c r="I153" s="195"/>
      <c r="J153" s="196">
        <f>ROUND(I153*H153,0)</f>
        <v>0</v>
      </c>
      <c r="K153" s="192" t="s">
        <v>632</v>
      </c>
      <c r="L153" s="59"/>
      <c r="M153" s="197" t="s">
        <v>22</v>
      </c>
      <c r="N153" s="198" t="s">
        <v>41</v>
      </c>
      <c r="O153" s="40"/>
      <c r="P153" s="199">
        <f>O153*H153</f>
        <v>0</v>
      </c>
      <c r="Q153" s="199">
        <v>2.47214</v>
      </c>
      <c r="R153" s="199">
        <f>Q153*H153</f>
        <v>0.98885600000000007</v>
      </c>
      <c r="S153" s="199">
        <v>0</v>
      </c>
      <c r="T153" s="200">
        <f>S153*H153</f>
        <v>0</v>
      </c>
      <c r="AR153" s="22" t="s">
        <v>144</v>
      </c>
      <c r="AT153" s="22" t="s">
        <v>140</v>
      </c>
      <c r="AU153" s="22" t="s">
        <v>79</v>
      </c>
      <c r="AY153" s="22" t="s">
        <v>137</v>
      </c>
      <c r="BE153" s="201">
        <f>IF(N153="základní",J153,0)</f>
        <v>0</v>
      </c>
      <c r="BF153" s="201">
        <f>IF(N153="snížená",J153,0)</f>
        <v>0</v>
      </c>
      <c r="BG153" s="201">
        <f>IF(N153="zákl. přenesená",J153,0)</f>
        <v>0</v>
      </c>
      <c r="BH153" s="201">
        <f>IF(N153="sníž. přenesená",J153,0)</f>
        <v>0</v>
      </c>
      <c r="BI153" s="201">
        <f>IF(N153="nulová",J153,0)</f>
        <v>0</v>
      </c>
      <c r="BJ153" s="22" t="s">
        <v>10</v>
      </c>
      <c r="BK153" s="201">
        <f>ROUND(I153*H153,0)</f>
        <v>0</v>
      </c>
      <c r="BL153" s="22" t="s">
        <v>144</v>
      </c>
      <c r="BM153" s="22" t="s">
        <v>709</v>
      </c>
    </row>
    <row r="154" spans="2:65" s="11" customFormat="1" ht="13.5">
      <c r="B154" s="202"/>
      <c r="C154" s="203"/>
      <c r="D154" s="204" t="s">
        <v>149</v>
      </c>
      <c r="E154" s="205" t="s">
        <v>22</v>
      </c>
      <c r="F154" s="206" t="s">
        <v>710</v>
      </c>
      <c r="G154" s="203"/>
      <c r="H154" s="207">
        <v>0.4</v>
      </c>
      <c r="I154" s="208"/>
      <c r="J154" s="203"/>
      <c r="K154" s="203"/>
      <c r="L154" s="209"/>
      <c r="M154" s="210"/>
      <c r="N154" s="211"/>
      <c r="O154" s="211"/>
      <c r="P154" s="211"/>
      <c r="Q154" s="211"/>
      <c r="R154" s="211"/>
      <c r="S154" s="211"/>
      <c r="T154" s="212"/>
      <c r="AT154" s="213" t="s">
        <v>149</v>
      </c>
      <c r="AU154" s="213" t="s">
        <v>79</v>
      </c>
      <c r="AV154" s="11" t="s">
        <v>79</v>
      </c>
      <c r="AW154" s="11" t="s">
        <v>34</v>
      </c>
      <c r="AX154" s="11" t="s">
        <v>10</v>
      </c>
      <c r="AY154" s="213" t="s">
        <v>137</v>
      </c>
    </row>
    <row r="155" spans="2:65" s="1" customFormat="1" ht="16.5" customHeight="1">
      <c r="B155" s="39"/>
      <c r="C155" s="190" t="s">
        <v>220</v>
      </c>
      <c r="D155" s="190" t="s">
        <v>140</v>
      </c>
      <c r="E155" s="191" t="s">
        <v>711</v>
      </c>
      <c r="F155" s="192" t="s">
        <v>712</v>
      </c>
      <c r="G155" s="193" t="s">
        <v>147</v>
      </c>
      <c r="H155" s="194">
        <v>1.6</v>
      </c>
      <c r="I155" s="195"/>
      <c r="J155" s="196">
        <f>ROUND(I155*H155,0)</f>
        <v>0</v>
      </c>
      <c r="K155" s="192" t="s">
        <v>632</v>
      </c>
      <c r="L155" s="59"/>
      <c r="M155" s="197" t="s">
        <v>22</v>
      </c>
      <c r="N155" s="198" t="s">
        <v>41</v>
      </c>
      <c r="O155" s="40"/>
      <c r="P155" s="199">
        <f>O155*H155</f>
        <v>0</v>
      </c>
      <c r="Q155" s="199">
        <v>2.64E-3</v>
      </c>
      <c r="R155" s="199">
        <f>Q155*H155</f>
        <v>4.2240000000000003E-3</v>
      </c>
      <c r="S155" s="199">
        <v>0</v>
      </c>
      <c r="T155" s="200">
        <f>S155*H155</f>
        <v>0</v>
      </c>
      <c r="AR155" s="22" t="s">
        <v>144</v>
      </c>
      <c r="AT155" s="22" t="s">
        <v>140</v>
      </c>
      <c r="AU155" s="22" t="s">
        <v>79</v>
      </c>
      <c r="AY155" s="22" t="s">
        <v>137</v>
      </c>
      <c r="BE155" s="201">
        <f>IF(N155="základní",J155,0)</f>
        <v>0</v>
      </c>
      <c r="BF155" s="201">
        <f>IF(N155="snížená",J155,0)</f>
        <v>0</v>
      </c>
      <c r="BG155" s="201">
        <f>IF(N155="zákl. přenesená",J155,0)</f>
        <v>0</v>
      </c>
      <c r="BH155" s="201">
        <f>IF(N155="sníž. přenesená",J155,0)</f>
        <v>0</v>
      </c>
      <c r="BI155" s="201">
        <f>IF(N155="nulová",J155,0)</f>
        <v>0</v>
      </c>
      <c r="BJ155" s="22" t="s">
        <v>10</v>
      </c>
      <c r="BK155" s="201">
        <f>ROUND(I155*H155,0)</f>
        <v>0</v>
      </c>
      <c r="BL155" s="22" t="s">
        <v>144</v>
      </c>
      <c r="BM155" s="22" t="s">
        <v>713</v>
      </c>
    </row>
    <row r="156" spans="2:65" s="11" customFormat="1" ht="13.5">
      <c r="B156" s="202"/>
      <c r="C156" s="203"/>
      <c r="D156" s="204" t="s">
        <v>149</v>
      </c>
      <c r="E156" s="205" t="s">
        <v>22</v>
      </c>
      <c r="F156" s="206" t="s">
        <v>714</v>
      </c>
      <c r="G156" s="203"/>
      <c r="H156" s="207">
        <v>1.6</v>
      </c>
      <c r="I156" s="208"/>
      <c r="J156" s="203"/>
      <c r="K156" s="203"/>
      <c r="L156" s="209"/>
      <c r="M156" s="210"/>
      <c r="N156" s="211"/>
      <c r="O156" s="211"/>
      <c r="P156" s="211"/>
      <c r="Q156" s="211"/>
      <c r="R156" s="211"/>
      <c r="S156" s="211"/>
      <c r="T156" s="212"/>
      <c r="AT156" s="213" t="s">
        <v>149</v>
      </c>
      <c r="AU156" s="213" t="s">
        <v>79</v>
      </c>
      <c r="AV156" s="11" t="s">
        <v>79</v>
      </c>
      <c r="AW156" s="11" t="s">
        <v>34</v>
      </c>
      <c r="AX156" s="11" t="s">
        <v>10</v>
      </c>
      <c r="AY156" s="213" t="s">
        <v>137</v>
      </c>
    </row>
    <row r="157" spans="2:65" s="1" customFormat="1" ht="16.5" customHeight="1">
      <c r="B157" s="39"/>
      <c r="C157" s="190" t="s">
        <v>183</v>
      </c>
      <c r="D157" s="190" t="s">
        <v>140</v>
      </c>
      <c r="E157" s="191" t="s">
        <v>715</v>
      </c>
      <c r="F157" s="192" t="s">
        <v>716</v>
      </c>
      <c r="G157" s="193" t="s">
        <v>147</v>
      </c>
      <c r="H157" s="194">
        <v>1.6</v>
      </c>
      <c r="I157" s="195"/>
      <c r="J157" s="196">
        <f>ROUND(I157*H157,0)</f>
        <v>0</v>
      </c>
      <c r="K157" s="192" t="s">
        <v>632</v>
      </c>
      <c r="L157" s="59"/>
      <c r="M157" s="197" t="s">
        <v>22</v>
      </c>
      <c r="N157" s="198" t="s">
        <v>41</v>
      </c>
      <c r="O157" s="40"/>
      <c r="P157" s="199">
        <f>O157*H157</f>
        <v>0</v>
      </c>
      <c r="Q157" s="199">
        <v>0</v>
      </c>
      <c r="R157" s="199">
        <f>Q157*H157</f>
        <v>0</v>
      </c>
      <c r="S157" s="199">
        <v>0</v>
      </c>
      <c r="T157" s="200">
        <f>S157*H157</f>
        <v>0</v>
      </c>
      <c r="AR157" s="22" t="s">
        <v>144</v>
      </c>
      <c r="AT157" s="22" t="s">
        <v>140</v>
      </c>
      <c r="AU157" s="22" t="s">
        <v>79</v>
      </c>
      <c r="AY157" s="22" t="s">
        <v>137</v>
      </c>
      <c r="BE157" s="201">
        <f>IF(N157="základní",J157,0)</f>
        <v>0</v>
      </c>
      <c r="BF157" s="201">
        <f>IF(N157="snížená",J157,0)</f>
        <v>0</v>
      </c>
      <c r="BG157" s="201">
        <f>IF(N157="zákl. přenesená",J157,0)</f>
        <v>0</v>
      </c>
      <c r="BH157" s="201">
        <f>IF(N157="sníž. přenesená",J157,0)</f>
        <v>0</v>
      </c>
      <c r="BI157" s="201">
        <f>IF(N157="nulová",J157,0)</f>
        <v>0</v>
      </c>
      <c r="BJ157" s="22" t="s">
        <v>10</v>
      </c>
      <c r="BK157" s="201">
        <f>ROUND(I157*H157,0)</f>
        <v>0</v>
      </c>
      <c r="BL157" s="22" t="s">
        <v>144</v>
      </c>
      <c r="BM157" s="22" t="s">
        <v>717</v>
      </c>
    </row>
    <row r="158" spans="2:65" s="1" customFormat="1" ht="16.5" customHeight="1">
      <c r="B158" s="39"/>
      <c r="C158" s="190" t="s">
        <v>228</v>
      </c>
      <c r="D158" s="190" t="s">
        <v>140</v>
      </c>
      <c r="E158" s="191" t="s">
        <v>718</v>
      </c>
      <c r="F158" s="192" t="s">
        <v>719</v>
      </c>
      <c r="G158" s="193" t="s">
        <v>178</v>
      </c>
      <c r="H158" s="194">
        <v>6.3360000000000003</v>
      </c>
      <c r="I158" s="195"/>
      <c r="J158" s="196">
        <f>ROUND(I158*H158,0)</f>
        <v>0</v>
      </c>
      <c r="K158" s="192" t="s">
        <v>632</v>
      </c>
      <c r="L158" s="59"/>
      <c r="M158" s="197" t="s">
        <v>22</v>
      </c>
      <c r="N158" s="198" t="s">
        <v>41</v>
      </c>
      <c r="O158" s="40"/>
      <c r="P158" s="199">
        <f>O158*H158</f>
        <v>0</v>
      </c>
      <c r="Q158" s="199">
        <v>2.4744999999999999</v>
      </c>
      <c r="R158" s="199">
        <f>Q158*H158</f>
        <v>15.678432000000001</v>
      </c>
      <c r="S158" s="199">
        <v>0</v>
      </c>
      <c r="T158" s="200">
        <f>S158*H158</f>
        <v>0</v>
      </c>
      <c r="AR158" s="22" t="s">
        <v>144</v>
      </c>
      <c r="AT158" s="22" t="s">
        <v>140</v>
      </c>
      <c r="AU158" s="22" t="s">
        <v>79</v>
      </c>
      <c r="AY158" s="22" t="s">
        <v>137</v>
      </c>
      <c r="BE158" s="201">
        <f>IF(N158="základní",J158,0)</f>
        <v>0</v>
      </c>
      <c r="BF158" s="201">
        <f>IF(N158="snížená",J158,0)</f>
        <v>0</v>
      </c>
      <c r="BG158" s="201">
        <f>IF(N158="zákl. přenesená",J158,0)</f>
        <v>0</v>
      </c>
      <c r="BH158" s="201">
        <f>IF(N158="sníž. přenesená",J158,0)</f>
        <v>0</v>
      </c>
      <c r="BI158" s="201">
        <f>IF(N158="nulová",J158,0)</f>
        <v>0</v>
      </c>
      <c r="BJ158" s="22" t="s">
        <v>10</v>
      </c>
      <c r="BK158" s="201">
        <f>ROUND(I158*H158,0)</f>
        <v>0</v>
      </c>
      <c r="BL158" s="22" t="s">
        <v>144</v>
      </c>
      <c r="BM158" s="22" t="s">
        <v>720</v>
      </c>
    </row>
    <row r="159" spans="2:65" s="11" customFormat="1" ht="13.5">
      <c r="B159" s="202"/>
      <c r="C159" s="203"/>
      <c r="D159" s="204" t="s">
        <v>149</v>
      </c>
      <c r="E159" s="205" t="s">
        <v>22</v>
      </c>
      <c r="F159" s="206" t="s">
        <v>721</v>
      </c>
      <c r="G159" s="203"/>
      <c r="H159" s="207">
        <v>6.3360000000000003</v>
      </c>
      <c r="I159" s="208"/>
      <c r="J159" s="203"/>
      <c r="K159" s="203"/>
      <c r="L159" s="209"/>
      <c r="M159" s="210"/>
      <c r="N159" s="211"/>
      <c r="O159" s="211"/>
      <c r="P159" s="211"/>
      <c r="Q159" s="211"/>
      <c r="R159" s="211"/>
      <c r="S159" s="211"/>
      <c r="T159" s="212"/>
      <c r="AT159" s="213" t="s">
        <v>149</v>
      </c>
      <c r="AU159" s="213" t="s">
        <v>79</v>
      </c>
      <c r="AV159" s="11" t="s">
        <v>79</v>
      </c>
      <c r="AW159" s="11" t="s">
        <v>34</v>
      </c>
      <c r="AX159" s="11" t="s">
        <v>10</v>
      </c>
      <c r="AY159" s="213" t="s">
        <v>137</v>
      </c>
    </row>
    <row r="160" spans="2:65" s="1" customFormat="1" ht="16.5" customHeight="1">
      <c r="B160" s="39"/>
      <c r="C160" s="190" t="s">
        <v>190</v>
      </c>
      <c r="D160" s="190" t="s">
        <v>140</v>
      </c>
      <c r="E160" s="191" t="s">
        <v>722</v>
      </c>
      <c r="F160" s="192" t="s">
        <v>723</v>
      </c>
      <c r="G160" s="193" t="s">
        <v>147</v>
      </c>
      <c r="H160" s="194">
        <v>42.24</v>
      </c>
      <c r="I160" s="195"/>
      <c r="J160" s="196">
        <f>ROUND(I160*H160,0)</f>
        <v>0</v>
      </c>
      <c r="K160" s="192" t="s">
        <v>632</v>
      </c>
      <c r="L160" s="59"/>
      <c r="M160" s="197" t="s">
        <v>22</v>
      </c>
      <c r="N160" s="198" t="s">
        <v>41</v>
      </c>
      <c r="O160" s="40"/>
      <c r="P160" s="199">
        <f>O160*H160</f>
        <v>0</v>
      </c>
      <c r="Q160" s="199">
        <v>2.7499999999999998E-3</v>
      </c>
      <c r="R160" s="199">
        <f>Q160*H160</f>
        <v>0.11616</v>
      </c>
      <c r="S160" s="199">
        <v>0</v>
      </c>
      <c r="T160" s="200">
        <f>S160*H160</f>
        <v>0</v>
      </c>
      <c r="AR160" s="22" t="s">
        <v>144</v>
      </c>
      <c r="AT160" s="22" t="s">
        <v>140</v>
      </c>
      <c r="AU160" s="22" t="s">
        <v>79</v>
      </c>
      <c r="AY160" s="22" t="s">
        <v>137</v>
      </c>
      <c r="BE160" s="201">
        <f>IF(N160="základní",J160,0)</f>
        <v>0</v>
      </c>
      <c r="BF160" s="201">
        <f>IF(N160="snížená",J160,0)</f>
        <v>0</v>
      </c>
      <c r="BG160" s="201">
        <f>IF(N160="zákl. přenesená",J160,0)</f>
        <v>0</v>
      </c>
      <c r="BH160" s="201">
        <f>IF(N160="sníž. přenesená",J160,0)</f>
        <v>0</v>
      </c>
      <c r="BI160" s="201">
        <f>IF(N160="nulová",J160,0)</f>
        <v>0</v>
      </c>
      <c r="BJ160" s="22" t="s">
        <v>10</v>
      </c>
      <c r="BK160" s="201">
        <f>ROUND(I160*H160,0)</f>
        <v>0</v>
      </c>
      <c r="BL160" s="22" t="s">
        <v>144</v>
      </c>
      <c r="BM160" s="22" t="s">
        <v>724</v>
      </c>
    </row>
    <row r="161" spans="2:65" s="1" customFormat="1" ht="27">
      <c r="B161" s="39"/>
      <c r="C161" s="61"/>
      <c r="D161" s="204" t="s">
        <v>684</v>
      </c>
      <c r="E161" s="61"/>
      <c r="F161" s="241" t="s">
        <v>725</v>
      </c>
      <c r="G161" s="61"/>
      <c r="H161" s="61"/>
      <c r="I161" s="161"/>
      <c r="J161" s="61"/>
      <c r="K161" s="61"/>
      <c r="L161" s="59"/>
      <c r="M161" s="242"/>
      <c r="N161" s="40"/>
      <c r="O161" s="40"/>
      <c r="P161" s="40"/>
      <c r="Q161" s="40"/>
      <c r="R161" s="40"/>
      <c r="S161" s="40"/>
      <c r="T161" s="76"/>
      <c r="AT161" s="22" t="s">
        <v>684</v>
      </c>
      <c r="AU161" s="22" t="s">
        <v>79</v>
      </c>
    </row>
    <row r="162" spans="2:65" s="11" customFormat="1" ht="13.5">
      <c r="B162" s="202"/>
      <c r="C162" s="203"/>
      <c r="D162" s="204" t="s">
        <v>149</v>
      </c>
      <c r="E162" s="205" t="s">
        <v>22</v>
      </c>
      <c r="F162" s="206" t="s">
        <v>726</v>
      </c>
      <c r="G162" s="203"/>
      <c r="H162" s="207">
        <v>42.24</v>
      </c>
      <c r="I162" s="208"/>
      <c r="J162" s="203"/>
      <c r="K162" s="203"/>
      <c r="L162" s="209"/>
      <c r="M162" s="210"/>
      <c r="N162" s="211"/>
      <c r="O162" s="211"/>
      <c r="P162" s="211"/>
      <c r="Q162" s="211"/>
      <c r="R162" s="211"/>
      <c r="S162" s="211"/>
      <c r="T162" s="212"/>
      <c r="AT162" s="213" t="s">
        <v>149</v>
      </c>
      <c r="AU162" s="213" t="s">
        <v>79</v>
      </c>
      <c r="AV162" s="11" t="s">
        <v>79</v>
      </c>
      <c r="AW162" s="11" t="s">
        <v>34</v>
      </c>
      <c r="AX162" s="11" t="s">
        <v>10</v>
      </c>
      <c r="AY162" s="213" t="s">
        <v>137</v>
      </c>
    </row>
    <row r="163" spans="2:65" s="1" customFormat="1" ht="16.5" customHeight="1">
      <c r="B163" s="39"/>
      <c r="C163" s="190" t="s">
        <v>9</v>
      </c>
      <c r="D163" s="190" t="s">
        <v>140</v>
      </c>
      <c r="E163" s="191" t="s">
        <v>727</v>
      </c>
      <c r="F163" s="192" t="s">
        <v>728</v>
      </c>
      <c r="G163" s="193" t="s">
        <v>147</v>
      </c>
      <c r="H163" s="194">
        <v>42.24</v>
      </c>
      <c r="I163" s="195"/>
      <c r="J163" s="196">
        <f>ROUND(I163*H163,0)</f>
        <v>0</v>
      </c>
      <c r="K163" s="192" t="s">
        <v>632</v>
      </c>
      <c r="L163" s="59"/>
      <c r="M163" s="197" t="s">
        <v>22</v>
      </c>
      <c r="N163" s="198" t="s">
        <v>41</v>
      </c>
      <c r="O163" s="40"/>
      <c r="P163" s="199">
        <f>O163*H163</f>
        <v>0</v>
      </c>
      <c r="Q163" s="199">
        <v>0</v>
      </c>
      <c r="R163" s="199">
        <f>Q163*H163</f>
        <v>0</v>
      </c>
      <c r="S163" s="199">
        <v>0</v>
      </c>
      <c r="T163" s="200">
        <f>S163*H163</f>
        <v>0</v>
      </c>
      <c r="AR163" s="22" t="s">
        <v>144</v>
      </c>
      <c r="AT163" s="22" t="s">
        <v>140</v>
      </c>
      <c r="AU163" s="22" t="s">
        <v>79</v>
      </c>
      <c r="AY163" s="22" t="s">
        <v>137</v>
      </c>
      <c r="BE163" s="201">
        <f>IF(N163="základní",J163,0)</f>
        <v>0</v>
      </c>
      <c r="BF163" s="201">
        <f>IF(N163="snížená",J163,0)</f>
        <v>0</v>
      </c>
      <c r="BG163" s="201">
        <f>IF(N163="zákl. přenesená",J163,0)</f>
        <v>0</v>
      </c>
      <c r="BH163" s="201">
        <f>IF(N163="sníž. přenesená",J163,0)</f>
        <v>0</v>
      </c>
      <c r="BI163" s="201">
        <f>IF(N163="nulová",J163,0)</f>
        <v>0</v>
      </c>
      <c r="BJ163" s="22" t="s">
        <v>10</v>
      </c>
      <c r="BK163" s="201">
        <f>ROUND(I163*H163,0)</f>
        <v>0</v>
      </c>
      <c r="BL163" s="22" t="s">
        <v>144</v>
      </c>
      <c r="BM163" s="22" t="s">
        <v>729</v>
      </c>
    </row>
    <row r="164" spans="2:65" s="1" customFormat="1" ht="16.5" customHeight="1">
      <c r="B164" s="39"/>
      <c r="C164" s="190" t="s">
        <v>194</v>
      </c>
      <c r="D164" s="190" t="s">
        <v>140</v>
      </c>
      <c r="E164" s="191" t="s">
        <v>730</v>
      </c>
      <c r="F164" s="192" t="s">
        <v>731</v>
      </c>
      <c r="G164" s="193" t="s">
        <v>189</v>
      </c>
      <c r="H164" s="194">
        <v>0.20599999999999999</v>
      </c>
      <c r="I164" s="195"/>
      <c r="J164" s="196">
        <f>ROUND(I164*H164,0)</f>
        <v>0</v>
      </c>
      <c r="K164" s="192" t="s">
        <v>632</v>
      </c>
      <c r="L164" s="59"/>
      <c r="M164" s="197" t="s">
        <v>22</v>
      </c>
      <c r="N164" s="198" t="s">
        <v>41</v>
      </c>
      <c r="O164" s="40"/>
      <c r="P164" s="199">
        <f>O164*H164</f>
        <v>0</v>
      </c>
      <c r="Q164" s="199">
        <v>1.05871</v>
      </c>
      <c r="R164" s="199">
        <f>Q164*H164</f>
        <v>0.21809425999999998</v>
      </c>
      <c r="S164" s="199">
        <v>0</v>
      </c>
      <c r="T164" s="200">
        <f>S164*H164</f>
        <v>0</v>
      </c>
      <c r="AR164" s="22" t="s">
        <v>144</v>
      </c>
      <c r="AT164" s="22" t="s">
        <v>140</v>
      </c>
      <c r="AU164" s="22" t="s">
        <v>79</v>
      </c>
      <c r="AY164" s="22" t="s">
        <v>137</v>
      </c>
      <c r="BE164" s="201">
        <f>IF(N164="základní",J164,0)</f>
        <v>0</v>
      </c>
      <c r="BF164" s="201">
        <f>IF(N164="snížená",J164,0)</f>
        <v>0</v>
      </c>
      <c r="BG164" s="201">
        <f>IF(N164="zákl. přenesená",J164,0)</f>
        <v>0</v>
      </c>
      <c r="BH164" s="201">
        <f>IF(N164="sníž. přenesená",J164,0)</f>
        <v>0</v>
      </c>
      <c r="BI164" s="201">
        <f>IF(N164="nulová",J164,0)</f>
        <v>0</v>
      </c>
      <c r="BJ164" s="22" t="s">
        <v>10</v>
      </c>
      <c r="BK164" s="201">
        <f>ROUND(I164*H164,0)</f>
        <v>0</v>
      </c>
      <c r="BL164" s="22" t="s">
        <v>144</v>
      </c>
      <c r="BM164" s="22" t="s">
        <v>732</v>
      </c>
    </row>
    <row r="165" spans="2:65" s="11" customFormat="1" ht="13.5">
      <c r="B165" s="202"/>
      <c r="C165" s="203"/>
      <c r="D165" s="204" t="s">
        <v>149</v>
      </c>
      <c r="E165" s="205" t="s">
        <v>22</v>
      </c>
      <c r="F165" s="206" t="s">
        <v>733</v>
      </c>
      <c r="G165" s="203"/>
      <c r="H165" s="207">
        <v>0.20599999999999999</v>
      </c>
      <c r="I165" s="208"/>
      <c r="J165" s="203"/>
      <c r="K165" s="203"/>
      <c r="L165" s="209"/>
      <c r="M165" s="210"/>
      <c r="N165" s="211"/>
      <c r="O165" s="211"/>
      <c r="P165" s="211"/>
      <c r="Q165" s="211"/>
      <c r="R165" s="211"/>
      <c r="S165" s="211"/>
      <c r="T165" s="212"/>
      <c r="AT165" s="213" t="s">
        <v>149</v>
      </c>
      <c r="AU165" s="213" t="s">
        <v>79</v>
      </c>
      <c r="AV165" s="11" t="s">
        <v>79</v>
      </c>
      <c r="AW165" s="11" t="s">
        <v>34</v>
      </c>
      <c r="AX165" s="11" t="s">
        <v>10</v>
      </c>
      <c r="AY165" s="213" t="s">
        <v>137</v>
      </c>
    </row>
    <row r="166" spans="2:65" s="10" customFormat="1" ht="29.85" customHeight="1">
      <c r="B166" s="174"/>
      <c r="C166" s="175"/>
      <c r="D166" s="176" t="s">
        <v>69</v>
      </c>
      <c r="E166" s="188" t="s">
        <v>162</v>
      </c>
      <c r="F166" s="188" t="s">
        <v>734</v>
      </c>
      <c r="G166" s="175"/>
      <c r="H166" s="175"/>
      <c r="I166" s="178"/>
      <c r="J166" s="189">
        <f>BK166</f>
        <v>0</v>
      </c>
      <c r="K166" s="175"/>
      <c r="L166" s="180"/>
      <c r="M166" s="181"/>
      <c r="N166" s="182"/>
      <c r="O166" s="182"/>
      <c r="P166" s="183">
        <f>SUM(P167:P188)</f>
        <v>0</v>
      </c>
      <c r="Q166" s="182"/>
      <c r="R166" s="183">
        <f>SUM(R167:R188)</f>
        <v>123.66650999999999</v>
      </c>
      <c r="S166" s="182"/>
      <c r="T166" s="184">
        <f>SUM(T167:T188)</f>
        <v>0</v>
      </c>
      <c r="AR166" s="185" t="s">
        <v>10</v>
      </c>
      <c r="AT166" s="186" t="s">
        <v>69</v>
      </c>
      <c r="AU166" s="186" t="s">
        <v>10</v>
      </c>
      <c r="AY166" s="185" t="s">
        <v>137</v>
      </c>
      <c r="BK166" s="187">
        <f>SUM(BK167:BK188)</f>
        <v>0</v>
      </c>
    </row>
    <row r="167" spans="2:65" s="1" customFormat="1" ht="16.5" customHeight="1">
      <c r="B167" s="39"/>
      <c r="C167" s="190" t="s">
        <v>247</v>
      </c>
      <c r="D167" s="190" t="s">
        <v>140</v>
      </c>
      <c r="E167" s="191" t="s">
        <v>735</v>
      </c>
      <c r="F167" s="192" t="s">
        <v>736</v>
      </c>
      <c r="G167" s="193" t="s">
        <v>147</v>
      </c>
      <c r="H167" s="194">
        <v>439.5</v>
      </c>
      <c r="I167" s="195"/>
      <c r="J167" s="196">
        <f>ROUND(I167*H167,0)</f>
        <v>0</v>
      </c>
      <c r="K167" s="192" t="s">
        <v>632</v>
      </c>
      <c r="L167" s="59"/>
      <c r="M167" s="197" t="s">
        <v>22</v>
      </c>
      <c r="N167" s="198" t="s">
        <v>41</v>
      </c>
      <c r="O167" s="40"/>
      <c r="P167" s="199">
        <f>O167*H167</f>
        <v>0</v>
      </c>
      <c r="Q167" s="199">
        <v>0</v>
      </c>
      <c r="R167" s="199">
        <f>Q167*H167</f>
        <v>0</v>
      </c>
      <c r="S167" s="199">
        <v>0</v>
      </c>
      <c r="T167" s="200">
        <f>S167*H167</f>
        <v>0</v>
      </c>
      <c r="AR167" s="22" t="s">
        <v>144</v>
      </c>
      <c r="AT167" s="22" t="s">
        <v>140</v>
      </c>
      <c r="AU167" s="22" t="s">
        <v>79</v>
      </c>
      <c r="AY167" s="22" t="s">
        <v>137</v>
      </c>
      <c r="BE167" s="201">
        <f>IF(N167="základní",J167,0)</f>
        <v>0</v>
      </c>
      <c r="BF167" s="201">
        <f>IF(N167="snížená",J167,0)</f>
        <v>0</v>
      </c>
      <c r="BG167" s="201">
        <f>IF(N167="zákl. přenesená",J167,0)</f>
        <v>0</v>
      </c>
      <c r="BH167" s="201">
        <f>IF(N167="sníž. přenesená",J167,0)</f>
        <v>0</v>
      </c>
      <c r="BI167" s="201">
        <f>IF(N167="nulová",J167,0)</f>
        <v>0</v>
      </c>
      <c r="BJ167" s="22" t="s">
        <v>10</v>
      </c>
      <c r="BK167" s="201">
        <f>ROUND(I167*H167,0)</f>
        <v>0</v>
      </c>
      <c r="BL167" s="22" t="s">
        <v>144</v>
      </c>
      <c r="BM167" s="22" t="s">
        <v>737</v>
      </c>
    </row>
    <row r="168" spans="2:65" s="1" customFormat="1" ht="40.5">
      <c r="B168" s="39"/>
      <c r="C168" s="61"/>
      <c r="D168" s="204" t="s">
        <v>684</v>
      </c>
      <c r="E168" s="61"/>
      <c r="F168" s="241" t="s">
        <v>738</v>
      </c>
      <c r="G168" s="61"/>
      <c r="H168" s="61"/>
      <c r="I168" s="161"/>
      <c r="J168" s="61"/>
      <c r="K168" s="61"/>
      <c r="L168" s="59"/>
      <c r="M168" s="242"/>
      <c r="N168" s="40"/>
      <c r="O168" s="40"/>
      <c r="P168" s="40"/>
      <c r="Q168" s="40"/>
      <c r="R168" s="40"/>
      <c r="S168" s="40"/>
      <c r="T168" s="76"/>
      <c r="AT168" s="22" t="s">
        <v>684</v>
      </c>
      <c r="AU168" s="22" t="s">
        <v>79</v>
      </c>
    </row>
    <row r="169" spans="2:65" s="11" customFormat="1" ht="13.5">
      <c r="B169" s="202"/>
      <c r="C169" s="203"/>
      <c r="D169" s="204" t="s">
        <v>149</v>
      </c>
      <c r="E169" s="205" t="s">
        <v>22</v>
      </c>
      <c r="F169" s="206" t="s">
        <v>686</v>
      </c>
      <c r="G169" s="203"/>
      <c r="H169" s="207">
        <v>439.5</v>
      </c>
      <c r="I169" s="208"/>
      <c r="J169" s="203"/>
      <c r="K169" s="203"/>
      <c r="L169" s="209"/>
      <c r="M169" s="210"/>
      <c r="N169" s="211"/>
      <c r="O169" s="211"/>
      <c r="P169" s="211"/>
      <c r="Q169" s="211"/>
      <c r="R169" s="211"/>
      <c r="S169" s="211"/>
      <c r="T169" s="212"/>
      <c r="AT169" s="213" t="s">
        <v>149</v>
      </c>
      <c r="AU169" s="213" t="s">
        <v>79</v>
      </c>
      <c r="AV169" s="11" t="s">
        <v>79</v>
      </c>
      <c r="AW169" s="11" t="s">
        <v>34</v>
      </c>
      <c r="AX169" s="11" t="s">
        <v>10</v>
      </c>
      <c r="AY169" s="213" t="s">
        <v>137</v>
      </c>
    </row>
    <row r="170" spans="2:65" s="1" customFormat="1" ht="25.5" customHeight="1">
      <c r="B170" s="39"/>
      <c r="C170" s="190" t="s">
        <v>197</v>
      </c>
      <c r="D170" s="190" t="s">
        <v>140</v>
      </c>
      <c r="E170" s="191" t="s">
        <v>739</v>
      </c>
      <c r="F170" s="192" t="s">
        <v>740</v>
      </c>
      <c r="G170" s="193" t="s">
        <v>147</v>
      </c>
      <c r="H170" s="194">
        <v>439.5</v>
      </c>
      <c r="I170" s="195"/>
      <c r="J170" s="196">
        <f>ROUND(I170*H170,0)</f>
        <v>0</v>
      </c>
      <c r="K170" s="192" t="s">
        <v>632</v>
      </c>
      <c r="L170" s="59"/>
      <c r="M170" s="197" t="s">
        <v>22</v>
      </c>
      <c r="N170" s="198" t="s">
        <v>41</v>
      </c>
      <c r="O170" s="40"/>
      <c r="P170" s="199">
        <f>O170*H170</f>
        <v>0</v>
      </c>
      <c r="Q170" s="199">
        <v>0.10362</v>
      </c>
      <c r="R170" s="199">
        <f>Q170*H170</f>
        <v>45.540990000000001</v>
      </c>
      <c r="S170" s="199">
        <v>0</v>
      </c>
      <c r="T170" s="200">
        <f>S170*H170</f>
        <v>0</v>
      </c>
      <c r="AR170" s="22" t="s">
        <v>144</v>
      </c>
      <c r="AT170" s="22" t="s">
        <v>140</v>
      </c>
      <c r="AU170" s="22" t="s">
        <v>79</v>
      </c>
      <c r="AY170" s="22" t="s">
        <v>137</v>
      </c>
      <c r="BE170" s="201">
        <f>IF(N170="základní",J170,0)</f>
        <v>0</v>
      </c>
      <c r="BF170" s="201">
        <f>IF(N170="snížená",J170,0)</f>
        <v>0</v>
      </c>
      <c r="BG170" s="201">
        <f>IF(N170="zákl. přenesená",J170,0)</f>
        <v>0</v>
      </c>
      <c r="BH170" s="201">
        <f>IF(N170="sníž. přenesená",J170,0)</f>
        <v>0</v>
      </c>
      <c r="BI170" s="201">
        <f>IF(N170="nulová",J170,0)</f>
        <v>0</v>
      </c>
      <c r="BJ170" s="22" t="s">
        <v>10</v>
      </c>
      <c r="BK170" s="201">
        <f>ROUND(I170*H170,0)</f>
        <v>0</v>
      </c>
      <c r="BL170" s="22" t="s">
        <v>144</v>
      </c>
      <c r="BM170" s="22" t="s">
        <v>741</v>
      </c>
    </row>
    <row r="171" spans="2:65" s="11" customFormat="1" ht="13.5">
      <c r="B171" s="202"/>
      <c r="C171" s="203"/>
      <c r="D171" s="204" t="s">
        <v>149</v>
      </c>
      <c r="E171" s="205" t="s">
        <v>22</v>
      </c>
      <c r="F171" s="206" t="s">
        <v>686</v>
      </c>
      <c r="G171" s="203"/>
      <c r="H171" s="207">
        <v>439.5</v>
      </c>
      <c r="I171" s="208"/>
      <c r="J171" s="203"/>
      <c r="K171" s="203"/>
      <c r="L171" s="209"/>
      <c r="M171" s="210"/>
      <c r="N171" s="211"/>
      <c r="O171" s="211"/>
      <c r="P171" s="211"/>
      <c r="Q171" s="211"/>
      <c r="R171" s="211"/>
      <c r="S171" s="211"/>
      <c r="T171" s="212"/>
      <c r="AT171" s="213" t="s">
        <v>149</v>
      </c>
      <c r="AU171" s="213" t="s">
        <v>79</v>
      </c>
      <c r="AV171" s="11" t="s">
        <v>79</v>
      </c>
      <c r="AW171" s="11" t="s">
        <v>34</v>
      </c>
      <c r="AX171" s="11" t="s">
        <v>10</v>
      </c>
      <c r="AY171" s="213" t="s">
        <v>137</v>
      </c>
    </row>
    <row r="172" spans="2:65" s="1" customFormat="1" ht="16.5" customHeight="1">
      <c r="B172" s="39"/>
      <c r="C172" s="225" t="s">
        <v>255</v>
      </c>
      <c r="D172" s="225" t="s">
        <v>215</v>
      </c>
      <c r="E172" s="226" t="s">
        <v>742</v>
      </c>
      <c r="F172" s="227" t="s">
        <v>743</v>
      </c>
      <c r="G172" s="228" t="s">
        <v>147</v>
      </c>
      <c r="H172" s="229">
        <v>429.351</v>
      </c>
      <c r="I172" s="230"/>
      <c r="J172" s="231">
        <f>ROUND(I172*H172,0)</f>
        <v>0</v>
      </c>
      <c r="K172" s="227" t="s">
        <v>632</v>
      </c>
      <c r="L172" s="232"/>
      <c r="M172" s="233" t="s">
        <v>22</v>
      </c>
      <c r="N172" s="234" t="s">
        <v>41</v>
      </c>
      <c r="O172" s="40"/>
      <c r="P172" s="199">
        <f>O172*H172</f>
        <v>0</v>
      </c>
      <c r="Q172" s="199">
        <v>0.17599999999999999</v>
      </c>
      <c r="R172" s="199">
        <f>Q172*H172</f>
        <v>75.565776</v>
      </c>
      <c r="S172" s="199">
        <v>0</v>
      </c>
      <c r="T172" s="200">
        <f>S172*H172</f>
        <v>0</v>
      </c>
      <c r="AR172" s="22" t="s">
        <v>160</v>
      </c>
      <c r="AT172" s="22" t="s">
        <v>215</v>
      </c>
      <c r="AU172" s="22" t="s">
        <v>79</v>
      </c>
      <c r="AY172" s="22" t="s">
        <v>137</v>
      </c>
      <c r="BE172" s="201">
        <f>IF(N172="základní",J172,0)</f>
        <v>0</v>
      </c>
      <c r="BF172" s="201">
        <f>IF(N172="snížená",J172,0)</f>
        <v>0</v>
      </c>
      <c r="BG172" s="201">
        <f>IF(N172="zákl. přenesená",J172,0)</f>
        <v>0</v>
      </c>
      <c r="BH172" s="201">
        <f>IF(N172="sníž. přenesená",J172,0)</f>
        <v>0</v>
      </c>
      <c r="BI172" s="201">
        <f>IF(N172="nulová",J172,0)</f>
        <v>0</v>
      </c>
      <c r="BJ172" s="22" t="s">
        <v>10</v>
      </c>
      <c r="BK172" s="201">
        <f>ROUND(I172*H172,0)</f>
        <v>0</v>
      </c>
      <c r="BL172" s="22" t="s">
        <v>144</v>
      </c>
      <c r="BM172" s="22" t="s">
        <v>744</v>
      </c>
    </row>
    <row r="173" spans="2:65" s="11" customFormat="1" ht="13.5">
      <c r="B173" s="202"/>
      <c r="C173" s="203"/>
      <c r="D173" s="204" t="s">
        <v>149</v>
      </c>
      <c r="E173" s="205" t="s">
        <v>22</v>
      </c>
      <c r="F173" s="206" t="s">
        <v>686</v>
      </c>
      <c r="G173" s="203"/>
      <c r="H173" s="207">
        <v>439.5</v>
      </c>
      <c r="I173" s="208"/>
      <c r="J173" s="203"/>
      <c r="K173" s="203"/>
      <c r="L173" s="209"/>
      <c r="M173" s="210"/>
      <c r="N173" s="211"/>
      <c r="O173" s="211"/>
      <c r="P173" s="211"/>
      <c r="Q173" s="211"/>
      <c r="R173" s="211"/>
      <c r="S173" s="211"/>
      <c r="T173" s="212"/>
      <c r="AT173" s="213" t="s">
        <v>149</v>
      </c>
      <c r="AU173" s="213" t="s">
        <v>79</v>
      </c>
      <c r="AV173" s="11" t="s">
        <v>79</v>
      </c>
      <c r="AW173" s="11" t="s">
        <v>34</v>
      </c>
      <c r="AX173" s="11" t="s">
        <v>70</v>
      </c>
      <c r="AY173" s="213" t="s">
        <v>137</v>
      </c>
    </row>
    <row r="174" spans="2:65" s="11" customFormat="1" ht="13.5">
      <c r="B174" s="202"/>
      <c r="C174" s="203"/>
      <c r="D174" s="204" t="s">
        <v>149</v>
      </c>
      <c r="E174" s="205" t="s">
        <v>22</v>
      </c>
      <c r="F174" s="206" t="s">
        <v>745</v>
      </c>
      <c r="G174" s="203"/>
      <c r="H174" s="207">
        <v>-10.24</v>
      </c>
      <c r="I174" s="208"/>
      <c r="J174" s="203"/>
      <c r="K174" s="203"/>
      <c r="L174" s="209"/>
      <c r="M174" s="210"/>
      <c r="N174" s="211"/>
      <c r="O174" s="211"/>
      <c r="P174" s="211"/>
      <c r="Q174" s="211"/>
      <c r="R174" s="211"/>
      <c r="S174" s="211"/>
      <c r="T174" s="212"/>
      <c r="AT174" s="213" t="s">
        <v>149</v>
      </c>
      <c r="AU174" s="213" t="s">
        <v>79</v>
      </c>
      <c r="AV174" s="11" t="s">
        <v>79</v>
      </c>
      <c r="AW174" s="11" t="s">
        <v>34</v>
      </c>
      <c r="AX174" s="11" t="s">
        <v>70</v>
      </c>
      <c r="AY174" s="213" t="s">
        <v>137</v>
      </c>
    </row>
    <row r="175" spans="2:65" s="11" customFormat="1" ht="13.5">
      <c r="B175" s="202"/>
      <c r="C175" s="203"/>
      <c r="D175" s="204" t="s">
        <v>149</v>
      </c>
      <c r="E175" s="205" t="s">
        <v>22</v>
      </c>
      <c r="F175" s="206" t="s">
        <v>746</v>
      </c>
      <c r="G175" s="203"/>
      <c r="H175" s="207">
        <v>-4.16</v>
      </c>
      <c r="I175" s="208"/>
      <c r="J175" s="203"/>
      <c r="K175" s="203"/>
      <c r="L175" s="209"/>
      <c r="M175" s="210"/>
      <c r="N175" s="211"/>
      <c r="O175" s="211"/>
      <c r="P175" s="211"/>
      <c r="Q175" s="211"/>
      <c r="R175" s="211"/>
      <c r="S175" s="211"/>
      <c r="T175" s="212"/>
      <c r="AT175" s="213" t="s">
        <v>149</v>
      </c>
      <c r="AU175" s="213" t="s">
        <v>79</v>
      </c>
      <c r="AV175" s="11" t="s">
        <v>79</v>
      </c>
      <c r="AW175" s="11" t="s">
        <v>34</v>
      </c>
      <c r="AX175" s="11" t="s">
        <v>70</v>
      </c>
      <c r="AY175" s="213" t="s">
        <v>137</v>
      </c>
    </row>
    <row r="176" spans="2:65" s="12" customFormat="1" ht="13.5">
      <c r="B176" s="214"/>
      <c r="C176" s="215"/>
      <c r="D176" s="204" t="s">
        <v>149</v>
      </c>
      <c r="E176" s="216" t="s">
        <v>22</v>
      </c>
      <c r="F176" s="217" t="s">
        <v>151</v>
      </c>
      <c r="G176" s="215"/>
      <c r="H176" s="218">
        <v>425.1</v>
      </c>
      <c r="I176" s="219"/>
      <c r="J176" s="215"/>
      <c r="K176" s="215"/>
      <c r="L176" s="220"/>
      <c r="M176" s="221"/>
      <c r="N176" s="222"/>
      <c r="O176" s="222"/>
      <c r="P176" s="222"/>
      <c r="Q176" s="222"/>
      <c r="R176" s="222"/>
      <c r="S176" s="222"/>
      <c r="T176" s="223"/>
      <c r="AT176" s="224" t="s">
        <v>149</v>
      </c>
      <c r="AU176" s="224" t="s">
        <v>79</v>
      </c>
      <c r="AV176" s="12" t="s">
        <v>144</v>
      </c>
      <c r="AW176" s="12" t="s">
        <v>34</v>
      </c>
      <c r="AX176" s="12" t="s">
        <v>10</v>
      </c>
      <c r="AY176" s="224" t="s">
        <v>137</v>
      </c>
    </row>
    <row r="177" spans="2:65" s="11" customFormat="1" ht="13.5">
      <c r="B177" s="202"/>
      <c r="C177" s="203"/>
      <c r="D177" s="204" t="s">
        <v>149</v>
      </c>
      <c r="E177" s="203"/>
      <c r="F177" s="206" t="s">
        <v>747</v>
      </c>
      <c r="G177" s="203"/>
      <c r="H177" s="207">
        <v>429.351</v>
      </c>
      <c r="I177" s="208"/>
      <c r="J177" s="203"/>
      <c r="K177" s="203"/>
      <c r="L177" s="209"/>
      <c r="M177" s="210"/>
      <c r="N177" s="211"/>
      <c r="O177" s="211"/>
      <c r="P177" s="211"/>
      <c r="Q177" s="211"/>
      <c r="R177" s="211"/>
      <c r="S177" s="211"/>
      <c r="T177" s="212"/>
      <c r="AT177" s="213" t="s">
        <v>149</v>
      </c>
      <c r="AU177" s="213" t="s">
        <v>79</v>
      </c>
      <c r="AV177" s="11" t="s">
        <v>79</v>
      </c>
      <c r="AW177" s="11" t="s">
        <v>6</v>
      </c>
      <c r="AX177" s="11" t="s">
        <v>10</v>
      </c>
      <c r="AY177" s="213" t="s">
        <v>137</v>
      </c>
    </row>
    <row r="178" spans="2:65" s="1" customFormat="1" ht="16.5" customHeight="1">
      <c r="B178" s="39"/>
      <c r="C178" s="225" t="s">
        <v>202</v>
      </c>
      <c r="D178" s="225" t="s">
        <v>215</v>
      </c>
      <c r="E178" s="226" t="s">
        <v>748</v>
      </c>
      <c r="F178" s="227" t="s">
        <v>749</v>
      </c>
      <c r="G178" s="228" t="s">
        <v>147</v>
      </c>
      <c r="H178" s="229">
        <v>14.544</v>
      </c>
      <c r="I178" s="230"/>
      <c r="J178" s="231">
        <f>ROUND(I178*H178,0)</f>
        <v>0</v>
      </c>
      <c r="K178" s="227" t="s">
        <v>632</v>
      </c>
      <c r="L178" s="232"/>
      <c r="M178" s="233" t="s">
        <v>22</v>
      </c>
      <c r="N178" s="234" t="s">
        <v>41</v>
      </c>
      <c r="O178" s="40"/>
      <c r="P178" s="199">
        <f>O178*H178</f>
        <v>0</v>
      </c>
      <c r="Q178" s="199">
        <v>0.17599999999999999</v>
      </c>
      <c r="R178" s="199">
        <f>Q178*H178</f>
        <v>2.5597439999999998</v>
      </c>
      <c r="S178" s="199">
        <v>0</v>
      </c>
      <c r="T178" s="200">
        <f>S178*H178</f>
        <v>0</v>
      </c>
      <c r="AR178" s="22" t="s">
        <v>160</v>
      </c>
      <c r="AT178" s="22" t="s">
        <v>215</v>
      </c>
      <c r="AU178" s="22" t="s">
        <v>79</v>
      </c>
      <c r="AY178" s="22" t="s">
        <v>137</v>
      </c>
      <c r="BE178" s="201">
        <f>IF(N178="základní",J178,0)</f>
        <v>0</v>
      </c>
      <c r="BF178" s="201">
        <f>IF(N178="snížená",J178,0)</f>
        <v>0</v>
      </c>
      <c r="BG178" s="201">
        <f>IF(N178="zákl. přenesená",J178,0)</f>
        <v>0</v>
      </c>
      <c r="BH178" s="201">
        <f>IF(N178="sníž. přenesená",J178,0)</f>
        <v>0</v>
      </c>
      <c r="BI178" s="201">
        <f>IF(N178="nulová",J178,0)</f>
        <v>0</v>
      </c>
      <c r="BJ178" s="22" t="s">
        <v>10</v>
      </c>
      <c r="BK178" s="201">
        <f>ROUND(I178*H178,0)</f>
        <v>0</v>
      </c>
      <c r="BL178" s="22" t="s">
        <v>144</v>
      </c>
      <c r="BM178" s="22" t="s">
        <v>750</v>
      </c>
    </row>
    <row r="179" spans="2:65" s="1" customFormat="1" ht="27">
      <c r="B179" s="39"/>
      <c r="C179" s="61"/>
      <c r="D179" s="204" t="s">
        <v>684</v>
      </c>
      <c r="E179" s="61"/>
      <c r="F179" s="241" t="s">
        <v>751</v>
      </c>
      <c r="G179" s="61"/>
      <c r="H179" s="61"/>
      <c r="I179" s="161"/>
      <c r="J179" s="61"/>
      <c r="K179" s="61"/>
      <c r="L179" s="59"/>
      <c r="M179" s="242"/>
      <c r="N179" s="40"/>
      <c r="O179" s="40"/>
      <c r="P179" s="40"/>
      <c r="Q179" s="40"/>
      <c r="R179" s="40"/>
      <c r="S179" s="40"/>
      <c r="T179" s="76"/>
      <c r="AT179" s="22" t="s">
        <v>684</v>
      </c>
      <c r="AU179" s="22" t="s">
        <v>79</v>
      </c>
    </row>
    <row r="180" spans="2:65" s="11" customFormat="1" ht="13.5">
      <c r="B180" s="202"/>
      <c r="C180" s="203"/>
      <c r="D180" s="204" t="s">
        <v>149</v>
      </c>
      <c r="E180" s="205" t="s">
        <v>22</v>
      </c>
      <c r="F180" s="206" t="s">
        <v>752</v>
      </c>
      <c r="G180" s="203"/>
      <c r="H180" s="207">
        <v>10.24</v>
      </c>
      <c r="I180" s="208"/>
      <c r="J180" s="203"/>
      <c r="K180" s="203"/>
      <c r="L180" s="209"/>
      <c r="M180" s="210"/>
      <c r="N180" s="211"/>
      <c r="O180" s="211"/>
      <c r="P180" s="211"/>
      <c r="Q180" s="211"/>
      <c r="R180" s="211"/>
      <c r="S180" s="211"/>
      <c r="T180" s="212"/>
      <c r="AT180" s="213" t="s">
        <v>149</v>
      </c>
      <c r="AU180" s="213" t="s">
        <v>79</v>
      </c>
      <c r="AV180" s="11" t="s">
        <v>79</v>
      </c>
      <c r="AW180" s="11" t="s">
        <v>34</v>
      </c>
      <c r="AX180" s="11" t="s">
        <v>70</v>
      </c>
      <c r="AY180" s="213" t="s">
        <v>137</v>
      </c>
    </row>
    <row r="181" spans="2:65" s="11" customFormat="1" ht="13.5">
      <c r="B181" s="202"/>
      <c r="C181" s="203"/>
      <c r="D181" s="204" t="s">
        <v>149</v>
      </c>
      <c r="E181" s="205" t="s">
        <v>22</v>
      </c>
      <c r="F181" s="206" t="s">
        <v>753</v>
      </c>
      <c r="G181" s="203"/>
      <c r="H181" s="207">
        <v>4.16</v>
      </c>
      <c r="I181" s="208"/>
      <c r="J181" s="203"/>
      <c r="K181" s="203"/>
      <c r="L181" s="209"/>
      <c r="M181" s="210"/>
      <c r="N181" s="211"/>
      <c r="O181" s="211"/>
      <c r="P181" s="211"/>
      <c r="Q181" s="211"/>
      <c r="R181" s="211"/>
      <c r="S181" s="211"/>
      <c r="T181" s="212"/>
      <c r="AT181" s="213" t="s">
        <v>149</v>
      </c>
      <c r="AU181" s="213" t="s">
        <v>79</v>
      </c>
      <c r="AV181" s="11" t="s">
        <v>79</v>
      </c>
      <c r="AW181" s="11" t="s">
        <v>34</v>
      </c>
      <c r="AX181" s="11" t="s">
        <v>70</v>
      </c>
      <c r="AY181" s="213" t="s">
        <v>137</v>
      </c>
    </row>
    <row r="182" spans="2:65" s="12" customFormat="1" ht="13.5">
      <c r="B182" s="214"/>
      <c r="C182" s="215"/>
      <c r="D182" s="204" t="s">
        <v>149</v>
      </c>
      <c r="E182" s="216" t="s">
        <v>22</v>
      </c>
      <c r="F182" s="217" t="s">
        <v>151</v>
      </c>
      <c r="G182" s="215"/>
      <c r="H182" s="218">
        <v>14.4</v>
      </c>
      <c r="I182" s="219"/>
      <c r="J182" s="215"/>
      <c r="K182" s="215"/>
      <c r="L182" s="220"/>
      <c r="M182" s="221"/>
      <c r="N182" s="222"/>
      <c r="O182" s="222"/>
      <c r="P182" s="222"/>
      <c r="Q182" s="222"/>
      <c r="R182" s="222"/>
      <c r="S182" s="222"/>
      <c r="T182" s="223"/>
      <c r="AT182" s="224" t="s">
        <v>149</v>
      </c>
      <c r="AU182" s="224" t="s">
        <v>79</v>
      </c>
      <c r="AV182" s="12" t="s">
        <v>144</v>
      </c>
      <c r="AW182" s="12" t="s">
        <v>34</v>
      </c>
      <c r="AX182" s="12" t="s">
        <v>10</v>
      </c>
      <c r="AY182" s="224" t="s">
        <v>137</v>
      </c>
    </row>
    <row r="183" spans="2:65" s="11" customFormat="1" ht="13.5">
      <c r="B183" s="202"/>
      <c r="C183" s="203"/>
      <c r="D183" s="204" t="s">
        <v>149</v>
      </c>
      <c r="E183" s="203"/>
      <c r="F183" s="206" t="s">
        <v>754</v>
      </c>
      <c r="G183" s="203"/>
      <c r="H183" s="207">
        <v>14.544</v>
      </c>
      <c r="I183" s="208"/>
      <c r="J183" s="203"/>
      <c r="K183" s="203"/>
      <c r="L183" s="209"/>
      <c r="M183" s="210"/>
      <c r="N183" s="211"/>
      <c r="O183" s="211"/>
      <c r="P183" s="211"/>
      <c r="Q183" s="211"/>
      <c r="R183" s="211"/>
      <c r="S183" s="211"/>
      <c r="T183" s="212"/>
      <c r="AT183" s="213" t="s">
        <v>149</v>
      </c>
      <c r="AU183" s="213" t="s">
        <v>79</v>
      </c>
      <c r="AV183" s="11" t="s">
        <v>79</v>
      </c>
      <c r="AW183" s="11" t="s">
        <v>6</v>
      </c>
      <c r="AX183" s="11" t="s">
        <v>10</v>
      </c>
      <c r="AY183" s="213" t="s">
        <v>137</v>
      </c>
    </row>
    <row r="184" spans="2:65" s="1" customFormat="1" ht="25.5" customHeight="1">
      <c r="B184" s="39"/>
      <c r="C184" s="190" t="s">
        <v>263</v>
      </c>
      <c r="D184" s="190" t="s">
        <v>140</v>
      </c>
      <c r="E184" s="191" t="s">
        <v>755</v>
      </c>
      <c r="F184" s="192" t="s">
        <v>756</v>
      </c>
      <c r="G184" s="193" t="s">
        <v>147</v>
      </c>
      <c r="H184" s="194">
        <v>14.544</v>
      </c>
      <c r="I184" s="195"/>
      <c r="J184" s="196">
        <f>ROUND(I184*H184,0)</f>
        <v>0</v>
      </c>
      <c r="K184" s="192" t="s">
        <v>632</v>
      </c>
      <c r="L184" s="59"/>
      <c r="M184" s="197" t="s">
        <v>22</v>
      </c>
      <c r="N184" s="198" t="s">
        <v>41</v>
      </c>
      <c r="O184" s="40"/>
      <c r="P184" s="199">
        <f>O184*H184</f>
        <v>0</v>
      </c>
      <c r="Q184" s="199">
        <v>0</v>
      </c>
      <c r="R184" s="199">
        <f>Q184*H184</f>
        <v>0</v>
      </c>
      <c r="S184" s="199">
        <v>0</v>
      </c>
      <c r="T184" s="200">
        <f>S184*H184</f>
        <v>0</v>
      </c>
      <c r="AR184" s="22" t="s">
        <v>144</v>
      </c>
      <c r="AT184" s="22" t="s">
        <v>140</v>
      </c>
      <c r="AU184" s="22" t="s">
        <v>79</v>
      </c>
      <c r="AY184" s="22" t="s">
        <v>137</v>
      </c>
      <c r="BE184" s="201">
        <f>IF(N184="základní",J184,0)</f>
        <v>0</v>
      </c>
      <c r="BF184" s="201">
        <f>IF(N184="snížená",J184,0)</f>
        <v>0</v>
      </c>
      <c r="BG184" s="201">
        <f>IF(N184="zákl. přenesená",J184,0)</f>
        <v>0</v>
      </c>
      <c r="BH184" s="201">
        <f>IF(N184="sníž. přenesená",J184,0)</f>
        <v>0</v>
      </c>
      <c r="BI184" s="201">
        <f>IF(N184="nulová",J184,0)</f>
        <v>0</v>
      </c>
      <c r="BJ184" s="22" t="s">
        <v>10</v>
      </c>
      <c r="BK184" s="201">
        <f>ROUND(I184*H184,0)</f>
        <v>0</v>
      </c>
      <c r="BL184" s="22" t="s">
        <v>144</v>
      </c>
      <c r="BM184" s="22" t="s">
        <v>757</v>
      </c>
    </row>
    <row r="185" spans="2:65" s="11" customFormat="1" ht="13.5">
      <c r="B185" s="202"/>
      <c r="C185" s="203"/>
      <c r="D185" s="204" t="s">
        <v>149</v>
      </c>
      <c r="E185" s="205" t="s">
        <v>22</v>
      </c>
      <c r="F185" s="206" t="s">
        <v>752</v>
      </c>
      <c r="G185" s="203"/>
      <c r="H185" s="207">
        <v>10.24</v>
      </c>
      <c r="I185" s="208"/>
      <c r="J185" s="203"/>
      <c r="K185" s="203"/>
      <c r="L185" s="209"/>
      <c r="M185" s="210"/>
      <c r="N185" s="211"/>
      <c r="O185" s="211"/>
      <c r="P185" s="211"/>
      <c r="Q185" s="211"/>
      <c r="R185" s="211"/>
      <c r="S185" s="211"/>
      <c r="T185" s="212"/>
      <c r="AT185" s="213" t="s">
        <v>149</v>
      </c>
      <c r="AU185" s="213" t="s">
        <v>79</v>
      </c>
      <c r="AV185" s="11" t="s">
        <v>79</v>
      </c>
      <c r="AW185" s="11" t="s">
        <v>34</v>
      </c>
      <c r="AX185" s="11" t="s">
        <v>70</v>
      </c>
      <c r="AY185" s="213" t="s">
        <v>137</v>
      </c>
    </row>
    <row r="186" spans="2:65" s="11" customFormat="1" ht="13.5">
      <c r="B186" s="202"/>
      <c r="C186" s="203"/>
      <c r="D186" s="204" t="s">
        <v>149</v>
      </c>
      <c r="E186" s="205" t="s">
        <v>22</v>
      </c>
      <c r="F186" s="206" t="s">
        <v>753</v>
      </c>
      <c r="G186" s="203"/>
      <c r="H186" s="207">
        <v>4.16</v>
      </c>
      <c r="I186" s="208"/>
      <c r="J186" s="203"/>
      <c r="K186" s="203"/>
      <c r="L186" s="209"/>
      <c r="M186" s="210"/>
      <c r="N186" s="211"/>
      <c r="O186" s="211"/>
      <c r="P186" s="211"/>
      <c r="Q186" s="211"/>
      <c r="R186" s="211"/>
      <c r="S186" s="211"/>
      <c r="T186" s="212"/>
      <c r="AT186" s="213" t="s">
        <v>149</v>
      </c>
      <c r="AU186" s="213" t="s">
        <v>79</v>
      </c>
      <c r="AV186" s="11" t="s">
        <v>79</v>
      </c>
      <c r="AW186" s="11" t="s">
        <v>34</v>
      </c>
      <c r="AX186" s="11" t="s">
        <v>70</v>
      </c>
      <c r="AY186" s="213" t="s">
        <v>137</v>
      </c>
    </row>
    <row r="187" spans="2:65" s="12" customFormat="1" ht="13.5">
      <c r="B187" s="214"/>
      <c r="C187" s="215"/>
      <c r="D187" s="204" t="s">
        <v>149</v>
      </c>
      <c r="E187" s="216" t="s">
        <v>22</v>
      </c>
      <c r="F187" s="217" t="s">
        <v>151</v>
      </c>
      <c r="G187" s="215"/>
      <c r="H187" s="218">
        <v>14.4</v>
      </c>
      <c r="I187" s="219"/>
      <c r="J187" s="215"/>
      <c r="K187" s="215"/>
      <c r="L187" s="220"/>
      <c r="M187" s="221"/>
      <c r="N187" s="222"/>
      <c r="O187" s="222"/>
      <c r="P187" s="222"/>
      <c r="Q187" s="222"/>
      <c r="R187" s="222"/>
      <c r="S187" s="222"/>
      <c r="T187" s="223"/>
      <c r="AT187" s="224" t="s">
        <v>149</v>
      </c>
      <c r="AU187" s="224" t="s">
        <v>79</v>
      </c>
      <c r="AV187" s="12" t="s">
        <v>144</v>
      </c>
      <c r="AW187" s="12" t="s">
        <v>34</v>
      </c>
      <c r="AX187" s="12" t="s">
        <v>10</v>
      </c>
      <c r="AY187" s="224" t="s">
        <v>137</v>
      </c>
    </row>
    <row r="188" spans="2:65" s="11" customFormat="1" ht="13.5">
      <c r="B188" s="202"/>
      <c r="C188" s="203"/>
      <c r="D188" s="204" t="s">
        <v>149</v>
      </c>
      <c r="E188" s="203"/>
      <c r="F188" s="206" t="s">
        <v>754</v>
      </c>
      <c r="G188" s="203"/>
      <c r="H188" s="207">
        <v>14.544</v>
      </c>
      <c r="I188" s="208"/>
      <c r="J188" s="203"/>
      <c r="K188" s="203"/>
      <c r="L188" s="209"/>
      <c r="M188" s="210"/>
      <c r="N188" s="211"/>
      <c r="O188" s="211"/>
      <c r="P188" s="211"/>
      <c r="Q188" s="211"/>
      <c r="R188" s="211"/>
      <c r="S188" s="211"/>
      <c r="T188" s="212"/>
      <c r="AT188" s="213" t="s">
        <v>149</v>
      </c>
      <c r="AU188" s="213" t="s">
        <v>79</v>
      </c>
      <c r="AV188" s="11" t="s">
        <v>79</v>
      </c>
      <c r="AW188" s="11" t="s">
        <v>6</v>
      </c>
      <c r="AX188" s="11" t="s">
        <v>10</v>
      </c>
      <c r="AY188" s="213" t="s">
        <v>137</v>
      </c>
    </row>
    <row r="189" spans="2:65" s="10" customFormat="1" ht="29.85" customHeight="1">
      <c r="B189" s="174"/>
      <c r="C189" s="175"/>
      <c r="D189" s="176" t="s">
        <v>69</v>
      </c>
      <c r="E189" s="188" t="s">
        <v>138</v>
      </c>
      <c r="F189" s="188" t="s">
        <v>139</v>
      </c>
      <c r="G189" s="175"/>
      <c r="H189" s="175"/>
      <c r="I189" s="178"/>
      <c r="J189" s="189">
        <f>BK189</f>
        <v>0</v>
      </c>
      <c r="K189" s="175"/>
      <c r="L189" s="180"/>
      <c r="M189" s="181"/>
      <c r="N189" s="182"/>
      <c r="O189" s="182"/>
      <c r="P189" s="183">
        <f>SUM(P190:P206)</f>
        <v>0</v>
      </c>
      <c r="Q189" s="182"/>
      <c r="R189" s="183">
        <f>SUM(R190:R206)</f>
        <v>5.3322001500000002</v>
      </c>
      <c r="S189" s="182"/>
      <c r="T189" s="184">
        <f>SUM(T190:T206)</f>
        <v>0</v>
      </c>
      <c r="AR189" s="185" t="s">
        <v>10</v>
      </c>
      <c r="AT189" s="186" t="s">
        <v>69</v>
      </c>
      <c r="AU189" s="186" t="s">
        <v>10</v>
      </c>
      <c r="AY189" s="185" t="s">
        <v>137</v>
      </c>
      <c r="BK189" s="187">
        <f>SUM(BK190:BK206)</f>
        <v>0</v>
      </c>
    </row>
    <row r="190" spans="2:65" s="1" customFormat="1" ht="25.5" customHeight="1">
      <c r="B190" s="39"/>
      <c r="C190" s="190" t="s">
        <v>207</v>
      </c>
      <c r="D190" s="190" t="s">
        <v>140</v>
      </c>
      <c r="E190" s="191" t="s">
        <v>758</v>
      </c>
      <c r="F190" s="192" t="s">
        <v>759</v>
      </c>
      <c r="G190" s="193" t="s">
        <v>147</v>
      </c>
      <c r="H190" s="194">
        <v>0.8</v>
      </c>
      <c r="I190" s="195"/>
      <c r="J190" s="196">
        <f>ROUND(I190*H190,0)</f>
        <v>0</v>
      </c>
      <c r="K190" s="192" t="s">
        <v>632</v>
      </c>
      <c r="L190" s="59"/>
      <c r="M190" s="197" t="s">
        <v>22</v>
      </c>
      <c r="N190" s="198" t="s">
        <v>41</v>
      </c>
      <c r="O190" s="40"/>
      <c r="P190" s="199">
        <f>O190*H190</f>
        <v>0</v>
      </c>
      <c r="Q190" s="199">
        <v>2.0480000000000002E-2</v>
      </c>
      <c r="R190" s="199">
        <f>Q190*H190</f>
        <v>1.6384000000000003E-2</v>
      </c>
      <c r="S190" s="199">
        <v>0</v>
      </c>
      <c r="T190" s="200">
        <f>S190*H190</f>
        <v>0</v>
      </c>
      <c r="AR190" s="22" t="s">
        <v>144</v>
      </c>
      <c r="AT190" s="22" t="s">
        <v>140</v>
      </c>
      <c r="AU190" s="22" t="s">
        <v>79</v>
      </c>
      <c r="AY190" s="22" t="s">
        <v>137</v>
      </c>
      <c r="BE190" s="201">
        <f>IF(N190="základní",J190,0)</f>
        <v>0</v>
      </c>
      <c r="BF190" s="201">
        <f>IF(N190="snížená",J190,0)</f>
        <v>0</v>
      </c>
      <c r="BG190" s="201">
        <f>IF(N190="zákl. přenesená",J190,0)</f>
        <v>0</v>
      </c>
      <c r="BH190" s="201">
        <f>IF(N190="sníž. přenesená",J190,0)</f>
        <v>0</v>
      </c>
      <c r="BI190" s="201">
        <f>IF(N190="nulová",J190,0)</f>
        <v>0</v>
      </c>
      <c r="BJ190" s="22" t="s">
        <v>10</v>
      </c>
      <c r="BK190" s="201">
        <f>ROUND(I190*H190,0)</f>
        <v>0</v>
      </c>
      <c r="BL190" s="22" t="s">
        <v>144</v>
      </c>
      <c r="BM190" s="22" t="s">
        <v>760</v>
      </c>
    </row>
    <row r="191" spans="2:65" s="11" customFormat="1" ht="13.5">
      <c r="B191" s="202"/>
      <c r="C191" s="203"/>
      <c r="D191" s="204" t="s">
        <v>149</v>
      </c>
      <c r="E191" s="205" t="s">
        <v>22</v>
      </c>
      <c r="F191" s="206" t="s">
        <v>761</v>
      </c>
      <c r="G191" s="203"/>
      <c r="H191" s="207">
        <v>0.8</v>
      </c>
      <c r="I191" s="208"/>
      <c r="J191" s="203"/>
      <c r="K191" s="203"/>
      <c r="L191" s="209"/>
      <c r="M191" s="210"/>
      <c r="N191" s="211"/>
      <c r="O191" s="211"/>
      <c r="P191" s="211"/>
      <c r="Q191" s="211"/>
      <c r="R191" s="211"/>
      <c r="S191" s="211"/>
      <c r="T191" s="212"/>
      <c r="AT191" s="213" t="s">
        <v>149</v>
      </c>
      <c r="AU191" s="213" t="s">
        <v>79</v>
      </c>
      <c r="AV191" s="11" t="s">
        <v>79</v>
      </c>
      <c r="AW191" s="11" t="s">
        <v>34</v>
      </c>
      <c r="AX191" s="11" t="s">
        <v>10</v>
      </c>
      <c r="AY191" s="213" t="s">
        <v>137</v>
      </c>
    </row>
    <row r="192" spans="2:65" s="1" customFormat="1" ht="25.5" customHeight="1">
      <c r="B192" s="39"/>
      <c r="C192" s="190" t="s">
        <v>273</v>
      </c>
      <c r="D192" s="190" t="s">
        <v>140</v>
      </c>
      <c r="E192" s="191" t="s">
        <v>762</v>
      </c>
      <c r="F192" s="192" t="s">
        <v>763</v>
      </c>
      <c r="G192" s="193" t="s">
        <v>147</v>
      </c>
      <c r="H192" s="194">
        <v>4</v>
      </c>
      <c r="I192" s="195"/>
      <c r="J192" s="196">
        <f>ROUND(I192*H192,0)</f>
        <v>0</v>
      </c>
      <c r="K192" s="192" t="s">
        <v>632</v>
      </c>
      <c r="L192" s="59"/>
      <c r="M192" s="197" t="s">
        <v>22</v>
      </c>
      <c r="N192" s="198" t="s">
        <v>41</v>
      </c>
      <c r="O192" s="40"/>
      <c r="P192" s="199">
        <f>O192*H192</f>
        <v>0</v>
      </c>
      <c r="Q192" s="199">
        <v>7.9000000000000008E-3</v>
      </c>
      <c r="R192" s="199">
        <f>Q192*H192</f>
        <v>3.1600000000000003E-2</v>
      </c>
      <c r="S192" s="199">
        <v>0</v>
      </c>
      <c r="T192" s="200">
        <f>S192*H192</f>
        <v>0</v>
      </c>
      <c r="AR192" s="22" t="s">
        <v>144</v>
      </c>
      <c r="AT192" s="22" t="s">
        <v>140</v>
      </c>
      <c r="AU192" s="22" t="s">
        <v>79</v>
      </c>
      <c r="AY192" s="22" t="s">
        <v>137</v>
      </c>
      <c r="BE192" s="201">
        <f>IF(N192="základní",J192,0)</f>
        <v>0</v>
      </c>
      <c r="BF192" s="201">
        <f>IF(N192="snížená",J192,0)</f>
        <v>0</v>
      </c>
      <c r="BG192" s="201">
        <f>IF(N192="zákl. přenesená",J192,0)</f>
        <v>0</v>
      </c>
      <c r="BH192" s="201">
        <f>IF(N192="sníž. přenesená",J192,0)</f>
        <v>0</v>
      </c>
      <c r="BI192" s="201">
        <f>IF(N192="nulová",J192,0)</f>
        <v>0</v>
      </c>
      <c r="BJ192" s="22" t="s">
        <v>10</v>
      </c>
      <c r="BK192" s="201">
        <f>ROUND(I192*H192,0)</f>
        <v>0</v>
      </c>
      <c r="BL192" s="22" t="s">
        <v>144</v>
      </c>
      <c r="BM192" s="22" t="s">
        <v>764</v>
      </c>
    </row>
    <row r="193" spans="2:65" s="11" customFormat="1" ht="13.5">
      <c r="B193" s="202"/>
      <c r="C193" s="203"/>
      <c r="D193" s="204" t="s">
        <v>149</v>
      </c>
      <c r="E193" s="203"/>
      <c r="F193" s="206" t="s">
        <v>765</v>
      </c>
      <c r="G193" s="203"/>
      <c r="H193" s="207">
        <v>4</v>
      </c>
      <c r="I193" s="208"/>
      <c r="J193" s="203"/>
      <c r="K193" s="203"/>
      <c r="L193" s="209"/>
      <c r="M193" s="210"/>
      <c r="N193" s="211"/>
      <c r="O193" s="211"/>
      <c r="P193" s="211"/>
      <c r="Q193" s="211"/>
      <c r="R193" s="211"/>
      <c r="S193" s="211"/>
      <c r="T193" s="212"/>
      <c r="AT193" s="213" t="s">
        <v>149</v>
      </c>
      <c r="AU193" s="213" t="s">
        <v>79</v>
      </c>
      <c r="AV193" s="11" t="s">
        <v>79</v>
      </c>
      <c r="AW193" s="11" t="s">
        <v>6</v>
      </c>
      <c r="AX193" s="11" t="s">
        <v>10</v>
      </c>
      <c r="AY193" s="213" t="s">
        <v>137</v>
      </c>
    </row>
    <row r="194" spans="2:65" s="1" customFormat="1" ht="25.5" customHeight="1">
      <c r="B194" s="39"/>
      <c r="C194" s="190" t="s">
        <v>214</v>
      </c>
      <c r="D194" s="190" t="s">
        <v>140</v>
      </c>
      <c r="E194" s="191" t="s">
        <v>766</v>
      </c>
      <c r="F194" s="192" t="s">
        <v>767</v>
      </c>
      <c r="G194" s="193" t="s">
        <v>147</v>
      </c>
      <c r="H194" s="194">
        <v>4</v>
      </c>
      <c r="I194" s="195"/>
      <c r="J194" s="196">
        <f>ROUND(I194*H194,0)</f>
        <v>0</v>
      </c>
      <c r="K194" s="192" t="s">
        <v>632</v>
      </c>
      <c r="L194" s="59"/>
      <c r="M194" s="197" t="s">
        <v>22</v>
      </c>
      <c r="N194" s="198" t="s">
        <v>41</v>
      </c>
      <c r="O194" s="40"/>
      <c r="P194" s="199">
        <f>O194*H194</f>
        <v>0</v>
      </c>
      <c r="Q194" s="199">
        <v>2.6360000000000001E-2</v>
      </c>
      <c r="R194" s="199">
        <f>Q194*H194</f>
        <v>0.10544000000000001</v>
      </c>
      <c r="S194" s="199">
        <v>0</v>
      </c>
      <c r="T194" s="200">
        <f>S194*H194</f>
        <v>0</v>
      </c>
      <c r="AR194" s="22" t="s">
        <v>144</v>
      </c>
      <c r="AT194" s="22" t="s">
        <v>140</v>
      </c>
      <c r="AU194" s="22" t="s">
        <v>79</v>
      </c>
      <c r="AY194" s="22" t="s">
        <v>137</v>
      </c>
      <c r="BE194" s="201">
        <f>IF(N194="základní",J194,0)</f>
        <v>0</v>
      </c>
      <c r="BF194" s="201">
        <f>IF(N194="snížená",J194,0)</f>
        <v>0</v>
      </c>
      <c r="BG194" s="201">
        <f>IF(N194="zákl. přenesená",J194,0)</f>
        <v>0</v>
      </c>
      <c r="BH194" s="201">
        <f>IF(N194="sníž. přenesená",J194,0)</f>
        <v>0</v>
      </c>
      <c r="BI194" s="201">
        <f>IF(N194="nulová",J194,0)</f>
        <v>0</v>
      </c>
      <c r="BJ194" s="22" t="s">
        <v>10</v>
      </c>
      <c r="BK194" s="201">
        <f>ROUND(I194*H194,0)</f>
        <v>0</v>
      </c>
      <c r="BL194" s="22" t="s">
        <v>144</v>
      </c>
      <c r="BM194" s="22" t="s">
        <v>768</v>
      </c>
    </row>
    <row r="195" spans="2:65" s="11" customFormat="1" ht="13.5">
      <c r="B195" s="202"/>
      <c r="C195" s="203"/>
      <c r="D195" s="204" t="s">
        <v>149</v>
      </c>
      <c r="E195" s="205" t="s">
        <v>22</v>
      </c>
      <c r="F195" s="206" t="s">
        <v>769</v>
      </c>
      <c r="G195" s="203"/>
      <c r="H195" s="207">
        <v>4</v>
      </c>
      <c r="I195" s="208"/>
      <c r="J195" s="203"/>
      <c r="K195" s="203"/>
      <c r="L195" s="209"/>
      <c r="M195" s="210"/>
      <c r="N195" s="211"/>
      <c r="O195" s="211"/>
      <c r="P195" s="211"/>
      <c r="Q195" s="211"/>
      <c r="R195" s="211"/>
      <c r="S195" s="211"/>
      <c r="T195" s="212"/>
      <c r="AT195" s="213" t="s">
        <v>149</v>
      </c>
      <c r="AU195" s="213" t="s">
        <v>79</v>
      </c>
      <c r="AV195" s="11" t="s">
        <v>79</v>
      </c>
      <c r="AW195" s="11" t="s">
        <v>34</v>
      </c>
      <c r="AX195" s="11" t="s">
        <v>10</v>
      </c>
      <c r="AY195" s="213" t="s">
        <v>137</v>
      </c>
    </row>
    <row r="196" spans="2:65" s="1" customFormat="1" ht="16.5" customHeight="1">
      <c r="B196" s="39"/>
      <c r="C196" s="190" t="s">
        <v>282</v>
      </c>
      <c r="D196" s="190" t="s">
        <v>140</v>
      </c>
      <c r="E196" s="191" t="s">
        <v>770</v>
      </c>
      <c r="F196" s="192" t="s">
        <v>771</v>
      </c>
      <c r="G196" s="193" t="s">
        <v>147</v>
      </c>
      <c r="H196" s="194">
        <v>19.625</v>
      </c>
      <c r="I196" s="195"/>
      <c r="J196" s="196">
        <f>ROUND(I196*H196,0)</f>
        <v>0</v>
      </c>
      <c r="K196" s="192" t="s">
        <v>632</v>
      </c>
      <c r="L196" s="59"/>
      <c r="M196" s="197" t="s">
        <v>22</v>
      </c>
      <c r="N196" s="198" t="s">
        <v>41</v>
      </c>
      <c r="O196" s="40"/>
      <c r="P196" s="199">
        <f>O196*H196</f>
        <v>0</v>
      </c>
      <c r="Q196" s="199">
        <v>8.0869999999999997E-2</v>
      </c>
      <c r="R196" s="199">
        <f>Q196*H196</f>
        <v>1.5870737500000001</v>
      </c>
      <c r="S196" s="199">
        <v>0</v>
      </c>
      <c r="T196" s="200">
        <f>S196*H196</f>
        <v>0</v>
      </c>
      <c r="AR196" s="22" t="s">
        <v>144</v>
      </c>
      <c r="AT196" s="22" t="s">
        <v>140</v>
      </c>
      <c r="AU196" s="22" t="s">
        <v>79</v>
      </c>
      <c r="AY196" s="22" t="s">
        <v>137</v>
      </c>
      <c r="BE196" s="201">
        <f>IF(N196="základní",J196,0)</f>
        <v>0</v>
      </c>
      <c r="BF196" s="201">
        <f>IF(N196="snížená",J196,0)</f>
        <v>0</v>
      </c>
      <c r="BG196" s="201">
        <f>IF(N196="zákl. přenesená",J196,0)</f>
        <v>0</v>
      </c>
      <c r="BH196" s="201">
        <f>IF(N196="sníž. přenesená",J196,0)</f>
        <v>0</v>
      </c>
      <c r="BI196" s="201">
        <f>IF(N196="nulová",J196,0)</f>
        <v>0</v>
      </c>
      <c r="BJ196" s="22" t="s">
        <v>10</v>
      </c>
      <c r="BK196" s="201">
        <f>ROUND(I196*H196,0)</f>
        <v>0</v>
      </c>
      <c r="BL196" s="22" t="s">
        <v>144</v>
      </c>
      <c r="BM196" s="22" t="s">
        <v>772</v>
      </c>
    </row>
    <row r="197" spans="2:65" s="1" customFormat="1" ht="27">
      <c r="B197" s="39"/>
      <c r="C197" s="61"/>
      <c r="D197" s="204" t="s">
        <v>684</v>
      </c>
      <c r="E197" s="61"/>
      <c r="F197" s="241" t="s">
        <v>773</v>
      </c>
      <c r="G197" s="61"/>
      <c r="H197" s="61"/>
      <c r="I197" s="161"/>
      <c r="J197" s="61"/>
      <c r="K197" s="61"/>
      <c r="L197" s="59"/>
      <c r="M197" s="242"/>
      <c r="N197" s="40"/>
      <c r="O197" s="40"/>
      <c r="P197" s="40"/>
      <c r="Q197" s="40"/>
      <c r="R197" s="40"/>
      <c r="S197" s="40"/>
      <c r="T197" s="76"/>
      <c r="AT197" s="22" t="s">
        <v>684</v>
      </c>
      <c r="AU197" s="22" t="s">
        <v>79</v>
      </c>
    </row>
    <row r="198" spans="2:65" s="11" customFormat="1" ht="13.5">
      <c r="B198" s="202"/>
      <c r="C198" s="203"/>
      <c r="D198" s="204" t="s">
        <v>149</v>
      </c>
      <c r="E198" s="205" t="s">
        <v>22</v>
      </c>
      <c r="F198" s="206" t="s">
        <v>774</v>
      </c>
      <c r="G198" s="203"/>
      <c r="H198" s="207">
        <v>10</v>
      </c>
      <c r="I198" s="208"/>
      <c r="J198" s="203"/>
      <c r="K198" s="203"/>
      <c r="L198" s="209"/>
      <c r="M198" s="210"/>
      <c r="N198" s="211"/>
      <c r="O198" s="211"/>
      <c r="P198" s="211"/>
      <c r="Q198" s="211"/>
      <c r="R198" s="211"/>
      <c r="S198" s="211"/>
      <c r="T198" s="212"/>
      <c r="AT198" s="213" t="s">
        <v>149</v>
      </c>
      <c r="AU198" s="213" t="s">
        <v>79</v>
      </c>
      <c r="AV198" s="11" t="s">
        <v>79</v>
      </c>
      <c r="AW198" s="11" t="s">
        <v>34</v>
      </c>
      <c r="AX198" s="11" t="s">
        <v>70</v>
      </c>
      <c r="AY198" s="213" t="s">
        <v>137</v>
      </c>
    </row>
    <row r="199" spans="2:65" s="11" customFormat="1" ht="13.5">
      <c r="B199" s="202"/>
      <c r="C199" s="203"/>
      <c r="D199" s="204" t="s">
        <v>149</v>
      </c>
      <c r="E199" s="205" t="s">
        <v>22</v>
      </c>
      <c r="F199" s="206" t="s">
        <v>775</v>
      </c>
      <c r="G199" s="203"/>
      <c r="H199" s="207">
        <v>4.5</v>
      </c>
      <c r="I199" s="208"/>
      <c r="J199" s="203"/>
      <c r="K199" s="203"/>
      <c r="L199" s="209"/>
      <c r="M199" s="210"/>
      <c r="N199" s="211"/>
      <c r="O199" s="211"/>
      <c r="P199" s="211"/>
      <c r="Q199" s="211"/>
      <c r="R199" s="211"/>
      <c r="S199" s="211"/>
      <c r="T199" s="212"/>
      <c r="AT199" s="213" t="s">
        <v>149</v>
      </c>
      <c r="AU199" s="213" t="s">
        <v>79</v>
      </c>
      <c r="AV199" s="11" t="s">
        <v>79</v>
      </c>
      <c r="AW199" s="11" t="s">
        <v>34</v>
      </c>
      <c r="AX199" s="11" t="s">
        <v>70</v>
      </c>
      <c r="AY199" s="213" t="s">
        <v>137</v>
      </c>
    </row>
    <row r="200" spans="2:65" s="11" customFormat="1" ht="13.5">
      <c r="B200" s="202"/>
      <c r="C200" s="203"/>
      <c r="D200" s="204" t="s">
        <v>149</v>
      </c>
      <c r="E200" s="205" t="s">
        <v>22</v>
      </c>
      <c r="F200" s="206" t="s">
        <v>776</v>
      </c>
      <c r="G200" s="203"/>
      <c r="H200" s="207">
        <v>5.125</v>
      </c>
      <c r="I200" s="208"/>
      <c r="J200" s="203"/>
      <c r="K200" s="203"/>
      <c r="L200" s="209"/>
      <c r="M200" s="210"/>
      <c r="N200" s="211"/>
      <c r="O200" s="211"/>
      <c r="P200" s="211"/>
      <c r="Q200" s="211"/>
      <c r="R200" s="211"/>
      <c r="S200" s="211"/>
      <c r="T200" s="212"/>
      <c r="AT200" s="213" t="s">
        <v>149</v>
      </c>
      <c r="AU200" s="213" t="s">
        <v>79</v>
      </c>
      <c r="AV200" s="11" t="s">
        <v>79</v>
      </c>
      <c r="AW200" s="11" t="s">
        <v>34</v>
      </c>
      <c r="AX200" s="11" t="s">
        <v>70</v>
      </c>
      <c r="AY200" s="213" t="s">
        <v>137</v>
      </c>
    </row>
    <row r="201" spans="2:65" s="12" customFormat="1" ht="13.5">
      <c r="B201" s="214"/>
      <c r="C201" s="215"/>
      <c r="D201" s="204" t="s">
        <v>149</v>
      </c>
      <c r="E201" s="216" t="s">
        <v>22</v>
      </c>
      <c r="F201" s="217" t="s">
        <v>151</v>
      </c>
      <c r="G201" s="215"/>
      <c r="H201" s="218">
        <v>19.625</v>
      </c>
      <c r="I201" s="219"/>
      <c r="J201" s="215"/>
      <c r="K201" s="215"/>
      <c r="L201" s="220"/>
      <c r="M201" s="221"/>
      <c r="N201" s="222"/>
      <c r="O201" s="222"/>
      <c r="P201" s="222"/>
      <c r="Q201" s="222"/>
      <c r="R201" s="222"/>
      <c r="S201" s="222"/>
      <c r="T201" s="223"/>
      <c r="AT201" s="224" t="s">
        <v>149</v>
      </c>
      <c r="AU201" s="224" t="s">
        <v>79</v>
      </c>
      <c r="AV201" s="12" t="s">
        <v>144</v>
      </c>
      <c r="AW201" s="12" t="s">
        <v>34</v>
      </c>
      <c r="AX201" s="12" t="s">
        <v>10</v>
      </c>
      <c r="AY201" s="224" t="s">
        <v>137</v>
      </c>
    </row>
    <row r="202" spans="2:65" s="1" customFormat="1" ht="16.5" customHeight="1">
      <c r="B202" s="39"/>
      <c r="C202" s="190" t="s">
        <v>218</v>
      </c>
      <c r="D202" s="190" t="s">
        <v>140</v>
      </c>
      <c r="E202" s="191" t="s">
        <v>777</v>
      </c>
      <c r="F202" s="192" t="s">
        <v>778</v>
      </c>
      <c r="G202" s="193" t="s">
        <v>147</v>
      </c>
      <c r="H202" s="194">
        <v>9.7759999999999998</v>
      </c>
      <c r="I202" s="195"/>
      <c r="J202" s="196">
        <f>ROUND(I202*H202,0)</f>
        <v>0</v>
      </c>
      <c r="K202" s="192" t="s">
        <v>632</v>
      </c>
      <c r="L202" s="59"/>
      <c r="M202" s="197" t="s">
        <v>22</v>
      </c>
      <c r="N202" s="198" t="s">
        <v>41</v>
      </c>
      <c r="O202" s="40"/>
      <c r="P202" s="199">
        <f>O202*H202</f>
        <v>0</v>
      </c>
      <c r="Q202" s="199">
        <v>0.3674</v>
      </c>
      <c r="R202" s="199">
        <f>Q202*H202</f>
        <v>3.5917024</v>
      </c>
      <c r="S202" s="199">
        <v>0</v>
      </c>
      <c r="T202" s="200">
        <f>S202*H202</f>
        <v>0</v>
      </c>
      <c r="AR202" s="22" t="s">
        <v>144</v>
      </c>
      <c r="AT202" s="22" t="s">
        <v>140</v>
      </c>
      <c r="AU202" s="22" t="s">
        <v>79</v>
      </c>
      <c r="AY202" s="22" t="s">
        <v>137</v>
      </c>
      <c r="BE202" s="201">
        <f>IF(N202="základní",J202,0)</f>
        <v>0</v>
      </c>
      <c r="BF202" s="201">
        <f>IF(N202="snížená",J202,0)</f>
        <v>0</v>
      </c>
      <c r="BG202" s="201">
        <f>IF(N202="zákl. přenesená",J202,0)</f>
        <v>0</v>
      </c>
      <c r="BH202" s="201">
        <f>IF(N202="sníž. přenesená",J202,0)</f>
        <v>0</v>
      </c>
      <c r="BI202" s="201">
        <f>IF(N202="nulová",J202,0)</f>
        <v>0</v>
      </c>
      <c r="BJ202" s="22" t="s">
        <v>10</v>
      </c>
      <c r="BK202" s="201">
        <f>ROUND(I202*H202,0)</f>
        <v>0</v>
      </c>
      <c r="BL202" s="22" t="s">
        <v>144</v>
      </c>
      <c r="BM202" s="22" t="s">
        <v>779</v>
      </c>
    </row>
    <row r="203" spans="2:65" s="11" customFormat="1" ht="13.5">
      <c r="B203" s="202"/>
      <c r="C203" s="203"/>
      <c r="D203" s="204" t="s">
        <v>149</v>
      </c>
      <c r="E203" s="205" t="s">
        <v>22</v>
      </c>
      <c r="F203" s="206" t="s">
        <v>780</v>
      </c>
      <c r="G203" s="203"/>
      <c r="H203" s="207">
        <v>3.38</v>
      </c>
      <c r="I203" s="208"/>
      <c r="J203" s="203"/>
      <c r="K203" s="203"/>
      <c r="L203" s="209"/>
      <c r="M203" s="210"/>
      <c r="N203" s="211"/>
      <c r="O203" s="211"/>
      <c r="P203" s="211"/>
      <c r="Q203" s="211"/>
      <c r="R203" s="211"/>
      <c r="S203" s="211"/>
      <c r="T203" s="212"/>
      <c r="AT203" s="213" t="s">
        <v>149</v>
      </c>
      <c r="AU203" s="213" t="s">
        <v>79</v>
      </c>
      <c r="AV203" s="11" t="s">
        <v>79</v>
      </c>
      <c r="AW203" s="11" t="s">
        <v>34</v>
      </c>
      <c r="AX203" s="11" t="s">
        <v>70</v>
      </c>
      <c r="AY203" s="213" t="s">
        <v>137</v>
      </c>
    </row>
    <row r="204" spans="2:65" s="11" customFormat="1" ht="13.5">
      <c r="B204" s="202"/>
      <c r="C204" s="203"/>
      <c r="D204" s="204" t="s">
        <v>149</v>
      </c>
      <c r="E204" s="205" t="s">
        <v>22</v>
      </c>
      <c r="F204" s="206" t="s">
        <v>781</v>
      </c>
      <c r="G204" s="203"/>
      <c r="H204" s="207">
        <v>4.6929999999999996</v>
      </c>
      <c r="I204" s="208"/>
      <c r="J204" s="203"/>
      <c r="K204" s="203"/>
      <c r="L204" s="209"/>
      <c r="M204" s="210"/>
      <c r="N204" s="211"/>
      <c r="O204" s="211"/>
      <c r="P204" s="211"/>
      <c r="Q204" s="211"/>
      <c r="R204" s="211"/>
      <c r="S204" s="211"/>
      <c r="T204" s="212"/>
      <c r="AT204" s="213" t="s">
        <v>149</v>
      </c>
      <c r="AU204" s="213" t="s">
        <v>79</v>
      </c>
      <c r="AV204" s="11" t="s">
        <v>79</v>
      </c>
      <c r="AW204" s="11" t="s">
        <v>34</v>
      </c>
      <c r="AX204" s="11" t="s">
        <v>70</v>
      </c>
      <c r="AY204" s="213" t="s">
        <v>137</v>
      </c>
    </row>
    <row r="205" spans="2:65" s="11" customFormat="1" ht="13.5">
      <c r="B205" s="202"/>
      <c r="C205" s="203"/>
      <c r="D205" s="204" t="s">
        <v>149</v>
      </c>
      <c r="E205" s="205" t="s">
        <v>22</v>
      </c>
      <c r="F205" s="206" t="s">
        <v>782</v>
      </c>
      <c r="G205" s="203"/>
      <c r="H205" s="207">
        <v>1.7030000000000001</v>
      </c>
      <c r="I205" s="208"/>
      <c r="J205" s="203"/>
      <c r="K205" s="203"/>
      <c r="L205" s="209"/>
      <c r="M205" s="210"/>
      <c r="N205" s="211"/>
      <c r="O205" s="211"/>
      <c r="P205" s="211"/>
      <c r="Q205" s="211"/>
      <c r="R205" s="211"/>
      <c r="S205" s="211"/>
      <c r="T205" s="212"/>
      <c r="AT205" s="213" t="s">
        <v>149</v>
      </c>
      <c r="AU205" s="213" t="s">
        <v>79</v>
      </c>
      <c r="AV205" s="11" t="s">
        <v>79</v>
      </c>
      <c r="AW205" s="11" t="s">
        <v>34</v>
      </c>
      <c r="AX205" s="11" t="s">
        <v>70</v>
      </c>
      <c r="AY205" s="213" t="s">
        <v>137</v>
      </c>
    </row>
    <row r="206" spans="2:65" s="12" customFormat="1" ht="13.5">
      <c r="B206" s="214"/>
      <c r="C206" s="215"/>
      <c r="D206" s="204" t="s">
        <v>149</v>
      </c>
      <c r="E206" s="216" t="s">
        <v>22</v>
      </c>
      <c r="F206" s="217" t="s">
        <v>151</v>
      </c>
      <c r="G206" s="215"/>
      <c r="H206" s="218">
        <v>9.7759999999999998</v>
      </c>
      <c r="I206" s="219"/>
      <c r="J206" s="215"/>
      <c r="K206" s="215"/>
      <c r="L206" s="220"/>
      <c r="M206" s="221"/>
      <c r="N206" s="222"/>
      <c r="O206" s="222"/>
      <c r="P206" s="222"/>
      <c r="Q206" s="222"/>
      <c r="R206" s="222"/>
      <c r="S206" s="222"/>
      <c r="T206" s="223"/>
      <c r="AT206" s="224" t="s">
        <v>149</v>
      </c>
      <c r="AU206" s="224" t="s">
        <v>79</v>
      </c>
      <c r="AV206" s="12" t="s">
        <v>144</v>
      </c>
      <c r="AW206" s="12" t="s">
        <v>34</v>
      </c>
      <c r="AX206" s="12" t="s">
        <v>10</v>
      </c>
      <c r="AY206" s="224" t="s">
        <v>137</v>
      </c>
    </row>
    <row r="207" spans="2:65" s="10" customFormat="1" ht="29.85" customHeight="1">
      <c r="B207" s="174"/>
      <c r="C207" s="175"/>
      <c r="D207" s="176" t="s">
        <v>69</v>
      </c>
      <c r="E207" s="188" t="s">
        <v>160</v>
      </c>
      <c r="F207" s="188" t="s">
        <v>783</v>
      </c>
      <c r="G207" s="175"/>
      <c r="H207" s="175"/>
      <c r="I207" s="178"/>
      <c r="J207" s="189">
        <f>BK207</f>
        <v>0</v>
      </c>
      <c r="K207" s="175"/>
      <c r="L207" s="180"/>
      <c r="M207" s="181"/>
      <c r="N207" s="182"/>
      <c r="O207" s="182"/>
      <c r="P207" s="183">
        <f>SUM(P208:P214)</f>
        <v>0</v>
      </c>
      <c r="Q207" s="182"/>
      <c r="R207" s="183">
        <f>SUM(R208:R214)</f>
        <v>4.2900000000000004E-3</v>
      </c>
      <c r="S207" s="182"/>
      <c r="T207" s="184">
        <f>SUM(T208:T214)</f>
        <v>6.3390000000000002E-2</v>
      </c>
      <c r="AR207" s="185" t="s">
        <v>10</v>
      </c>
      <c r="AT207" s="186" t="s">
        <v>69</v>
      </c>
      <c r="AU207" s="186" t="s">
        <v>10</v>
      </c>
      <c r="AY207" s="185" t="s">
        <v>137</v>
      </c>
      <c r="BK207" s="187">
        <f>SUM(BK208:BK214)</f>
        <v>0</v>
      </c>
    </row>
    <row r="208" spans="2:65" s="1" customFormat="1" ht="16.5" customHeight="1">
      <c r="B208" s="39"/>
      <c r="C208" s="190" t="s">
        <v>290</v>
      </c>
      <c r="D208" s="190" t="s">
        <v>140</v>
      </c>
      <c r="E208" s="191" t="s">
        <v>784</v>
      </c>
      <c r="F208" s="192" t="s">
        <v>785</v>
      </c>
      <c r="G208" s="193" t="s">
        <v>285</v>
      </c>
      <c r="H208" s="194">
        <v>3</v>
      </c>
      <c r="I208" s="195"/>
      <c r="J208" s="196">
        <f>ROUND(I208*H208,0)</f>
        <v>0</v>
      </c>
      <c r="K208" s="192" t="s">
        <v>148</v>
      </c>
      <c r="L208" s="59"/>
      <c r="M208" s="197" t="s">
        <v>22</v>
      </c>
      <c r="N208" s="198" t="s">
        <v>41</v>
      </c>
      <c r="O208" s="40"/>
      <c r="P208" s="199">
        <f>O208*H208</f>
        <v>0</v>
      </c>
      <c r="Q208" s="199">
        <v>0</v>
      </c>
      <c r="R208" s="199">
        <f>Q208*H208</f>
        <v>0</v>
      </c>
      <c r="S208" s="199">
        <v>2.1129999999999999E-2</v>
      </c>
      <c r="T208" s="200">
        <f>S208*H208</f>
        <v>6.3390000000000002E-2</v>
      </c>
      <c r="AR208" s="22" t="s">
        <v>179</v>
      </c>
      <c r="AT208" s="22" t="s">
        <v>140</v>
      </c>
      <c r="AU208" s="22" t="s">
        <v>79</v>
      </c>
      <c r="AY208" s="22" t="s">
        <v>137</v>
      </c>
      <c r="BE208" s="201">
        <f>IF(N208="základní",J208,0)</f>
        <v>0</v>
      </c>
      <c r="BF208" s="201">
        <f>IF(N208="snížená",J208,0)</f>
        <v>0</v>
      </c>
      <c r="BG208" s="201">
        <f>IF(N208="zákl. přenesená",J208,0)</f>
        <v>0</v>
      </c>
      <c r="BH208" s="201">
        <f>IF(N208="sníž. přenesená",J208,0)</f>
        <v>0</v>
      </c>
      <c r="BI208" s="201">
        <f>IF(N208="nulová",J208,0)</f>
        <v>0</v>
      </c>
      <c r="BJ208" s="22" t="s">
        <v>10</v>
      </c>
      <c r="BK208" s="201">
        <f>ROUND(I208*H208,0)</f>
        <v>0</v>
      </c>
      <c r="BL208" s="22" t="s">
        <v>179</v>
      </c>
      <c r="BM208" s="22" t="s">
        <v>786</v>
      </c>
    </row>
    <row r="209" spans="2:65" s="1" customFormat="1" ht="25.5" customHeight="1">
      <c r="B209" s="39"/>
      <c r="C209" s="190" t="s">
        <v>223</v>
      </c>
      <c r="D209" s="190" t="s">
        <v>140</v>
      </c>
      <c r="E209" s="191" t="s">
        <v>787</v>
      </c>
      <c r="F209" s="192" t="s">
        <v>788</v>
      </c>
      <c r="G209" s="193" t="s">
        <v>285</v>
      </c>
      <c r="H209" s="194">
        <v>2</v>
      </c>
      <c r="I209" s="195"/>
      <c r="J209" s="196">
        <f>ROUND(I209*H209,0)</f>
        <v>0</v>
      </c>
      <c r="K209" s="192" t="s">
        <v>22</v>
      </c>
      <c r="L209" s="59"/>
      <c r="M209" s="197" t="s">
        <v>22</v>
      </c>
      <c r="N209" s="198" t="s">
        <v>41</v>
      </c>
      <c r="O209" s="40"/>
      <c r="P209" s="199">
        <f>O209*H209</f>
        <v>0</v>
      </c>
      <c r="Q209" s="199">
        <v>0</v>
      </c>
      <c r="R209" s="199">
        <f>Q209*H209</f>
        <v>0</v>
      </c>
      <c r="S209" s="199">
        <v>0</v>
      </c>
      <c r="T209" s="200">
        <f>S209*H209</f>
        <v>0</v>
      </c>
      <c r="AR209" s="22" t="s">
        <v>144</v>
      </c>
      <c r="AT209" s="22" t="s">
        <v>140</v>
      </c>
      <c r="AU209" s="22" t="s">
        <v>79</v>
      </c>
      <c r="AY209" s="22" t="s">
        <v>137</v>
      </c>
      <c r="BE209" s="201">
        <f>IF(N209="základní",J209,0)</f>
        <v>0</v>
      </c>
      <c r="BF209" s="201">
        <f>IF(N209="snížená",J209,0)</f>
        <v>0</v>
      </c>
      <c r="BG209" s="201">
        <f>IF(N209="zákl. přenesená",J209,0)</f>
        <v>0</v>
      </c>
      <c r="BH209" s="201">
        <f>IF(N209="sníž. přenesená",J209,0)</f>
        <v>0</v>
      </c>
      <c r="BI209" s="201">
        <f>IF(N209="nulová",J209,0)</f>
        <v>0</v>
      </c>
      <c r="BJ209" s="22" t="s">
        <v>10</v>
      </c>
      <c r="BK209" s="201">
        <f>ROUND(I209*H209,0)</f>
        <v>0</v>
      </c>
      <c r="BL209" s="22" t="s">
        <v>144</v>
      </c>
      <c r="BM209" s="22" t="s">
        <v>789</v>
      </c>
    </row>
    <row r="210" spans="2:65" s="1" customFormat="1" ht="25.5" customHeight="1">
      <c r="B210" s="39"/>
      <c r="C210" s="190" t="s">
        <v>298</v>
      </c>
      <c r="D210" s="190" t="s">
        <v>140</v>
      </c>
      <c r="E210" s="191" t="s">
        <v>790</v>
      </c>
      <c r="F210" s="192" t="s">
        <v>791</v>
      </c>
      <c r="G210" s="193" t="s">
        <v>285</v>
      </c>
      <c r="H210" s="194">
        <v>2</v>
      </c>
      <c r="I210" s="195"/>
      <c r="J210" s="196">
        <f>ROUND(I210*H210,0)</f>
        <v>0</v>
      </c>
      <c r="K210" s="192" t="s">
        <v>22</v>
      </c>
      <c r="L210" s="59"/>
      <c r="M210" s="197" t="s">
        <v>22</v>
      </c>
      <c r="N210" s="198" t="s">
        <v>41</v>
      </c>
      <c r="O210" s="40"/>
      <c r="P210" s="199">
        <f>O210*H210</f>
        <v>0</v>
      </c>
      <c r="Q210" s="199">
        <v>0</v>
      </c>
      <c r="R210" s="199">
        <f>Q210*H210</f>
        <v>0</v>
      </c>
      <c r="S210" s="199">
        <v>0</v>
      </c>
      <c r="T210" s="200">
        <f>S210*H210</f>
        <v>0</v>
      </c>
      <c r="AR210" s="22" t="s">
        <v>144</v>
      </c>
      <c r="AT210" s="22" t="s">
        <v>140</v>
      </c>
      <c r="AU210" s="22" t="s">
        <v>79</v>
      </c>
      <c r="AY210" s="22" t="s">
        <v>137</v>
      </c>
      <c r="BE210" s="201">
        <f>IF(N210="základní",J210,0)</f>
        <v>0</v>
      </c>
      <c r="BF210" s="201">
        <f>IF(N210="snížená",J210,0)</f>
        <v>0</v>
      </c>
      <c r="BG210" s="201">
        <f>IF(N210="zákl. přenesená",J210,0)</f>
        <v>0</v>
      </c>
      <c r="BH210" s="201">
        <f>IF(N210="sníž. přenesená",J210,0)</f>
        <v>0</v>
      </c>
      <c r="BI210" s="201">
        <f>IF(N210="nulová",J210,0)</f>
        <v>0</v>
      </c>
      <c r="BJ210" s="22" t="s">
        <v>10</v>
      </c>
      <c r="BK210" s="201">
        <f>ROUND(I210*H210,0)</f>
        <v>0</v>
      </c>
      <c r="BL210" s="22" t="s">
        <v>144</v>
      </c>
      <c r="BM210" s="22" t="s">
        <v>792</v>
      </c>
    </row>
    <row r="211" spans="2:65" s="1" customFormat="1" ht="25.5" customHeight="1">
      <c r="B211" s="39"/>
      <c r="C211" s="190" t="s">
        <v>226</v>
      </c>
      <c r="D211" s="190" t="s">
        <v>140</v>
      </c>
      <c r="E211" s="191" t="s">
        <v>793</v>
      </c>
      <c r="F211" s="192" t="s">
        <v>794</v>
      </c>
      <c r="G211" s="193" t="s">
        <v>285</v>
      </c>
      <c r="H211" s="194">
        <v>1</v>
      </c>
      <c r="I211" s="195"/>
      <c r="J211" s="196">
        <f>ROUND(I211*H211,0)</f>
        <v>0</v>
      </c>
      <c r="K211" s="192" t="s">
        <v>22</v>
      </c>
      <c r="L211" s="59"/>
      <c r="M211" s="197" t="s">
        <v>22</v>
      </c>
      <c r="N211" s="198" t="s">
        <v>41</v>
      </c>
      <c r="O211" s="40"/>
      <c r="P211" s="199">
        <f>O211*H211</f>
        <v>0</v>
      </c>
      <c r="Q211" s="199">
        <v>0</v>
      </c>
      <c r="R211" s="199">
        <f>Q211*H211</f>
        <v>0</v>
      </c>
      <c r="S211" s="199">
        <v>0</v>
      </c>
      <c r="T211" s="200">
        <f>S211*H211</f>
        <v>0</v>
      </c>
      <c r="AR211" s="22" t="s">
        <v>144</v>
      </c>
      <c r="AT211" s="22" t="s">
        <v>140</v>
      </c>
      <c r="AU211" s="22" t="s">
        <v>79</v>
      </c>
      <c r="AY211" s="22" t="s">
        <v>137</v>
      </c>
      <c r="BE211" s="201">
        <f>IF(N211="základní",J211,0)</f>
        <v>0</v>
      </c>
      <c r="BF211" s="201">
        <f>IF(N211="snížená",J211,0)</f>
        <v>0</v>
      </c>
      <c r="BG211" s="201">
        <f>IF(N211="zákl. přenesená",J211,0)</f>
        <v>0</v>
      </c>
      <c r="BH211" s="201">
        <f>IF(N211="sníž. přenesená",J211,0)</f>
        <v>0</v>
      </c>
      <c r="BI211" s="201">
        <f>IF(N211="nulová",J211,0)</f>
        <v>0</v>
      </c>
      <c r="BJ211" s="22" t="s">
        <v>10</v>
      </c>
      <c r="BK211" s="201">
        <f>ROUND(I211*H211,0)</f>
        <v>0</v>
      </c>
      <c r="BL211" s="22" t="s">
        <v>144</v>
      </c>
      <c r="BM211" s="22" t="s">
        <v>795</v>
      </c>
    </row>
    <row r="212" spans="2:65" s="1" customFormat="1" ht="16.5" customHeight="1">
      <c r="B212" s="39"/>
      <c r="C212" s="190" t="s">
        <v>307</v>
      </c>
      <c r="D212" s="190" t="s">
        <v>140</v>
      </c>
      <c r="E212" s="191" t="s">
        <v>796</v>
      </c>
      <c r="F212" s="192" t="s">
        <v>797</v>
      </c>
      <c r="G212" s="193" t="s">
        <v>285</v>
      </c>
      <c r="H212" s="194">
        <v>3</v>
      </c>
      <c r="I212" s="195"/>
      <c r="J212" s="196">
        <f>ROUND(I212*H212,0)</f>
        <v>0</v>
      </c>
      <c r="K212" s="192" t="s">
        <v>148</v>
      </c>
      <c r="L212" s="59"/>
      <c r="M212" s="197" t="s">
        <v>22</v>
      </c>
      <c r="N212" s="198" t="s">
        <v>41</v>
      </c>
      <c r="O212" s="40"/>
      <c r="P212" s="199">
        <f>O212*H212</f>
        <v>0</v>
      </c>
      <c r="Q212" s="199">
        <v>0</v>
      </c>
      <c r="R212" s="199">
        <f>Q212*H212</f>
        <v>0</v>
      </c>
      <c r="S212" s="199">
        <v>0</v>
      </c>
      <c r="T212" s="200">
        <f>S212*H212</f>
        <v>0</v>
      </c>
      <c r="AR212" s="22" t="s">
        <v>144</v>
      </c>
      <c r="AT212" s="22" t="s">
        <v>140</v>
      </c>
      <c r="AU212" s="22" t="s">
        <v>79</v>
      </c>
      <c r="AY212" s="22" t="s">
        <v>137</v>
      </c>
      <c r="BE212" s="201">
        <f>IF(N212="základní",J212,0)</f>
        <v>0</v>
      </c>
      <c r="BF212" s="201">
        <f>IF(N212="snížená",J212,0)</f>
        <v>0</v>
      </c>
      <c r="BG212" s="201">
        <f>IF(N212="zákl. přenesená",J212,0)</f>
        <v>0</v>
      </c>
      <c r="BH212" s="201">
        <f>IF(N212="sníž. přenesená",J212,0)</f>
        <v>0</v>
      </c>
      <c r="BI212" s="201">
        <f>IF(N212="nulová",J212,0)</f>
        <v>0</v>
      </c>
      <c r="BJ212" s="22" t="s">
        <v>10</v>
      </c>
      <c r="BK212" s="201">
        <f>ROUND(I212*H212,0)</f>
        <v>0</v>
      </c>
      <c r="BL212" s="22" t="s">
        <v>144</v>
      </c>
      <c r="BM212" s="22" t="s">
        <v>798</v>
      </c>
    </row>
    <row r="213" spans="2:65" s="1" customFormat="1" ht="27">
      <c r="B213" s="39"/>
      <c r="C213" s="61"/>
      <c r="D213" s="204" t="s">
        <v>684</v>
      </c>
      <c r="E213" s="61"/>
      <c r="F213" s="241" t="s">
        <v>799</v>
      </c>
      <c r="G213" s="61"/>
      <c r="H213" s="61"/>
      <c r="I213" s="161"/>
      <c r="J213" s="61"/>
      <c r="K213" s="61"/>
      <c r="L213" s="59"/>
      <c r="M213" s="242"/>
      <c r="N213" s="40"/>
      <c r="O213" s="40"/>
      <c r="P213" s="40"/>
      <c r="Q213" s="40"/>
      <c r="R213" s="40"/>
      <c r="S213" s="40"/>
      <c r="T213" s="76"/>
      <c r="AT213" s="22" t="s">
        <v>684</v>
      </c>
      <c r="AU213" s="22" t="s">
        <v>79</v>
      </c>
    </row>
    <row r="214" spans="2:65" s="1" customFormat="1" ht="25.5" customHeight="1">
      <c r="B214" s="39"/>
      <c r="C214" s="225" t="s">
        <v>231</v>
      </c>
      <c r="D214" s="225" t="s">
        <v>215</v>
      </c>
      <c r="E214" s="226" t="s">
        <v>800</v>
      </c>
      <c r="F214" s="227" t="s">
        <v>801</v>
      </c>
      <c r="G214" s="228" t="s">
        <v>285</v>
      </c>
      <c r="H214" s="229">
        <v>3</v>
      </c>
      <c r="I214" s="230"/>
      <c r="J214" s="231">
        <f>ROUND(I214*H214,0)</f>
        <v>0</v>
      </c>
      <c r="K214" s="227" t="s">
        <v>148</v>
      </c>
      <c r="L214" s="232"/>
      <c r="M214" s="233" t="s">
        <v>22</v>
      </c>
      <c r="N214" s="234" t="s">
        <v>41</v>
      </c>
      <c r="O214" s="40"/>
      <c r="P214" s="199">
        <f>O214*H214</f>
        <v>0</v>
      </c>
      <c r="Q214" s="199">
        <v>1.4300000000000001E-3</v>
      </c>
      <c r="R214" s="199">
        <f>Q214*H214</f>
        <v>4.2900000000000004E-3</v>
      </c>
      <c r="S214" s="199">
        <v>0</v>
      </c>
      <c r="T214" s="200">
        <f>S214*H214</f>
        <v>0</v>
      </c>
      <c r="AR214" s="22" t="s">
        <v>160</v>
      </c>
      <c r="AT214" s="22" t="s">
        <v>215</v>
      </c>
      <c r="AU214" s="22" t="s">
        <v>79</v>
      </c>
      <c r="AY214" s="22" t="s">
        <v>137</v>
      </c>
      <c r="BE214" s="201">
        <f>IF(N214="základní",J214,0)</f>
        <v>0</v>
      </c>
      <c r="BF214" s="201">
        <f>IF(N214="snížená",J214,0)</f>
        <v>0</v>
      </c>
      <c r="BG214" s="201">
        <f>IF(N214="zákl. přenesená",J214,0)</f>
        <v>0</v>
      </c>
      <c r="BH214" s="201">
        <f>IF(N214="sníž. přenesená",J214,0)</f>
        <v>0</v>
      </c>
      <c r="BI214" s="201">
        <f>IF(N214="nulová",J214,0)</f>
        <v>0</v>
      </c>
      <c r="BJ214" s="22" t="s">
        <v>10</v>
      </c>
      <c r="BK214" s="201">
        <f>ROUND(I214*H214,0)</f>
        <v>0</v>
      </c>
      <c r="BL214" s="22" t="s">
        <v>144</v>
      </c>
      <c r="BM214" s="22" t="s">
        <v>802</v>
      </c>
    </row>
    <row r="215" spans="2:65" s="10" customFormat="1" ht="29.85" customHeight="1">
      <c r="B215" s="174"/>
      <c r="C215" s="175"/>
      <c r="D215" s="176" t="s">
        <v>69</v>
      </c>
      <c r="E215" s="188" t="s">
        <v>152</v>
      </c>
      <c r="F215" s="188" t="s">
        <v>153</v>
      </c>
      <c r="G215" s="175"/>
      <c r="H215" s="175"/>
      <c r="I215" s="178"/>
      <c r="J215" s="189">
        <f>BK215</f>
        <v>0</v>
      </c>
      <c r="K215" s="175"/>
      <c r="L215" s="180"/>
      <c r="M215" s="181"/>
      <c r="N215" s="182"/>
      <c r="O215" s="182"/>
      <c r="P215" s="183">
        <f>SUM(P216:P255)</f>
        <v>0</v>
      </c>
      <c r="Q215" s="182"/>
      <c r="R215" s="183">
        <f>SUM(R216:R255)</f>
        <v>8.4530409999999989</v>
      </c>
      <c r="S215" s="182"/>
      <c r="T215" s="184">
        <f>SUM(T216:T255)</f>
        <v>32.7483</v>
      </c>
      <c r="AR215" s="185" t="s">
        <v>10</v>
      </c>
      <c r="AT215" s="186" t="s">
        <v>69</v>
      </c>
      <c r="AU215" s="186" t="s">
        <v>10</v>
      </c>
      <c r="AY215" s="185" t="s">
        <v>137</v>
      </c>
      <c r="BK215" s="187">
        <f>SUM(BK216:BK255)</f>
        <v>0</v>
      </c>
    </row>
    <row r="216" spans="2:65" s="1" customFormat="1" ht="16.5" customHeight="1">
      <c r="B216" s="39"/>
      <c r="C216" s="190" t="s">
        <v>254</v>
      </c>
      <c r="D216" s="190" t="s">
        <v>140</v>
      </c>
      <c r="E216" s="191" t="s">
        <v>803</v>
      </c>
      <c r="F216" s="192" t="s">
        <v>804</v>
      </c>
      <c r="G216" s="193" t="s">
        <v>147</v>
      </c>
      <c r="H216" s="194">
        <v>10</v>
      </c>
      <c r="I216" s="195"/>
      <c r="J216" s="196">
        <f>ROUND(I216*H216,0)</f>
        <v>0</v>
      </c>
      <c r="K216" s="192" t="s">
        <v>632</v>
      </c>
      <c r="L216" s="59"/>
      <c r="M216" s="197" t="s">
        <v>22</v>
      </c>
      <c r="N216" s="198" t="s">
        <v>41</v>
      </c>
      <c r="O216" s="40"/>
      <c r="P216" s="199">
        <f>O216*H216</f>
        <v>0</v>
      </c>
      <c r="Q216" s="199">
        <v>0</v>
      </c>
      <c r="R216" s="199">
        <f>Q216*H216</f>
        <v>0</v>
      </c>
      <c r="S216" s="199">
        <v>0.13950000000000001</v>
      </c>
      <c r="T216" s="200">
        <f>S216*H216</f>
        <v>1.395</v>
      </c>
      <c r="AR216" s="22" t="s">
        <v>179</v>
      </c>
      <c r="AT216" s="22" t="s">
        <v>140</v>
      </c>
      <c r="AU216" s="22" t="s">
        <v>79</v>
      </c>
      <c r="AY216" s="22" t="s">
        <v>137</v>
      </c>
      <c r="BE216" s="201">
        <f>IF(N216="základní",J216,0)</f>
        <v>0</v>
      </c>
      <c r="BF216" s="201">
        <f>IF(N216="snížená",J216,0)</f>
        <v>0</v>
      </c>
      <c r="BG216" s="201">
        <f>IF(N216="zákl. přenesená",J216,0)</f>
        <v>0</v>
      </c>
      <c r="BH216" s="201">
        <f>IF(N216="sníž. přenesená",J216,0)</f>
        <v>0</v>
      </c>
      <c r="BI216" s="201">
        <f>IF(N216="nulová",J216,0)</f>
        <v>0</v>
      </c>
      <c r="BJ216" s="22" t="s">
        <v>10</v>
      </c>
      <c r="BK216" s="201">
        <f>ROUND(I216*H216,0)</f>
        <v>0</v>
      </c>
      <c r="BL216" s="22" t="s">
        <v>179</v>
      </c>
      <c r="BM216" s="22" t="s">
        <v>805</v>
      </c>
    </row>
    <row r="217" spans="2:65" s="11" customFormat="1" ht="13.5">
      <c r="B217" s="202"/>
      <c r="C217" s="203"/>
      <c r="D217" s="204" t="s">
        <v>149</v>
      </c>
      <c r="E217" s="205" t="s">
        <v>22</v>
      </c>
      <c r="F217" s="206" t="s">
        <v>774</v>
      </c>
      <c r="G217" s="203"/>
      <c r="H217" s="207">
        <v>10</v>
      </c>
      <c r="I217" s="208"/>
      <c r="J217" s="203"/>
      <c r="K217" s="203"/>
      <c r="L217" s="209"/>
      <c r="M217" s="210"/>
      <c r="N217" s="211"/>
      <c r="O217" s="211"/>
      <c r="P217" s="211"/>
      <c r="Q217" s="211"/>
      <c r="R217" s="211"/>
      <c r="S217" s="211"/>
      <c r="T217" s="212"/>
      <c r="AT217" s="213" t="s">
        <v>149</v>
      </c>
      <c r="AU217" s="213" t="s">
        <v>79</v>
      </c>
      <c r="AV217" s="11" t="s">
        <v>79</v>
      </c>
      <c r="AW217" s="11" t="s">
        <v>34</v>
      </c>
      <c r="AX217" s="11" t="s">
        <v>10</v>
      </c>
      <c r="AY217" s="213" t="s">
        <v>137</v>
      </c>
    </row>
    <row r="218" spans="2:65" s="1" customFormat="1" ht="25.5" customHeight="1">
      <c r="B218" s="39"/>
      <c r="C218" s="190" t="s">
        <v>316</v>
      </c>
      <c r="D218" s="190" t="s">
        <v>140</v>
      </c>
      <c r="E218" s="191" t="s">
        <v>806</v>
      </c>
      <c r="F218" s="192" t="s">
        <v>807</v>
      </c>
      <c r="G218" s="193" t="s">
        <v>173</v>
      </c>
      <c r="H218" s="194">
        <v>50</v>
      </c>
      <c r="I218" s="195"/>
      <c r="J218" s="196">
        <f>ROUND(I218*H218,0)</f>
        <v>0</v>
      </c>
      <c r="K218" s="192" t="s">
        <v>148</v>
      </c>
      <c r="L218" s="59"/>
      <c r="M218" s="197" t="s">
        <v>22</v>
      </c>
      <c r="N218" s="198" t="s">
        <v>41</v>
      </c>
      <c r="O218" s="40"/>
      <c r="P218" s="199">
        <f>O218*H218</f>
        <v>0</v>
      </c>
      <c r="Q218" s="199">
        <v>0.1295</v>
      </c>
      <c r="R218" s="199">
        <f>Q218*H218</f>
        <v>6.4750000000000005</v>
      </c>
      <c r="S218" s="199">
        <v>0</v>
      </c>
      <c r="T218" s="200">
        <f>S218*H218</f>
        <v>0</v>
      </c>
      <c r="AR218" s="22" t="s">
        <v>144</v>
      </c>
      <c r="AT218" s="22" t="s">
        <v>140</v>
      </c>
      <c r="AU218" s="22" t="s">
        <v>79</v>
      </c>
      <c r="AY218" s="22" t="s">
        <v>137</v>
      </c>
      <c r="BE218" s="201">
        <f>IF(N218="základní",J218,0)</f>
        <v>0</v>
      </c>
      <c r="BF218" s="201">
        <f>IF(N218="snížená",J218,0)</f>
        <v>0</v>
      </c>
      <c r="BG218" s="201">
        <f>IF(N218="zákl. přenesená",J218,0)</f>
        <v>0</v>
      </c>
      <c r="BH218" s="201">
        <f>IF(N218="sníž. přenesená",J218,0)</f>
        <v>0</v>
      </c>
      <c r="BI218" s="201">
        <f>IF(N218="nulová",J218,0)</f>
        <v>0</v>
      </c>
      <c r="BJ218" s="22" t="s">
        <v>10</v>
      </c>
      <c r="BK218" s="201">
        <f>ROUND(I218*H218,0)</f>
        <v>0</v>
      </c>
      <c r="BL218" s="22" t="s">
        <v>144</v>
      </c>
      <c r="BM218" s="22" t="s">
        <v>808</v>
      </c>
    </row>
    <row r="219" spans="2:65" s="11" customFormat="1" ht="13.5">
      <c r="B219" s="202"/>
      <c r="C219" s="203"/>
      <c r="D219" s="204" t="s">
        <v>149</v>
      </c>
      <c r="E219" s="205" t="s">
        <v>22</v>
      </c>
      <c r="F219" s="206" t="s">
        <v>656</v>
      </c>
      <c r="G219" s="203"/>
      <c r="H219" s="207">
        <v>3</v>
      </c>
      <c r="I219" s="208"/>
      <c r="J219" s="203"/>
      <c r="K219" s="203"/>
      <c r="L219" s="209"/>
      <c r="M219" s="210"/>
      <c r="N219" s="211"/>
      <c r="O219" s="211"/>
      <c r="P219" s="211"/>
      <c r="Q219" s="211"/>
      <c r="R219" s="211"/>
      <c r="S219" s="211"/>
      <c r="T219" s="212"/>
      <c r="AT219" s="213" t="s">
        <v>149</v>
      </c>
      <c r="AU219" s="213" t="s">
        <v>79</v>
      </c>
      <c r="AV219" s="11" t="s">
        <v>79</v>
      </c>
      <c r="AW219" s="11" t="s">
        <v>34</v>
      </c>
      <c r="AX219" s="11" t="s">
        <v>70</v>
      </c>
      <c r="AY219" s="213" t="s">
        <v>137</v>
      </c>
    </row>
    <row r="220" spans="2:65" s="11" customFormat="1" ht="13.5">
      <c r="B220" s="202"/>
      <c r="C220" s="203"/>
      <c r="D220" s="204" t="s">
        <v>149</v>
      </c>
      <c r="E220" s="205" t="s">
        <v>22</v>
      </c>
      <c r="F220" s="206" t="s">
        <v>657</v>
      </c>
      <c r="G220" s="203"/>
      <c r="H220" s="207">
        <v>3</v>
      </c>
      <c r="I220" s="208"/>
      <c r="J220" s="203"/>
      <c r="K220" s="203"/>
      <c r="L220" s="209"/>
      <c r="M220" s="210"/>
      <c r="N220" s="211"/>
      <c r="O220" s="211"/>
      <c r="P220" s="211"/>
      <c r="Q220" s="211"/>
      <c r="R220" s="211"/>
      <c r="S220" s="211"/>
      <c r="T220" s="212"/>
      <c r="AT220" s="213" t="s">
        <v>149</v>
      </c>
      <c r="AU220" s="213" t="s">
        <v>79</v>
      </c>
      <c r="AV220" s="11" t="s">
        <v>79</v>
      </c>
      <c r="AW220" s="11" t="s">
        <v>34</v>
      </c>
      <c r="AX220" s="11" t="s">
        <v>70</v>
      </c>
      <c r="AY220" s="213" t="s">
        <v>137</v>
      </c>
    </row>
    <row r="221" spans="2:65" s="11" customFormat="1" ht="13.5">
      <c r="B221" s="202"/>
      <c r="C221" s="203"/>
      <c r="D221" s="204" t="s">
        <v>149</v>
      </c>
      <c r="E221" s="205" t="s">
        <v>22</v>
      </c>
      <c r="F221" s="206" t="s">
        <v>658</v>
      </c>
      <c r="G221" s="203"/>
      <c r="H221" s="207">
        <v>9.5</v>
      </c>
      <c r="I221" s="208"/>
      <c r="J221" s="203"/>
      <c r="K221" s="203"/>
      <c r="L221" s="209"/>
      <c r="M221" s="210"/>
      <c r="N221" s="211"/>
      <c r="O221" s="211"/>
      <c r="P221" s="211"/>
      <c r="Q221" s="211"/>
      <c r="R221" s="211"/>
      <c r="S221" s="211"/>
      <c r="T221" s="212"/>
      <c r="AT221" s="213" t="s">
        <v>149</v>
      </c>
      <c r="AU221" s="213" t="s">
        <v>79</v>
      </c>
      <c r="AV221" s="11" t="s">
        <v>79</v>
      </c>
      <c r="AW221" s="11" t="s">
        <v>34</v>
      </c>
      <c r="AX221" s="11" t="s">
        <v>70</v>
      </c>
      <c r="AY221" s="213" t="s">
        <v>137</v>
      </c>
    </row>
    <row r="222" spans="2:65" s="11" customFormat="1" ht="13.5">
      <c r="B222" s="202"/>
      <c r="C222" s="203"/>
      <c r="D222" s="204" t="s">
        <v>149</v>
      </c>
      <c r="E222" s="205" t="s">
        <v>22</v>
      </c>
      <c r="F222" s="206" t="s">
        <v>659</v>
      </c>
      <c r="G222" s="203"/>
      <c r="H222" s="207">
        <v>28.5</v>
      </c>
      <c r="I222" s="208"/>
      <c r="J222" s="203"/>
      <c r="K222" s="203"/>
      <c r="L222" s="209"/>
      <c r="M222" s="210"/>
      <c r="N222" s="211"/>
      <c r="O222" s="211"/>
      <c r="P222" s="211"/>
      <c r="Q222" s="211"/>
      <c r="R222" s="211"/>
      <c r="S222" s="211"/>
      <c r="T222" s="212"/>
      <c r="AT222" s="213" t="s">
        <v>149</v>
      </c>
      <c r="AU222" s="213" t="s">
        <v>79</v>
      </c>
      <c r="AV222" s="11" t="s">
        <v>79</v>
      </c>
      <c r="AW222" s="11" t="s">
        <v>34</v>
      </c>
      <c r="AX222" s="11" t="s">
        <v>70</v>
      </c>
      <c r="AY222" s="213" t="s">
        <v>137</v>
      </c>
    </row>
    <row r="223" spans="2:65" s="11" customFormat="1" ht="13.5">
      <c r="B223" s="202"/>
      <c r="C223" s="203"/>
      <c r="D223" s="204" t="s">
        <v>149</v>
      </c>
      <c r="E223" s="205" t="s">
        <v>22</v>
      </c>
      <c r="F223" s="206" t="s">
        <v>660</v>
      </c>
      <c r="G223" s="203"/>
      <c r="H223" s="207">
        <v>6</v>
      </c>
      <c r="I223" s="208"/>
      <c r="J223" s="203"/>
      <c r="K223" s="203"/>
      <c r="L223" s="209"/>
      <c r="M223" s="210"/>
      <c r="N223" s="211"/>
      <c r="O223" s="211"/>
      <c r="P223" s="211"/>
      <c r="Q223" s="211"/>
      <c r="R223" s="211"/>
      <c r="S223" s="211"/>
      <c r="T223" s="212"/>
      <c r="AT223" s="213" t="s">
        <v>149</v>
      </c>
      <c r="AU223" s="213" t="s">
        <v>79</v>
      </c>
      <c r="AV223" s="11" t="s">
        <v>79</v>
      </c>
      <c r="AW223" s="11" t="s">
        <v>34</v>
      </c>
      <c r="AX223" s="11" t="s">
        <v>70</v>
      </c>
      <c r="AY223" s="213" t="s">
        <v>137</v>
      </c>
    </row>
    <row r="224" spans="2:65" s="12" customFormat="1" ht="13.5">
      <c r="B224" s="214"/>
      <c r="C224" s="215"/>
      <c r="D224" s="204" t="s">
        <v>149</v>
      </c>
      <c r="E224" s="216" t="s">
        <v>22</v>
      </c>
      <c r="F224" s="217" t="s">
        <v>151</v>
      </c>
      <c r="G224" s="215"/>
      <c r="H224" s="218">
        <v>50</v>
      </c>
      <c r="I224" s="219"/>
      <c r="J224" s="215"/>
      <c r="K224" s="215"/>
      <c r="L224" s="220"/>
      <c r="M224" s="221"/>
      <c r="N224" s="222"/>
      <c r="O224" s="222"/>
      <c r="P224" s="222"/>
      <c r="Q224" s="222"/>
      <c r="R224" s="222"/>
      <c r="S224" s="222"/>
      <c r="T224" s="223"/>
      <c r="AT224" s="224" t="s">
        <v>149</v>
      </c>
      <c r="AU224" s="224" t="s">
        <v>79</v>
      </c>
      <c r="AV224" s="12" t="s">
        <v>144</v>
      </c>
      <c r="AW224" s="12" t="s">
        <v>34</v>
      </c>
      <c r="AX224" s="12" t="s">
        <v>10</v>
      </c>
      <c r="AY224" s="224" t="s">
        <v>137</v>
      </c>
    </row>
    <row r="225" spans="2:65" s="1" customFormat="1" ht="16.5" customHeight="1">
      <c r="B225" s="39"/>
      <c r="C225" s="225" t="s">
        <v>235</v>
      </c>
      <c r="D225" s="225" t="s">
        <v>215</v>
      </c>
      <c r="E225" s="226" t="s">
        <v>809</v>
      </c>
      <c r="F225" s="227" t="s">
        <v>810</v>
      </c>
      <c r="G225" s="228" t="s">
        <v>173</v>
      </c>
      <c r="H225" s="229">
        <v>50</v>
      </c>
      <c r="I225" s="230"/>
      <c r="J225" s="231">
        <f>ROUND(I225*H225,0)</f>
        <v>0</v>
      </c>
      <c r="K225" s="227" t="s">
        <v>148</v>
      </c>
      <c r="L225" s="232"/>
      <c r="M225" s="233" t="s">
        <v>22</v>
      </c>
      <c r="N225" s="234" t="s">
        <v>41</v>
      </c>
      <c r="O225" s="40"/>
      <c r="P225" s="199">
        <f>O225*H225</f>
        <v>0</v>
      </c>
      <c r="Q225" s="199">
        <v>3.3599999999999998E-2</v>
      </c>
      <c r="R225" s="199">
        <f>Q225*H225</f>
        <v>1.68</v>
      </c>
      <c r="S225" s="199">
        <v>0</v>
      </c>
      <c r="T225" s="200">
        <f>S225*H225</f>
        <v>0</v>
      </c>
      <c r="AR225" s="22" t="s">
        <v>160</v>
      </c>
      <c r="AT225" s="22" t="s">
        <v>215</v>
      </c>
      <c r="AU225" s="22" t="s">
        <v>79</v>
      </c>
      <c r="AY225" s="22" t="s">
        <v>137</v>
      </c>
      <c r="BE225" s="201">
        <f>IF(N225="základní",J225,0)</f>
        <v>0</v>
      </c>
      <c r="BF225" s="201">
        <f>IF(N225="snížená",J225,0)</f>
        <v>0</v>
      </c>
      <c r="BG225" s="201">
        <f>IF(N225="zákl. přenesená",J225,0)</f>
        <v>0</v>
      </c>
      <c r="BH225" s="201">
        <f>IF(N225="sníž. přenesená",J225,0)</f>
        <v>0</v>
      </c>
      <c r="BI225" s="201">
        <f>IF(N225="nulová",J225,0)</f>
        <v>0</v>
      </c>
      <c r="BJ225" s="22" t="s">
        <v>10</v>
      </c>
      <c r="BK225" s="201">
        <f>ROUND(I225*H225,0)</f>
        <v>0</v>
      </c>
      <c r="BL225" s="22" t="s">
        <v>144</v>
      </c>
      <c r="BM225" s="22" t="s">
        <v>811</v>
      </c>
    </row>
    <row r="226" spans="2:65" s="1" customFormat="1" ht="25.5" customHeight="1">
      <c r="B226" s="39"/>
      <c r="C226" s="190" t="s">
        <v>325</v>
      </c>
      <c r="D226" s="190" t="s">
        <v>140</v>
      </c>
      <c r="E226" s="191" t="s">
        <v>812</v>
      </c>
      <c r="F226" s="192" t="s">
        <v>813</v>
      </c>
      <c r="G226" s="193" t="s">
        <v>147</v>
      </c>
      <c r="H226" s="194">
        <v>439.5</v>
      </c>
      <c r="I226" s="195"/>
      <c r="J226" s="196">
        <f>ROUND(I226*H226,0)</f>
        <v>0</v>
      </c>
      <c r="K226" s="192" t="s">
        <v>148</v>
      </c>
      <c r="L226" s="59"/>
      <c r="M226" s="197" t="s">
        <v>22</v>
      </c>
      <c r="N226" s="198" t="s">
        <v>41</v>
      </c>
      <c r="O226" s="40"/>
      <c r="P226" s="199">
        <f>O226*H226</f>
        <v>0</v>
      </c>
      <c r="Q226" s="199">
        <v>4.6999999999999999E-4</v>
      </c>
      <c r="R226" s="199">
        <f>Q226*H226</f>
        <v>0.206565</v>
      </c>
      <c r="S226" s="199">
        <v>0</v>
      </c>
      <c r="T226" s="200">
        <f>S226*H226</f>
        <v>0</v>
      </c>
      <c r="AR226" s="22" t="s">
        <v>144</v>
      </c>
      <c r="AT226" s="22" t="s">
        <v>140</v>
      </c>
      <c r="AU226" s="22" t="s">
        <v>79</v>
      </c>
      <c r="AY226" s="22" t="s">
        <v>137</v>
      </c>
      <c r="BE226" s="201">
        <f>IF(N226="základní",J226,0)</f>
        <v>0</v>
      </c>
      <c r="BF226" s="201">
        <f>IF(N226="snížená",J226,0)</f>
        <v>0</v>
      </c>
      <c r="BG226" s="201">
        <f>IF(N226="zákl. přenesená",J226,0)</f>
        <v>0</v>
      </c>
      <c r="BH226" s="201">
        <f>IF(N226="sníž. přenesená",J226,0)</f>
        <v>0</v>
      </c>
      <c r="BI226" s="201">
        <f>IF(N226="nulová",J226,0)</f>
        <v>0</v>
      </c>
      <c r="BJ226" s="22" t="s">
        <v>10</v>
      </c>
      <c r="BK226" s="201">
        <f>ROUND(I226*H226,0)</f>
        <v>0</v>
      </c>
      <c r="BL226" s="22" t="s">
        <v>144</v>
      </c>
      <c r="BM226" s="22" t="s">
        <v>814</v>
      </c>
    </row>
    <row r="227" spans="2:65" s="11" customFormat="1" ht="13.5">
      <c r="B227" s="202"/>
      <c r="C227" s="203"/>
      <c r="D227" s="204" t="s">
        <v>149</v>
      </c>
      <c r="E227" s="205" t="s">
        <v>22</v>
      </c>
      <c r="F227" s="206" t="s">
        <v>686</v>
      </c>
      <c r="G227" s="203"/>
      <c r="H227" s="207">
        <v>439.5</v>
      </c>
      <c r="I227" s="208"/>
      <c r="J227" s="203"/>
      <c r="K227" s="203"/>
      <c r="L227" s="209"/>
      <c r="M227" s="210"/>
      <c r="N227" s="211"/>
      <c r="O227" s="211"/>
      <c r="P227" s="211"/>
      <c r="Q227" s="211"/>
      <c r="R227" s="211"/>
      <c r="S227" s="211"/>
      <c r="T227" s="212"/>
      <c r="AT227" s="213" t="s">
        <v>149</v>
      </c>
      <c r="AU227" s="213" t="s">
        <v>79</v>
      </c>
      <c r="AV227" s="11" t="s">
        <v>79</v>
      </c>
      <c r="AW227" s="11" t="s">
        <v>34</v>
      </c>
      <c r="AX227" s="11" t="s">
        <v>10</v>
      </c>
      <c r="AY227" s="213" t="s">
        <v>137</v>
      </c>
    </row>
    <row r="228" spans="2:65" s="1" customFormat="1" ht="16.5" customHeight="1">
      <c r="B228" s="39"/>
      <c r="C228" s="190" t="s">
        <v>240</v>
      </c>
      <c r="D228" s="190" t="s">
        <v>140</v>
      </c>
      <c r="E228" s="191" t="s">
        <v>815</v>
      </c>
      <c r="F228" s="192" t="s">
        <v>816</v>
      </c>
      <c r="G228" s="193" t="s">
        <v>178</v>
      </c>
      <c r="H228" s="194">
        <v>9.5039999999999996</v>
      </c>
      <c r="I228" s="195"/>
      <c r="J228" s="196">
        <f>ROUND(I228*H228,0)</f>
        <v>0</v>
      </c>
      <c r="K228" s="192" t="s">
        <v>632</v>
      </c>
      <c r="L228" s="59"/>
      <c r="M228" s="197" t="s">
        <v>22</v>
      </c>
      <c r="N228" s="198" t="s">
        <v>41</v>
      </c>
      <c r="O228" s="40"/>
      <c r="P228" s="199">
        <f>O228*H228</f>
        <v>0</v>
      </c>
      <c r="Q228" s="199">
        <v>0</v>
      </c>
      <c r="R228" s="199">
        <f>Q228*H228</f>
        <v>0</v>
      </c>
      <c r="S228" s="199">
        <v>1.8</v>
      </c>
      <c r="T228" s="200">
        <f>S228*H228</f>
        <v>17.107199999999999</v>
      </c>
      <c r="AR228" s="22" t="s">
        <v>144</v>
      </c>
      <c r="AT228" s="22" t="s">
        <v>140</v>
      </c>
      <c r="AU228" s="22" t="s">
        <v>79</v>
      </c>
      <c r="AY228" s="22" t="s">
        <v>137</v>
      </c>
      <c r="BE228" s="201">
        <f>IF(N228="základní",J228,0)</f>
        <v>0</v>
      </c>
      <c r="BF228" s="201">
        <f>IF(N228="snížená",J228,0)</f>
        <v>0</v>
      </c>
      <c r="BG228" s="201">
        <f>IF(N228="zákl. přenesená",J228,0)</f>
        <v>0</v>
      </c>
      <c r="BH228" s="201">
        <f>IF(N228="sníž. přenesená",J228,0)</f>
        <v>0</v>
      </c>
      <c r="BI228" s="201">
        <f>IF(N228="nulová",J228,0)</f>
        <v>0</v>
      </c>
      <c r="BJ228" s="22" t="s">
        <v>10</v>
      </c>
      <c r="BK228" s="201">
        <f>ROUND(I228*H228,0)</f>
        <v>0</v>
      </c>
      <c r="BL228" s="22" t="s">
        <v>144</v>
      </c>
      <c r="BM228" s="22" t="s">
        <v>817</v>
      </c>
    </row>
    <row r="229" spans="2:65" s="11" customFormat="1" ht="13.5">
      <c r="B229" s="202"/>
      <c r="C229" s="203"/>
      <c r="D229" s="204" t="s">
        <v>149</v>
      </c>
      <c r="E229" s="205" t="s">
        <v>22</v>
      </c>
      <c r="F229" s="206" t="s">
        <v>818</v>
      </c>
      <c r="G229" s="203"/>
      <c r="H229" s="207">
        <v>9.5039999999999996</v>
      </c>
      <c r="I229" s="208"/>
      <c r="J229" s="203"/>
      <c r="K229" s="203"/>
      <c r="L229" s="209"/>
      <c r="M229" s="210"/>
      <c r="N229" s="211"/>
      <c r="O229" s="211"/>
      <c r="P229" s="211"/>
      <c r="Q229" s="211"/>
      <c r="R229" s="211"/>
      <c r="S229" s="211"/>
      <c r="T229" s="212"/>
      <c r="AT229" s="213" t="s">
        <v>149</v>
      </c>
      <c r="AU229" s="213" t="s">
        <v>79</v>
      </c>
      <c r="AV229" s="11" t="s">
        <v>79</v>
      </c>
      <c r="AW229" s="11" t="s">
        <v>34</v>
      </c>
      <c r="AX229" s="11" t="s">
        <v>10</v>
      </c>
      <c r="AY229" s="213" t="s">
        <v>137</v>
      </c>
    </row>
    <row r="230" spans="2:65" s="1" customFormat="1" ht="16.5" customHeight="1">
      <c r="B230" s="39"/>
      <c r="C230" s="190" t="s">
        <v>335</v>
      </c>
      <c r="D230" s="190" t="s">
        <v>140</v>
      </c>
      <c r="E230" s="191" t="s">
        <v>819</v>
      </c>
      <c r="F230" s="192" t="s">
        <v>820</v>
      </c>
      <c r="G230" s="193" t="s">
        <v>178</v>
      </c>
      <c r="H230" s="194">
        <v>5.6559999999999997</v>
      </c>
      <c r="I230" s="195"/>
      <c r="J230" s="196">
        <f>ROUND(I230*H230,0)</f>
        <v>0</v>
      </c>
      <c r="K230" s="192" t="s">
        <v>148</v>
      </c>
      <c r="L230" s="59"/>
      <c r="M230" s="197" t="s">
        <v>22</v>
      </c>
      <c r="N230" s="198" t="s">
        <v>41</v>
      </c>
      <c r="O230" s="40"/>
      <c r="P230" s="199">
        <f>O230*H230</f>
        <v>0</v>
      </c>
      <c r="Q230" s="199">
        <v>0</v>
      </c>
      <c r="R230" s="199">
        <f>Q230*H230</f>
        <v>0</v>
      </c>
      <c r="S230" s="199">
        <v>2.4</v>
      </c>
      <c r="T230" s="200">
        <f>S230*H230</f>
        <v>13.574399999999999</v>
      </c>
      <c r="AR230" s="22" t="s">
        <v>144</v>
      </c>
      <c r="AT230" s="22" t="s">
        <v>140</v>
      </c>
      <c r="AU230" s="22" t="s">
        <v>79</v>
      </c>
      <c r="AY230" s="22" t="s">
        <v>137</v>
      </c>
      <c r="BE230" s="201">
        <f>IF(N230="základní",J230,0)</f>
        <v>0</v>
      </c>
      <c r="BF230" s="201">
        <f>IF(N230="snížená",J230,0)</f>
        <v>0</v>
      </c>
      <c r="BG230" s="201">
        <f>IF(N230="zákl. přenesená",J230,0)</f>
        <v>0</v>
      </c>
      <c r="BH230" s="201">
        <f>IF(N230="sníž. přenesená",J230,0)</f>
        <v>0</v>
      </c>
      <c r="BI230" s="201">
        <f>IF(N230="nulová",J230,0)</f>
        <v>0</v>
      </c>
      <c r="BJ230" s="22" t="s">
        <v>10</v>
      </c>
      <c r="BK230" s="201">
        <f>ROUND(I230*H230,0)</f>
        <v>0</v>
      </c>
      <c r="BL230" s="22" t="s">
        <v>144</v>
      </c>
      <c r="BM230" s="22" t="s">
        <v>821</v>
      </c>
    </row>
    <row r="231" spans="2:65" s="11" customFormat="1" ht="13.5">
      <c r="B231" s="202"/>
      <c r="C231" s="203"/>
      <c r="D231" s="204" t="s">
        <v>149</v>
      </c>
      <c r="E231" s="205" t="s">
        <v>22</v>
      </c>
      <c r="F231" s="206" t="s">
        <v>822</v>
      </c>
      <c r="G231" s="203"/>
      <c r="H231" s="207">
        <v>3.6560000000000001</v>
      </c>
      <c r="I231" s="208"/>
      <c r="J231" s="203"/>
      <c r="K231" s="203"/>
      <c r="L231" s="209"/>
      <c r="M231" s="210"/>
      <c r="N231" s="211"/>
      <c r="O231" s="211"/>
      <c r="P231" s="211"/>
      <c r="Q231" s="211"/>
      <c r="R231" s="211"/>
      <c r="S231" s="211"/>
      <c r="T231" s="212"/>
      <c r="AT231" s="213" t="s">
        <v>149</v>
      </c>
      <c r="AU231" s="213" t="s">
        <v>79</v>
      </c>
      <c r="AV231" s="11" t="s">
        <v>79</v>
      </c>
      <c r="AW231" s="11" t="s">
        <v>34</v>
      </c>
      <c r="AX231" s="11" t="s">
        <v>70</v>
      </c>
      <c r="AY231" s="213" t="s">
        <v>137</v>
      </c>
    </row>
    <row r="232" spans="2:65" s="11" customFormat="1" ht="13.5">
      <c r="B232" s="202"/>
      <c r="C232" s="203"/>
      <c r="D232" s="204" t="s">
        <v>149</v>
      </c>
      <c r="E232" s="205" t="s">
        <v>22</v>
      </c>
      <c r="F232" s="206" t="s">
        <v>823</v>
      </c>
      <c r="G232" s="203"/>
      <c r="H232" s="207">
        <v>2</v>
      </c>
      <c r="I232" s="208"/>
      <c r="J232" s="203"/>
      <c r="K232" s="203"/>
      <c r="L232" s="209"/>
      <c r="M232" s="210"/>
      <c r="N232" s="211"/>
      <c r="O232" s="211"/>
      <c r="P232" s="211"/>
      <c r="Q232" s="211"/>
      <c r="R232" s="211"/>
      <c r="S232" s="211"/>
      <c r="T232" s="212"/>
      <c r="AT232" s="213" t="s">
        <v>149</v>
      </c>
      <c r="AU232" s="213" t="s">
        <v>79</v>
      </c>
      <c r="AV232" s="11" t="s">
        <v>79</v>
      </c>
      <c r="AW232" s="11" t="s">
        <v>34</v>
      </c>
      <c r="AX232" s="11" t="s">
        <v>70</v>
      </c>
      <c r="AY232" s="213" t="s">
        <v>137</v>
      </c>
    </row>
    <row r="233" spans="2:65" s="12" customFormat="1" ht="13.5">
      <c r="B233" s="214"/>
      <c r="C233" s="215"/>
      <c r="D233" s="204" t="s">
        <v>149</v>
      </c>
      <c r="E233" s="216" t="s">
        <v>22</v>
      </c>
      <c r="F233" s="217" t="s">
        <v>151</v>
      </c>
      <c r="G233" s="215"/>
      <c r="H233" s="218">
        <v>5.6559999999999997</v>
      </c>
      <c r="I233" s="219"/>
      <c r="J233" s="215"/>
      <c r="K233" s="215"/>
      <c r="L233" s="220"/>
      <c r="M233" s="221"/>
      <c r="N233" s="222"/>
      <c r="O233" s="222"/>
      <c r="P233" s="222"/>
      <c r="Q233" s="222"/>
      <c r="R233" s="222"/>
      <c r="S233" s="222"/>
      <c r="T233" s="223"/>
      <c r="AT233" s="224" t="s">
        <v>149</v>
      </c>
      <c r="AU233" s="224" t="s">
        <v>79</v>
      </c>
      <c r="AV233" s="12" t="s">
        <v>144</v>
      </c>
      <c r="AW233" s="12" t="s">
        <v>34</v>
      </c>
      <c r="AX233" s="12" t="s">
        <v>10</v>
      </c>
      <c r="AY233" s="224" t="s">
        <v>137</v>
      </c>
    </row>
    <row r="234" spans="2:65" s="1" customFormat="1" ht="16.5" customHeight="1">
      <c r="B234" s="39"/>
      <c r="C234" s="190" t="s">
        <v>245</v>
      </c>
      <c r="D234" s="190" t="s">
        <v>140</v>
      </c>
      <c r="E234" s="191" t="s">
        <v>824</v>
      </c>
      <c r="F234" s="192" t="s">
        <v>825</v>
      </c>
      <c r="G234" s="193" t="s">
        <v>147</v>
      </c>
      <c r="H234" s="194">
        <v>19.625</v>
      </c>
      <c r="I234" s="195"/>
      <c r="J234" s="196">
        <f>ROUND(I234*H234,0)</f>
        <v>0</v>
      </c>
      <c r="K234" s="192" t="s">
        <v>632</v>
      </c>
      <c r="L234" s="59"/>
      <c r="M234" s="197" t="s">
        <v>22</v>
      </c>
      <c r="N234" s="198" t="s">
        <v>41</v>
      </c>
      <c r="O234" s="40"/>
      <c r="P234" s="199">
        <f>O234*H234</f>
        <v>0</v>
      </c>
      <c r="Q234" s="199">
        <v>0</v>
      </c>
      <c r="R234" s="199">
        <f>Q234*H234</f>
        <v>0</v>
      </c>
      <c r="S234" s="199">
        <v>0</v>
      </c>
      <c r="T234" s="200">
        <f>S234*H234</f>
        <v>0</v>
      </c>
      <c r="AR234" s="22" t="s">
        <v>144</v>
      </c>
      <c r="AT234" s="22" t="s">
        <v>140</v>
      </c>
      <c r="AU234" s="22" t="s">
        <v>79</v>
      </c>
      <c r="AY234" s="22" t="s">
        <v>137</v>
      </c>
      <c r="BE234" s="201">
        <f>IF(N234="základní",J234,0)</f>
        <v>0</v>
      </c>
      <c r="BF234" s="201">
        <f>IF(N234="snížená",J234,0)</f>
        <v>0</v>
      </c>
      <c r="BG234" s="201">
        <f>IF(N234="zákl. přenesená",J234,0)</f>
        <v>0</v>
      </c>
      <c r="BH234" s="201">
        <f>IF(N234="sníž. přenesená",J234,0)</f>
        <v>0</v>
      </c>
      <c r="BI234" s="201">
        <f>IF(N234="nulová",J234,0)</f>
        <v>0</v>
      </c>
      <c r="BJ234" s="22" t="s">
        <v>10</v>
      </c>
      <c r="BK234" s="201">
        <f>ROUND(I234*H234,0)</f>
        <v>0</v>
      </c>
      <c r="BL234" s="22" t="s">
        <v>144</v>
      </c>
      <c r="BM234" s="22" t="s">
        <v>826</v>
      </c>
    </row>
    <row r="235" spans="2:65" s="11" customFormat="1" ht="13.5">
      <c r="B235" s="202"/>
      <c r="C235" s="203"/>
      <c r="D235" s="204" t="s">
        <v>149</v>
      </c>
      <c r="E235" s="205" t="s">
        <v>22</v>
      </c>
      <c r="F235" s="206" t="s">
        <v>774</v>
      </c>
      <c r="G235" s="203"/>
      <c r="H235" s="207">
        <v>10</v>
      </c>
      <c r="I235" s="208"/>
      <c r="J235" s="203"/>
      <c r="K235" s="203"/>
      <c r="L235" s="209"/>
      <c r="M235" s="210"/>
      <c r="N235" s="211"/>
      <c r="O235" s="211"/>
      <c r="P235" s="211"/>
      <c r="Q235" s="211"/>
      <c r="R235" s="211"/>
      <c r="S235" s="211"/>
      <c r="T235" s="212"/>
      <c r="AT235" s="213" t="s">
        <v>149</v>
      </c>
      <c r="AU235" s="213" t="s">
        <v>79</v>
      </c>
      <c r="AV235" s="11" t="s">
        <v>79</v>
      </c>
      <c r="AW235" s="11" t="s">
        <v>34</v>
      </c>
      <c r="AX235" s="11" t="s">
        <v>70</v>
      </c>
      <c r="AY235" s="213" t="s">
        <v>137</v>
      </c>
    </row>
    <row r="236" spans="2:65" s="11" customFormat="1" ht="13.5">
      <c r="B236" s="202"/>
      <c r="C236" s="203"/>
      <c r="D236" s="204" t="s">
        <v>149</v>
      </c>
      <c r="E236" s="205" t="s">
        <v>22</v>
      </c>
      <c r="F236" s="206" t="s">
        <v>775</v>
      </c>
      <c r="G236" s="203"/>
      <c r="H236" s="207">
        <v>4.5</v>
      </c>
      <c r="I236" s="208"/>
      <c r="J236" s="203"/>
      <c r="K236" s="203"/>
      <c r="L236" s="209"/>
      <c r="M236" s="210"/>
      <c r="N236" s="211"/>
      <c r="O236" s="211"/>
      <c r="P236" s="211"/>
      <c r="Q236" s="211"/>
      <c r="R236" s="211"/>
      <c r="S236" s="211"/>
      <c r="T236" s="212"/>
      <c r="AT236" s="213" t="s">
        <v>149</v>
      </c>
      <c r="AU236" s="213" t="s">
        <v>79</v>
      </c>
      <c r="AV236" s="11" t="s">
        <v>79</v>
      </c>
      <c r="AW236" s="11" t="s">
        <v>34</v>
      </c>
      <c r="AX236" s="11" t="s">
        <v>70</v>
      </c>
      <c r="AY236" s="213" t="s">
        <v>137</v>
      </c>
    </row>
    <row r="237" spans="2:65" s="11" customFormat="1" ht="13.5">
      <c r="B237" s="202"/>
      <c r="C237" s="203"/>
      <c r="D237" s="204" t="s">
        <v>149</v>
      </c>
      <c r="E237" s="205" t="s">
        <v>22</v>
      </c>
      <c r="F237" s="206" t="s">
        <v>776</v>
      </c>
      <c r="G237" s="203"/>
      <c r="H237" s="207">
        <v>5.125</v>
      </c>
      <c r="I237" s="208"/>
      <c r="J237" s="203"/>
      <c r="K237" s="203"/>
      <c r="L237" s="209"/>
      <c r="M237" s="210"/>
      <c r="N237" s="211"/>
      <c r="O237" s="211"/>
      <c r="P237" s="211"/>
      <c r="Q237" s="211"/>
      <c r="R237" s="211"/>
      <c r="S237" s="211"/>
      <c r="T237" s="212"/>
      <c r="AT237" s="213" t="s">
        <v>149</v>
      </c>
      <c r="AU237" s="213" t="s">
        <v>79</v>
      </c>
      <c r="AV237" s="11" t="s">
        <v>79</v>
      </c>
      <c r="AW237" s="11" t="s">
        <v>34</v>
      </c>
      <c r="AX237" s="11" t="s">
        <v>70</v>
      </c>
      <c r="AY237" s="213" t="s">
        <v>137</v>
      </c>
    </row>
    <row r="238" spans="2:65" s="12" customFormat="1" ht="13.5">
      <c r="B238" s="214"/>
      <c r="C238" s="215"/>
      <c r="D238" s="204" t="s">
        <v>149</v>
      </c>
      <c r="E238" s="216" t="s">
        <v>22</v>
      </c>
      <c r="F238" s="217" t="s">
        <v>151</v>
      </c>
      <c r="G238" s="215"/>
      <c r="H238" s="218">
        <v>19.625</v>
      </c>
      <c r="I238" s="219"/>
      <c r="J238" s="215"/>
      <c r="K238" s="215"/>
      <c r="L238" s="220"/>
      <c r="M238" s="221"/>
      <c r="N238" s="222"/>
      <c r="O238" s="222"/>
      <c r="P238" s="222"/>
      <c r="Q238" s="222"/>
      <c r="R238" s="222"/>
      <c r="S238" s="222"/>
      <c r="T238" s="223"/>
      <c r="AT238" s="224" t="s">
        <v>149</v>
      </c>
      <c r="AU238" s="224" t="s">
        <v>79</v>
      </c>
      <c r="AV238" s="12" t="s">
        <v>144</v>
      </c>
      <c r="AW238" s="12" t="s">
        <v>34</v>
      </c>
      <c r="AX238" s="12" t="s">
        <v>10</v>
      </c>
      <c r="AY238" s="224" t="s">
        <v>137</v>
      </c>
    </row>
    <row r="239" spans="2:65" s="1" customFormat="1" ht="16.5" customHeight="1">
      <c r="B239" s="39"/>
      <c r="C239" s="190" t="s">
        <v>344</v>
      </c>
      <c r="D239" s="190" t="s">
        <v>140</v>
      </c>
      <c r="E239" s="191" t="s">
        <v>827</v>
      </c>
      <c r="F239" s="192" t="s">
        <v>828</v>
      </c>
      <c r="G239" s="193" t="s">
        <v>173</v>
      </c>
      <c r="H239" s="194">
        <v>8</v>
      </c>
      <c r="I239" s="195"/>
      <c r="J239" s="196">
        <f>ROUND(I239*H239,0)</f>
        <v>0</v>
      </c>
      <c r="K239" s="192" t="s">
        <v>632</v>
      </c>
      <c r="L239" s="59"/>
      <c r="M239" s="197" t="s">
        <v>22</v>
      </c>
      <c r="N239" s="198" t="s">
        <v>41</v>
      </c>
      <c r="O239" s="40"/>
      <c r="P239" s="199">
        <f>O239*H239</f>
        <v>0</v>
      </c>
      <c r="Q239" s="199">
        <v>0</v>
      </c>
      <c r="R239" s="199">
        <f>Q239*H239</f>
        <v>0</v>
      </c>
      <c r="S239" s="199">
        <v>6.0000000000000001E-3</v>
      </c>
      <c r="T239" s="200">
        <f>S239*H239</f>
        <v>4.8000000000000001E-2</v>
      </c>
      <c r="AR239" s="22" t="s">
        <v>144</v>
      </c>
      <c r="AT239" s="22" t="s">
        <v>140</v>
      </c>
      <c r="AU239" s="22" t="s">
        <v>79</v>
      </c>
      <c r="AY239" s="22" t="s">
        <v>137</v>
      </c>
      <c r="BE239" s="201">
        <f>IF(N239="základní",J239,0)</f>
        <v>0</v>
      </c>
      <c r="BF239" s="201">
        <f>IF(N239="snížená",J239,0)</f>
        <v>0</v>
      </c>
      <c r="BG239" s="201">
        <f>IF(N239="zákl. přenesená",J239,0)</f>
        <v>0</v>
      </c>
      <c r="BH239" s="201">
        <f>IF(N239="sníž. přenesená",J239,0)</f>
        <v>0</v>
      </c>
      <c r="BI239" s="201">
        <f>IF(N239="nulová",J239,0)</f>
        <v>0</v>
      </c>
      <c r="BJ239" s="22" t="s">
        <v>10</v>
      </c>
      <c r="BK239" s="201">
        <f>ROUND(I239*H239,0)</f>
        <v>0</v>
      </c>
      <c r="BL239" s="22" t="s">
        <v>144</v>
      </c>
      <c r="BM239" s="22" t="s">
        <v>829</v>
      </c>
    </row>
    <row r="240" spans="2:65" s="11" customFormat="1" ht="13.5">
      <c r="B240" s="202"/>
      <c r="C240" s="203"/>
      <c r="D240" s="204" t="s">
        <v>149</v>
      </c>
      <c r="E240" s="205" t="s">
        <v>22</v>
      </c>
      <c r="F240" s="206" t="s">
        <v>830</v>
      </c>
      <c r="G240" s="203"/>
      <c r="H240" s="207">
        <v>8</v>
      </c>
      <c r="I240" s="208"/>
      <c r="J240" s="203"/>
      <c r="K240" s="203"/>
      <c r="L240" s="209"/>
      <c r="M240" s="210"/>
      <c r="N240" s="211"/>
      <c r="O240" s="211"/>
      <c r="P240" s="211"/>
      <c r="Q240" s="211"/>
      <c r="R240" s="211"/>
      <c r="S240" s="211"/>
      <c r="T240" s="212"/>
      <c r="AT240" s="213" t="s">
        <v>149</v>
      </c>
      <c r="AU240" s="213" t="s">
        <v>79</v>
      </c>
      <c r="AV240" s="11" t="s">
        <v>79</v>
      </c>
      <c r="AW240" s="11" t="s">
        <v>34</v>
      </c>
      <c r="AX240" s="11" t="s">
        <v>10</v>
      </c>
      <c r="AY240" s="213" t="s">
        <v>137</v>
      </c>
    </row>
    <row r="241" spans="2:65" s="1" customFormat="1" ht="25.5" customHeight="1">
      <c r="B241" s="39"/>
      <c r="C241" s="190" t="s">
        <v>250</v>
      </c>
      <c r="D241" s="190" t="s">
        <v>140</v>
      </c>
      <c r="E241" s="191" t="s">
        <v>831</v>
      </c>
      <c r="F241" s="192" t="s">
        <v>832</v>
      </c>
      <c r="G241" s="193" t="s">
        <v>173</v>
      </c>
      <c r="H241" s="194">
        <v>19.25</v>
      </c>
      <c r="I241" s="195"/>
      <c r="J241" s="196">
        <f>ROUND(I241*H241,0)</f>
        <v>0</v>
      </c>
      <c r="K241" s="192" t="s">
        <v>632</v>
      </c>
      <c r="L241" s="59"/>
      <c r="M241" s="197" t="s">
        <v>22</v>
      </c>
      <c r="N241" s="198" t="s">
        <v>41</v>
      </c>
      <c r="O241" s="40"/>
      <c r="P241" s="199">
        <f>O241*H241</f>
        <v>0</v>
      </c>
      <c r="Q241" s="199">
        <v>0</v>
      </c>
      <c r="R241" s="199">
        <f>Q241*H241</f>
        <v>0</v>
      </c>
      <c r="S241" s="199">
        <v>1.2E-2</v>
      </c>
      <c r="T241" s="200">
        <f>S241*H241</f>
        <v>0.23100000000000001</v>
      </c>
      <c r="AR241" s="22" t="s">
        <v>144</v>
      </c>
      <c r="AT241" s="22" t="s">
        <v>140</v>
      </c>
      <c r="AU241" s="22" t="s">
        <v>79</v>
      </c>
      <c r="AY241" s="22" t="s">
        <v>137</v>
      </c>
      <c r="BE241" s="201">
        <f>IF(N241="základní",J241,0)</f>
        <v>0</v>
      </c>
      <c r="BF241" s="201">
        <f>IF(N241="snížená",J241,0)</f>
        <v>0</v>
      </c>
      <c r="BG241" s="201">
        <f>IF(N241="zákl. přenesená",J241,0)</f>
        <v>0</v>
      </c>
      <c r="BH241" s="201">
        <f>IF(N241="sníž. přenesená",J241,0)</f>
        <v>0</v>
      </c>
      <c r="BI241" s="201">
        <f>IF(N241="nulová",J241,0)</f>
        <v>0</v>
      </c>
      <c r="BJ241" s="22" t="s">
        <v>10</v>
      </c>
      <c r="BK241" s="201">
        <f>ROUND(I241*H241,0)</f>
        <v>0</v>
      </c>
      <c r="BL241" s="22" t="s">
        <v>144</v>
      </c>
      <c r="BM241" s="22" t="s">
        <v>833</v>
      </c>
    </row>
    <row r="242" spans="2:65" s="11" customFormat="1" ht="13.5">
      <c r="B242" s="202"/>
      <c r="C242" s="203"/>
      <c r="D242" s="204" t="s">
        <v>149</v>
      </c>
      <c r="E242" s="205" t="s">
        <v>22</v>
      </c>
      <c r="F242" s="206" t="s">
        <v>834</v>
      </c>
      <c r="G242" s="203"/>
      <c r="H242" s="207">
        <v>9</v>
      </c>
      <c r="I242" s="208"/>
      <c r="J242" s="203"/>
      <c r="K242" s="203"/>
      <c r="L242" s="209"/>
      <c r="M242" s="210"/>
      <c r="N242" s="211"/>
      <c r="O242" s="211"/>
      <c r="P242" s="211"/>
      <c r="Q242" s="211"/>
      <c r="R242" s="211"/>
      <c r="S242" s="211"/>
      <c r="T242" s="212"/>
      <c r="AT242" s="213" t="s">
        <v>149</v>
      </c>
      <c r="AU242" s="213" t="s">
        <v>79</v>
      </c>
      <c r="AV242" s="11" t="s">
        <v>79</v>
      </c>
      <c r="AW242" s="11" t="s">
        <v>34</v>
      </c>
      <c r="AX242" s="11" t="s">
        <v>70</v>
      </c>
      <c r="AY242" s="213" t="s">
        <v>137</v>
      </c>
    </row>
    <row r="243" spans="2:65" s="11" customFormat="1" ht="13.5">
      <c r="B243" s="202"/>
      <c r="C243" s="203"/>
      <c r="D243" s="204" t="s">
        <v>149</v>
      </c>
      <c r="E243" s="205" t="s">
        <v>22</v>
      </c>
      <c r="F243" s="206" t="s">
        <v>835</v>
      </c>
      <c r="G243" s="203"/>
      <c r="H243" s="207">
        <v>10.25</v>
      </c>
      <c r="I243" s="208"/>
      <c r="J243" s="203"/>
      <c r="K243" s="203"/>
      <c r="L243" s="209"/>
      <c r="M243" s="210"/>
      <c r="N243" s="211"/>
      <c r="O243" s="211"/>
      <c r="P243" s="211"/>
      <c r="Q243" s="211"/>
      <c r="R243" s="211"/>
      <c r="S243" s="211"/>
      <c r="T243" s="212"/>
      <c r="AT243" s="213" t="s">
        <v>149</v>
      </c>
      <c r="AU243" s="213" t="s">
        <v>79</v>
      </c>
      <c r="AV243" s="11" t="s">
        <v>79</v>
      </c>
      <c r="AW243" s="11" t="s">
        <v>34</v>
      </c>
      <c r="AX243" s="11" t="s">
        <v>70</v>
      </c>
      <c r="AY243" s="213" t="s">
        <v>137</v>
      </c>
    </row>
    <row r="244" spans="2:65" s="12" customFormat="1" ht="13.5">
      <c r="B244" s="214"/>
      <c r="C244" s="215"/>
      <c r="D244" s="204" t="s">
        <v>149</v>
      </c>
      <c r="E244" s="216" t="s">
        <v>22</v>
      </c>
      <c r="F244" s="217" t="s">
        <v>151</v>
      </c>
      <c r="G244" s="215"/>
      <c r="H244" s="218">
        <v>19.25</v>
      </c>
      <c r="I244" s="219"/>
      <c r="J244" s="215"/>
      <c r="K244" s="215"/>
      <c r="L244" s="220"/>
      <c r="M244" s="221"/>
      <c r="N244" s="222"/>
      <c r="O244" s="222"/>
      <c r="P244" s="222"/>
      <c r="Q244" s="222"/>
      <c r="R244" s="222"/>
      <c r="S244" s="222"/>
      <c r="T244" s="223"/>
      <c r="AT244" s="224" t="s">
        <v>149</v>
      </c>
      <c r="AU244" s="224" t="s">
        <v>79</v>
      </c>
      <c r="AV244" s="12" t="s">
        <v>144</v>
      </c>
      <c r="AW244" s="12" t="s">
        <v>34</v>
      </c>
      <c r="AX244" s="12" t="s">
        <v>10</v>
      </c>
      <c r="AY244" s="224" t="s">
        <v>137</v>
      </c>
    </row>
    <row r="245" spans="2:65" s="1" customFormat="1" ht="25.5" customHeight="1">
      <c r="B245" s="39"/>
      <c r="C245" s="190" t="s">
        <v>352</v>
      </c>
      <c r="D245" s="190" t="s">
        <v>140</v>
      </c>
      <c r="E245" s="191" t="s">
        <v>836</v>
      </c>
      <c r="F245" s="192" t="s">
        <v>837</v>
      </c>
      <c r="G245" s="193" t="s">
        <v>173</v>
      </c>
      <c r="H245" s="194">
        <v>19.25</v>
      </c>
      <c r="I245" s="195"/>
      <c r="J245" s="196">
        <f>ROUND(I245*H245,0)</f>
        <v>0</v>
      </c>
      <c r="K245" s="192" t="s">
        <v>632</v>
      </c>
      <c r="L245" s="59"/>
      <c r="M245" s="197" t="s">
        <v>22</v>
      </c>
      <c r="N245" s="198" t="s">
        <v>41</v>
      </c>
      <c r="O245" s="40"/>
      <c r="P245" s="199">
        <f>O245*H245</f>
        <v>0</v>
      </c>
      <c r="Q245" s="199">
        <v>0</v>
      </c>
      <c r="R245" s="199">
        <f>Q245*H245</f>
        <v>0</v>
      </c>
      <c r="S245" s="199">
        <v>6.0000000000000001E-3</v>
      </c>
      <c r="T245" s="200">
        <f>S245*H245</f>
        <v>0.11550000000000001</v>
      </c>
      <c r="AR245" s="22" t="s">
        <v>144</v>
      </c>
      <c r="AT245" s="22" t="s">
        <v>140</v>
      </c>
      <c r="AU245" s="22" t="s">
        <v>79</v>
      </c>
      <c r="AY245" s="22" t="s">
        <v>137</v>
      </c>
      <c r="BE245" s="201">
        <f>IF(N245="základní",J245,0)</f>
        <v>0</v>
      </c>
      <c r="BF245" s="201">
        <f>IF(N245="snížená",J245,0)</f>
        <v>0</v>
      </c>
      <c r="BG245" s="201">
        <f>IF(N245="zákl. přenesená",J245,0)</f>
        <v>0</v>
      </c>
      <c r="BH245" s="201">
        <f>IF(N245="sníž. přenesená",J245,0)</f>
        <v>0</v>
      </c>
      <c r="BI245" s="201">
        <f>IF(N245="nulová",J245,0)</f>
        <v>0</v>
      </c>
      <c r="BJ245" s="22" t="s">
        <v>10</v>
      </c>
      <c r="BK245" s="201">
        <f>ROUND(I245*H245,0)</f>
        <v>0</v>
      </c>
      <c r="BL245" s="22" t="s">
        <v>144</v>
      </c>
      <c r="BM245" s="22" t="s">
        <v>838</v>
      </c>
    </row>
    <row r="246" spans="2:65" s="11" customFormat="1" ht="13.5">
      <c r="B246" s="202"/>
      <c r="C246" s="203"/>
      <c r="D246" s="204" t="s">
        <v>149</v>
      </c>
      <c r="E246" s="205" t="s">
        <v>22</v>
      </c>
      <c r="F246" s="206" t="s">
        <v>839</v>
      </c>
      <c r="G246" s="203"/>
      <c r="H246" s="207">
        <v>9</v>
      </c>
      <c r="I246" s="208"/>
      <c r="J246" s="203"/>
      <c r="K246" s="203"/>
      <c r="L246" s="209"/>
      <c r="M246" s="210"/>
      <c r="N246" s="211"/>
      <c r="O246" s="211"/>
      <c r="P246" s="211"/>
      <c r="Q246" s="211"/>
      <c r="R246" s="211"/>
      <c r="S246" s="211"/>
      <c r="T246" s="212"/>
      <c r="AT246" s="213" t="s">
        <v>149</v>
      </c>
      <c r="AU246" s="213" t="s">
        <v>79</v>
      </c>
      <c r="AV246" s="11" t="s">
        <v>79</v>
      </c>
      <c r="AW246" s="11" t="s">
        <v>34</v>
      </c>
      <c r="AX246" s="11" t="s">
        <v>70</v>
      </c>
      <c r="AY246" s="213" t="s">
        <v>137</v>
      </c>
    </row>
    <row r="247" spans="2:65" s="11" customFormat="1" ht="13.5">
      <c r="B247" s="202"/>
      <c r="C247" s="203"/>
      <c r="D247" s="204" t="s">
        <v>149</v>
      </c>
      <c r="E247" s="205" t="s">
        <v>22</v>
      </c>
      <c r="F247" s="206" t="s">
        <v>840</v>
      </c>
      <c r="G247" s="203"/>
      <c r="H247" s="207">
        <v>10.25</v>
      </c>
      <c r="I247" s="208"/>
      <c r="J247" s="203"/>
      <c r="K247" s="203"/>
      <c r="L247" s="209"/>
      <c r="M247" s="210"/>
      <c r="N247" s="211"/>
      <c r="O247" s="211"/>
      <c r="P247" s="211"/>
      <c r="Q247" s="211"/>
      <c r="R247" s="211"/>
      <c r="S247" s="211"/>
      <c r="T247" s="212"/>
      <c r="AT247" s="213" t="s">
        <v>149</v>
      </c>
      <c r="AU247" s="213" t="s">
        <v>79</v>
      </c>
      <c r="AV247" s="11" t="s">
        <v>79</v>
      </c>
      <c r="AW247" s="11" t="s">
        <v>34</v>
      </c>
      <c r="AX247" s="11" t="s">
        <v>70</v>
      </c>
      <c r="AY247" s="213" t="s">
        <v>137</v>
      </c>
    </row>
    <row r="248" spans="2:65" s="12" customFormat="1" ht="13.5">
      <c r="B248" s="214"/>
      <c r="C248" s="215"/>
      <c r="D248" s="204" t="s">
        <v>149</v>
      </c>
      <c r="E248" s="216" t="s">
        <v>22</v>
      </c>
      <c r="F248" s="217" t="s">
        <v>151</v>
      </c>
      <c r="G248" s="215"/>
      <c r="H248" s="218">
        <v>19.25</v>
      </c>
      <c r="I248" s="219"/>
      <c r="J248" s="215"/>
      <c r="K248" s="215"/>
      <c r="L248" s="220"/>
      <c r="M248" s="221"/>
      <c r="N248" s="222"/>
      <c r="O248" s="222"/>
      <c r="P248" s="222"/>
      <c r="Q248" s="222"/>
      <c r="R248" s="222"/>
      <c r="S248" s="222"/>
      <c r="T248" s="223"/>
      <c r="AT248" s="224" t="s">
        <v>149</v>
      </c>
      <c r="AU248" s="224" t="s">
        <v>79</v>
      </c>
      <c r="AV248" s="12" t="s">
        <v>144</v>
      </c>
      <c r="AW248" s="12" t="s">
        <v>34</v>
      </c>
      <c r="AX248" s="12" t="s">
        <v>10</v>
      </c>
      <c r="AY248" s="224" t="s">
        <v>137</v>
      </c>
    </row>
    <row r="249" spans="2:65" s="1" customFormat="1" ht="25.5" customHeight="1">
      <c r="B249" s="39"/>
      <c r="C249" s="190" t="s">
        <v>359</v>
      </c>
      <c r="D249" s="190" t="s">
        <v>140</v>
      </c>
      <c r="E249" s="191" t="s">
        <v>841</v>
      </c>
      <c r="F249" s="192" t="s">
        <v>842</v>
      </c>
      <c r="G249" s="193" t="s">
        <v>147</v>
      </c>
      <c r="H249" s="194">
        <v>3.96</v>
      </c>
      <c r="I249" s="195"/>
      <c r="J249" s="196">
        <f>ROUND(I249*H249,0)</f>
        <v>0</v>
      </c>
      <c r="K249" s="192" t="s">
        <v>632</v>
      </c>
      <c r="L249" s="59"/>
      <c r="M249" s="197" t="s">
        <v>22</v>
      </c>
      <c r="N249" s="198" t="s">
        <v>41</v>
      </c>
      <c r="O249" s="40"/>
      <c r="P249" s="199">
        <f>O249*H249</f>
        <v>0</v>
      </c>
      <c r="Q249" s="199">
        <v>0</v>
      </c>
      <c r="R249" s="199">
        <f>Q249*H249</f>
        <v>0</v>
      </c>
      <c r="S249" s="199">
        <v>7.0000000000000007E-2</v>
      </c>
      <c r="T249" s="200">
        <f>S249*H249</f>
        <v>0.2772</v>
      </c>
      <c r="AR249" s="22" t="s">
        <v>144</v>
      </c>
      <c r="AT249" s="22" t="s">
        <v>140</v>
      </c>
      <c r="AU249" s="22" t="s">
        <v>79</v>
      </c>
      <c r="AY249" s="22" t="s">
        <v>137</v>
      </c>
      <c r="BE249" s="201">
        <f>IF(N249="základní",J249,0)</f>
        <v>0</v>
      </c>
      <c r="BF249" s="201">
        <f>IF(N249="snížená",J249,0)</f>
        <v>0</v>
      </c>
      <c r="BG249" s="201">
        <f>IF(N249="zákl. přenesená",J249,0)</f>
        <v>0</v>
      </c>
      <c r="BH249" s="201">
        <f>IF(N249="sníž. přenesená",J249,0)</f>
        <v>0</v>
      </c>
      <c r="BI249" s="201">
        <f>IF(N249="nulová",J249,0)</f>
        <v>0</v>
      </c>
      <c r="BJ249" s="22" t="s">
        <v>10</v>
      </c>
      <c r="BK249" s="201">
        <f>ROUND(I249*H249,0)</f>
        <v>0</v>
      </c>
      <c r="BL249" s="22" t="s">
        <v>144</v>
      </c>
      <c r="BM249" s="22" t="s">
        <v>843</v>
      </c>
    </row>
    <row r="250" spans="2:65" s="11" customFormat="1" ht="13.5">
      <c r="B250" s="202"/>
      <c r="C250" s="203"/>
      <c r="D250" s="204" t="s">
        <v>149</v>
      </c>
      <c r="E250" s="205" t="s">
        <v>22</v>
      </c>
      <c r="F250" s="206" t="s">
        <v>844</v>
      </c>
      <c r="G250" s="203"/>
      <c r="H250" s="207">
        <v>3.96</v>
      </c>
      <c r="I250" s="208"/>
      <c r="J250" s="203"/>
      <c r="K250" s="203"/>
      <c r="L250" s="209"/>
      <c r="M250" s="210"/>
      <c r="N250" s="211"/>
      <c r="O250" s="211"/>
      <c r="P250" s="211"/>
      <c r="Q250" s="211"/>
      <c r="R250" s="211"/>
      <c r="S250" s="211"/>
      <c r="T250" s="212"/>
      <c r="AT250" s="213" t="s">
        <v>149</v>
      </c>
      <c r="AU250" s="213" t="s">
        <v>79</v>
      </c>
      <c r="AV250" s="11" t="s">
        <v>79</v>
      </c>
      <c r="AW250" s="11" t="s">
        <v>34</v>
      </c>
      <c r="AX250" s="11" t="s">
        <v>10</v>
      </c>
      <c r="AY250" s="213" t="s">
        <v>137</v>
      </c>
    </row>
    <row r="251" spans="2:65" s="1" customFormat="1" ht="25.5" customHeight="1">
      <c r="B251" s="39"/>
      <c r="C251" s="190" t="s">
        <v>258</v>
      </c>
      <c r="D251" s="190" t="s">
        <v>140</v>
      </c>
      <c r="E251" s="191" t="s">
        <v>845</v>
      </c>
      <c r="F251" s="192" t="s">
        <v>846</v>
      </c>
      <c r="G251" s="193" t="s">
        <v>147</v>
      </c>
      <c r="H251" s="194">
        <v>3.96</v>
      </c>
      <c r="I251" s="195"/>
      <c r="J251" s="196">
        <f>ROUND(I251*H251,0)</f>
        <v>0</v>
      </c>
      <c r="K251" s="192" t="s">
        <v>632</v>
      </c>
      <c r="L251" s="59"/>
      <c r="M251" s="197" t="s">
        <v>22</v>
      </c>
      <c r="N251" s="198" t="s">
        <v>41</v>
      </c>
      <c r="O251" s="40"/>
      <c r="P251" s="199">
        <f>O251*H251</f>
        <v>0</v>
      </c>
      <c r="Q251" s="199">
        <v>1.9949999999999999E-2</v>
      </c>
      <c r="R251" s="199">
        <f>Q251*H251</f>
        <v>7.9001999999999989E-2</v>
      </c>
      <c r="S251" s="199">
        <v>0</v>
      </c>
      <c r="T251" s="200">
        <f>S251*H251</f>
        <v>0</v>
      </c>
      <c r="AR251" s="22" t="s">
        <v>144</v>
      </c>
      <c r="AT251" s="22" t="s">
        <v>140</v>
      </c>
      <c r="AU251" s="22" t="s">
        <v>79</v>
      </c>
      <c r="AY251" s="22" t="s">
        <v>137</v>
      </c>
      <c r="BE251" s="201">
        <f>IF(N251="základní",J251,0)</f>
        <v>0</v>
      </c>
      <c r="BF251" s="201">
        <f>IF(N251="snížená",J251,0)</f>
        <v>0</v>
      </c>
      <c r="BG251" s="201">
        <f>IF(N251="zákl. přenesená",J251,0)</f>
        <v>0</v>
      </c>
      <c r="BH251" s="201">
        <f>IF(N251="sníž. přenesená",J251,0)</f>
        <v>0</v>
      </c>
      <c r="BI251" s="201">
        <f>IF(N251="nulová",J251,0)</f>
        <v>0</v>
      </c>
      <c r="BJ251" s="22" t="s">
        <v>10</v>
      </c>
      <c r="BK251" s="201">
        <f>ROUND(I251*H251,0)</f>
        <v>0</v>
      </c>
      <c r="BL251" s="22" t="s">
        <v>144</v>
      </c>
      <c r="BM251" s="22" t="s">
        <v>847</v>
      </c>
    </row>
    <row r="252" spans="2:65" s="1" customFormat="1" ht="27">
      <c r="B252" s="39"/>
      <c r="C252" s="61"/>
      <c r="D252" s="204" t="s">
        <v>684</v>
      </c>
      <c r="E252" s="61"/>
      <c r="F252" s="241" t="s">
        <v>848</v>
      </c>
      <c r="G252" s="61"/>
      <c r="H252" s="61"/>
      <c r="I252" s="161"/>
      <c r="J252" s="61"/>
      <c r="K252" s="61"/>
      <c r="L252" s="59"/>
      <c r="M252" s="242"/>
      <c r="N252" s="40"/>
      <c r="O252" s="40"/>
      <c r="P252" s="40"/>
      <c r="Q252" s="40"/>
      <c r="R252" s="40"/>
      <c r="S252" s="40"/>
      <c r="T252" s="76"/>
      <c r="AT252" s="22" t="s">
        <v>684</v>
      </c>
      <c r="AU252" s="22" t="s">
        <v>79</v>
      </c>
    </row>
    <row r="253" spans="2:65" s="11" customFormat="1" ht="13.5">
      <c r="B253" s="202"/>
      <c r="C253" s="203"/>
      <c r="D253" s="204" t="s">
        <v>149</v>
      </c>
      <c r="E253" s="205" t="s">
        <v>22</v>
      </c>
      <c r="F253" s="206" t="s">
        <v>844</v>
      </c>
      <c r="G253" s="203"/>
      <c r="H253" s="207">
        <v>3.96</v>
      </c>
      <c r="I253" s="208"/>
      <c r="J253" s="203"/>
      <c r="K253" s="203"/>
      <c r="L253" s="209"/>
      <c r="M253" s="210"/>
      <c r="N253" s="211"/>
      <c r="O253" s="211"/>
      <c r="P253" s="211"/>
      <c r="Q253" s="211"/>
      <c r="R253" s="211"/>
      <c r="S253" s="211"/>
      <c r="T253" s="212"/>
      <c r="AT253" s="213" t="s">
        <v>149</v>
      </c>
      <c r="AU253" s="213" t="s">
        <v>79</v>
      </c>
      <c r="AV253" s="11" t="s">
        <v>79</v>
      </c>
      <c r="AW253" s="11" t="s">
        <v>34</v>
      </c>
      <c r="AX253" s="11" t="s">
        <v>10</v>
      </c>
      <c r="AY253" s="213" t="s">
        <v>137</v>
      </c>
    </row>
    <row r="254" spans="2:65" s="1" customFormat="1" ht="16.5" customHeight="1">
      <c r="B254" s="39"/>
      <c r="C254" s="190" t="s">
        <v>369</v>
      </c>
      <c r="D254" s="190" t="s">
        <v>140</v>
      </c>
      <c r="E254" s="191" t="s">
        <v>849</v>
      </c>
      <c r="F254" s="192" t="s">
        <v>850</v>
      </c>
      <c r="G254" s="193" t="s">
        <v>147</v>
      </c>
      <c r="H254" s="194">
        <v>3.96</v>
      </c>
      <c r="I254" s="195"/>
      <c r="J254" s="196">
        <f>ROUND(I254*H254,0)</f>
        <v>0</v>
      </c>
      <c r="K254" s="192" t="s">
        <v>632</v>
      </c>
      <c r="L254" s="59"/>
      <c r="M254" s="197" t="s">
        <v>22</v>
      </c>
      <c r="N254" s="198" t="s">
        <v>41</v>
      </c>
      <c r="O254" s="40"/>
      <c r="P254" s="199">
        <f>O254*H254</f>
        <v>0</v>
      </c>
      <c r="Q254" s="199">
        <v>3.15E-3</v>
      </c>
      <c r="R254" s="199">
        <f>Q254*H254</f>
        <v>1.2474000000000001E-2</v>
      </c>
      <c r="S254" s="199">
        <v>0</v>
      </c>
      <c r="T254" s="200">
        <f>S254*H254</f>
        <v>0</v>
      </c>
      <c r="AR254" s="22" t="s">
        <v>144</v>
      </c>
      <c r="AT254" s="22" t="s">
        <v>140</v>
      </c>
      <c r="AU254" s="22" t="s">
        <v>79</v>
      </c>
      <c r="AY254" s="22" t="s">
        <v>137</v>
      </c>
      <c r="BE254" s="201">
        <f>IF(N254="základní",J254,0)</f>
        <v>0</v>
      </c>
      <c r="BF254" s="201">
        <f>IF(N254="snížená",J254,0)</f>
        <v>0</v>
      </c>
      <c r="BG254" s="201">
        <f>IF(N254="zákl. přenesená",J254,0)</f>
        <v>0</v>
      </c>
      <c r="BH254" s="201">
        <f>IF(N254="sníž. přenesená",J254,0)</f>
        <v>0</v>
      </c>
      <c r="BI254" s="201">
        <f>IF(N254="nulová",J254,0)</f>
        <v>0</v>
      </c>
      <c r="BJ254" s="22" t="s">
        <v>10</v>
      </c>
      <c r="BK254" s="201">
        <f>ROUND(I254*H254,0)</f>
        <v>0</v>
      </c>
      <c r="BL254" s="22" t="s">
        <v>144</v>
      </c>
      <c r="BM254" s="22" t="s">
        <v>851</v>
      </c>
    </row>
    <row r="255" spans="2:65" s="11" customFormat="1" ht="13.5">
      <c r="B255" s="202"/>
      <c r="C255" s="203"/>
      <c r="D255" s="204" t="s">
        <v>149</v>
      </c>
      <c r="E255" s="205" t="s">
        <v>22</v>
      </c>
      <c r="F255" s="206" t="s">
        <v>844</v>
      </c>
      <c r="G255" s="203"/>
      <c r="H255" s="207">
        <v>3.96</v>
      </c>
      <c r="I255" s="208"/>
      <c r="J255" s="203"/>
      <c r="K255" s="203"/>
      <c r="L255" s="209"/>
      <c r="M255" s="210"/>
      <c r="N255" s="211"/>
      <c r="O255" s="211"/>
      <c r="P255" s="211"/>
      <c r="Q255" s="211"/>
      <c r="R255" s="211"/>
      <c r="S255" s="211"/>
      <c r="T255" s="212"/>
      <c r="AT255" s="213" t="s">
        <v>149</v>
      </c>
      <c r="AU255" s="213" t="s">
        <v>79</v>
      </c>
      <c r="AV255" s="11" t="s">
        <v>79</v>
      </c>
      <c r="AW255" s="11" t="s">
        <v>34</v>
      </c>
      <c r="AX255" s="11" t="s">
        <v>10</v>
      </c>
      <c r="AY255" s="213" t="s">
        <v>137</v>
      </c>
    </row>
    <row r="256" spans="2:65" s="10" customFormat="1" ht="29.85" customHeight="1">
      <c r="B256" s="174"/>
      <c r="C256" s="175"/>
      <c r="D256" s="176" t="s">
        <v>69</v>
      </c>
      <c r="E256" s="188" t="s">
        <v>185</v>
      </c>
      <c r="F256" s="188" t="s">
        <v>186</v>
      </c>
      <c r="G256" s="175"/>
      <c r="H256" s="175"/>
      <c r="I256" s="178"/>
      <c r="J256" s="189">
        <f>BK256</f>
        <v>0</v>
      </c>
      <c r="K256" s="175"/>
      <c r="L256" s="180"/>
      <c r="M256" s="181"/>
      <c r="N256" s="182"/>
      <c r="O256" s="182"/>
      <c r="P256" s="183">
        <f>SUM(P257:P272)</f>
        <v>0</v>
      </c>
      <c r="Q256" s="182"/>
      <c r="R256" s="183">
        <f>SUM(R257:R272)</f>
        <v>0</v>
      </c>
      <c r="S256" s="182"/>
      <c r="T256" s="184">
        <f>SUM(T257:T272)</f>
        <v>0</v>
      </c>
      <c r="AR256" s="185" t="s">
        <v>10</v>
      </c>
      <c r="AT256" s="186" t="s">
        <v>69</v>
      </c>
      <c r="AU256" s="186" t="s">
        <v>10</v>
      </c>
      <c r="AY256" s="185" t="s">
        <v>137</v>
      </c>
      <c r="BK256" s="187">
        <f>SUM(BK257:BK272)</f>
        <v>0</v>
      </c>
    </row>
    <row r="257" spans="2:65" s="1" customFormat="1" ht="25.5" customHeight="1">
      <c r="B257" s="39"/>
      <c r="C257" s="190" t="s">
        <v>261</v>
      </c>
      <c r="D257" s="190" t="s">
        <v>140</v>
      </c>
      <c r="E257" s="191" t="s">
        <v>192</v>
      </c>
      <c r="F257" s="192" t="s">
        <v>193</v>
      </c>
      <c r="G257" s="193" t="s">
        <v>189</v>
      </c>
      <c r="H257" s="194">
        <v>351.447</v>
      </c>
      <c r="I257" s="195"/>
      <c r="J257" s="196">
        <f>ROUND(I257*H257,0)</f>
        <v>0</v>
      </c>
      <c r="K257" s="192" t="s">
        <v>148</v>
      </c>
      <c r="L257" s="59"/>
      <c r="M257" s="197" t="s">
        <v>22</v>
      </c>
      <c r="N257" s="198" t="s">
        <v>41</v>
      </c>
      <c r="O257" s="40"/>
      <c r="P257" s="199">
        <f>O257*H257</f>
        <v>0</v>
      </c>
      <c r="Q257" s="199">
        <v>0</v>
      </c>
      <c r="R257" s="199">
        <f>Q257*H257</f>
        <v>0</v>
      </c>
      <c r="S257" s="199">
        <v>0</v>
      </c>
      <c r="T257" s="200">
        <f>S257*H257</f>
        <v>0</v>
      </c>
      <c r="AR257" s="22" t="s">
        <v>144</v>
      </c>
      <c r="AT257" s="22" t="s">
        <v>140</v>
      </c>
      <c r="AU257" s="22" t="s">
        <v>79</v>
      </c>
      <c r="AY257" s="22" t="s">
        <v>137</v>
      </c>
      <c r="BE257" s="201">
        <f>IF(N257="základní",J257,0)</f>
        <v>0</v>
      </c>
      <c r="BF257" s="201">
        <f>IF(N257="snížená",J257,0)</f>
        <v>0</v>
      </c>
      <c r="BG257" s="201">
        <f>IF(N257="zákl. přenesená",J257,0)</f>
        <v>0</v>
      </c>
      <c r="BH257" s="201">
        <f>IF(N257="sníž. přenesená",J257,0)</f>
        <v>0</v>
      </c>
      <c r="BI257" s="201">
        <f>IF(N257="nulová",J257,0)</f>
        <v>0</v>
      </c>
      <c r="BJ257" s="22" t="s">
        <v>10</v>
      </c>
      <c r="BK257" s="201">
        <f>ROUND(I257*H257,0)</f>
        <v>0</v>
      </c>
      <c r="BL257" s="22" t="s">
        <v>144</v>
      </c>
      <c r="BM257" s="22" t="s">
        <v>852</v>
      </c>
    </row>
    <row r="258" spans="2:65" s="1" customFormat="1" ht="25.5" customHeight="1">
      <c r="B258" s="39"/>
      <c r="C258" s="190" t="s">
        <v>378</v>
      </c>
      <c r="D258" s="190" t="s">
        <v>140</v>
      </c>
      <c r="E258" s="191" t="s">
        <v>195</v>
      </c>
      <c r="F258" s="192" t="s">
        <v>196</v>
      </c>
      <c r="G258" s="193" t="s">
        <v>189</v>
      </c>
      <c r="H258" s="194">
        <v>3514.47</v>
      </c>
      <c r="I258" s="195"/>
      <c r="J258" s="196">
        <f>ROUND(I258*H258,0)</f>
        <v>0</v>
      </c>
      <c r="K258" s="192" t="s">
        <v>148</v>
      </c>
      <c r="L258" s="59"/>
      <c r="M258" s="197" t="s">
        <v>22</v>
      </c>
      <c r="N258" s="198" t="s">
        <v>41</v>
      </c>
      <c r="O258" s="40"/>
      <c r="P258" s="199">
        <f>O258*H258</f>
        <v>0</v>
      </c>
      <c r="Q258" s="199">
        <v>0</v>
      </c>
      <c r="R258" s="199">
        <f>Q258*H258</f>
        <v>0</v>
      </c>
      <c r="S258" s="199">
        <v>0</v>
      </c>
      <c r="T258" s="200">
        <f>S258*H258</f>
        <v>0</v>
      </c>
      <c r="AR258" s="22" t="s">
        <v>144</v>
      </c>
      <c r="AT258" s="22" t="s">
        <v>140</v>
      </c>
      <c r="AU258" s="22" t="s">
        <v>79</v>
      </c>
      <c r="AY258" s="22" t="s">
        <v>137</v>
      </c>
      <c r="BE258" s="201">
        <f>IF(N258="základní",J258,0)</f>
        <v>0</v>
      </c>
      <c r="BF258" s="201">
        <f>IF(N258="snížená",J258,0)</f>
        <v>0</v>
      </c>
      <c r="BG258" s="201">
        <f>IF(N258="zákl. přenesená",J258,0)</f>
        <v>0</v>
      </c>
      <c r="BH258" s="201">
        <f>IF(N258="sníž. přenesená",J258,0)</f>
        <v>0</v>
      </c>
      <c r="BI258" s="201">
        <f>IF(N258="nulová",J258,0)</f>
        <v>0</v>
      </c>
      <c r="BJ258" s="22" t="s">
        <v>10</v>
      </c>
      <c r="BK258" s="201">
        <f>ROUND(I258*H258,0)</f>
        <v>0</v>
      </c>
      <c r="BL258" s="22" t="s">
        <v>144</v>
      </c>
      <c r="BM258" s="22" t="s">
        <v>853</v>
      </c>
    </row>
    <row r="259" spans="2:65" s="11" customFormat="1" ht="13.5">
      <c r="B259" s="202"/>
      <c r="C259" s="203"/>
      <c r="D259" s="204" t="s">
        <v>149</v>
      </c>
      <c r="E259" s="203"/>
      <c r="F259" s="206" t="s">
        <v>854</v>
      </c>
      <c r="G259" s="203"/>
      <c r="H259" s="207">
        <v>3514.47</v>
      </c>
      <c r="I259" s="208"/>
      <c r="J259" s="203"/>
      <c r="K259" s="203"/>
      <c r="L259" s="209"/>
      <c r="M259" s="210"/>
      <c r="N259" s="211"/>
      <c r="O259" s="211"/>
      <c r="P259" s="211"/>
      <c r="Q259" s="211"/>
      <c r="R259" s="211"/>
      <c r="S259" s="211"/>
      <c r="T259" s="212"/>
      <c r="AT259" s="213" t="s">
        <v>149</v>
      </c>
      <c r="AU259" s="213" t="s">
        <v>79</v>
      </c>
      <c r="AV259" s="11" t="s">
        <v>79</v>
      </c>
      <c r="AW259" s="11" t="s">
        <v>6</v>
      </c>
      <c r="AX259" s="11" t="s">
        <v>10</v>
      </c>
      <c r="AY259" s="213" t="s">
        <v>137</v>
      </c>
    </row>
    <row r="260" spans="2:65" s="1" customFormat="1" ht="25.5" customHeight="1">
      <c r="B260" s="39"/>
      <c r="C260" s="190" t="s">
        <v>271</v>
      </c>
      <c r="D260" s="190" t="s">
        <v>140</v>
      </c>
      <c r="E260" s="191" t="s">
        <v>855</v>
      </c>
      <c r="F260" s="192" t="s">
        <v>856</v>
      </c>
      <c r="G260" s="193" t="s">
        <v>189</v>
      </c>
      <c r="H260" s="194">
        <v>135.89699999999999</v>
      </c>
      <c r="I260" s="195"/>
      <c r="J260" s="196">
        <f>ROUND(I260*H260,0)</f>
        <v>0</v>
      </c>
      <c r="K260" s="192" t="s">
        <v>148</v>
      </c>
      <c r="L260" s="59"/>
      <c r="M260" s="197" t="s">
        <v>22</v>
      </c>
      <c r="N260" s="198" t="s">
        <v>41</v>
      </c>
      <c r="O260" s="40"/>
      <c r="P260" s="199">
        <f>O260*H260</f>
        <v>0</v>
      </c>
      <c r="Q260" s="199">
        <v>0</v>
      </c>
      <c r="R260" s="199">
        <f>Q260*H260</f>
        <v>0</v>
      </c>
      <c r="S260" s="199">
        <v>0</v>
      </c>
      <c r="T260" s="200">
        <f>S260*H260</f>
        <v>0</v>
      </c>
      <c r="AR260" s="22" t="s">
        <v>144</v>
      </c>
      <c r="AT260" s="22" t="s">
        <v>140</v>
      </c>
      <c r="AU260" s="22" t="s">
        <v>79</v>
      </c>
      <c r="AY260" s="22" t="s">
        <v>137</v>
      </c>
      <c r="BE260" s="201">
        <f>IF(N260="základní",J260,0)</f>
        <v>0</v>
      </c>
      <c r="BF260" s="201">
        <f>IF(N260="snížená",J260,0)</f>
        <v>0</v>
      </c>
      <c r="BG260" s="201">
        <f>IF(N260="zákl. přenesená",J260,0)</f>
        <v>0</v>
      </c>
      <c r="BH260" s="201">
        <f>IF(N260="sníž. přenesená",J260,0)</f>
        <v>0</v>
      </c>
      <c r="BI260" s="201">
        <f>IF(N260="nulová",J260,0)</f>
        <v>0</v>
      </c>
      <c r="BJ260" s="22" t="s">
        <v>10</v>
      </c>
      <c r="BK260" s="201">
        <f>ROUND(I260*H260,0)</f>
        <v>0</v>
      </c>
      <c r="BL260" s="22" t="s">
        <v>144</v>
      </c>
      <c r="BM260" s="22" t="s">
        <v>857</v>
      </c>
    </row>
    <row r="261" spans="2:65" s="11" customFormat="1" ht="13.5">
      <c r="B261" s="202"/>
      <c r="C261" s="203"/>
      <c r="D261" s="204" t="s">
        <v>149</v>
      </c>
      <c r="E261" s="205" t="s">
        <v>22</v>
      </c>
      <c r="F261" s="206" t="s">
        <v>858</v>
      </c>
      <c r="G261" s="203"/>
      <c r="H261" s="207">
        <v>112.07299999999999</v>
      </c>
      <c r="I261" s="208"/>
      <c r="J261" s="203"/>
      <c r="K261" s="203"/>
      <c r="L261" s="209"/>
      <c r="M261" s="210"/>
      <c r="N261" s="211"/>
      <c r="O261" s="211"/>
      <c r="P261" s="211"/>
      <c r="Q261" s="211"/>
      <c r="R261" s="211"/>
      <c r="S261" s="211"/>
      <c r="T261" s="212"/>
      <c r="AT261" s="213" t="s">
        <v>149</v>
      </c>
      <c r="AU261" s="213" t="s">
        <v>79</v>
      </c>
      <c r="AV261" s="11" t="s">
        <v>79</v>
      </c>
      <c r="AW261" s="11" t="s">
        <v>34</v>
      </c>
      <c r="AX261" s="11" t="s">
        <v>70</v>
      </c>
      <c r="AY261" s="213" t="s">
        <v>137</v>
      </c>
    </row>
    <row r="262" spans="2:65" s="11" customFormat="1" ht="13.5">
      <c r="B262" s="202"/>
      <c r="C262" s="203"/>
      <c r="D262" s="204" t="s">
        <v>149</v>
      </c>
      <c r="E262" s="205" t="s">
        <v>22</v>
      </c>
      <c r="F262" s="206" t="s">
        <v>859</v>
      </c>
      <c r="G262" s="203"/>
      <c r="H262" s="207">
        <v>13.574</v>
      </c>
      <c r="I262" s="208"/>
      <c r="J262" s="203"/>
      <c r="K262" s="203"/>
      <c r="L262" s="209"/>
      <c r="M262" s="210"/>
      <c r="N262" s="211"/>
      <c r="O262" s="211"/>
      <c r="P262" s="211"/>
      <c r="Q262" s="211"/>
      <c r="R262" s="211"/>
      <c r="S262" s="211"/>
      <c r="T262" s="212"/>
      <c r="AT262" s="213" t="s">
        <v>149</v>
      </c>
      <c r="AU262" s="213" t="s">
        <v>79</v>
      </c>
      <c r="AV262" s="11" t="s">
        <v>79</v>
      </c>
      <c r="AW262" s="11" t="s">
        <v>34</v>
      </c>
      <c r="AX262" s="11" t="s">
        <v>70</v>
      </c>
      <c r="AY262" s="213" t="s">
        <v>137</v>
      </c>
    </row>
    <row r="263" spans="2:65" s="11" customFormat="1" ht="13.5">
      <c r="B263" s="202"/>
      <c r="C263" s="203"/>
      <c r="D263" s="204" t="s">
        <v>149</v>
      </c>
      <c r="E263" s="205" t="s">
        <v>22</v>
      </c>
      <c r="F263" s="206" t="s">
        <v>860</v>
      </c>
      <c r="G263" s="203"/>
      <c r="H263" s="207">
        <v>10.25</v>
      </c>
      <c r="I263" s="208"/>
      <c r="J263" s="203"/>
      <c r="K263" s="203"/>
      <c r="L263" s="209"/>
      <c r="M263" s="210"/>
      <c r="N263" s="211"/>
      <c r="O263" s="211"/>
      <c r="P263" s="211"/>
      <c r="Q263" s="211"/>
      <c r="R263" s="211"/>
      <c r="S263" s="211"/>
      <c r="T263" s="212"/>
      <c r="AT263" s="213" t="s">
        <v>149</v>
      </c>
      <c r="AU263" s="213" t="s">
        <v>79</v>
      </c>
      <c r="AV263" s="11" t="s">
        <v>79</v>
      </c>
      <c r="AW263" s="11" t="s">
        <v>34</v>
      </c>
      <c r="AX263" s="11" t="s">
        <v>70</v>
      </c>
      <c r="AY263" s="213" t="s">
        <v>137</v>
      </c>
    </row>
    <row r="264" spans="2:65" s="12" customFormat="1" ht="13.5">
      <c r="B264" s="214"/>
      <c r="C264" s="215"/>
      <c r="D264" s="204" t="s">
        <v>149</v>
      </c>
      <c r="E264" s="216" t="s">
        <v>22</v>
      </c>
      <c r="F264" s="217" t="s">
        <v>151</v>
      </c>
      <c r="G264" s="215"/>
      <c r="H264" s="218">
        <v>135.89699999999999</v>
      </c>
      <c r="I264" s="219"/>
      <c r="J264" s="215"/>
      <c r="K264" s="215"/>
      <c r="L264" s="220"/>
      <c r="M264" s="221"/>
      <c r="N264" s="222"/>
      <c r="O264" s="222"/>
      <c r="P264" s="222"/>
      <c r="Q264" s="222"/>
      <c r="R264" s="222"/>
      <c r="S264" s="222"/>
      <c r="T264" s="223"/>
      <c r="AT264" s="224" t="s">
        <v>149</v>
      </c>
      <c r="AU264" s="224" t="s">
        <v>79</v>
      </c>
      <c r="AV264" s="12" t="s">
        <v>144</v>
      </c>
      <c r="AW264" s="12" t="s">
        <v>34</v>
      </c>
      <c r="AX264" s="12" t="s">
        <v>10</v>
      </c>
      <c r="AY264" s="224" t="s">
        <v>137</v>
      </c>
    </row>
    <row r="265" spans="2:65" s="1" customFormat="1" ht="25.5" customHeight="1">
      <c r="B265" s="39"/>
      <c r="C265" s="190" t="s">
        <v>266</v>
      </c>
      <c r="D265" s="190" t="s">
        <v>140</v>
      </c>
      <c r="E265" s="191" t="s">
        <v>861</v>
      </c>
      <c r="F265" s="192" t="s">
        <v>862</v>
      </c>
      <c r="G265" s="193" t="s">
        <v>189</v>
      </c>
      <c r="H265" s="194">
        <v>17.106999999999999</v>
      </c>
      <c r="I265" s="195"/>
      <c r="J265" s="196">
        <f>ROUND(I265*H265,0)</f>
        <v>0</v>
      </c>
      <c r="K265" s="192" t="s">
        <v>632</v>
      </c>
      <c r="L265" s="59"/>
      <c r="M265" s="197" t="s">
        <v>22</v>
      </c>
      <c r="N265" s="198" t="s">
        <v>41</v>
      </c>
      <c r="O265" s="40"/>
      <c r="P265" s="199">
        <f>O265*H265</f>
        <v>0</v>
      </c>
      <c r="Q265" s="199">
        <v>0</v>
      </c>
      <c r="R265" s="199">
        <f>Q265*H265</f>
        <v>0</v>
      </c>
      <c r="S265" s="199">
        <v>0</v>
      </c>
      <c r="T265" s="200">
        <f>S265*H265</f>
        <v>0</v>
      </c>
      <c r="AR265" s="22" t="s">
        <v>144</v>
      </c>
      <c r="AT265" s="22" t="s">
        <v>140</v>
      </c>
      <c r="AU265" s="22" t="s">
        <v>79</v>
      </c>
      <c r="AY265" s="22" t="s">
        <v>137</v>
      </c>
      <c r="BE265" s="201">
        <f>IF(N265="základní",J265,0)</f>
        <v>0</v>
      </c>
      <c r="BF265" s="201">
        <f>IF(N265="snížená",J265,0)</f>
        <v>0</v>
      </c>
      <c r="BG265" s="201">
        <f>IF(N265="zákl. přenesená",J265,0)</f>
        <v>0</v>
      </c>
      <c r="BH265" s="201">
        <f>IF(N265="sníž. přenesená",J265,0)</f>
        <v>0</v>
      </c>
      <c r="BI265" s="201">
        <f>IF(N265="nulová",J265,0)</f>
        <v>0</v>
      </c>
      <c r="BJ265" s="22" t="s">
        <v>10</v>
      </c>
      <c r="BK265" s="201">
        <f>ROUND(I265*H265,0)</f>
        <v>0</v>
      </c>
      <c r="BL265" s="22" t="s">
        <v>144</v>
      </c>
      <c r="BM265" s="22" t="s">
        <v>863</v>
      </c>
    </row>
    <row r="266" spans="2:65" s="11" customFormat="1" ht="13.5">
      <c r="B266" s="202"/>
      <c r="C266" s="203"/>
      <c r="D266" s="204" t="s">
        <v>149</v>
      </c>
      <c r="E266" s="205" t="s">
        <v>22</v>
      </c>
      <c r="F266" s="206" t="s">
        <v>864</v>
      </c>
      <c r="G266" s="203"/>
      <c r="H266" s="207">
        <v>17.106999999999999</v>
      </c>
      <c r="I266" s="208"/>
      <c r="J266" s="203"/>
      <c r="K266" s="203"/>
      <c r="L266" s="209"/>
      <c r="M266" s="210"/>
      <c r="N266" s="211"/>
      <c r="O266" s="211"/>
      <c r="P266" s="211"/>
      <c r="Q266" s="211"/>
      <c r="R266" s="211"/>
      <c r="S266" s="211"/>
      <c r="T266" s="212"/>
      <c r="AT266" s="213" t="s">
        <v>149</v>
      </c>
      <c r="AU266" s="213" t="s">
        <v>79</v>
      </c>
      <c r="AV266" s="11" t="s">
        <v>79</v>
      </c>
      <c r="AW266" s="11" t="s">
        <v>34</v>
      </c>
      <c r="AX266" s="11" t="s">
        <v>10</v>
      </c>
      <c r="AY266" s="213" t="s">
        <v>137</v>
      </c>
    </row>
    <row r="267" spans="2:65" s="1" customFormat="1" ht="25.5" customHeight="1">
      <c r="B267" s="39"/>
      <c r="C267" s="190" t="s">
        <v>393</v>
      </c>
      <c r="D267" s="190" t="s">
        <v>140</v>
      </c>
      <c r="E267" s="191" t="s">
        <v>865</v>
      </c>
      <c r="F267" s="192" t="s">
        <v>866</v>
      </c>
      <c r="G267" s="193" t="s">
        <v>189</v>
      </c>
      <c r="H267" s="194">
        <v>2.0819999999999999</v>
      </c>
      <c r="I267" s="195"/>
      <c r="J267" s="196">
        <f>ROUND(I267*H267,0)</f>
        <v>0</v>
      </c>
      <c r="K267" s="192" t="s">
        <v>148</v>
      </c>
      <c r="L267" s="59"/>
      <c r="M267" s="197" t="s">
        <v>22</v>
      </c>
      <c r="N267" s="198" t="s">
        <v>41</v>
      </c>
      <c r="O267" s="40"/>
      <c r="P267" s="199">
        <f>O267*H267</f>
        <v>0</v>
      </c>
      <c r="Q267" s="199">
        <v>0</v>
      </c>
      <c r="R267" s="199">
        <f>Q267*H267</f>
        <v>0</v>
      </c>
      <c r="S267" s="199">
        <v>0</v>
      </c>
      <c r="T267" s="200">
        <f>S267*H267</f>
        <v>0</v>
      </c>
      <c r="AR267" s="22" t="s">
        <v>144</v>
      </c>
      <c r="AT267" s="22" t="s">
        <v>140</v>
      </c>
      <c r="AU267" s="22" t="s">
        <v>79</v>
      </c>
      <c r="AY267" s="22" t="s">
        <v>137</v>
      </c>
      <c r="BE267" s="201">
        <f>IF(N267="základní",J267,0)</f>
        <v>0</v>
      </c>
      <c r="BF267" s="201">
        <f>IF(N267="snížená",J267,0)</f>
        <v>0</v>
      </c>
      <c r="BG267" s="201">
        <f>IF(N267="zákl. přenesená",J267,0)</f>
        <v>0</v>
      </c>
      <c r="BH267" s="201">
        <f>IF(N267="sníž. přenesená",J267,0)</f>
        <v>0</v>
      </c>
      <c r="BI267" s="201">
        <f>IF(N267="nulová",J267,0)</f>
        <v>0</v>
      </c>
      <c r="BJ267" s="22" t="s">
        <v>10</v>
      </c>
      <c r="BK267" s="201">
        <f>ROUND(I267*H267,0)</f>
        <v>0</v>
      </c>
      <c r="BL267" s="22" t="s">
        <v>144</v>
      </c>
      <c r="BM267" s="22" t="s">
        <v>867</v>
      </c>
    </row>
    <row r="268" spans="2:65" s="1" customFormat="1" ht="27">
      <c r="B268" s="39"/>
      <c r="C268" s="61"/>
      <c r="D268" s="204" t="s">
        <v>684</v>
      </c>
      <c r="E268" s="61"/>
      <c r="F268" s="241" t="s">
        <v>868</v>
      </c>
      <c r="G268" s="61"/>
      <c r="H268" s="61"/>
      <c r="I268" s="161"/>
      <c r="J268" s="61"/>
      <c r="K268" s="61"/>
      <c r="L268" s="59"/>
      <c r="M268" s="242"/>
      <c r="N268" s="40"/>
      <c r="O268" s="40"/>
      <c r="P268" s="40"/>
      <c r="Q268" s="40"/>
      <c r="R268" s="40"/>
      <c r="S268" s="40"/>
      <c r="T268" s="76"/>
      <c r="AT268" s="22" t="s">
        <v>684</v>
      </c>
      <c r="AU268" s="22" t="s">
        <v>79</v>
      </c>
    </row>
    <row r="269" spans="2:65" s="1" customFormat="1" ht="25.5" customHeight="1">
      <c r="B269" s="39"/>
      <c r="C269" s="190" t="s">
        <v>385</v>
      </c>
      <c r="D269" s="190" t="s">
        <v>140</v>
      </c>
      <c r="E269" s="191" t="s">
        <v>869</v>
      </c>
      <c r="F269" s="192" t="s">
        <v>870</v>
      </c>
      <c r="G269" s="193" t="s">
        <v>189</v>
      </c>
      <c r="H269" s="194">
        <v>201.035</v>
      </c>
      <c r="I269" s="195"/>
      <c r="J269" s="196">
        <f>ROUND(I269*H269,0)</f>
        <v>0</v>
      </c>
      <c r="K269" s="192" t="s">
        <v>632</v>
      </c>
      <c r="L269" s="59"/>
      <c r="M269" s="197" t="s">
        <v>22</v>
      </c>
      <c r="N269" s="198" t="s">
        <v>41</v>
      </c>
      <c r="O269" s="40"/>
      <c r="P269" s="199">
        <f>O269*H269</f>
        <v>0</v>
      </c>
      <c r="Q269" s="199">
        <v>0</v>
      </c>
      <c r="R269" s="199">
        <f>Q269*H269</f>
        <v>0</v>
      </c>
      <c r="S269" s="199">
        <v>0</v>
      </c>
      <c r="T269" s="200">
        <f>S269*H269</f>
        <v>0</v>
      </c>
      <c r="AR269" s="22" t="s">
        <v>144</v>
      </c>
      <c r="AT269" s="22" t="s">
        <v>140</v>
      </c>
      <c r="AU269" s="22" t="s">
        <v>79</v>
      </c>
      <c r="AY269" s="22" t="s">
        <v>137</v>
      </c>
      <c r="BE269" s="201">
        <f>IF(N269="základní",J269,0)</f>
        <v>0</v>
      </c>
      <c r="BF269" s="201">
        <f>IF(N269="snížená",J269,0)</f>
        <v>0</v>
      </c>
      <c r="BG269" s="201">
        <f>IF(N269="zákl. přenesená",J269,0)</f>
        <v>0</v>
      </c>
      <c r="BH269" s="201">
        <f>IF(N269="sníž. přenesená",J269,0)</f>
        <v>0</v>
      </c>
      <c r="BI269" s="201">
        <f>IF(N269="nulová",J269,0)</f>
        <v>0</v>
      </c>
      <c r="BJ269" s="22" t="s">
        <v>10</v>
      </c>
      <c r="BK269" s="201">
        <f>ROUND(I269*H269,0)</f>
        <v>0</v>
      </c>
      <c r="BL269" s="22" t="s">
        <v>144</v>
      </c>
      <c r="BM269" s="22" t="s">
        <v>871</v>
      </c>
    </row>
    <row r="270" spans="2:65" s="11" customFormat="1" ht="13.5">
      <c r="B270" s="202"/>
      <c r="C270" s="203"/>
      <c r="D270" s="204" t="s">
        <v>149</v>
      </c>
      <c r="E270" s="205" t="s">
        <v>22</v>
      </c>
      <c r="F270" s="206" t="s">
        <v>872</v>
      </c>
      <c r="G270" s="203"/>
      <c r="H270" s="207">
        <v>196.31299999999999</v>
      </c>
      <c r="I270" s="208"/>
      <c r="J270" s="203"/>
      <c r="K270" s="203"/>
      <c r="L270" s="209"/>
      <c r="M270" s="210"/>
      <c r="N270" s="211"/>
      <c r="O270" s="211"/>
      <c r="P270" s="211"/>
      <c r="Q270" s="211"/>
      <c r="R270" s="211"/>
      <c r="S270" s="211"/>
      <c r="T270" s="212"/>
      <c r="AT270" s="213" t="s">
        <v>149</v>
      </c>
      <c r="AU270" s="213" t="s">
        <v>79</v>
      </c>
      <c r="AV270" s="11" t="s">
        <v>79</v>
      </c>
      <c r="AW270" s="11" t="s">
        <v>34</v>
      </c>
      <c r="AX270" s="11" t="s">
        <v>70</v>
      </c>
      <c r="AY270" s="213" t="s">
        <v>137</v>
      </c>
    </row>
    <row r="271" spans="2:65" s="11" customFormat="1" ht="13.5">
      <c r="B271" s="202"/>
      <c r="C271" s="203"/>
      <c r="D271" s="204" t="s">
        <v>149</v>
      </c>
      <c r="E271" s="205" t="s">
        <v>22</v>
      </c>
      <c r="F271" s="206" t="s">
        <v>671</v>
      </c>
      <c r="G271" s="203"/>
      <c r="H271" s="207">
        <v>4.7220000000000004</v>
      </c>
      <c r="I271" s="208"/>
      <c r="J271" s="203"/>
      <c r="K271" s="203"/>
      <c r="L271" s="209"/>
      <c r="M271" s="210"/>
      <c r="N271" s="211"/>
      <c r="O271" s="211"/>
      <c r="P271" s="211"/>
      <c r="Q271" s="211"/>
      <c r="R271" s="211"/>
      <c r="S271" s="211"/>
      <c r="T271" s="212"/>
      <c r="AT271" s="213" t="s">
        <v>149</v>
      </c>
      <c r="AU271" s="213" t="s">
        <v>79</v>
      </c>
      <c r="AV271" s="11" t="s">
        <v>79</v>
      </c>
      <c r="AW271" s="11" t="s">
        <v>34</v>
      </c>
      <c r="AX271" s="11" t="s">
        <v>70</v>
      </c>
      <c r="AY271" s="213" t="s">
        <v>137</v>
      </c>
    </row>
    <row r="272" spans="2:65" s="12" customFormat="1" ht="13.5">
      <c r="B272" s="214"/>
      <c r="C272" s="215"/>
      <c r="D272" s="204" t="s">
        <v>149</v>
      </c>
      <c r="E272" s="216" t="s">
        <v>22</v>
      </c>
      <c r="F272" s="217" t="s">
        <v>151</v>
      </c>
      <c r="G272" s="215"/>
      <c r="H272" s="218">
        <v>201.035</v>
      </c>
      <c r="I272" s="219"/>
      <c r="J272" s="215"/>
      <c r="K272" s="215"/>
      <c r="L272" s="220"/>
      <c r="M272" s="221"/>
      <c r="N272" s="222"/>
      <c r="O272" s="222"/>
      <c r="P272" s="222"/>
      <c r="Q272" s="222"/>
      <c r="R272" s="222"/>
      <c r="S272" s="222"/>
      <c r="T272" s="223"/>
      <c r="AT272" s="224" t="s">
        <v>149</v>
      </c>
      <c r="AU272" s="224" t="s">
        <v>79</v>
      </c>
      <c r="AV272" s="12" t="s">
        <v>144</v>
      </c>
      <c r="AW272" s="12" t="s">
        <v>34</v>
      </c>
      <c r="AX272" s="12" t="s">
        <v>10</v>
      </c>
      <c r="AY272" s="224" t="s">
        <v>137</v>
      </c>
    </row>
    <row r="273" spans="2:65" s="10" customFormat="1" ht="29.85" customHeight="1">
      <c r="B273" s="174"/>
      <c r="C273" s="175"/>
      <c r="D273" s="176" t="s">
        <v>69</v>
      </c>
      <c r="E273" s="188" t="s">
        <v>203</v>
      </c>
      <c r="F273" s="188" t="s">
        <v>204</v>
      </c>
      <c r="G273" s="175"/>
      <c r="H273" s="175"/>
      <c r="I273" s="178"/>
      <c r="J273" s="189">
        <f>BK273</f>
        <v>0</v>
      </c>
      <c r="K273" s="175"/>
      <c r="L273" s="180"/>
      <c r="M273" s="181"/>
      <c r="N273" s="182"/>
      <c r="O273" s="182"/>
      <c r="P273" s="183">
        <f>P274</f>
        <v>0</v>
      </c>
      <c r="Q273" s="182"/>
      <c r="R273" s="183">
        <f>R274</f>
        <v>0</v>
      </c>
      <c r="S273" s="182"/>
      <c r="T273" s="184">
        <f>T274</f>
        <v>0</v>
      </c>
      <c r="AR273" s="185" t="s">
        <v>10</v>
      </c>
      <c r="AT273" s="186" t="s">
        <v>69</v>
      </c>
      <c r="AU273" s="186" t="s">
        <v>10</v>
      </c>
      <c r="AY273" s="185" t="s">
        <v>137</v>
      </c>
      <c r="BK273" s="187">
        <f>BK274</f>
        <v>0</v>
      </c>
    </row>
    <row r="274" spans="2:65" s="1" customFormat="1" ht="16.5" customHeight="1">
      <c r="B274" s="39"/>
      <c r="C274" s="190" t="s">
        <v>276</v>
      </c>
      <c r="D274" s="190" t="s">
        <v>140</v>
      </c>
      <c r="E274" s="191" t="s">
        <v>873</v>
      </c>
      <c r="F274" s="192" t="s">
        <v>874</v>
      </c>
      <c r="G274" s="193" t="s">
        <v>189</v>
      </c>
      <c r="H274" s="194">
        <v>174.82</v>
      </c>
      <c r="I274" s="195"/>
      <c r="J274" s="196">
        <f>ROUND(I274*H274,0)</f>
        <v>0</v>
      </c>
      <c r="K274" s="192" t="s">
        <v>148</v>
      </c>
      <c r="L274" s="59"/>
      <c r="M274" s="197" t="s">
        <v>22</v>
      </c>
      <c r="N274" s="198" t="s">
        <v>41</v>
      </c>
      <c r="O274" s="40"/>
      <c r="P274" s="199">
        <f>O274*H274</f>
        <v>0</v>
      </c>
      <c r="Q274" s="199">
        <v>0</v>
      </c>
      <c r="R274" s="199">
        <f>Q274*H274</f>
        <v>0</v>
      </c>
      <c r="S274" s="199">
        <v>0</v>
      </c>
      <c r="T274" s="200">
        <f>S274*H274</f>
        <v>0</v>
      </c>
      <c r="AR274" s="22" t="s">
        <v>144</v>
      </c>
      <c r="AT274" s="22" t="s">
        <v>140</v>
      </c>
      <c r="AU274" s="22" t="s">
        <v>79</v>
      </c>
      <c r="AY274" s="22" t="s">
        <v>137</v>
      </c>
      <c r="BE274" s="201">
        <f>IF(N274="základní",J274,0)</f>
        <v>0</v>
      </c>
      <c r="BF274" s="201">
        <f>IF(N274="snížená",J274,0)</f>
        <v>0</v>
      </c>
      <c r="BG274" s="201">
        <f>IF(N274="zákl. přenesená",J274,0)</f>
        <v>0</v>
      </c>
      <c r="BH274" s="201">
        <f>IF(N274="sníž. přenesená",J274,0)</f>
        <v>0</v>
      </c>
      <c r="BI274" s="201">
        <f>IF(N274="nulová",J274,0)</f>
        <v>0</v>
      </c>
      <c r="BJ274" s="22" t="s">
        <v>10</v>
      </c>
      <c r="BK274" s="201">
        <f>ROUND(I274*H274,0)</f>
        <v>0</v>
      </c>
      <c r="BL274" s="22" t="s">
        <v>144</v>
      </c>
      <c r="BM274" s="22" t="s">
        <v>875</v>
      </c>
    </row>
    <row r="275" spans="2:65" s="10" customFormat="1" ht="37.35" customHeight="1">
      <c r="B275" s="174"/>
      <c r="C275" s="175"/>
      <c r="D275" s="176" t="s">
        <v>69</v>
      </c>
      <c r="E275" s="177" t="s">
        <v>208</v>
      </c>
      <c r="F275" s="177" t="s">
        <v>209</v>
      </c>
      <c r="G275" s="175"/>
      <c r="H275" s="175"/>
      <c r="I275" s="178"/>
      <c r="J275" s="179">
        <f>BK275</f>
        <v>0</v>
      </c>
      <c r="K275" s="175"/>
      <c r="L275" s="180"/>
      <c r="M275" s="181"/>
      <c r="N275" s="182"/>
      <c r="O275" s="182"/>
      <c r="P275" s="183">
        <f>P276+P286+P290+P302+P324</f>
        <v>0</v>
      </c>
      <c r="Q275" s="182"/>
      <c r="R275" s="183">
        <f>R276+R286+R290+R302+R324</f>
        <v>4.26960695</v>
      </c>
      <c r="S275" s="182"/>
      <c r="T275" s="184">
        <f>T276+T286+T290+T302+T324</f>
        <v>0</v>
      </c>
      <c r="AR275" s="185" t="s">
        <v>79</v>
      </c>
      <c r="AT275" s="186" t="s">
        <v>69</v>
      </c>
      <c r="AU275" s="186" t="s">
        <v>70</v>
      </c>
      <c r="AY275" s="185" t="s">
        <v>137</v>
      </c>
      <c r="BK275" s="187">
        <f>BK276+BK286+BK290+BK302+BK324</f>
        <v>0</v>
      </c>
    </row>
    <row r="276" spans="2:65" s="10" customFormat="1" ht="19.899999999999999" customHeight="1">
      <c r="B276" s="174"/>
      <c r="C276" s="175"/>
      <c r="D276" s="176" t="s">
        <v>69</v>
      </c>
      <c r="E276" s="188" t="s">
        <v>876</v>
      </c>
      <c r="F276" s="188" t="s">
        <v>877</v>
      </c>
      <c r="G276" s="175"/>
      <c r="H276" s="175"/>
      <c r="I276" s="178"/>
      <c r="J276" s="189">
        <f>BK276</f>
        <v>0</v>
      </c>
      <c r="K276" s="175"/>
      <c r="L276" s="180"/>
      <c r="M276" s="181"/>
      <c r="N276" s="182"/>
      <c r="O276" s="182"/>
      <c r="P276" s="183">
        <f>SUM(P277:P285)</f>
        <v>0</v>
      </c>
      <c r="Q276" s="182"/>
      <c r="R276" s="183">
        <f>SUM(R277:R285)</f>
        <v>4.9097999999999996E-2</v>
      </c>
      <c r="S276" s="182"/>
      <c r="T276" s="184">
        <f>SUM(T277:T285)</f>
        <v>0</v>
      </c>
      <c r="AR276" s="185" t="s">
        <v>79</v>
      </c>
      <c r="AT276" s="186" t="s">
        <v>69</v>
      </c>
      <c r="AU276" s="186" t="s">
        <v>10</v>
      </c>
      <c r="AY276" s="185" t="s">
        <v>137</v>
      </c>
      <c r="BK276" s="187">
        <f>SUM(BK277:BK285)</f>
        <v>0</v>
      </c>
    </row>
    <row r="277" spans="2:65" s="1" customFormat="1" ht="25.5" customHeight="1">
      <c r="B277" s="39"/>
      <c r="C277" s="190" t="s">
        <v>407</v>
      </c>
      <c r="D277" s="190" t="s">
        <v>140</v>
      </c>
      <c r="E277" s="191" t="s">
        <v>878</v>
      </c>
      <c r="F277" s="192" t="s">
        <v>879</v>
      </c>
      <c r="G277" s="193" t="s">
        <v>147</v>
      </c>
      <c r="H277" s="194">
        <v>21.12</v>
      </c>
      <c r="I277" s="195"/>
      <c r="J277" s="196">
        <f>ROUND(I277*H277,0)</f>
        <v>0</v>
      </c>
      <c r="K277" s="192" t="s">
        <v>632</v>
      </c>
      <c r="L277" s="59"/>
      <c r="M277" s="197" t="s">
        <v>22</v>
      </c>
      <c r="N277" s="198" t="s">
        <v>41</v>
      </c>
      <c r="O277" s="40"/>
      <c r="P277" s="199">
        <f>O277*H277</f>
        <v>0</v>
      </c>
      <c r="Q277" s="199">
        <v>0</v>
      </c>
      <c r="R277" s="199">
        <f>Q277*H277</f>
        <v>0</v>
      </c>
      <c r="S277" s="199">
        <v>0</v>
      </c>
      <c r="T277" s="200">
        <f>S277*H277</f>
        <v>0</v>
      </c>
      <c r="AR277" s="22" t="s">
        <v>144</v>
      </c>
      <c r="AT277" s="22" t="s">
        <v>140</v>
      </c>
      <c r="AU277" s="22" t="s">
        <v>79</v>
      </c>
      <c r="AY277" s="22" t="s">
        <v>137</v>
      </c>
      <c r="BE277" s="201">
        <f>IF(N277="základní",J277,0)</f>
        <v>0</v>
      </c>
      <c r="BF277" s="201">
        <f>IF(N277="snížená",J277,0)</f>
        <v>0</v>
      </c>
      <c r="BG277" s="201">
        <f>IF(N277="zákl. přenesená",J277,0)</f>
        <v>0</v>
      </c>
      <c r="BH277" s="201">
        <f>IF(N277="sníž. přenesená",J277,0)</f>
        <v>0</v>
      </c>
      <c r="BI277" s="201">
        <f>IF(N277="nulová",J277,0)</f>
        <v>0</v>
      </c>
      <c r="BJ277" s="22" t="s">
        <v>10</v>
      </c>
      <c r="BK277" s="201">
        <f>ROUND(I277*H277,0)</f>
        <v>0</v>
      </c>
      <c r="BL277" s="22" t="s">
        <v>144</v>
      </c>
      <c r="BM277" s="22" t="s">
        <v>880</v>
      </c>
    </row>
    <row r="278" spans="2:65" s="11" customFormat="1" ht="13.5">
      <c r="B278" s="202"/>
      <c r="C278" s="203"/>
      <c r="D278" s="204" t="s">
        <v>149</v>
      </c>
      <c r="E278" s="205" t="s">
        <v>22</v>
      </c>
      <c r="F278" s="206" t="s">
        <v>881</v>
      </c>
      <c r="G278" s="203"/>
      <c r="H278" s="207">
        <v>21.12</v>
      </c>
      <c r="I278" s="208"/>
      <c r="J278" s="203"/>
      <c r="K278" s="203"/>
      <c r="L278" s="209"/>
      <c r="M278" s="210"/>
      <c r="N278" s="211"/>
      <c r="O278" s="211"/>
      <c r="P278" s="211"/>
      <c r="Q278" s="211"/>
      <c r="R278" s="211"/>
      <c r="S278" s="211"/>
      <c r="T278" s="212"/>
      <c r="AT278" s="213" t="s">
        <v>149</v>
      </c>
      <c r="AU278" s="213" t="s">
        <v>79</v>
      </c>
      <c r="AV278" s="11" t="s">
        <v>79</v>
      </c>
      <c r="AW278" s="11" t="s">
        <v>34</v>
      </c>
      <c r="AX278" s="11" t="s">
        <v>10</v>
      </c>
      <c r="AY278" s="213" t="s">
        <v>137</v>
      </c>
    </row>
    <row r="279" spans="2:65" s="1" customFormat="1" ht="16.5" customHeight="1">
      <c r="B279" s="39"/>
      <c r="C279" s="225" t="s">
        <v>280</v>
      </c>
      <c r="D279" s="225" t="s">
        <v>215</v>
      </c>
      <c r="E279" s="226" t="s">
        <v>882</v>
      </c>
      <c r="F279" s="227" t="s">
        <v>883</v>
      </c>
      <c r="G279" s="228" t="s">
        <v>546</v>
      </c>
      <c r="H279" s="229">
        <v>34.847999999999999</v>
      </c>
      <c r="I279" s="230"/>
      <c r="J279" s="231">
        <f>ROUND(I279*H279,0)</f>
        <v>0</v>
      </c>
      <c r="K279" s="227" t="s">
        <v>632</v>
      </c>
      <c r="L279" s="232"/>
      <c r="M279" s="233" t="s">
        <v>22</v>
      </c>
      <c r="N279" s="234" t="s">
        <v>41</v>
      </c>
      <c r="O279" s="40"/>
      <c r="P279" s="199">
        <f>O279*H279</f>
        <v>0</v>
      </c>
      <c r="Q279" s="199">
        <v>1E-3</v>
      </c>
      <c r="R279" s="199">
        <f>Q279*H279</f>
        <v>3.4847999999999997E-2</v>
      </c>
      <c r="S279" s="199">
        <v>0</v>
      </c>
      <c r="T279" s="200">
        <f>S279*H279</f>
        <v>0</v>
      </c>
      <c r="AR279" s="22" t="s">
        <v>160</v>
      </c>
      <c r="AT279" s="22" t="s">
        <v>215</v>
      </c>
      <c r="AU279" s="22" t="s">
        <v>79</v>
      </c>
      <c r="AY279" s="22" t="s">
        <v>137</v>
      </c>
      <c r="BE279" s="201">
        <f>IF(N279="základní",J279,0)</f>
        <v>0</v>
      </c>
      <c r="BF279" s="201">
        <f>IF(N279="snížená",J279,0)</f>
        <v>0</v>
      </c>
      <c r="BG279" s="201">
        <f>IF(N279="zákl. přenesená",J279,0)</f>
        <v>0</v>
      </c>
      <c r="BH279" s="201">
        <f>IF(N279="sníž. přenesená",J279,0)</f>
        <v>0</v>
      </c>
      <c r="BI279" s="201">
        <f>IF(N279="nulová",J279,0)</f>
        <v>0</v>
      </c>
      <c r="BJ279" s="22" t="s">
        <v>10</v>
      </c>
      <c r="BK279" s="201">
        <f>ROUND(I279*H279,0)</f>
        <v>0</v>
      </c>
      <c r="BL279" s="22" t="s">
        <v>144</v>
      </c>
      <c r="BM279" s="22" t="s">
        <v>884</v>
      </c>
    </row>
    <row r="280" spans="2:65" s="11" customFormat="1" ht="13.5">
      <c r="B280" s="202"/>
      <c r="C280" s="203"/>
      <c r="D280" s="204" t="s">
        <v>149</v>
      </c>
      <c r="E280" s="203"/>
      <c r="F280" s="206" t="s">
        <v>885</v>
      </c>
      <c r="G280" s="203"/>
      <c r="H280" s="207">
        <v>34.847999999999999</v>
      </c>
      <c r="I280" s="208"/>
      <c r="J280" s="203"/>
      <c r="K280" s="203"/>
      <c r="L280" s="209"/>
      <c r="M280" s="210"/>
      <c r="N280" s="211"/>
      <c r="O280" s="211"/>
      <c r="P280" s="211"/>
      <c r="Q280" s="211"/>
      <c r="R280" s="211"/>
      <c r="S280" s="211"/>
      <c r="T280" s="212"/>
      <c r="AT280" s="213" t="s">
        <v>149</v>
      </c>
      <c r="AU280" s="213" t="s">
        <v>79</v>
      </c>
      <c r="AV280" s="11" t="s">
        <v>79</v>
      </c>
      <c r="AW280" s="11" t="s">
        <v>6</v>
      </c>
      <c r="AX280" s="11" t="s">
        <v>10</v>
      </c>
      <c r="AY280" s="213" t="s">
        <v>137</v>
      </c>
    </row>
    <row r="281" spans="2:65" s="1" customFormat="1" ht="25.5" customHeight="1">
      <c r="B281" s="39"/>
      <c r="C281" s="190" t="s">
        <v>414</v>
      </c>
      <c r="D281" s="190" t="s">
        <v>140</v>
      </c>
      <c r="E281" s="191" t="s">
        <v>886</v>
      </c>
      <c r="F281" s="192" t="s">
        <v>887</v>
      </c>
      <c r="G281" s="193" t="s">
        <v>147</v>
      </c>
      <c r="H281" s="194">
        <v>15</v>
      </c>
      <c r="I281" s="195"/>
      <c r="J281" s="196">
        <f>ROUND(I281*H281,0)</f>
        <v>0</v>
      </c>
      <c r="K281" s="192" t="s">
        <v>632</v>
      </c>
      <c r="L281" s="59"/>
      <c r="M281" s="197" t="s">
        <v>22</v>
      </c>
      <c r="N281" s="198" t="s">
        <v>41</v>
      </c>
      <c r="O281" s="40"/>
      <c r="P281" s="199">
        <f>O281*H281</f>
        <v>0</v>
      </c>
      <c r="Q281" s="199">
        <v>6.8999999999999997E-4</v>
      </c>
      <c r="R281" s="199">
        <f>Q281*H281</f>
        <v>1.035E-2</v>
      </c>
      <c r="S281" s="199">
        <v>0</v>
      </c>
      <c r="T281" s="200">
        <f>S281*H281</f>
        <v>0</v>
      </c>
      <c r="AR281" s="22" t="s">
        <v>179</v>
      </c>
      <c r="AT281" s="22" t="s">
        <v>140</v>
      </c>
      <c r="AU281" s="22" t="s">
        <v>79</v>
      </c>
      <c r="AY281" s="22" t="s">
        <v>137</v>
      </c>
      <c r="BE281" s="201">
        <f>IF(N281="základní",J281,0)</f>
        <v>0</v>
      </c>
      <c r="BF281" s="201">
        <f>IF(N281="snížená",J281,0)</f>
        <v>0</v>
      </c>
      <c r="BG281" s="201">
        <f>IF(N281="zákl. přenesená",J281,0)</f>
        <v>0</v>
      </c>
      <c r="BH281" s="201">
        <f>IF(N281="sníž. přenesená",J281,0)</f>
        <v>0</v>
      </c>
      <c r="BI281" s="201">
        <f>IF(N281="nulová",J281,0)</f>
        <v>0</v>
      </c>
      <c r="BJ281" s="22" t="s">
        <v>10</v>
      </c>
      <c r="BK281" s="201">
        <f>ROUND(I281*H281,0)</f>
        <v>0</v>
      </c>
      <c r="BL281" s="22" t="s">
        <v>179</v>
      </c>
      <c r="BM281" s="22" t="s">
        <v>888</v>
      </c>
    </row>
    <row r="282" spans="2:65" s="1" customFormat="1" ht="27">
      <c r="B282" s="39"/>
      <c r="C282" s="61"/>
      <c r="D282" s="204" t="s">
        <v>684</v>
      </c>
      <c r="E282" s="61"/>
      <c r="F282" s="241" t="s">
        <v>889</v>
      </c>
      <c r="G282" s="61"/>
      <c r="H282" s="61"/>
      <c r="I282" s="161"/>
      <c r="J282" s="61"/>
      <c r="K282" s="61"/>
      <c r="L282" s="59"/>
      <c r="M282" s="242"/>
      <c r="N282" s="40"/>
      <c r="O282" s="40"/>
      <c r="P282" s="40"/>
      <c r="Q282" s="40"/>
      <c r="R282" s="40"/>
      <c r="S282" s="40"/>
      <c r="T282" s="76"/>
      <c r="AT282" s="22" t="s">
        <v>684</v>
      </c>
      <c r="AU282" s="22" t="s">
        <v>79</v>
      </c>
    </row>
    <row r="283" spans="2:65" s="11" customFormat="1" ht="13.5">
      <c r="B283" s="202"/>
      <c r="C283" s="203"/>
      <c r="D283" s="204" t="s">
        <v>149</v>
      </c>
      <c r="E283" s="205" t="s">
        <v>22</v>
      </c>
      <c r="F283" s="206" t="s">
        <v>890</v>
      </c>
      <c r="G283" s="203"/>
      <c r="H283" s="207">
        <v>15</v>
      </c>
      <c r="I283" s="208"/>
      <c r="J283" s="203"/>
      <c r="K283" s="203"/>
      <c r="L283" s="209"/>
      <c r="M283" s="210"/>
      <c r="N283" s="211"/>
      <c r="O283" s="211"/>
      <c r="P283" s="211"/>
      <c r="Q283" s="211"/>
      <c r="R283" s="211"/>
      <c r="S283" s="211"/>
      <c r="T283" s="212"/>
      <c r="AT283" s="213" t="s">
        <v>149</v>
      </c>
      <c r="AU283" s="213" t="s">
        <v>79</v>
      </c>
      <c r="AV283" s="11" t="s">
        <v>79</v>
      </c>
      <c r="AW283" s="11" t="s">
        <v>34</v>
      </c>
      <c r="AX283" s="11" t="s">
        <v>10</v>
      </c>
      <c r="AY283" s="213" t="s">
        <v>137</v>
      </c>
    </row>
    <row r="284" spans="2:65" s="1" customFormat="1" ht="16.5" customHeight="1">
      <c r="B284" s="39"/>
      <c r="C284" s="190" t="s">
        <v>286</v>
      </c>
      <c r="D284" s="190" t="s">
        <v>140</v>
      </c>
      <c r="E284" s="191" t="s">
        <v>891</v>
      </c>
      <c r="F284" s="192" t="s">
        <v>892</v>
      </c>
      <c r="G284" s="193" t="s">
        <v>173</v>
      </c>
      <c r="H284" s="194">
        <v>15</v>
      </c>
      <c r="I284" s="195"/>
      <c r="J284" s="196">
        <f>ROUND(I284*H284,0)</f>
        <v>0</v>
      </c>
      <c r="K284" s="192" t="s">
        <v>632</v>
      </c>
      <c r="L284" s="59"/>
      <c r="M284" s="197" t="s">
        <v>22</v>
      </c>
      <c r="N284" s="198" t="s">
        <v>41</v>
      </c>
      <c r="O284" s="40"/>
      <c r="P284" s="199">
        <f>O284*H284</f>
        <v>0</v>
      </c>
      <c r="Q284" s="199">
        <v>2.5999999999999998E-4</v>
      </c>
      <c r="R284" s="199">
        <f>Q284*H284</f>
        <v>3.8999999999999998E-3</v>
      </c>
      <c r="S284" s="199">
        <v>0</v>
      </c>
      <c r="T284" s="200">
        <f>S284*H284</f>
        <v>0</v>
      </c>
      <c r="AR284" s="22" t="s">
        <v>179</v>
      </c>
      <c r="AT284" s="22" t="s">
        <v>140</v>
      </c>
      <c r="AU284" s="22" t="s">
        <v>79</v>
      </c>
      <c r="AY284" s="22" t="s">
        <v>137</v>
      </c>
      <c r="BE284" s="201">
        <f>IF(N284="základní",J284,0)</f>
        <v>0</v>
      </c>
      <c r="BF284" s="201">
        <f>IF(N284="snížená",J284,0)</f>
        <v>0</v>
      </c>
      <c r="BG284" s="201">
        <f>IF(N284="zákl. přenesená",J284,0)</f>
        <v>0</v>
      </c>
      <c r="BH284" s="201">
        <f>IF(N284="sníž. přenesená",J284,0)</f>
        <v>0</v>
      </c>
      <c r="BI284" s="201">
        <f>IF(N284="nulová",J284,0)</f>
        <v>0</v>
      </c>
      <c r="BJ284" s="22" t="s">
        <v>10</v>
      </c>
      <c r="BK284" s="201">
        <f>ROUND(I284*H284,0)</f>
        <v>0</v>
      </c>
      <c r="BL284" s="22" t="s">
        <v>179</v>
      </c>
      <c r="BM284" s="22" t="s">
        <v>893</v>
      </c>
    </row>
    <row r="285" spans="2:65" s="1" customFormat="1" ht="25.5" customHeight="1">
      <c r="B285" s="39"/>
      <c r="C285" s="190" t="s">
        <v>423</v>
      </c>
      <c r="D285" s="190" t="s">
        <v>140</v>
      </c>
      <c r="E285" s="191" t="s">
        <v>894</v>
      </c>
      <c r="F285" s="192" t="s">
        <v>895</v>
      </c>
      <c r="G285" s="193" t="s">
        <v>189</v>
      </c>
      <c r="H285" s="194">
        <v>1.4E-2</v>
      </c>
      <c r="I285" s="195"/>
      <c r="J285" s="196">
        <f>ROUND(I285*H285,0)</f>
        <v>0</v>
      </c>
      <c r="K285" s="192" t="s">
        <v>632</v>
      </c>
      <c r="L285" s="59"/>
      <c r="M285" s="197" t="s">
        <v>22</v>
      </c>
      <c r="N285" s="198" t="s">
        <v>41</v>
      </c>
      <c r="O285" s="40"/>
      <c r="P285" s="199">
        <f>O285*H285</f>
        <v>0</v>
      </c>
      <c r="Q285" s="199">
        <v>0</v>
      </c>
      <c r="R285" s="199">
        <f>Q285*H285</f>
        <v>0</v>
      </c>
      <c r="S285" s="199">
        <v>0</v>
      </c>
      <c r="T285" s="200">
        <f>S285*H285</f>
        <v>0</v>
      </c>
      <c r="AR285" s="22" t="s">
        <v>179</v>
      </c>
      <c r="AT285" s="22" t="s">
        <v>140</v>
      </c>
      <c r="AU285" s="22" t="s">
        <v>79</v>
      </c>
      <c r="AY285" s="22" t="s">
        <v>137</v>
      </c>
      <c r="BE285" s="201">
        <f>IF(N285="základní",J285,0)</f>
        <v>0</v>
      </c>
      <c r="BF285" s="201">
        <f>IF(N285="snížená",J285,0)</f>
        <v>0</v>
      </c>
      <c r="BG285" s="201">
        <f>IF(N285="zákl. přenesená",J285,0)</f>
        <v>0</v>
      </c>
      <c r="BH285" s="201">
        <f>IF(N285="sníž. přenesená",J285,0)</f>
        <v>0</v>
      </c>
      <c r="BI285" s="201">
        <f>IF(N285="nulová",J285,0)</f>
        <v>0</v>
      </c>
      <c r="BJ285" s="22" t="s">
        <v>10</v>
      </c>
      <c r="BK285" s="201">
        <f>ROUND(I285*H285,0)</f>
        <v>0</v>
      </c>
      <c r="BL285" s="22" t="s">
        <v>179</v>
      </c>
      <c r="BM285" s="22" t="s">
        <v>896</v>
      </c>
    </row>
    <row r="286" spans="2:65" s="10" customFormat="1" ht="29.85" customHeight="1">
      <c r="B286" s="174"/>
      <c r="C286" s="175"/>
      <c r="D286" s="176" t="s">
        <v>69</v>
      </c>
      <c r="E286" s="188" t="s">
        <v>236</v>
      </c>
      <c r="F286" s="188" t="s">
        <v>237</v>
      </c>
      <c r="G286" s="175"/>
      <c r="H286" s="175"/>
      <c r="I286" s="178"/>
      <c r="J286" s="189">
        <f>BK286</f>
        <v>0</v>
      </c>
      <c r="K286" s="175"/>
      <c r="L286" s="180"/>
      <c r="M286" s="181"/>
      <c r="N286" s="182"/>
      <c r="O286" s="182"/>
      <c r="P286" s="183">
        <f>SUM(P287:P289)</f>
        <v>0</v>
      </c>
      <c r="Q286" s="182"/>
      <c r="R286" s="183">
        <f>SUM(R287:R289)</f>
        <v>1.39</v>
      </c>
      <c r="S286" s="182"/>
      <c r="T286" s="184">
        <f>SUM(T287:T289)</f>
        <v>0</v>
      </c>
      <c r="AR286" s="185" t="s">
        <v>79</v>
      </c>
      <c r="AT286" s="186" t="s">
        <v>69</v>
      </c>
      <c r="AU286" s="186" t="s">
        <v>10</v>
      </c>
      <c r="AY286" s="185" t="s">
        <v>137</v>
      </c>
      <c r="BK286" s="187">
        <f>SUM(BK287:BK289)</f>
        <v>0</v>
      </c>
    </row>
    <row r="287" spans="2:65" s="1" customFormat="1" ht="25.5" customHeight="1">
      <c r="B287" s="39"/>
      <c r="C287" s="190" t="s">
        <v>289</v>
      </c>
      <c r="D287" s="190" t="s">
        <v>140</v>
      </c>
      <c r="E287" s="191" t="s">
        <v>897</v>
      </c>
      <c r="F287" s="192" t="s">
        <v>898</v>
      </c>
      <c r="G287" s="193" t="s">
        <v>147</v>
      </c>
      <c r="H287" s="194">
        <v>100</v>
      </c>
      <c r="I287" s="195"/>
      <c r="J287" s="196">
        <f>ROUND(I287*H287,0)</f>
        <v>0</v>
      </c>
      <c r="K287" s="192" t="s">
        <v>632</v>
      </c>
      <c r="L287" s="59"/>
      <c r="M287" s="197" t="s">
        <v>22</v>
      </c>
      <c r="N287" s="198" t="s">
        <v>41</v>
      </c>
      <c r="O287" s="40"/>
      <c r="P287" s="199">
        <f>O287*H287</f>
        <v>0</v>
      </c>
      <c r="Q287" s="199">
        <v>1.3899999999999999E-2</v>
      </c>
      <c r="R287" s="199">
        <f>Q287*H287</f>
        <v>1.39</v>
      </c>
      <c r="S287" s="199">
        <v>0</v>
      </c>
      <c r="T287" s="200">
        <f>S287*H287</f>
        <v>0</v>
      </c>
      <c r="AR287" s="22" t="s">
        <v>179</v>
      </c>
      <c r="AT287" s="22" t="s">
        <v>140</v>
      </c>
      <c r="AU287" s="22" t="s">
        <v>79</v>
      </c>
      <c r="AY287" s="22" t="s">
        <v>137</v>
      </c>
      <c r="BE287" s="201">
        <f>IF(N287="základní",J287,0)</f>
        <v>0</v>
      </c>
      <c r="BF287" s="201">
        <f>IF(N287="snížená",J287,0)</f>
        <v>0</v>
      </c>
      <c r="BG287" s="201">
        <f>IF(N287="zákl. přenesená",J287,0)</f>
        <v>0</v>
      </c>
      <c r="BH287" s="201">
        <f>IF(N287="sníž. přenesená",J287,0)</f>
        <v>0</v>
      </c>
      <c r="BI287" s="201">
        <f>IF(N287="nulová",J287,0)</f>
        <v>0</v>
      </c>
      <c r="BJ287" s="22" t="s">
        <v>10</v>
      </c>
      <c r="BK287" s="201">
        <f>ROUND(I287*H287,0)</f>
        <v>0</v>
      </c>
      <c r="BL287" s="22" t="s">
        <v>179</v>
      </c>
      <c r="BM287" s="22" t="s">
        <v>899</v>
      </c>
    </row>
    <row r="288" spans="2:65" s="1" customFormat="1" ht="27">
      <c r="B288" s="39"/>
      <c r="C288" s="61"/>
      <c r="D288" s="204" t="s">
        <v>684</v>
      </c>
      <c r="E288" s="61"/>
      <c r="F288" s="241" t="s">
        <v>900</v>
      </c>
      <c r="G288" s="61"/>
      <c r="H288" s="61"/>
      <c r="I288" s="161"/>
      <c r="J288" s="61"/>
      <c r="K288" s="61"/>
      <c r="L288" s="59"/>
      <c r="M288" s="242"/>
      <c r="N288" s="40"/>
      <c r="O288" s="40"/>
      <c r="P288" s="40"/>
      <c r="Q288" s="40"/>
      <c r="R288" s="40"/>
      <c r="S288" s="40"/>
      <c r="T288" s="76"/>
      <c r="AT288" s="22" t="s">
        <v>684</v>
      </c>
      <c r="AU288" s="22" t="s">
        <v>79</v>
      </c>
    </row>
    <row r="289" spans="2:65" s="11" customFormat="1" ht="13.5">
      <c r="B289" s="202"/>
      <c r="C289" s="203"/>
      <c r="D289" s="204" t="s">
        <v>149</v>
      </c>
      <c r="E289" s="205" t="s">
        <v>22</v>
      </c>
      <c r="F289" s="206" t="s">
        <v>901</v>
      </c>
      <c r="G289" s="203"/>
      <c r="H289" s="207">
        <v>100</v>
      </c>
      <c r="I289" s="208"/>
      <c r="J289" s="203"/>
      <c r="K289" s="203"/>
      <c r="L289" s="209"/>
      <c r="M289" s="210"/>
      <c r="N289" s="211"/>
      <c r="O289" s="211"/>
      <c r="P289" s="211"/>
      <c r="Q289" s="211"/>
      <c r="R289" s="211"/>
      <c r="S289" s="211"/>
      <c r="T289" s="212"/>
      <c r="AT289" s="213" t="s">
        <v>149</v>
      </c>
      <c r="AU289" s="213" t="s">
        <v>79</v>
      </c>
      <c r="AV289" s="11" t="s">
        <v>79</v>
      </c>
      <c r="AW289" s="11" t="s">
        <v>34</v>
      </c>
      <c r="AX289" s="11" t="s">
        <v>10</v>
      </c>
      <c r="AY289" s="213" t="s">
        <v>137</v>
      </c>
    </row>
    <row r="290" spans="2:65" s="10" customFormat="1" ht="29.85" customHeight="1">
      <c r="B290" s="174"/>
      <c r="C290" s="175"/>
      <c r="D290" s="176" t="s">
        <v>69</v>
      </c>
      <c r="E290" s="188" t="s">
        <v>373</v>
      </c>
      <c r="F290" s="188" t="s">
        <v>374</v>
      </c>
      <c r="G290" s="175"/>
      <c r="H290" s="175"/>
      <c r="I290" s="178"/>
      <c r="J290" s="189">
        <f>BK290</f>
        <v>0</v>
      </c>
      <c r="K290" s="175"/>
      <c r="L290" s="180"/>
      <c r="M290" s="181"/>
      <c r="N290" s="182"/>
      <c r="O290" s="182"/>
      <c r="P290" s="183">
        <f>SUM(P291:P301)</f>
        <v>0</v>
      </c>
      <c r="Q290" s="182"/>
      <c r="R290" s="183">
        <f>SUM(R291:R301)</f>
        <v>0.25059999999999999</v>
      </c>
      <c r="S290" s="182"/>
      <c r="T290" s="184">
        <f>SUM(T291:T301)</f>
        <v>0</v>
      </c>
      <c r="AR290" s="185" t="s">
        <v>79</v>
      </c>
      <c r="AT290" s="186" t="s">
        <v>69</v>
      </c>
      <c r="AU290" s="186" t="s">
        <v>10</v>
      </c>
      <c r="AY290" s="185" t="s">
        <v>137</v>
      </c>
      <c r="BK290" s="187">
        <f>SUM(BK291:BK301)</f>
        <v>0</v>
      </c>
    </row>
    <row r="291" spans="2:65" s="1" customFormat="1" ht="16.5" customHeight="1">
      <c r="B291" s="39"/>
      <c r="C291" s="190" t="s">
        <v>902</v>
      </c>
      <c r="D291" s="190" t="s">
        <v>140</v>
      </c>
      <c r="E291" s="191" t="s">
        <v>903</v>
      </c>
      <c r="F291" s="192" t="s">
        <v>904</v>
      </c>
      <c r="G291" s="193" t="s">
        <v>147</v>
      </c>
      <c r="H291" s="194">
        <v>18.28</v>
      </c>
      <c r="I291" s="195"/>
      <c r="J291" s="196">
        <f>ROUND(I291*H291,0)</f>
        <v>0</v>
      </c>
      <c r="K291" s="192" t="s">
        <v>632</v>
      </c>
      <c r="L291" s="59"/>
      <c r="M291" s="197" t="s">
        <v>22</v>
      </c>
      <c r="N291" s="198" t="s">
        <v>41</v>
      </c>
      <c r="O291" s="40"/>
      <c r="P291" s="199">
        <f>O291*H291</f>
        <v>0</v>
      </c>
      <c r="Q291" s="199">
        <v>0</v>
      </c>
      <c r="R291" s="199">
        <f>Q291*H291</f>
        <v>0</v>
      </c>
      <c r="S291" s="199">
        <v>0</v>
      </c>
      <c r="T291" s="200">
        <f>S291*H291</f>
        <v>0</v>
      </c>
      <c r="AR291" s="22" t="s">
        <v>179</v>
      </c>
      <c r="AT291" s="22" t="s">
        <v>140</v>
      </c>
      <c r="AU291" s="22" t="s">
        <v>79</v>
      </c>
      <c r="AY291" s="22" t="s">
        <v>137</v>
      </c>
      <c r="BE291" s="201">
        <f>IF(N291="základní",J291,0)</f>
        <v>0</v>
      </c>
      <c r="BF291" s="201">
        <f>IF(N291="snížená",J291,0)</f>
        <v>0</v>
      </c>
      <c r="BG291" s="201">
        <f>IF(N291="zákl. přenesená",J291,0)</f>
        <v>0</v>
      </c>
      <c r="BH291" s="201">
        <f>IF(N291="sníž. přenesená",J291,0)</f>
        <v>0</v>
      </c>
      <c r="BI291" s="201">
        <f>IF(N291="nulová",J291,0)</f>
        <v>0</v>
      </c>
      <c r="BJ291" s="22" t="s">
        <v>10</v>
      </c>
      <c r="BK291" s="201">
        <f>ROUND(I291*H291,0)</f>
        <v>0</v>
      </c>
      <c r="BL291" s="22" t="s">
        <v>179</v>
      </c>
      <c r="BM291" s="22" t="s">
        <v>905</v>
      </c>
    </row>
    <row r="292" spans="2:65" s="11" customFormat="1" ht="13.5">
      <c r="B292" s="202"/>
      <c r="C292" s="203"/>
      <c r="D292" s="204" t="s">
        <v>149</v>
      </c>
      <c r="E292" s="205" t="s">
        <v>22</v>
      </c>
      <c r="F292" s="206" t="s">
        <v>906</v>
      </c>
      <c r="G292" s="203"/>
      <c r="H292" s="207">
        <v>18.28</v>
      </c>
      <c r="I292" s="208"/>
      <c r="J292" s="203"/>
      <c r="K292" s="203"/>
      <c r="L292" s="209"/>
      <c r="M292" s="210"/>
      <c r="N292" s="211"/>
      <c r="O292" s="211"/>
      <c r="P292" s="211"/>
      <c r="Q292" s="211"/>
      <c r="R292" s="211"/>
      <c r="S292" s="211"/>
      <c r="T292" s="212"/>
      <c r="AT292" s="213" t="s">
        <v>149</v>
      </c>
      <c r="AU292" s="213" t="s">
        <v>79</v>
      </c>
      <c r="AV292" s="11" t="s">
        <v>79</v>
      </c>
      <c r="AW292" s="11" t="s">
        <v>34</v>
      </c>
      <c r="AX292" s="11" t="s">
        <v>10</v>
      </c>
      <c r="AY292" s="213" t="s">
        <v>137</v>
      </c>
    </row>
    <row r="293" spans="2:65" s="1" customFormat="1" ht="25.5" customHeight="1">
      <c r="B293" s="39"/>
      <c r="C293" s="225" t="s">
        <v>293</v>
      </c>
      <c r="D293" s="225" t="s">
        <v>215</v>
      </c>
      <c r="E293" s="226" t="s">
        <v>907</v>
      </c>
      <c r="F293" s="227" t="s">
        <v>908</v>
      </c>
      <c r="G293" s="228" t="s">
        <v>143</v>
      </c>
      <c r="H293" s="229">
        <v>2</v>
      </c>
      <c r="I293" s="230"/>
      <c r="J293" s="231">
        <f>ROUND(I293*H293,0)</f>
        <v>0</v>
      </c>
      <c r="K293" s="227" t="s">
        <v>22</v>
      </c>
      <c r="L293" s="232"/>
      <c r="M293" s="233" t="s">
        <v>22</v>
      </c>
      <c r="N293" s="234" t="s">
        <v>41</v>
      </c>
      <c r="O293" s="40"/>
      <c r="P293" s="199">
        <f>O293*H293</f>
        <v>0</v>
      </c>
      <c r="Q293" s="199">
        <v>0.1</v>
      </c>
      <c r="R293" s="199">
        <f>Q293*H293</f>
        <v>0.2</v>
      </c>
      <c r="S293" s="199">
        <v>0</v>
      </c>
      <c r="T293" s="200">
        <f>S293*H293</f>
        <v>0</v>
      </c>
      <c r="AR293" s="22" t="s">
        <v>218</v>
      </c>
      <c r="AT293" s="22" t="s">
        <v>215</v>
      </c>
      <c r="AU293" s="22" t="s">
        <v>79</v>
      </c>
      <c r="AY293" s="22" t="s">
        <v>137</v>
      </c>
      <c r="BE293" s="201">
        <f>IF(N293="základní",J293,0)</f>
        <v>0</v>
      </c>
      <c r="BF293" s="201">
        <f>IF(N293="snížená",J293,0)</f>
        <v>0</v>
      </c>
      <c r="BG293" s="201">
        <f>IF(N293="zákl. přenesená",J293,0)</f>
        <v>0</v>
      </c>
      <c r="BH293" s="201">
        <f>IF(N293="sníž. přenesená",J293,0)</f>
        <v>0</v>
      </c>
      <c r="BI293" s="201">
        <f>IF(N293="nulová",J293,0)</f>
        <v>0</v>
      </c>
      <c r="BJ293" s="22" t="s">
        <v>10</v>
      </c>
      <c r="BK293" s="201">
        <f>ROUND(I293*H293,0)</f>
        <v>0</v>
      </c>
      <c r="BL293" s="22" t="s">
        <v>179</v>
      </c>
      <c r="BM293" s="22" t="s">
        <v>909</v>
      </c>
    </row>
    <row r="294" spans="2:65" s="1" customFormat="1" ht="16.5" customHeight="1">
      <c r="B294" s="39"/>
      <c r="C294" s="190" t="s">
        <v>910</v>
      </c>
      <c r="D294" s="190" t="s">
        <v>140</v>
      </c>
      <c r="E294" s="191" t="s">
        <v>911</v>
      </c>
      <c r="F294" s="192" t="s">
        <v>912</v>
      </c>
      <c r="G294" s="193" t="s">
        <v>546</v>
      </c>
      <c r="H294" s="194">
        <v>10</v>
      </c>
      <c r="I294" s="195"/>
      <c r="J294" s="196">
        <f>ROUND(I294*H294,0)</f>
        <v>0</v>
      </c>
      <c r="K294" s="192" t="s">
        <v>632</v>
      </c>
      <c r="L294" s="59"/>
      <c r="M294" s="197" t="s">
        <v>22</v>
      </c>
      <c r="N294" s="198" t="s">
        <v>41</v>
      </c>
      <c r="O294" s="40"/>
      <c r="P294" s="199">
        <f>O294*H294</f>
        <v>0</v>
      </c>
      <c r="Q294" s="199">
        <v>6.0000000000000002E-5</v>
      </c>
      <c r="R294" s="199">
        <f>Q294*H294</f>
        <v>6.0000000000000006E-4</v>
      </c>
      <c r="S294" s="199">
        <v>0</v>
      </c>
      <c r="T294" s="200">
        <f>S294*H294</f>
        <v>0</v>
      </c>
      <c r="AR294" s="22" t="s">
        <v>179</v>
      </c>
      <c r="AT294" s="22" t="s">
        <v>140</v>
      </c>
      <c r="AU294" s="22" t="s">
        <v>79</v>
      </c>
      <c r="AY294" s="22" t="s">
        <v>137</v>
      </c>
      <c r="BE294" s="201">
        <f>IF(N294="základní",J294,0)</f>
        <v>0</v>
      </c>
      <c r="BF294" s="201">
        <f>IF(N294="snížená",J294,0)</f>
        <v>0</v>
      </c>
      <c r="BG294" s="201">
        <f>IF(N294="zákl. přenesená",J294,0)</f>
        <v>0</v>
      </c>
      <c r="BH294" s="201">
        <f>IF(N294="sníž. přenesená",J294,0)</f>
        <v>0</v>
      </c>
      <c r="BI294" s="201">
        <f>IF(N294="nulová",J294,0)</f>
        <v>0</v>
      </c>
      <c r="BJ294" s="22" t="s">
        <v>10</v>
      </c>
      <c r="BK294" s="201">
        <f>ROUND(I294*H294,0)</f>
        <v>0</v>
      </c>
      <c r="BL294" s="22" t="s">
        <v>179</v>
      </c>
      <c r="BM294" s="22" t="s">
        <v>913</v>
      </c>
    </row>
    <row r="295" spans="2:65" s="1" customFormat="1" ht="25.5" customHeight="1">
      <c r="B295" s="39"/>
      <c r="C295" s="225" t="s">
        <v>296</v>
      </c>
      <c r="D295" s="225" t="s">
        <v>215</v>
      </c>
      <c r="E295" s="226" t="s">
        <v>914</v>
      </c>
      <c r="F295" s="227" t="s">
        <v>915</v>
      </c>
      <c r="G295" s="228" t="s">
        <v>143</v>
      </c>
      <c r="H295" s="229">
        <v>1</v>
      </c>
      <c r="I295" s="230"/>
      <c r="J295" s="231">
        <f>ROUND(I295*H295,0)</f>
        <v>0</v>
      </c>
      <c r="K295" s="227" t="s">
        <v>22</v>
      </c>
      <c r="L295" s="232"/>
      <c r="M295" s="233" t="s">
        <v>22</v>
      </c>
      <c r="N295" s="234" t="s">
        <v>41</v>
      </c>
      <c r="O295" s="40"/>
      <c r="P295" s="199">
        <f>O295*H295</f>
        <v>0</v>
      </c>
      <c r="Q295" s="199">
        <v>0.05</v>
      </c>
      <c r="R295" s="199">
        <f>Q295*H295</f>
        <v>0.05</v>
      </c>
      <c r="S295" s="199">
        <v>0</v>
      </c>
      <c r="T295" s="200">
        <f>S295*H295</f>
        <v>0</v>
      </c>
      <c r="AR295" s="22" t="s">
        <v>218</v>
      </c>
      <c r="AT295" s="22" t="s">
        <v>215</v>
      </c>
      <c r="AU295" s="22" t="s">
        <v>79</v>
      </c>
      <c r="AY295" s="22" t="s">
        <v>137</v>
      </c>
      <c r="BE295" s="201">
        <f>IF(N295="základní",J295,0)</f>
        <v>0</v>
      </c>
      <c r="BF295" s="201">
        <f>IF(N295="snížená",J295,0)</f>
        <v>0</v>
      </c>
      <c r="BG295" s="201">
        <f>IF(N295="zákl. přenesená",J295,0)</f>
        <v>0</v>
      </c>
      <c r="BH295" s="201">
        <f>IF(N295="sníž. přenesená",J295,0)</f>
        <v>0</v>
      </c>
      <c r="BI295" s="201">
        <f>IF(N295="nulová",J295,0)</f>
        <v>0</v>
      </c>
      <c r="BJ295" s="22" t="s">
        <v>10</v>
      </c>
      <c r="BK295" s="201">
        <f>ROUND(I295*H295,0)</f>
        <v>0</v>
      </c>
      <c r="BL295" s="22" t="s">
        <v>179</v>
      </c>
      <c r="BM295" s="22" t="s">
        <v>916</v>
      </c>
    </row>
    <row r="296" spans="2:65" s="1" customFormat="1" ht="25.5" customHeight="1">
      <c r="B296" s="39"/>
      <c r="C296" s="190" t="s">
        <v>917</v>
      </c>
      <c r="D296" s="190" t="s">
        <v>140</v>
      </c>
      <c r="E296" s="191" t="s">
        <v>918</v>
      </c>
      <c r="F296" s="192" t="s">
        <v>919</v>
      </c>
      <c r="G296" s="193" t="s">
        <v>546</v>
      </c>
      <c r="H296" s="194">
        <v>260</v>
      </c>
      <c r="I296" s="195"/>
      <c r="J296" s="196">
        <f>ROUND(I296*H296,0)</f>
        <v>0</v>
      </c>
      <c r="K296" s="192" t="s">
        <v>632</v>
      </c>
      <c r="L296" s="59"/>
      <c r="M296" s="197" t="s">
        <v>22</v>
      </c>
      <c r="N296" s="198" t="s">
        <v>41</v>
      </c>
      <c r="O296" s="40"/>
      <c r="P296" s="199">
        <f>O296*H296</f>
        <v>0</v>
      </c>
      <c r="Q296" s="199">
        <v>0</v>
      </c>
      <c r="R296" s="199">
        <f>Q296*H296</f>
        <v>0</v>
      </c>
      <c r="S296" s="199">
        <v>0</v>
      </c>
      <c r="T296" s="200">
        <f>S296*H296</f>
        <v>0</v>
      </c>
      <c r="AR296" s="22" t="s">
        <v>144</v>
      </c>
      <c r="AT296" s="22" t="s">
        <v>140</v>
      </c>
      <c r="AU296" s="22" t="s">
        <v>79</v>
      </c>
      <c r="AY296" s="22" t="s">
        <v>137</v>
      </c>
      <c r="BE296" s="201">
        <f>IF(N296="základní",J296,0)</f>
        <v>0</v>
      </c>
      <c r="BF296" s="201">
        <f>IF(N296="snížená",J296,0)</f>
        <v>0</v>
      </c>
      <c r="BG296" s="201">
        <f>IF(N296="zákl. přenesená",J296,0)</f>
        <v>0</v>
      </c>
      <c r="BH296" s="201">
        <f>IF(N296="sníž. přenesená",J296,0)</f>
        <v>0</v>
      </c>
      <c r="BI296" s="201">
        <f>IF(N296="nulová",J296,0)</f>
        <v>0</v>
      </c>
      <c r="BJ296" s="22" t="s">
        <v>10</v>
      </c>
      <c r="BK296" s="201">
        <f>ROUND(I296*H296,0)</f>
        <v>0</v>
      </c>
      <c r="BL296" s="22" t="s">
        <v>144</v>
      </c>
      <c r="BM296" s="22" t="s">
        <v>920</v>
      </c>
    </row>
    <row r="297" spans="2:65" s="11" customFormat="1" ht="13.5">
      <c r="B297" s="202"/>
      <c r="C297" s="203"/>
      <c r="D297" s="204" t="s">
        <v>149</v>
      </c>
      <c r="E297" s="205" t="s">
        <v>22</v>
      </c>
      <c r="F297" s="206" t="s">
        <v>921</v>
      </c>
      <c r="G297" s="203"/>
      <c r="H297" s="207">
        <v>200</v>
      </c>
      <c r="I297" s="208"/>
      <c r="J297" s="203"/>
      <c r="K297" s="203"/>
      <c r="L297" s="209"/>
      <c r="M297" s="210"/>
      <c r="N297" s="211"/>
      <c r="O297" s="211"/>
      <c r="P297" s="211"/>
      <c r="Q297" s="211"/>
      <c r="R297" s="211"/>
      <c r="S297" s="211"/>
      <c r="T297" s="212"/>
      <c r="AT297" s="213" t="s">
        <v>149</v>
      </c>
      <c r="AU297" s="213" t="s">
        <v>79</v>
      </c>
      <c r="AV297" s="11" t="s">
        <v>79</v>
      </c>
      <c r="AW297" s="11" t="s">
        <v>34</v>
      </c>
      <c r="AX297" s="11" t="s">
        <v>70</v>
      </c>
      <c r="AY297" s="213" t="s">
        <v>137</v>
      </c>
    </row>
    <row r="298" spans="2:65" s="11" customFormat="1" ht="13.5">
      <c r="B298" s="202"/>
      <c r="C298" s="203"/>
      <c r="D298" s="204" t="s">
        <v>149</v>
      </c>
      <c r="E298" s="205" t="s">
        <v>22</v>
      </c>
      <c r="F298" s="206" t="s">
        <v>922</v>
      </c>
      <c r="G298" s="203"/>
      <c r="H298" s="207">
        <v>10</v>
      </c>
      <c r="I298" s="208"/>
      <c r="J298" s="203"/>
      <c r="K298" s="203"/>
      <c r="L298" s="209"/>
      <c r="M298" s="210"/>
      <c r="N298" s="211"/>
      <c r="O298" s="211"/>
      <c r="P298" s="211"/>
      <c r="Q298" s="211"/>
      <c r="R298" s="211"/>
      <c r="S298" s="211"/>
      <c r="T298" s="212"/>
      <c r="AT298" s="213" t="s">
        <v>149</v>
      </c>
      <c r="AU298" s="213" t="s">
        <v>79</v>
      </c>
      <c r="AV298" s="11" t="s">
        <v>79</v>
      </c>
      <c r="AW298" s="11" t="s">
        <v>34</v>
      </c>
      <c r="AX298" s="11" t="s">
        <v>70</v>
      </c>
      <c r="AY298" s="213" t="s">
        <v>137</v>
      </c>
    </row>
    <row r="299" spans="2:65" s="11" customFormat="1" ht="13.5">
      <c r="B299" s="202"/>
      <c r="C299" s="203"/>
      <c r="D299" s="204" t="s">
        <v>149</v>
      </c>
      <c r="E299" s="205" t="s">
        <v>22</v>
      </c>
      <c r="F299" s="206" t="s">
        <v>923</v>
      </c>
      <c r="G299" s="203"/>
      <c r="H299" s="207">
        <v>50</v>
      </c>
      <c r="I299" s="208"/>
      <c r="J299" s="203"/>
      <c r="K299" s="203"/>
      <c r="L299" s="209"/>
      <c r="M299" s="210"/>
      <c r="N299" s="211"/>
      <c r="O299" s="211"/>
      <c r="P299" s="211"/>
      <c r="Q299" s="211"/>
      <c r="R299" s="211"/>
      <c r="S299" s="211"/>
      <c r="T299" s="212"/>
      <c r="AT299" s="213" t="s">
        <v>149</v>
      </c>
      <c r="AU299" s="213" t="s">
        <v>79</v>
      </c>
      <c r="AV299" s="11" t="s">
        <v>79</v>
      </c>
      <c r="AW299" s="11" t="s">
        <v>34</v>
      </c>
      <c r="AX299" s="11" t="s">
        <v>70</v>
      </c>
      <c r="AY299" s="213" t="s">
        <v>137</v>
      </c>
    </row>
    <row r="300" spans="2:65" s="12" customFormat="1" ht="13.5">
      <c r="B300" s="214"/>
      <c r="C300" s="215"/>
      <c r="D300" s="204" t="s">
        <v>149</v>
      </c>
      <c r="E300" s="216" t="s">
        <v>22</v>
      </c>
      <c r="F300" s="217" t="s">
        <v>151</v>
      </c>
      <c r="G300" s="215"/>
      <c r="H300" s="218">
        <v>260</v>
      </c>
      <c r="I300" s="219"/>
      <c r="J300" s="215"/>
      <c r="K300" s="215"/>
      <c r="L300" s="220"/>
      <c r="M300" s="221"/>
      <c r="N300" s="222"/>
      <c r="O300" s="222"/>
      <c r="P300" s="222"/>
      <c r="Q300" s="222"/>
      <c r="R300" s="222"/>
      <c r="S300" s="222"/>
      <c r="T300" s="223"/>
      <c r="AT300" s="224" t="s">
        <v>149</v>
      </c>
      <c r="AU300" s="224" t="s">
        <v>79</v>
      </c>
      <c r="AV300" s="12" t="s">
        <v>144</v>
      </c>
      <c r="AW300" s="12" t="s">
        <v>34</v>
      </c>
      <c r="AX300" s="12" t="s">
        <v>10</v>
      </c>
      <c r="AY300" s="224" t="s">
        <v>137</v>
      </c>
    </row>
    <row r="301" spans="2:65" s="1" customFormat="1" ht="25.5" customHeight="1">
      <c r="B301" s="39"/>
      <c r="C301" s="190" t="s">
        <v>301</v>
      </c>
      <c r="D301" s="190" t="s">
        <v>140</v>
      </c>
      <c r="E301" s="191" t="s">
        <v>924</v>
      </c>
      <c r="F301" s="192" t="s">
        <v>925</v>
      </c>
      <c r="G301" s="193" t="s">
        <v>189</v>
      </c>
      <c r="H301" s="194">
        <v>0.251</v>
      </c>
      <c r="I301" s="195"/>
      <c r="J301" s="196">
        <f>ROUND(I301*H301,0)</f>
        <v>0</v>
      </c>
      <c r="K301" s="192" t="s">
        <v>632</v>
      </c>
      <c r="L301" s="59"/>
      <c r="M301" s="197" t="s">
        <v>22</v>
      </c>
      <c r="N301" s="198" t="s">
        <v>41</v>
      </c>
      <c r="O301" s="40"/>
      <c r="P301" s="199">
        <f>O301*H301</f>
        <v>0</v>
      </c>
      <c r="Q301" s="199">
        <v>0</v>
      </c>
      <c r="R301" s="199">
        <f>Q301*H301</f>
        <v>0</v>
      </c>
      <c r="S301" s="199">
        <v>0</v>
      </c>
      <c r="T301" s="200">
        <f>S301*H301</f>
        <v>0</v>
      </c>
      <c r="AR301" s="22" t="s">
        <v>179</v>
      </c>
      <c r="AT301" s="22" t="s">
        <v>140</v>
      </c>
      <c r="AU301" s="22" t="s">
        <v>79</v>
      </c>
      <c r="AY301" s="22" t="s">
        <v>137</v>
      </c>
      <c r="BE301" s="201">
        <f>IF(N301="základní",J301,0)</f>
        <v>0</v>
      </c>
      <c r="BF301" s="201">
        <f>IF(N301="snížená",J301,0)</f>
        <v>0</v>
      </c>
      <c r="BG301" s="201">
        <f>IF(N301="zákl. přenesená",J301,0)</f>
        <v>0</v>
      </c>
      <c r="BH301" s="201">
        <f>IF(N301="sníž. přenesená",J301,0)</f>
        <v>0</v>
      </c>
      <c r="BI301" s="201">
        <f>IF(N301="nulová",J301,0)</f>
        <v>0</v>
      </c>
      <c r="BJ301" s="22" t="s">
        <v>10</v>
      </c>
      <c r="BK301" s="201">
        <f>ROUND(I301*H301,0)</f>
        <v>0</v>
      </c>
      <c r="BL301" s="22" t="s">
        <v>179</v>
      </c>
      <c r="BM301" s="22" t="s">
        <v>926</v>
      </c>
    </row>
    <row r="302" spans="2:65" s="10" customFormat="1" ht="29.85" customHeight="1">
      <c r="B302" s="174"/>
      <c r="C302" s="175"/>
      <c r="D302" s="176" t="s">
        <v>69</v>
      </c>
      <c r="E302" s="188" t="s">
        <v>927</v>
      </c>
      <c r="F302" s="188" t="s">
        <v>928</v>
      </c>
      <c r="G302" s="175"/>
      <c r="H302" s="175"/>
      <c r="I302" s="178"/>
      <c r="J302" s="189">
        <f>BK302</f>
        <v>0</v>
      </c>
      <c r="K302" s="175"/>
      <c r="L302" s="180"/>
      <c r="M302" s="181"/>
      <c r="N302" s="182"/>
      <c r="O302" s="182"/>
      <c r="P302" s="183">
        <f>SUM(P303:P323)</f>
        <v>0</v>
      </c>
      <c r="Q302" s="182"/>
      <c r="R302" s="183">
        <f>SUM(R303:R323)</f>
        <v>2.5766603999999997</v>
      </c>
      <c r="S302" s="182"/>
      <c r="T302" s="184">
        <f>SUM(T303:T323)</f>
        <v>0</v>
      </c>
      <c r="AR302" s="185" t="s">
        <v>79</v>
      </c>
      <c r="AT302" s="186" t="s">
        <v>69</v>
      </c>
      <c r="AU302" s="186" t="s">
        <v>10</v>
      </c>
      <c r="AY302" s="185" t="s">
        <v>137</v>
      </c>
      <c r="BK302" s="187">
        <f>SUM(BK303:BK323)</f>
        <v>0</v>
      </c>
    </row>
    <row r="303" spans="2:65" s="1" customFormat="1" ht="25.5" customHeight="1">
      <c r="B303" s="39"/>
      <c r="C303" s="190" t="s">
        <v>929</v>
      </c>
      <c r="D303" s="190" t="s">
        <v>140</v>
      </c>
      <c r="E303" s="191" t="s">
        <v>930</v>
      </c>
      <c r="F303" s="192" t="s">
        <v>931</v>
      </c>
      <c r="G303" s="193" t="s">
        <v>173</v>
      </c>
      <c r="H303" s="194">
        <v>19.25</v>
      </c>
      <c r="I303" s="195"/>
      <c r="J303" s="196">
        <f>ROUND(I303*H303,0)</f>
        <v>0</v>
      </c>
      <c r="K303" s="192" t="s">
        <v>632</v>
      </c>
      <c r="L303" s="59"/>
      <c r="M303" s="197" t="s">
        <v>22</v>
      </c>
      <c r="N303" s="198" t="s">
        <v>41</v>
      </c>
      <c r="O303" s="40"/>
      <c r="P303" s="199">
        <f>O303*H303</f>
        <v>0</v>
      </c>
      <c r="Q303" s="199">
        <v>3.9199999999999999E-3</v>
      </c>
      <c r="R303" s="199">
        <f>Q303*H303</f>
        <v>7.5459999999999999E-2</v>
      </c>
      <c r="S303" s="199">
        <v>0</v>
      </c>
      <c r="T303" s="200">
        <f>S303*H303</f>
        <v>0</v>
      </c>
      <c r="AR303" s="22" t="s">
        <v>179</v>
      </c>
      <c r="AT303" s="22" t="s">
        <v>140</v>
      </c>
      <c r="AU303" s="22" t="s">
        <v>79</v>
      </c>
      <c r="AY303" s="22" t="s">
        <v>137</v>
      </c>
      <c r="BE303" s="201">
        <f>IF(N303="základní",J303,0)</f>
        <v>0</v>
      </c>
      <c r="BF303" s="201">
        <f>IF(N303="snížená",J303,0)</f>
        <v>0</v>
      </c>
      <c r="BG303" s="201">
        <f>IF(N303="zákl. přenesená",J303,0)</f>
        <v>0</v>
      </c>
      <c r="BH303" s="201">
        <f>IF(N303="sníž. přenesená",J303,0)</f>
        <v>0</v>
      </c>
      <c r="BI303" s="201">
        <f>IF(N303="nulová",J303,0)</f>
        <v>0</v>
      </c>
      <c r="BJ303" s="22" t="s">
        <v>10</v>
      </c>
      <c r="BK303" s="201">
        <f>ROUND(I303*H303,0)</f>
        <v>0</v>
      </c>
      <c r="BL303" s="22" t="s">
        <v>179</v>
      </c>
      <c r="BM303" s="22" t="s">
        <v>932</v>
      </c>
    </row>
    <row r="304" spans="2:65" s="11" customFormat="1" ht="13.5">
      <c r="B304" s="202"/>
      <c r="C304" s="203"/>
      <c r="D304" s="204" t="s">
        <v>149</v>
      </c>
      <c r="E304" s="205" t="s">
        <v>22</v>
      </c>
      <c r="F304" s="206" t="s">
        <v>834</v>
      </c>
      <c r="G304" s="203"/>
      <c r="H304" s="207">
        <v>9</v>
      </c>
      <c r="I304" s="208"/>
      <c r="J304" s="203"/>
      <c r="K304" s="203"/>
      <c r="L304" s="209"/>
      <c r="M304" s="210"/>
      <c r="N304" s="211"/>
      <c r="O304" s="211"/>
      <c r="P304" s="211"/>
      <c r="Q304" s="211"/>
      <c r="R304" s="211"/>
      <c r="S304" s="211"/>
      <c r="T304" s="212"/>
      <c r="AT304" s="213" t="s">
        <v>149</v>
      </c>
      <c r="AU304" s="213" t="s">
        <v>79</v>
      </c>
      <c r="AV304" s="11" t="s">
        <v>79</v>
      </c>
      <c r="AW304" s="11" t="s">
        <v>34</v>
      </c>
      <c r="AX304" s="11" t="s">
        <v>70</v>
      </c>
      <c r="AY304" s="213" t="s">
        <v>137</v>
      </c>
    </row>
    <row r="305" spans="2:65" s="11" customFormat="1" ht="13.5">
      <c r="B305" s="202"/>
      <c r="C305" s="203"/>
      <c r="D305" s="204" t="s">
        <v>149</v>
      </c>
      <c r="E305" s="205" t="s">
        <v>22</v>
      </c>
      <c r="F305" s="206" t="s">
        <v>835</v>
      </c>
      <c r="G305" s="203"/>
      <c r="H305" s="207">
        <v>10.25</v>
      </c>
      <c r="I305" s="208"/>
      <c r="J305" s="203"/>
      <c r="K305" s="203"/>
      <c r="L305" s="209"/>
      <c r="M305" s="210"/>
      <c r="N305" s="211"/>
      <c r="O305" s="211"/>
      <c r="P305" s="211"/>
      <c r="Q305" s="211"/>
      <c r="R305" s="211"/>
      <c r="S305" s="211"/>
      <c r="T305" s="212"/>
      <c r="AT305" s="213" t="s">
        <v>149</v>
      </c>
      <c r="AU305" s="213" t="s">
        <v>79</v>
      </c>
      <c r="AV305" s="11" t="s">
        <v>79</v>
      </c>
      <c r="AW305" s="11" t="s">
        <v>34</v>
      </c>
      <c r="AX305" s="11" t="s">
        <v>70</v>
      </c>
      <c r="AY305" s="213" t="s">
        <v>137</v>
      </c>
    </row>
    <row r="306" spans="2:65" s="12" customFormat="1" ht="13.5">
      <c r="B306" s="214"/>
      <c r="C306" s="215"/>
      <c r="D306" s="204" t="s">
        <v>149</v>
      </c>
      <c r="E306" s="216" t="s">
        <v>22</v>
      </c>
      <c r="F306" s="217" t="s">
        <v>151</v>
      </c>
      <c r="G306" s="215"/>
      <c r="H306" s="218">
        <v>19.25</v>
      </c>
      <c r="I306" s="219"/>
      <c r="J306" s="215"/>
      <c r="K306" s="215"/>
      <c r="L306" s="220"/>
      <c r="M306" s="221"/>
      <c r="N306" s="222"/>
      <c r="O306" s="222"/>
      <c r="P306" s="222"/>
      <c r="Q306" s="222"/>
      <c r="R306" s="222"/>
      <c r="S306" s="222"/>
      <c r="T306" s="223"/>
      <c r="AT306" s="224" t="s">
        <v>149</v>
      </c>
      <c r="AU306" s="224" t="s">
        <v>79</v>
      </c>
      <c r="AV306" s="12" t="s">
        <v>144</v>
      </c>
      <c r="AW306" s="12" t="s">
        <v>34</v>
      </c>
      <c r="AX306" s="12" t="s">
        <v>10</v>
      </c>
      <c r="AY306" s="224" t="s">
        <v>137</v>
      </c>
    </row>
    <row r="307" spans="2:65" s="1" customFormat="1" ht="25.5" customHeight="1">
      <c r="B307" s="39"/>
      <c r="C307" s="225" t="s">
        <v>305</v>
      </c>
      <c r="D307" s="225" t="s">
        <v>215</v>
      </c>
      <c r="E307" s="226" t="s">
        <v>933</v>
      </c>
      <c r="F307" s="227" t="s">
        <v>934</v>
      </c>
      <c r="G307" s="228" t="s">
        <v>143</v>
      </c>
      <c r="H307" s="229">
        <v>18</v>
      </c>
      <c r="I307" s="230"/>
      <c r="J307" s="231">
        <f>ROUND(I307*H307,0)</f>
        <v>0</v>
      </c>
      <c r="K307" s="227" t="s">
        <v>632</v>
      </c>
      <c r="L307" s="232"/>
      <c r="M307" s="233" t="s">
        <v>22</v>
      </c>
      <c r="N307" s="234" t="s">
        <v>41</v>
      </c>
      <c r="O307" s="40"/>
      <c r="P307" s="199">
        <f>O307*H307</f>
        <v>0</v>
      </c>
      <c r="Q307" s="199">
        <v>4.9000000000000002E-2</v>
      </c>
      <c r="R307" s="199">
        <f>Q307*H307</f>
        <v>0.88200000000000001</v>
      </c>
      <c r="S307" s="199">
        <v>0</v>
      </c>
      <c r="T307" s="200">
        <f>S307*H307</f>
        <v>0</v>
      </c>
      <c r="AR307" s="22" t="s">
        <v>218</v>
      </c>
      <c r="AT307" s="22" t="s">
        <v>215</v>
      </c>
      <c r="AU307" s="22" t="s">
        <v>79</v>
      </c>
      <c r="AY307" s="22" t="s">
        <v>137</v>
      </c>
      <c r="BE307" s="201">
        <f>IF(N307="základní",J307,0)</f>
        <v>0</v>
      </c>
      <c r="BF307" s="201">
        <f>IF(N307="snížená",J307,0)</f>
        <v>0</v>
      </c>
      <c r="BG307" s="201">
        <f>IF(N307="zákl. přenesená",J307,0)</f>
        <v>0</v>
      </c>
      <c r="BH307" s="201">
        <f>IF(N307="sníž. přenesená",J307,0)</f>
        <v>0</v>
      </c>
      <c r="BI307" s="201">
        <f>IF(N307="nulová",J307,0)</f>
        <v>0</v>
      </c>
      <c r="BJ307" s="22" t="s">
        <v>10</v>
      </c>
      <c r="BK307" s="201">
        <f>ROUND(I307*H307,0)</f>
        <v>0</v>
      </c>
      <c r="BL307" s="22" t="s">
        <v>179</v>
      </c>
      <c r="BM307" s="22" t="s">
        <v>935</v>
      </c>
    </row>
    <row r="308" spans="2:65" s="1" customFormat="1" ht="25.5" customHeight="1">
      <c r="B308" s="39"/>
      <c r="C308" s="190" t="s">
        <v>936</v>
      </c>
      <c r="D308" s="190" t="s">
        <v>140</v>
      </c>
      <c r="E308" s="191" t="s">
        <v>937</v>
      </c>
      <c r="F308" s="192" t="s">
        <v>938</v>
      </c>
      <c r="G308" s="193" t="s">
        <v>173</v>
      </c>
      <c r="H308" s="194">
        <v>19.25</v>
      </c>
      <c r="I308" s="195"/>
      <c r="J308" s="196">
        <f>ROUND(I308*H308,0)</f>
        <v>0</v>
      </c>
      <c r="K308" s="192" t="s">
        <v>632</v>
      </c>
      <c r="L308" s="59"/>
      <c r="M308" s="197" t="s">
        <v>22</v>
      </c>
      <c r="N308" s="198" t="s">
        <v>41</v>
      </c>
      <c r="O308" s="40"/>
      <c r="P308" s="199">
        <f>O308*H308</f>
        <v>0</v>
      </c>
      <c r="Q308" s="199">
        <v>2.4499999999999999E-3</v>
      </c>
      <c r="R308" s="199">
        <f>Q308*H308</f>
        <v>4.7162499999999996E-2</v>
      </c>
      <c r="S308" s="199">
        <v>0</v>
      </c>
      <c r="T308" s="200">
        <f>S308*H308</f>
        <v>0</v>
      </c>
      <c r="AR308" s="22" t="s">
        <v>179</v>
      </c>
      <c r="AT308" s="22" t="s">
        <v>140</v>
      </c>
      <c r="AU308" s="22" t="s">
        <v>79</v>
      </c>
      <c r="AY308" s="22" t="s">
        <v>137</v>
      </c>
      <c r="BE308" s="201">
        <f>IF(N308="základní",J308,0)</f>
        <v>0</v>
      </c>
      <c r="BF308" s="201">
        <f>IF(N308="snížená",J308,0)</f>
        <v>0</v>
      </c>
      <c r="BG308" s="201">
        <f>IF(N308="zákl. přenesená",J308,0)</f>
        <v>0</v>
      </c>
      <c r="BH308" s="201">
        <f>IF(N308="sníž. přenesená",J308,0)</f>
        <v>0</v>
      </c>
      <c r="BI308" s="201">
        <f>IF(N308="nulová",J308,0)</f>
        <v>0</v>
      </c>
      <c r="BJ308" s="22" t="s">
        <v>10</v>
      </c>
      <c r="BK308" s="201">
        <f>ROUND(I308*H308,0)</f>
        <v>0</v>
      </c>
      <c r="BL308" s="22" t="s">
        <v>179</v>
      </c>
      <c r="BM308" s="22" t="s">
        <v>939</v>
      </c>
    </row>
    <row r="309" spans="2:65" s="11" customFormat="1" ht="13.5">
      <c r="B309" s="202"/>
      <c r="C309" s="203"/>
      <c r="D309" s="204" t="s">
        <v>149</v>
      </c>
      <c r="E309" s="205" t="s">
        <v>22</v>
      </c>
      <c r="F309" s="206" t="s">
        <v>834</v>
      </c>
      <c r="G309" s="203"/>
      <c r="H309" s="207">
        <v>9</v>
      </c>
      <c r="I309" s="208"/>
      <c r="J309" s="203"/>
      <c r="K309" s="203"/>
      <c r="L309" s="209"/>
      <c r="M309" s="210"/>
      <c r="N309" s="211"/>
      <c r="O309" s="211"/>
      <c r="P309" s="211"/>
      <c r="Q309" s="211"/>
      <c r="R309" s="211"/>
      <c r="S309" s="211"/>
      <c r="T309" s="212"/>
      <c r="AT309" s="213" t="s">
        <v>149</v>
      </c>
      <c r="AU309" s="213" t="s">
        <v>79</v>
      </c>
      <c r="AV309" s="11" t="s">
        <v>79</v>
      </c>
      <c r="AW309" s="11" t="s">
        <v>34</v>
      </c>
      <c r="AX309" s="11" t="s">
        <v>70</v>
      </c>
      <c r="AY309" s="213" t="s">
        <v>137</v>
      </c>
    </row>
    <row r="310" spans="2:65" s="11" customFormat="1" ht="13.5">
      <c r="B310" s="202"/>
      <c r="C310" s="203"/>
      <c r="D310" s="204" t="s">
        <v>149</v>
      </c>
      <c r="E310" s="205" t="s">
        <v>22</v>
      </c>
      <c r="F310" s="206" t="s">
        <v>835</v>
      </c>
      <c r="G310" s="203"/>
      <c r="H310" s="207">
        <v>10.25</v>
      </c>
      <c r="I310" s="208"/>
      <c r="J310" s="203"/>
      <c r="K310" s="203"/>
      <c r="L310" s="209"/>
      <c r="M310" s="210"/>
      <c r="N310" s="211"/>
      <c r="O310" s="211"/>
      <c r="P310" s="211"/>
      <c r="Q310" s="211"/>
      <c r="R310" s="211"/>
      <c r="S310" s="211"/>
      <c r="T310" s="212"/>
      <c r="AT310" s="213" t="s">
        <v>149</v>
      </c>
      <c r="AU310" s="213" t="s">
        <v>79</v>
      </c>
      <c r="AV310" s="11" t="s">
        <v>79</v>
      </c>
      <c r="AW310" s="11" t="s">
        <v>34</v>
      </c>
      <c r="AX310" s="11" t="s">
        <v>70</v>
      </c>
      <c r="AY310" s="213" t="s">
        <v>137</v>
      </c>
    </row>
    <row r="311" spans="2:65" s="12" customFormat="1" ht="13.5">
      <c r="B311" s="214"/>
      <c r="C311" s="215"/>
      <c r="D311" s="204" t="s">
        <v>149</v>
      </c>
      <c r="E311" s="216" t="s">
        <v>22</v>
      </c>
      <c r="F311" s="217" t="s">
        <v>151</v>
      </c>
      <c r="G311" s="215"/>
      <c r="H311" s="218">
        <v>19.25</v>
      </c>
      <c r="I311" s="219"/>
      <c r="J311" s="215"/>
      <c r="K311" s="215"/>
      <c r="L311" s="220"/>
      <c r="M311" s="221"/>
      <c r="N311" s="222"/>
      <c r="O311" s="222"/>
      <c r="P311" s="222"/>
      <c r="Q311" s="222"/>
      <c r="R311" s="222"/>
      <c r="S311" s="222"/>
      <c r="T311" s="223"/>
      <c r="AT311" s="224" t="s">
        <v>149</v>
      </c>
      <c r="AU311" s="224" t="s">
        <v>79</v>
      </c>
      <c r="AV311" s="12" t="s">
        <v>144</v>
      </c>
      <c r="AW311" s="12" t="s">
        <v>34</v>
      </c>
      <c r="AX311" s="12" t="s">
        <v>10</v>
      </c>
      <c r="AY311" s="224" t="s">
        <v>137</v>
      </c>
    </row>
    <row r="312" spans="2:65" s="1" customFormat="1" ht="25.5" customHeight="1">
      <c r="B312" s="39"/>
      <c r="C312" s="225" t="s">
        <v>310</v>
      </c>
      <c r="D312" s="225" t="s">
        <v>215</v>
      </c>
      <c r="E312" s="226" t="s">
        <v>940</v>
      </c>
      <c r="F312" s="227" t="s">
        <v>941</v>
      </c>
      <c r="G312" s="228" t="s">
        <v>143</v>
      </c>
      <c r="H312" s="229">
        <v>18</v>
      </c>
      <c r="I312" s="230"/>
      <c r="J312" s="231">
        <f>ROUND(I312*H312,0)</f>
        <v>0</v>
      </c>
      <c r="K312" s="227" t="s">
        <v>632</v>
      </c>
      <c r="L312" s="232"/>
      <c r="M312" s="233" t="s">
        <v>22</v>
      </c>
      <c r="N312" s="234" t="s">
        <v>41</v>
      </c>
      <c r="O312" s="40"/>
      <c r="P312" s="199">
        <f>O312*H312</f>
        <v>0</v>
      </c>
      <c r="Q312" s="199">
        <v>4.9000000000000002E-2</v>
      </c>
      <c r="R312" s="199">
        <f>Q312*H312</f>
        <v>0.88200000000000001</v>
      </c>
      <c r="S312" s="199">
        <v>0</v>
      </c>
      <c r="T312" s="200">
        <f>S312*H312</f>
        <v>0</v>
      </c>
      <c r="AR312" s="22" t="s">
        <v>218</v>
      </c>
      <c r="AT312" s="22" t="s">
        <v>215</v>
      </c>
      <c r="AU312" s="22" t="s">
        <v>79</v>
      </c>
      <c r="AY312" s="22" t="s">
        <v>137</v>
      </c>
      <c r="BE312" s="201">
        <f>IF(N312="základní",J312,0)</f>
        <v>0</v>
      </c>
      <c r="BF312" s="201">
        <f>IF(N312="snížená",J312,0)</f>
        <v>0</v>
      </c>
      <c r="BG312" s="201">
        <f>IF(N312="zákl. přenesená",J312,0)</f>
        <v>0</v>
      </c>
      <c r="BH312" s="201">
        <f>IF(N312="sníž. přenesená",J312,0)</f>
        <v>0</v>
      </c>
      <c r="BI312" s="201">
        <f>IF(N312="nulová",J312,0)</f>
        <v>0</v>
      </c>
      <c r="BJ312" s="22" t="s">
        <v>10</v>
      </c>
      <c r="BK312" s="201">
        <f>ROUND(I312*H312,0)</f>
        <v>0</v>
      </c>
      <c r="BL312" s="22" t="s">
        <v>179</v>
      </c>
      <c r="BM312" s="22" t="s">
        <v>942</v>
      </c>
    </row>
    <row r="313" spans="2:65" s="11" customFormat="1" ht="13.5">
      <c r="B313" s="202"/>
      <c r="C313" s="203"/>
      <c r="D313" s="204" t="s">
        <v>149</v>
      </c>
      <c r="E313" s="203"/>
      <c r="F313" s="206" t="s">
        <v>943</v>
      </c>
      <c r="G313" s="203"/>
      <c r="H313" s="207">
        <v>18</v>
      </c>
      <c r="I313" s="208"/>
      <c r="J313" s="203"/>
      <c r="K313" s="203"/>
      <c r="L313" s="209"/>
      <c r="M313" s="210"/>
      <c r="N313" s="211"/>
      <c r="O313" s="211"/>
      <c r="P313" s="211"/>
      <c r="Q313" s="211"/>
      <c r="R313" s="211"/>
      <c r="S313" s="211"/>
      <c r="T313" s="212"/>
      <c r="AT313" s="213" t="s">
        <v>149</v>
      </c>
      <c r="AU313" s="213" t="s">
        <v>79</v>
      </c>
      <c r="AV313" s="11" t="s">
        <v>79</v>
      </c>
      <c r="AW313" s="11" t="s">
        <v>6</v>
      </c>
      <c r="AX313" s="11" t="s">
        <v>10</v>
      </c>
      <c r="AY313" s="213" t="s">
        <v>137</v>
      </c>
    </row>
    <row r="314" spans="2:65" s="1" customFormat="1" ht="25.5" customHeight="1">
      <c r="B314" s="39"/>
      <c r="C314" s="190" t="s">
        <v>944</v>
      </c>
      <c r="D314" s="190" t="s">
        <v>140</v>
      </c>
      <c r="E314" s="191" t="s">
        <v>945</v>
      </c>
      <c r="F314" s="192" t="s">
        <v>946</v>
      </c>
      <c r="G314" s="193" t="s">
        <v>147</v>
      </c>
      <c r="H314" s="194">
        <v>6.56</v>
      </c>
      <c r="I314" s="195"/>
      <c r="J314" s="196">
        <f>ROUND(I314*H314,0)</f>
        <v>0</v>
      </c>
      <c r="K314" s="192" t="s">
        <v>632</v>
      </c>
      <c r="L314" s="59"/>
      <c r="M314" s="197" t="s">
        <v>22</v>
      </c>
      <c r="N314" s="198" t="s">
        <v>41</v>
      </c>
      <c r="O314" s="40"/>
      <c r="P314" s="199">
        <f>O314*H314</f>
        <v>0</v>
      </c>
      <c r="Q314" s="199">
        <v>9.7999999999999997E-3</v>
      </c>
      <c r="R314" s="199">
        <f>Q314*H314</f>
        <v>6.4287999999999998E-2</v>
      </c>
      <c r="S314" s="199">
        <v>0</v>
      </c>
      <c r="T314" s="200">
        <f>S314*H314</f>
        <v>0</v>
      </c>
      <c r="AR314" s="22" t="s">
        <v>179</v>
      </c>
      <c r="AT314" s="22" t="s">
        <v>140</v>
      </c>
      <c r="AU314" s="22" t="s">
        <v>79</v>
      </c>
      <c r="AY314" s="22" t="s">
        <v>137</v>
      </c>
      <c r="BE314" s="201">
        <f>IF(N314="základní",J314,0)</f>
        <v>0</v>
      </c>
      <c r="BF314" s="201">
        <f>IF(N314="snížená",J314,0)</f>
        <v>0</v>
      </c>
      <c r="BG314" s="201">
        <f>IF(N314="zákl. přenesená",J314,0)</f>
        <v>0</v>
      </c>
      <c r="BH314" s="201">
        <f>IF(N314="sníž. přenesená",J314,0)</f>
        <v>0</v>
      </c>
      <c r="BI314" s="201">
        <f>IF(N314="nulová",J314,0)</f>
        <v>0</v>
      </c>
      <c r="BJ314" s="22" t="s">
        <v>10</v>
      </c>
      <c r="BK314" s="201">
        <f>ROUND(I314*H314,0)</f>
        <v>0</v>
      </c>
      <c r="BL314" s="22" t="s">
        <v>179</v>
      </c>
      <c r="BM314" s="22" t="s">
        <v>947</v>
      </c>
    </row>
    <row r="315" spans="2:65" s="11" customFormat="1" ht="13.5">
      <c r="B315" s="202"/>
      <c r="C315" s="203"/>
      <c r="D315" s="204" t="s">
        <v>149</v>
      </c>
      <c r="E315" s="205" t="s">
        <v>22</v>
      </c>
      <c r="F315" s="206" t="s">
        <v>948</v>
      </c>
      <c r="G315" s="203"/>
      <c r="H315" s="207">
        <v>6.56</v>
      </c>
      <c r="I315" s="208"/>
      <c r="J315" s="203"/>
      <c r="K315" s="203"/>
      <c r="L315" s="209"/>
      <c r="M315" s="210"/>
      <c r="N315" s="211"/>
      <c r="O315" s="211"/>
      <c r="P315" s="211"/>
      <c r="Q315" s="211"/>
      <c r="R315" s="211"/>
      <c r="S315" s="211"/>
      <c r="T315" s="212"/>
      <c r="AT315" s="213" t="s">
        <v>149</v>
      </c>
      <c r="AU315" s="213" t="s">
        <v>79</v>
      </c>
      <c r="AV315" s="11" t="s">
        <v>79</v>
      </c>
      <c r="AW315" s="11" t="s">
        <v>34</v>
      </c>
      <c r="AX315" s="11" t="s">
        <v>10</v>
      </c>
      <c r="AY315" s="213" t="s">
        <v>137</v>
      </c>
    </row>
    <row r="316" spans="2:65" s="1" customFormat="1" ht="25.5" customHeight="1">
      <c r="B316" s="39"/>
      <c r="C316" s="225" t="s">
        <v>314</v>
      </c>
      <c r="D316" s="225" t="s">
        <v>215</v>
      </c>
      <c r="E316" s="226" t="s">
        <v>949</v>
      </c>
      <c r="F316" s="227" t="s">
        <v>950</v>
      </c>
      <c r="G316" s="228" t="s">
        <v>147</v>
      </c>
      <c r="H316" s="229">
        <v>7.2160000000000002</v>
      </c>
      <c r="I316" s="230"/>
      <c r="J316" s="231">
        <f>ROUND(I316*H316,0)</f>
        <v>0</v>
      </c>
      <c r="K316" s="227" t="s">
        <v>632</v>
      </c>
      <c r="L316" s="232"/>
      <c r="M316" s="233" t="s">
        <v>22</v>
      </c>
      <c r="N316" s="234" t="s">
        <v>41</v>
      </c>
      <c r="O316" s="40"/>
      <c r="P316" s="199">
        <f>O316*H316</f>
        <v>0</v>
      </c>
      <c r="Q316" s="199">
        <v>8.5999999999999993E-2</v>
      </c>
      <c r="R316" s="199">
        <f>Q316*H316</f>
        <v>0.62057600000000002</v>
      </c>
      <c r="S316" s="199">
        <v>0</v>
      </c>
      <c r="T316" s="200">
        <f>S316*H316</f>
        <v>0</v>
      </c>
      <c r="AR316" s="22" t="s">
        <v>218</v>
      </c>
      <c r="AT316" s="22" t="s">
        <v>215</v>
      </c>
      <c r="AU316" s="22" t="s">
        <v>79</v>
      </c>
      <c r="AY316" s="22" t="s">
        <v>137</v>
      </c>
      <c r="BE316" s="201">
        <f>IF(N316="základní",J316,0)</f>
        <v>0</v>
      </c>
      <c r="BF316" s="201">
        <f>IF(N316="snížená",J316,0)</f>
        <v>0</v>
      </c>
      <c r="BG316" s="201">
        <f>IF(N316="zákl. přenesená",J316,0)</f>
        <v>0</v>
      </c>
      <c r="BH316" s="201">
        <f>IF(N316="sníž. přenesená",J316,0)</f>
        <v>0</v>
      </c>
      <c r="BI316" s="201">
        <f>IF(N316="nulová",J316,0)</f>
        <v>0</v>
      </c>
      <c r="BJ316" s="22" t="s">
        <v>10</v>
      </c>
      <c r="BK316" s="201">
        <f>ROUND(I316*H316,0)</f>
        <v>0</v>
      </c>
      <c r="BL316" s="22" t="s">
        <v>179</v>
      </c>
      <c r="BM316" s="22" t="s">
        <v>951</v>
      </c>
    </row>
    <row r="317" spans="2:65" s="11" customFormat="1" ht="13.5">
      <c r="B317" s="202"/>
      <c r="C317" s="203"/>
      <c r="D317" s="204" t="s">
        <v>149</v>
      </c>
      <c r="E317" s="203"/>
      <c r="F317" s="206" t="s">
        <v>952</v>
      </c>
      <c r="G317" s="203"/>
      <c r="H317" s="207">
        <v>7.2160000000000002</v>
      </c>
      <c r="I317" s="208"/>
      <c r="J317" s="203"/>
      <c r="K317" s="203"/>
      <c r="L317" s="209"/>
      <c r="M317" s="210"/>
      <c r="N317" s="211"/>
      <c r="O317" s="211"/>
      <c r="P317" s="211"/>
      <c r="Q317" s="211"/>
      <c r="R317" s="211"/>
      <c r="S317" s="211"/>
      <c r="T317" s="212"/>
      <c r="AT317" s="213" t="s">
        <v>149</v>
      </c>
      <c r="AU317" s="213" t="s">
        <v>79</v>
      </c>
      <c r="AV317" s="11" t="s">
        <v>79</v>
      </c>
      <c r="AW317" s="11" t="s">
        <v>6</v>
      </c>
      <c r="AX317" s="11" t="s">
        <v>10</v>
      </c>
      <c r="AY317" s="213" t="s">
        <v>137</v>
      </c>
    </row>
    <row r="318" spans="2:65" s="1" customFormat="1" ht="16.5" customHeight="1">
      <c r="B318" s="39"/>
      <c r="C318" s="190" t="s">
        <v>953</v>
      </c>
      <c r="D318" s="190" t="s">
        <v>140</v>
      </c>
      <c r="E318" s="191" t="s">
        <v>954</v>
      </c>
      <c r="F318" s="192" t="s">
        <v>955</v>
      </c>
      <c r="G318" s="193" t="s">
        <v>147</v>
      </c>
      <c r="H318" s="194">
        <v>16.690000000000001</v>
      </c>
      <c r="I318" s="195"/>
      <c r="J318" s="196">
        <f>ROUND(I318*H318,0)</f>
        <v>0</v>
      </c>
      <c r="K318" s="192" t="s">
        <v>632</v>
      </c>
      <c r="L318" s="59"/>
      <c r="M318" s="197" t="s">
        <v>22</v>
      </c>
      <c r="N318" s="198" t="s">
        <v>41</v>
      </c>
      <c r="O318" s="40"/>
      <c r="P318" s="199">
        <f>O318*H318</f>
        <v>0</v>
      </c>
      <c r="Q318" s="199">
        <v>2.9999999999999997E-4</v>
      </c>
      <c r="R318" s="199">
        <f>Q318*H318</f>
        <v>5.0070000000000002E-3</v>
      </c>
      <c r="S318" s="199">
        <v>0</v>
      </c>
      <c r="T318" s="200">
        <f>S318*H318</f>
        <v>0</v>
      </c>
      <c r="AR318" s="22" t="s">
        <v>179</v>
      </c>
      <c r="AT318" s="22" t="s">
        <v>140</v>
      </c>
      <c r="AU318" s="22" t="s">
        <v>79</v>
      </c>
      <c r="AY318" s="22" t="s">
        <v>137</v>
      </c>
      <c r="BE318" s="201">
        <f>IF(N318="základní",J318,0)</f>
        <v>0</v>
      </c>
      <c r="BF318" s="201">
        <f>IF(N318="snížená",J318,0)</f>
        <v>0</v>
      </c>
      <c r="BG318" s="201">
        <f>IF(N318="zákl. přenesená",J318,0)</f>
        <v>0</v>
      </c>
      <c r="BH318" s="201">
        <f>IF(N318="sníž. přenesená",J318,0)</f>
        <v>0</v>
      </c>
      <c r="BI318" s="201">
        <f>IF(N318="nulová",J318,0)</f>
        <v>0</v>
      </c>
      <c r="BJ318" s="22" t="s">
        <v>10</v>
      </c>
      <c r="BK318" s="201">
        <f>ROUND(I318*H318,0)</f>
        <v>0</v>
      </c>
      <c r="BL318" s="22" t="s">
        <v>179</v>
      </c>
      <c r="BM318" s="22" t="s">
        <v>956</v>
      </c>
    </row>
    <row r="319" spans="2:65" s="11" customFormat="1" ht="13.5">
      <c r="B319" s="202"/>
      <c r="C319" s="203"/>
      <c r="D319" s="204" t="s">
        <v>149</v>
      </c>
      <c r="E319" s="205" t="s">
        <v>22</v>
      </c>
      <c r="F319" s="206" t="s">
        <v>957</v>
      </c>
      <c r="G319" s="203"/>
      <c r="H319" s="207">
        <v>12.65</v>
      </c>
      <c r="I319" s="208"/>
      <c r="J319" s="203"/>
      <c r="K319" s="203"/>
      <c r="L319" s="209"/>
      <c r="M319" s="210"/>
      <c r="N319" s="211"/>
      <c r="O319" s="211"/>
      <c r="P319" s="211"/>
      <c r="Q319" s="211"/>
      <c r="R319" s="211"/>
      <c r="S319" s="211"/>
      <c r="T319" s="212"/>
      <c r="AT319" s="213" t="s">
        <v>149</v>
      </c>
      <c r="AU319" s="213" t="s">
        <v>79</v>
      </c>
      <c r="AV319" s="11" t="s">
        <v>79</v>
      </c>
      <c r="AW319" s="11" t="s">
        <v>34</v>
      </c>
      <c r="AX319" s="11" t="s">
        <v>70</v>
      </c>
      <c r="AY319" s="213" t="s">
        <v>137</v>
      </c>
    </row>
    <row r="320" spans="2:65" s="11" customFormat="1" ht="13.5">
      <c r="B320" s="202"/>
      <c r="C320" s="203"/>
      <c r="D320" s="204" t="s">
        <v>149</v>
      </c>
      <c r="E320" s="205" t="s">
        <v>22</v>
      </c>
      <c r="F320" s="206" t="s">
        <v>958</v>
      </c>
      <c r="G320" s="203"/>
      <c r="H320" s="207">
        <v>4.04</v>
      </c>
      <c r="I320" s="208"/>
      <c r="J320" s="203"/>
      <c r="K320" s="203"/>
      <c r="L320" s="209"/>
      <c r="M320" s="210"/>
      <c r="N320" s="211"/>
      <c r="O320" s="211"/>
      <c r="P320" s="211"/>
      <c r="Q320" s="211"/>
      <c r="R320" s="211"/>
      <c r="S320" s="211"/>
      <c r="T320" s="212"/>
      <c r="AT320" s="213" t="s">
        <v>149</v>
      </c>
      <c r="AU320" s="213" t="s">
        <v>79</v>
      </c>
      <c r="AV320" s="11" t="s">
        <v>79</v>
      </c>
      <c r="AW320" s="11" t="s">
        <v>34</v>
      </c>
      <c r="AX320" s="11" t="s">
        <v>70</v>
      </c>
      <c r="AY320" s="213" t="s">
        <v>137</v>
      </c>
    </row>
    <row r="321" spans="2:65" s="12" customFormat="1" ht="13.5">
      <c r="B321" s="214"/>
      <c r="C321" s="215"/>
      <c r="D321" s="204" t="s">
        <v>149</v>
      </c>
      <c r="E321" s="216" t="s">
        <v>22</v>
      </c>
      <c r="F321" s="217" t="s">
        <v>151</v>
      </c>
      <c r="G321" s="215"/>
      <c r="H321" s="218">
        <v>16.690000000000001</v>
      </c>
      <c r="I321" s="219"/>
      <c r="J321" s="215"/>
      <c r="K321" s="215"/>
      <c r="L321" s="220"/>
      <c r="M321" s="221"/>
      <c r="N321" s="222"/>
      <c r="O321" s="222"/>
      <c r="P321" s="222"/>
      <c r="Q321" s="222"/>
      <c r="R321" s="222"/>
      <c r="S321" s="222"/>
      <c r="T321" s="223"/>
      <c r="AT321" s="224" t="s">
        <v>149</v>
      </c>
      <c r="AU321" s="224" t="s">
        <v>79</v>
      </c>
      <c r="AV321" s="12" t="s">
        <v>144</v>
      </c>
      <c r="AW321" s="12" t="s">
        <v>34</v>
      </c>
      <c r="AX321" s="12" t="s">
        <v>10</v>
      </c>
      <c r="AY321" s="224" t="s">
        <v>137</v>
      </c>
    </row>
    <row r="322" spans="2:65" s="1" customFormat="1" ht="25.5" customHeight="1">
      <c r="B322" s="39"/>
      <c r="C322" s="190" t="s">
        <v>319</v>
      </c>
      <c r="D322" s="190" t="s">
        <v>140</v>
      </c>
      <c r="E322" s="191" t="s">
        <v>959</v>
      </c>
      <c r="F322" s="192" t="s">
        <v>960</v>
      </c>
      <c r="G322" s="193" t="s">
        <v>147</v>
      </c>
      <c r="H322" s="194">
        <v>16.690000000000001</v>
      </c>
      <c r="I322" s="195"/>
      <c r="J322" s="196">
        <f>ROUND(I322*H322,0)</f>
        <v>0</v>
      </c>
      <c r="K322" s="192" t="s">
        <v>632</v>
      </c>
      <c r="L322" s="59"/>
      <c r="M322" s="197" t="s">
        <v>22</v>
      </c>
      <c r="N322" s="198" t="s">
        <v>41</v>
      </c>
      <c r="O322" s="40"/>
      <c r="P322" s="199">
        <f>O322*H322</f>
        <v>0</v>
      </c>
      <c r="Q322" s="199">
        <v>1.0000000000000001E-5</v>
      </c>
      <c r="R322" s="199">
        <f>Q322*H322</f>
        <v>1.6690000000000002E-4</v>
      </c>
      <c r="S322" s="199">
        <v>0</v>
      </c>
      <c r="T322" s="200">
        <f>S322*H322</f>
        <v>0</v>
      </c>
      <c r="AR322" s="22" t="s">
        <v>179</v>
      </c>
      <c r="AT322" s="22" t="s">
        <v>140</v>
      </c>
      <c r="AU322" s="22" t="s">
        <v>79</v>
      </c>
      <c r="AY322" s="22" t="s">
        <v>137</v>
      </c>
      <c r="BE322" s="201">
        <f>IF(N322="základní",J322,0)</f>
        <v>0</v>
      </c>
      <c r="BF322" s="201">
        <f>IF(N322="snížená",J322,0)</f>
        <v>0</v>
      </c>
      <c r="BG322" s="201">
        <f>IF(N322="zákl. přenesená",J322,0)</f>
        <v>0</v>
      </c>
      <c r="BH322" s="201">
        <f>IF(N322="sníž. přenesená",J322,0)</f>
        <v>0</v>
      </c>
      <c r="BI322" s="201">
        <f>IF(N322="nulová",J322,0)</f>
        <v>0</v>
      </c>
      <c r="BJ322" s="22" t="s">
        <v>10</v>
      </c>
      <c r="BK322" s="201">
        <f>ROUND(I322*H322,0)</f>
        <v>0</v>
      </c>
      <c r="BL322" s="22" t="s">
        <v>179</v>
      </c>
      <c r="BM322" s="22" t="s">
        <v>961</v>
      </c>
    </row>
    <row r="323" spans="2:65" s="1" customFormat="1" ht="16.5" customHeight="1">
      <c r="B323" s="39"/>
      <c r="C323" s="190" t="s">
        <v>962</v>
      </c>
      <c r="D323" s="190" t="s">
        <v>140</v>
      </c>
      <c r="E323" s="191" t="s">
        <v>963</v>
      </c>
      <c r="F323" s="192" t="s">
        <v>964</v>
      </c>
      <c r="G323" s="193" t="s">
        <v>189</v>
      </c>
      <c r="H323" s="194">
        <v>2.577</v>
      </c>
      <c r="I323" s="195"/>
      <c r="J323" s="196">
        <f>ROUND(I323*H323,0)</f>
        <v>0</v>
      </c>
      <c r="K323" s="192" t="s">
        <v>632</v>
      </c>
      <c r="L323" s="59"/>
      <c r="M323" s="197" t="s">
        <v>22</v>
      </c>
      <c r="N323" s="198" t="s">
        <v>41</v>
      </c>
      <c r="O323" s="40"/>
      <c r="P323" s="199">
        <f>O323*H323</f>
        <v>0</v>
      </c>
      <c r="Q323" s="199">
        <v>0</v>
      </c>
      <c r="R323" s="199">
        <f>Q323*H323</f>
        <v>0</v>
      </c>
      <c r="S323" s="199">
        <v>0</v>
      </c>
      <c r="T323" s="200">
        <f>S323*H323</f>
        <v>0</v>
      </c>
      <c r="AR323" s="22" t="s">
        <v>179</v>
      </c>
      <c r="AT323" s="22" t="s">
        <v>140</v>
      </c>
      <c r="AU323" s="22" t="s">
        <v>79</v>
      </c>
      <c r="AY323" s="22" t="s">
        <v>137</v>
      </c>
      <c r="BE323" s="201">
        <f>IF(N323="základní",J323,0)</f>
        <v>0</v>
      </c>
      <c r="BF323" s="201">
        <f>IF(N323="snížená",J323,0)</f>
        <v>0</v>
      </c>
      <c r="BG323" s="201">
        <f>IF(N323="zákl. přenesená",J323,0)</f>
        <v>0</v>
      </c>
      <c r="BH323" s="201">
        <f>IF(N323="sníž. přenesená",J323,0)</f>
        <v>0</v>
      </c>
      <c r="BI323" s="201">
        <f>IF(N323="nulová",J323,0)</f>
        <v>0</v>
      </c>
      <c r="BJ323" s="22" t="s">
        <v>10</v>
      </c>
      <c r="BK323" s="201">
        <f>ROUND(I323*H323,0)</f>
        <v>0</v>
      </c>
      <c r="BL323" s="22" t="s">
        <v>179</v>
      </c>
      <c r="BM323" s="22" t="s">
        <v>965</v>
      </c>
    </row>
    <row r="324" spans="2:65" s="10" customFormat="1" ht="29.85" customHeight="1">
      <c r="B324" s="174"/>
      <c r="C324" s="175"/>
      <c r="D324" s="176" t="s">
        <v>69</v>
      </c>
      <c r="E324" s="188" t="s">
        <v>966</v>
      </c>
      <c r="F324" s="188" t="s">
        <v>967</v>
      </c>
      <c r="G324" s="175"/>
      <c r="H324" s="175"/>
      <c r="I324" s="178"/>
      <c r="J324" s="189">
        <f>BK324</f>
        <v>0</v>
      </c>
      <c r="K324" s="175"/>
      <c r="L324" s="180"/>
      <c r="M324" s="181"/>
      <c r="N324" s="182"/>
      <c r="O324" s="182"/>
      <c r="P324" s="183">
        <f>SUM(P325:P337)</f>
        <v>0</v>
      </c>
      <c r="Q324" s="182"/>
      <c r="R324" s="183">
        <f>SUM(R325:R337)</f>
        <v>3.2485500000000002E-3</v>
      </c>
      <c r="S324" s="182"/>
      <c r="T324" s="184">
        <f>SUM(T325:T337)</f>
        <v>0</v>
      </c>
      <c r="AR324" s="185" t="s">
        <v>79</v>
      </c>
      <c r="AT324" s="186" t="s">
        <v>69</v>
      </c>
      <c r="AU324" s="186" t="s">
        <v>10</v>
      </c>
      <c r="AY324" s="185" t="s">
        <v>137</v>
      </c>
      <c r="BK324" s="187">
        <f>SUM(BK325:BK337)</f>
        <v>0</v>
      </c>
    </row>
    <row r="325" spans="2:65" s="1" customFormat="1" ht="16.5" customHeight="1">
      <c r="B325" s="39"/>
      <c r="C325" s="190" t="s">
        <v>323</v>
      </c>
      <c r="D325" s="190" t="s">
        <v>140</v>
      </c>
      <c r="E325" s="191" t="s">
        <v>968</v>
      </c>
      <c r="F325" s="192" t="s">
        <v>969</v>
      </c>
      <c r="G325" s="193" t="s">
        <v>147</v>
      </c>
      <c r="H325" s="194">
        <v>4.0190000000000001</v>
      </c>
      <c r="I325" s="195"/>
      <c r="J325" s="196">
        <f>ROUND(I325*H325,0)</f>
        <v>0</v>
      </c>
      <c r="K325" s="192" t="s">
        <v>632</v>
      </c>
      <c r="L325" s="59"/>
      <c r="M325" s="197" t="s">
        <v>22</v>
      </c>
      <c r="N325" s="198" t="s">
        <v>41</v>
      </c>
      <c r="O325" s="40"/>
      <c r="P325" s="199">
        <f>O325*H325</f>
        <v>0</v>
      </c>
      <c r="Q325" s="199">
        <v>6.9999999999999994E-5</v>
      </c>
      <c r="R325" s="199">
        <f>Q325*H325</f>
        <v>2.8132999999999999E-4</v>
      </c>
      <c r="S325" s="199">
        <v>0</v>
      </c>
      <c r="T325" s="200">
        <f>S325*H325</f>
        <v>0</v>
      </c>
      <c r="AR325" s="22" t="s">
        <v>179</v>
      </c>
      <c r="AT325" s="22" t="s">
        <v>140</v>
      </c>
      <c r="AU325" s="22" t="s">
        <v>79</v>
      </c>
      <c r="AY325" s="22" t="s">
        <v>137</v>
      </c>
      <c r="BE325" s="201">
        <f>IF(N325="základní",J325,0)</f>
        <v>0</v>
      </c>
      <c r="BF325" s="201">
        <f>IF(N325="snížená",J325,0)</f>
        <v>0</v>
      </c>
      <c r="BG325" s="201">
        <f>IF(N325="zákl. přenesená",J325,0)</f>
        <v>0</v>
      </c>
      <c r="BH325" s="201">
        <f>IF(N325="sníž. přenesená",J325,0)</f>
        <v>0</v>
      </c>
      <c r="BI325" s="201">
        <f>IF(N325="nulová",J325,0)</f>
        <v>0</v>
      </c>
      <c r="BJ325" s="22" t="s">
        <v>10</v>
      </c>
      <c r="BK325" s="201">
        <f>ROUND(I325*H325,0)</f>
        <v>0</v>
      </c>
      <c r="BL325" s="22" t="s">
        <v>179</v>
      </c>
      <c r="BM325" s="22" t="s">
        <v>970</v>
      </c>
    </row>
    <row r="326" spans="2:65" s="11" customFormat="1" ht="13.5">
      <c r="B326" s="202"/>
      <c r="C326" s="203"/>
      <c r="D326" s="204" t="s">
        <v>149</v>
      </c>
      <c r="E326" s="205" t="s">
        <v>22</v>
      </c>
      <c r="F326" s="206" t="s">
        <v>971</v>
      </c>
      <c r="G326" s="203"/>
      <c r="H326" s="207">
        <v>4.0190000000000001</v>
      </c>
      <c r="I326" s="208"/>
      <c r="J326" s="203"/>
      <c r="K326" s="203"/>
      <c r="L326" s="209"/>
      <c r="M326" s="210"/>
      <c r="N326" s="211"/>
      <c r="O326" s="211"/>
      <c r="P326" s="211"/>
      <c r="Q326" s="211"/>
      <c r="R326" s="211"/>
      <c r="S326" s="211"/>
      <c r="T326" s="212"/>
      <c r="AT326" s="213" t="s">
        <v>149</v>
      </c>
      <c r="AU326" s="213" t="s">
        <v>79</v>
      </c>
      <c r="AV326" s="11" t="s">
        <v>79</v>
      </c>
      <c r="AW326" s="11" t="s">
        <v>34</v>
      </c>
      <c r="AX326" s="11" t="s">
        <v>10</v>
      </c>
      <c r="AY326" s="213" t="s">
        <v>137</v>
      </c>
    </row>
    <row r="327" spans="2:65" s="1" customFormat="1" ht="16.5" customHeight="1">
      <c r="B327" s="39"/>
      <c r="C327" s="190" t="s">
        <v>972</v>
      </c>
      <c r="D327" s="190" t="s">
        <v>140</v>
      </c>
      <c r="E327" s="191" t="s">
        <v>973</v>
      </c>
      <c r="F327" s="192" t="s">
        <v>974</v>
      </c>
      <c r="G327" s="193" t="s">
        <v>147</v>
      </c>
      <c r="H327" s="194">
        <v>4.0190000000000001</v>
      </c>
      <c r="I327" s="195"/>
      <c r="J327" s="196">
        <f>ROUND(I327*H327,0)</f>
        <v>0</v>
      </c>
      <c r="K327" s="192" t="s">
        <v>632</v>
      </c>
      <c r="L327" s="59"/>
      <c r="M327" s="197" t="s">
        <v>22</v>
      </c>
      <c r="N327" s="198" t="s">
        <v>41</v>
      </c>
      <c r="O327" s="40"/>
      <c r="P327" s="199">
        <f>O327*H327</f>
        <v>0</v>
      </c>
      <c r="Q327" s="199">
        <v>0</v>
      </c>
      <c r="R327" s="199">
        <f>Q327*H327</f>
        <v>0</v>
      </c>
      <c r="S327" s="199">
        <v>0</v>
      </c>
      <c r="T327" s="200">
        <f>S327*H327</f>
        <v>0</v>
      </c>
      <c r="AR327" s="22" t="s">
        <v>179</v>
      </c>
      <c r="AT327" s="22" t="s">
        <v>140</v>
      </c>
      <c r="AU327" s="22" t="s">
        <v>79</v>
      </c>
      <c r="AY327" s="22" t="s">
        <v>137</v>
      </c>
      <c r="BE327" s="201">
        <f>IF(N327="základní",J327,0)</f>
        <v>0</v>
      </c>
      <c r="BF327" s="201">
        <f>IF(N327="snížená",J327,0)</f>
        <v>0</v>
      </c>
      <c r="BG327" s="201">
        <f>IF(N327="zákl. přenesená",J327,0)</f>
        <v>0</v>
      </c>
      <c r="BH327" s="201">
        <f>IF(N327="sníž. přenesená",J327,0)</f>
        <v>0</v>
      </c>
      <c r="BI327" s="201">
        <f>IF(N327="nulová",J327,0)</f>
        <v>0</v>
      </c>
      <c r="BJ327" s="22" t="s">
        <v>10</v>
      </c>
      <c r="BK327" s="201">
        <f>ROUND(I327*H327,0)</f>
        <v>0</v>
      </c>
      <c r="BL327" s="22" t="s">
        <v>179</v>
      </c>
      <c r="BM327" s="22" t="s">
        <v>975</v>
      </c>
    </row>
    <row r="328" spans="2:65" s="11" customFormat="1" ht="13.5">
      <c r="B328" s="202"/>
      <c r="C328" s="203"/>
      <c r="D328" s="204" t="s">
        <v>149</v>
      </c>
      <c r="E328" s="205" t="s">
        <v>22</v>
      </c>
      <c r="F328" s="206" t="s">
        <v>971</v>
      </c>
      <c r="G328" s="203"/>
      <c r="H328" s="207">
        <v>4.0190000000000001</v>
      </c>
      <c r="I328" s="208"/>
      <c r="J328" s="203"/>
      <c r="K328" s="203"/>
      <c r="L328" s="209"/>
      <c r="M328" s="210"/>
      <c r="N328" s="211"/>
      <c r="O328" s="211"/>
      <c r="P328" s="211"/>
      <c r="Q328" s="211"/>
      <c r="R328" s="211"/>
      <c r="S328" s="211"/>
      <c r="T328" s="212"/>
      <c r="AT328" s="213" t="s">
        <v>149</v>
      </c>
      <c r="AU328" s="213" t="s">
        <v>79</v>
      </c>
      <c r="AV328" s="11" t="s">
        <v>79</v>
      </c>
      <c r="AW328" s="11" t="s">
        <v>34</v>
      </c>
      <c r="AX328" s="11" t="s">
        <v>10</v>
      </c>
      <c r="AY328" s="213" t="s">
        <v>137</v>
      </c>
    </row>
    <row r="329" spans="2:65" s="1" customFormat="1" ht="16.5" customHeight="1">
      <c r="B329" s="39"/>
      <c r="C329" s="190" t="s">
        <v>328</v>
      </c>
      <c r="D329" s="190" t="s">
        <v>140</v>
      </c>
      <c r="E329" s="191" t="s">
        <v>976</v>
      </c>
      <c r="F329" s="192" t="s">
        <v>977</v>
      </c>
      <c r="G329" s="193" t="s">
        <v>147</v>
      </c>
      <c r="H329" s="194">
        <v>4.0190000000000001</v>
      </c>
      <c r="I329" s="195"/>
      <c r="J329" s="196">
        <f>ROUND(I329*H329,0)</f>
        <v>0</v>
      </c>
      <c r="K329" s="192" t="s">
        <v>632</v>
      </c>
      <c r="L329" s="59"/>
      <c r="M329" s="197" t="s">
        <v>22</v>
      </c>
      <c r="N329" s="198" t="s">
        <v>41</v>
      </c>
      <c r="O329" s="40"/>
      <c r="P329" s="199">
        <f>O329*H329</f>
        <v>0</v>
      </c>
      <c r="Q329" s="199">
        <v>1.3999999999999999E-4</v>
      </c>
      <c r="R329" s="199">
        <f>Q329*H329</f>
        <v>5.6265999999999998E-4</v>
      </c>
      <c r="S329" s="199">
        <v>0</v>
      </c>
      <c r="T329" s="200">
        <f>S329*H329</f>
        <v>0</v>
      </c>
      <c r="AR329" s="22" t="s">
        <v>179</v>
      </c>
      <c r="AT329" s="22" t="s">
        <v>140</v>
      </c>
      <c r="AU329" s="22" t="s">
        <v>79</v>
      </c>
      <c r="AY329" s="22" t="s">
        <v>137</v>
      </c>
      <c r="BE329" s="201">
        <f>IF(N329="základní",J329,0)</f>
        <v>0</v>
      </c>
      <c r="BF329" s="201">
        <f>IF(N329="snížená",J329,0)</f>
        <v>0</v>
      </c>
      <c r="BG329" s="201">
        <f>IF(N329="zákl. přenesená",J329,0)</f>
        <v>0</v>
      </c>
      <c r="BH329" s="201">
        <f>IF(N329="sníž. přenesená",J329,0)</f>
        <v>0</v>
      </c>
      <c r="BI329" s="201">
        <f>IF(N329="nulová",J329,0)</f>
        <v>0</v>
      </c>
      <c r="BJ329" s="22" t="s">
        <v>10</v>
      </c>
      <c r="BK329" s="201">
        <f>ROUND(I329*H329,0)</f>
        <v>0</v>
      </c>
      <c r="BL329" s="22" t="s">
        <v>179</v>
      </c>
      <c r="BM329" s="22" t="s">
        <v>978</v>
      </c>
    </row>
    <row r="330" spans="2:65" s="11" customFormat="1" ht="13.5">
      <c r="B330" s="202"/>
      <c r="C330" s="203"/>
      <c r="D330" s="204" t="s">
        <v>149</v>
      </c>
      <c r="E330" s="205" t="s">
        <v>22</v>
      </c>
      <c r="F330" s="206" t="s">
        <v>971</v>
      </c>
      <c r="G330" s="203"/>
      <c r="H330" s="207">
        <v>4.0190000000000001</v>
      </c>
      <c r="I330" s="208"/>
      <c r="J330" s="203"/>
      <c r="K330" s="203"/>
      <c r="L330" s="209"/>
      <c r="M330" s="210"/>
      <c r="N330" s="211"/>
      <c r="O330" s="211"/>
      <c r="P330" s="211"/>
      <c r="Q330" s="211"/>
      <c r="R330" s="211"/>
      <c r="S330" s="211"/>
      <c r="T330" s="212"/>
      <c r="AT330" s="213" t="s">
        <v>149</v>
      </c>
      <c r="AU330" s="213" t="s">
        <v>79</v>
      </c>
      <c r="AV330" s="11" t="s">
        <v>79</v>
      </c>
      <c r="AW330" s="11" t="s">
        <v>34</v>
      </c>
      <c r="AX330" s="11" t="s">
        <v>10</v>
      </c>
      <c r="AY330" s="213" t="s">
        <v>137</v>
      </c>
    </row>
    <row r="331" spans="2:65" s="1" customFormat="1" ht="16.5" customHeight="1">
      <c r="B331" s="39"/>
      <c r="C331" s="190" t="s">
        <v>979</v>
      </c>
      <c r="D331" s="190" t="s">
        <v>140</v>
      </c>
      <c r="E331" s="191" t="s">
        <v>980</v>
      </c>
      <c r="F331" s="192" t="s">
        <v>981</v>
      </c>
      <c r="G331" s="193" t="s">
        <v>147</v>
      </c>
      <c r="H331" s="194">
        <v>4.0190000000000001</v>
      </c>
      <c r="I331" s="195"/>
      <c r="J331" s="196">
        <f>ROUND(I331*H331,0)</f>
        <v>0</v>
      </c>
      <c r="K331" s="192" t="s">
        <v>632</v>
      </c>
      <c r="L331" s="59"/>
      <c r="M331" s="197" t="s">
        <v>22</v>
      </c>
      <c r="N331" s="198" t="s">
        <v>41</v>
      </c>
      <c r="O331" s="40"/>
      <c r="P331" s="199">
        <f>O331*H331</f>
        <v>0</v>
      </c>
      <c r="Q331" s="199">
        <v>1.2E-4</v>
      </c>
      <c r="R331" s="199">
        <f>Q331*H331</f>
        <v>4.8228000000000002E-4</v>
      </c>
      <c r="S331" s="199">
        <v>0</v>
      </c>
      <c r="T331" s="200">
        <f>S331*H331</f>
        <v>0</v>
      </c>
      <c r="AR331" s="22" t="s">
        <v>179</v>
      </c>
      <c r="AT331" s="22" t="s">
        <v>140</v>
      </c>
      <c r="AU331" s="22" t="s">
        <v>79</v>
      </c>
      <c r="AY331" s="22" t="s">
        <v>137</v>
      </c>
      <c r="BE331" s="201">
        <f>IF(N331="základní",J331,0)</f>
        <v>0</v>
      </c>
      <c r="BF331" s="201">
        <f>IF(N331="snížená",J331,0)</f>
        <v>0</v>
      </c>
      <c r="BG331" s="201">
        <f>IF(N331="zákl. přenesená",J331,0)</f>
        <v>0</v>
      </c>
      <c r="BH331" s="201">
        <f>IF(N331="sníž. přenesená",J331,0)</f>
        <v>0</v>
      </c>
      <c r="BI331" s="201">
        <f>IF(N331="nulová",J331,0)</f>
        <v>0</v>
      </c>
      <c r="BJ331" s="22" t="s">
        <v>10</v>
      </c>
      <c r="BK331" s="201">
        <f>ROUND(I331*H331,0)</f>
        <v>0</v>
      </c>
      <c r="BL331" s="22" t="s">
        <v>179</v>
      </c>
      <c r="BM331" s="22" t="s">
        <v>982</v>
      </c>
    </row>
    <row r="332" spans="2:65" s="11" customFormat="1" ht="13.5">
      <c r="B332" s="202"/>
      <c r="C332" s="203"/>
      <c r="D332" s="204" t="s">
        <v>149</v>
      </c>
      <c r="E332" s="205" t="s">
        <v>22</v>
      </c>
      <c r="F332" s="206" t="s">
        <v>971</v>
      </c>
      <c r="G332" s="203"/>
      <c r="H332" s="207">
        <v>4.0190000000000001</v>
      </c>
      <c r="I332" s="208"/>
      <c r="J332" s="203"/>
      <c r="K332" s="203"/>
      <c r="L332" s="209"/>
      <c r="M332" s="210"/>
      <c r="N332" s="211"/>
      <c r="O332" s="211"/>
      <c r="P332" s="211"/>
      <c r="Q332" s="211"/>
      <c r="R332" s="211"/>
      <c r="S332" s="211"/>
      <c r="T332" s="212"/>
      <c r="AT332" s="213" t="s">
        <v>149</v>
      </c>
      <c r="AU332" s="213" t="s">
        <v>79</v>
      </c>
      <c r="AV332" s="11" t="s">
        <v>79</v>
      </c>
      <c r="AW332" s="11" t="s">
        <v>34</v>
      </c>
      <c r="AX332" s="11" t="s">
        <v>10</v>
      </c>
      <c r="AY332" s="213" t="s">
        <v>137</v>
      </c>
    </row>
    <row r="333" spans="2:65" s="1" customFormat="1" ht="25.5" customHeight="1">
      <c r="B333" s="39"/>
      <c r="C333" s="190" t="s">
        <v>332</v>
      </c>
      <c r="D333" s="190" t="s">
        <v>140</v>
      </c>
      <c r="E333" s="191" t="s">
        <v>983</v>
      </c>
      <c r="F333" s="192" t="s">
        <v>984</v>
      </c>
      <c r="G333" s="193" t="s">
        <v>147</v>
      </c>
      <c r="H333" s="194">
        <v>4.0190000000000001</v>
      </c>
      <c r="I333" s="195"/>
      <c r="J333" s="196">
        <f>ROUND(I333*H333,0)</f>
        <v>0</v>
      </c>
      <c r="K333" s="192" t="s">
        <v>632</v>
      </c>
      <c r="L333" s="59"/>
      <c r="M333" s="197" t="s">
        <v>22</v>
      </c>
      <c r="N333" s="198" t="s">
        <v>41</v>
      </c>
      <c r="O333" s="40"/>
      <c r="P333" s="199">
        <f>O333*H333</f>
        <v>0</v>
      </c>
      <c r="Q333" s="199">
        <v>1.2E-4</v>
      </c>
      <c r="R333" s="199">
        <f>Q333*H333</f>
        <v>4.8228000000000002E-4</v>
      </c>
      <c r="S333" s="199">
        <v>0</v>
      </c>
      <c r="T333" s="200">
        <f>S333*H333</f>
        <v>0</v>
      </c>
      <c r="AR333" s="22" t="s">
        <v>179</v>
      </c>
      <c r="AT333" s="22" t="s">
        <v>140</v>
      </c>
      <c r="AU333" s="22" t="s">
        <v>79</v>
      </c>
      <c r="AY333" s="22" t="s">
        <v>137</v>
      </c>
      <c r="BE333" s="201">
        <f>IF(N333="základní",J333,0)</f>
        <v>0</v>
      </c>
      <c r="BF333" s="201">
        <f>IF(N333="snížená",J333,0)</f>
        <v>0</v>
      </c>
      <c r="BG333" s="201">
        <f>IF(N333="zákl. přenesená",J333,0)</f>
        <v>0</v>
      </c>
      <c r="BH333" s="201">
        <f>IF(N333="sníž. přenesená",J333,0)</f>
        <v>0</v>
      </c>
      <c r="BI333" s="201">
        <f>IF(N333="nulová",J333,0)</f>
        <v>0</v>
      </c>
      <c r="BJ333" s="22" t="s">
        <v>10</v>
      </c>
      <c r="BK333" s="201">
        <f>ROUND(I333*H333,0)</f>
        <v>0</v>
      </c>
      <c r="BL333" s="22" t="s">
        <v>179</v>
      </c>
      <c r="BM333" s="22" t="s">
        <v>985</v>
      </c>
    </row>
    <row r="334" spans="2:65" s="11" customFormat="1" ht="13.5">
      <c r="B334" s="202"/>
      <c r="C334" s="203"/>
      <c r="D334" s="204" t="s">
        <v>149</v>
      </c>
      <c r="E334" s="205" t="s">
        <v>22</v>
      </c>
      <c r="F334" s="206" t="s">
        <v>971</v>
      </c>
      <c r="G334" s="203"/>
      <c r="H334" s="207">
        <v>4.0190000000000001</v>
      </c>
      <c r="I334" s="208"/>
      <c r="J334" s="203"/>
      <c r="K334" s="203"/>
      <c r="L334" s="209"/>
      <c r="M334" s="210"/>
      <c r="N334" s="211"/>
      <c r="O334" s="211"/>
      <c r="P334" s="211"/>
      <c r="Q334" s="211"/>
      <c r="R334" s="211"/>
      <c r="S334" s="211"/>
      <c r="T334" s="212"/>
      <c r="AT334" s="213" t="s">
        <v>149</v>
      </c>
      <c r="AU334" s="213" t="s">
        <v>79</v>
      </c>
      <c r="AV334" s="11" t="s">
        <v>79</v>
      </c>
      <c r="AW334" s="11" t="s">
        <v>34</v>
      </c>
      <c r="AX334" s="11" t="s">
        <v>10</v>
      </c>
      <c r="AY334" s="213" t="s">
        <v>137</v>
      </c>
    </row>
    <row r="335" spans="2:65" s="1" customFormat="1" ht="16.5" customHeight="1">
      <c r="B335" s="39"/>
      <c r="C335" s="190" t="s">
        <v>986</v>
      </c>
      <c r="D335" s="190" t="s">
        <v>140</v>
      </c>
      <c r="E335" s="191" t="s">
        <v>987</v>
      </c>
      <c r="F335" s="192" t="s">
        <v>988</v>
      </c>
      <c r="G335" s="193" t="s">
        <v>147</v>
      </c>
      <c r="H335" s="194">
        <v>4</v>
      </c>
      <c r="I335" s="195"/>
      <c r="J335" s="196">
        <f>ROUND(I335*H335,0)</f>
        <v>0</v>
      </c>
      <c r="K335" s="192" t="s">
        <v>632</v>
      </c>
      <c r="L335" s="59"/>
      <c r="M335" s="197" t="s">
        <v>22</v>
      </c>
      <c r="N335" s="198" t="s">
        <v>41</v>
      </c>
      <c r="O335" s="40"/>
      <c r="P335" s="199">
        <f>O335*H335</f>
        <v>0</v>
      </c>
      <c r="Q335" s="199">
        <v>3.6000000000000002E-4</v>
      </c>
      <c r="R335" s="199">
        <f>Q335*H335</f>
        <v>1.4400000000000001E-3</v>
      </c>
      <c r="S335" s="199">
        <v>0</v>
      </c>
      <c r="T335" s="200">
        <f>S335*H335</f>
        <v>0</v>
      </c>
      <c r="AR335" s="22" t="s">
        <v>179</v>
      </c>
      <c r="AT335" s="22" t="s">
        <v>140</v>
      </c>
      <c r="AU335" s="22" t="s">
        <v>79</v>
      </c>
      <c r="AY335" s="22" t="s">
        <v>137</v>
      </c>
      <c r="BE335" s="201">
        <f>IF(N335="základní",J335,0)</f>
        <v>0</v>
      </c>
      <c r="BF335" s="201">
        <f>IF(N335="snížená",J335,0)</f>
        <v>0</v>
      </c>
      <c r="BG335" s="201">
        <f>IF(N335="zákl. přenesená",J335,0)</f>
        <v>0</v>
      </c>
      <c r="BH335" s="201">
        <f>IF(N335="sníž. přenesená",J335,0)</f>
        <v>0</v>
      </c>
      <c r="BI335" s="201">
        <f>IF(N335="nulová",J335,0)</f>
        <v>0</v>
      </c>
      <c r="BJ335" s="22" t="s">
        <v>10</v>
      </c>
      <c r="BK335" s="201">
        <f>ROUND(I335*H335,0)</f>
        <v>0</v>
      </c>
      <c r="BL335" s="22" t="s">
        <v>179</v>
      </c>
      <c r="BM335" s="22" t="s">
        <v>989</v>
      </c>
    </row>
    <row r="336" spans="2:65" s="11" customFormat="1" ht="13.5">
      <c r="B336" s="202"/>
      <c r="C336" s="203"/>
      <c r="D336" s="204" t="s">
        <v>149</v>
      </c>
      <c r="E336" s="205" t="s">
        <v>22</v>
      </c>
      <c r="F336" s="206" t="s">
        <v>769</v>
      </c>
      <c r="G336" s="203"/>
      <c r="H336" s="207">
        <v>4</v>
      </c>
      <c r="I336" s="208"/>
      <c r="J336" s="203"/>
      <c r="K336" s="203"/>
      <c r="L336" s="209"/>
      <c r="M336" s="210"/>
      <c r="N336" s="211"/>
      <c r="O336" s="211"/>
      <c r="P336" s="211"/>
      <c r="Q336" s="211"/>
      <c r="R336" s="211"/>
      <c r="S336" s="211"/>
      <c r="T336" s="212"/>
      <c r="AT336" s="213" t="s">
        <v>149</v>
      </c>
      <c r="AU336" s="213" t="s">
        <v>79</v>
      </c>
      <c r="AV336" s="11" t="s">
        <v>79</v>
      </c>
      <c r="AW336" s="11" t="s">
        <v>34</v>
      </c>
      <c r="AX336" s="11" t="s">
        <v>10</v>
      </c>
      <c r="AY336" s="213" t="s">
        <v>137</v>
      </c>
    </row>
    <row r="337" spans="2:65" s="1" customFormat="1" ht="16.5" customHeight="1">
      <c r="B337" s="39"/>
      <c r="C337" s="190" t="s">
        <v>338</v>
      </c>
      <c r="D337" s="190" t="s">
        <v>140</v>
      </c>
      <c r="E337" s="191" t="s">
        <v>990</v>
      </c>
      <c r="F337" s="192" t="s">
        <v>991</v>
      </c>
      <c r="G337" s="193" t="s">
        <v>992</v>
      </c>
      <c r="H337" s="194">
        <v>2</v>
      </c>
      <c r="I337" s="195"/>
      <c r="J337" s="196">
        <f>ROUND(I337*H337,0)</f>
        <v>0</v>
      </c>
      <c r="K337" s="192" t="s">
        <v>632</v>
      </c>
      <c r="L337" s="59"/>
      <c r="M337" s="197" t="s">
        <v>22</v>
      </c>
      <c r="N337" s="198" t="s">
        <v>41</v>
      </c>
      <c r="O337" s="40"/>
      <c r="P337" s="199">
        <f>O337*H337</f>
        <v>0</v>
      </c>
      <c r="Q337" s="199">
        <v>0</v>
      </c>
      <c r="R337" s="199">
        <f>Q337*H337</f>
        <v>0</v>
      </c>
      <c r="S337" s="199">
        <v>0</v>
      </c>
      <c r="T337" s="200">
        <f>S337*H337</f>
        <v>0</v>
      </c>
      <c r="AR337" s="22" t="s">
        <v>144</v>
      </c>
      <c r="AT337" s="22" t="s">
        <v>140</v>
      </c>
      <c r="AU337" s="22" t="s">
        <v>79</v>
      </c>
      <c r="AY337" s="22" t="s">
        <v>137</v>
      </c>
      <c r="BE337" s="201">
        <f>IF(N337="základní",J337,0)</f>
        <v>0</v>
      </c>
      <c r="BF337" s="201">
        <f>IF(N337="snížená",J337,0)</f>
        <v>0</v>
      </c>
      <c r="BG337" s="201">
        <f>IF(N337="zákl. přenesená",J337,0)</f>
        <v>0</v>
      </c>
      <c r="BH337" s="201">
        <f>IF(N337="sníž. přenesená",J337,0)</f>
        <v>0</v>
      </c>
      <c r="BI337" s="201">
        <f>IF(N337="nulová",J337,0)</f>
        <v>0</v>
      </c>
      <c r="BJ337" s="22" t="s">
        <v>10</v>
      </c>
      <c r="BK337" s="201">
        <f>ROUND(I337*H337,0)</f>
        <v>0</v>
      </c>
      <c r="BL337" s="22" t="s">
        <v>144</v>
      </c>
      <c r="BM337" s="22" t="s">
        <v>993</v>
      </c>
    </row>
    <row r="338" spans="2:65" s="10" customFormat="1" ht="37.35" customHeight="1">
      <c r="B338" s="174"/>
      <c r="C338" s="175"/>
      <c r="D338" s="176" t="s">
        <v>69</v>
      </c>
      <c r="E338" s="177" t="s">
        <v>215</v>
      </c>
      <c r="F338" s="177" t="s">
        <v>994</v>
      </c>
      <c r="G338" s="175"/>
      <c r="H338" s="175"/>
      <c r="I338" s="178"/>
      <c r="J338" s="179">
        <f>BK338</f>
        <v>0</v>
      </c>
      <c r="K338" s="175"/>
      <c r="L338" s="180"/>
      <c r="M338" s="181"/>
      <c r="N338" s="182"/>
      <c r="O338" s="182"/>
      <c r="P338" s="183">
        <f>P339</f>
        <v>0</v>
      </c>
      <c r="Q338" s="182"/>
      <c r="R338" s="183">
        <f>R339</f>
        <v>0</v>
      </c>
      <c r="S338" s="182"/>
      <c r="T338" s="184">
        <f>T339</f>
        <v>0</v>
      </c>
      <c r="AR338" s="185" t="s">
        <v>154</v>
      </c>
      <c r="AT338" s="186" t="s">
        <v>69</v>
      </c>
      <c r="AU338" s="186" t="s">
        <v>70</v>
      </c>
      <c r="AY338" s="185" t="s">
        <v>137</v>
      </c>
      <c r="BK338" s="187">
        <f>BK339</f>
        <v>0</v>
      </c>
    </row>
    <row r="339" spans="2:65" s="10" customFormat="1" ht="19.899999999999999" customHeight="1">
      <c r="B339" s="174"/>
      <c r="C339" s="175"/>
      <c r="D339" s="176" t="s">
        <v>69</v>
      </c>
      <c r="E339" s="188" t="s">
        <v>995</v>
      </c>
      <c r="F339" s="188" t="s">
        <v>996</v>
      </c>
      <c r="G339" s="175"/>
      <c r="H339" s="175"/>
      <c r="I339" s="178"/>
      <c r="J339" s="189">
        <f>BK339</f>
        <v>0</v>
      </c>
      <c r="K339" s="175"/>
      <c r="L339" s="180"/>
      <c r="M339" s="181"/>
      <c r="N339" s="182"/>
      <c r="O339" s="182"/>
      <c r="P339" s="183">
        <f>SUM(P340:P349)</f>
        <v>0</v>
      </c>
      <c r="Q339" s="182"/>
      <c r="R339" s="183">
        <f>SUM(R340:R349)</f>
        <v>0</v>
      </c>
      <c r="S339" s="182"/>
      <c r="T339" s="184">
        <f>SUM(T340:T349)</f>
        <v>0</v>
      </c>
      <c r="AR339" s="185" t="s">
        <v>154</v>
      </c>
      <c r="AT339" s="186" t="s">
        <v>69</v>
      </c>
      <c r="AU339" s="186" t="s">
        <v>10</v>
      </c>
      <c r="AY339" s="185" t="s">
        <v>137</v>
      </c>
      <c r="BK339" s="187">
        <f>SUM(BK340:BK349)</f>
        <v>0</v>
      </c>
    </row>
    <row r="340" spans="2:65" s="1" customFormat="1" ht="25.5" customHeight="1">
      <c r="B340" s="39"/>
      <c r="C340" s="190" t="s">
        <v>997</v>
      </c>
      <c r="D340" s="190" t="s">
        <v>140</v>
      </c>
      <c r="E340" s="191" t="s">
        <v>998</v>
      </c>
      <c r="F340" s="192" t="s">
        <v>999</v>
      </c>
      <c r="G340" s="193" t="s">
        <v>285</v>
      </c>
      <c r="H340" s="194">
        <v>2</v>
      </c>
      <c r="I340" s="195"/>
      <c r="J340" s="196">
        <f>ROUND(I340*H340,0)</f>
        <v>0</v>
      </c>
      <c r="K340" s="192" t="s">
        <v>22</v>
      </c>
      <c r="L340" s="59"/>
      <c r="M340" s="197" t="s">
        <v>22</v>
      </c>
      <c r="N340" s="198" t="s">
        <v>41</v>
      </c>
      <c r="O340" s="40"/>
      <c r="P340" s="199">
        <f>O340*H340</f>
        <v>0</v>
      </c>
      <c r="Q340" s="199">
        <v>0</v>
      </c>
      <c r="R340" s="199">
        <f>Q340*H340</f>
        <v>0</v>
      </c>
      <c r="S340" s="199">
        <v>0</v>
      </c>
      <c r="T340" s="200">
        <f>S340*H340</f>
        <v>0</v>
      </c>
      <c r="AR340" s="22" t="s">
        <v>289</v>
      </c>
      <c r="AT340" s="22" t="s">
        <v>140</v>
      </c>
      <c r="AU340" s="22" t="s">
        <v>79</v>
      </c>
      <c r="AY340" s="22" t="s">
        <v>137</v>
      </c>
      <c r="BE340" s="201">
        <f>IF(N340="základní",J340,0)</f>
        <v>0</v>
      </c>
      <c r="BF340" s="201">
        <f>IF(N340="snížená",J340,0)</f>
        <v>0</v>
      </c>
      <c r="BG340" s="201">
        <f>IF(N340="zákl. přenesená",J340,0)</f>
        <v>0</v>
      </c>
      <c r="BH340" s="201">
        <f>IF(N340="sníž. přenesená",J340,0)</f>
        <v>0</v>
      </c>
      <c r="BI340" s="201">
        <f>IF(N340="nulová",J340,0)</f>
        <v>0</v>
      </c>
      <c r="BJ340" s="22" t="s">
        <v>10</v>
      </c>
      <c r="BK340" s="201">
        <f>ROUND(I340*H340,0)</f>
        <v>0</v>
      </c>
      <c r="BL340" s="22" t="s">
        <v>289</v>
      </c>
      <c r="BM340" s="22" t="s">
        <v>1000</v>
      </c>
    </row>
    <row r="341" spans="2:65" s="1" customFormat="1" ht="40.5">
      <c r="B341" s="39"/>
      <c r="C341" s="61"/>
      <c r="D341" s="204" t="s">
        <v>684</v>
      </c>
      <c r="E341" s="61"/>
      <c r="F341" s="241" t="s">
        <v>1001</v>
      </c>
      <c r="G341" s="61"/>
      <c r="H341" s="61"/>
      <c r="I341" s="161"/>
      <c r="J341" s="61"/>
      <c r="K341" s="61"/>
      <c r="L341" s="59"/>
      <c r="M341" s="242"/>
      <c r="N341" s="40"/>
      <c r="O341" s="40"/>
      <c r="P341" s="40"/>
      <c r="Q341" s="40"/>
      <c r="R341" s="40"/>
      <c r="S341" s="40"/>
      <c r="T341" s="76"/>
      <c r="AT341" s="22" t="s">
        <v>684</v>
      </c>
      <c r="AU341" s="22" t="s">
        <v>79</v>
      </c>
    </row>
    <row r="342" spans="2:65" s="1" customFormat="1" ht="25.5" customHeight="1">
      <c r="B342" s="39"/>
      <c r="C342" s="190" t="s">
        <v>342</v>
      </c>
      <c r="D342" s="190" t="s">
        <v>140</v>
      </c>
      <c r="E342" s="191" t="s">
        <v>1002</v>
      </c>
      <c r="F342" s="192" t="s">
        <v>1003</v>
      </c>
      <c r="G342" s="193" t="s">
        <v>285</v>
      </c>
      <c r="H342" s="194">
        <v>2</v>
      </c>
      <c r="I342" s="195"/>
      <c r="J342" s="196">
        <f>ROUND(I342*H342,0)</f>
        <v>0</v>
      </c>
      <c r="K342" s="192" t="s">
        <v>22</v>
      </c>
      <c r="L342" s="59"/>
      <c r="M342" s="197" t="s">
        <v>22</v>
      </c>
      <c r="N342" s="198" t="s">
        <v>41</v>
      </c>
      <c r="O342" s="40"/>
      <c r="P342" s="199">
        <f>O342*H342</f>
        <v>0</v>
      </c>
      <c r="Q342" s="199">
        <v>0</v>
      </c>
      <c r="R342" s="199">
        <f>Q342*H342</f>
        <v>0</v>
      </c>
      <c r="S342" s="199">
        <v>0</v>
      </c>
      <c r="T342" s="200">
        <f>S342*H342</f>
        <v>0</v>
      </c>
      <c r="AR342" s="22" t="s">
        <v>289</v>
      </c>
      <c r="AT342" s="22" t="s">
        <v>140</v>
      </c>
      <c r="AU342" s="22" t="s">
        <v>79</v>
      </c>
      <c r="AY342" s="22" t="s">
        <v>137</v>
      </c>
      <c r="BE342" s="201">
        <f>IF(N342="základní",J342,0)</f>
        <v>0</v>
      </c>
      <c r="BF342" s="201">
        <f>IF(N342="snížená",J342,0)</f>
        <v>0</v>
      </c>
      <c r="BG342" s="201">
        <f>IF(N342="zákl. přenesená",J342,0)</f>
        <v>0</v>
      </c>
      <c r="BH342" s="201">
        <f>IF(N342="sníž. přenesená",J342,0)</f>
        <v>0</v>
      </c>
      <c r="BI342" s="201">
        <f>IF(N342="nulová",J342,0)</f>
        <v>0</v>
      </c>
      <c r="BJ342" s="22" t="s">
        <v>10</v>
      </c>
      <c r="BK342" s="201">
        <f>ROUND(I342*H342,0)</f>
        <v>0</v>
      </c>
      <c r="BL342" s="22" t="s">
        <v>289</v>
      </c>
      <c r="BM342" s="22" t="s">
        <v>1004</v>
      </c>
    </row>
    <row r="343" spans="2:65" s="1" customFormat="1" ht="40.5">
      <c r="B343" s="39"/>
      <c r="C343" s="61"/>
      <c r="D343" s="204" t="s">
        <v>684</v>
      </c>
      <c r="E343" s="61"/>
      <c r="F343" s="241" t="s">
        <v>1001</v>
      </c>
      <c r="G343" s="61"/>
      <c r="H343" s="61"/>
      <c r="I343" s="161"/>
      <c r="J343" s="61"/>
      <c r="K343" s="61"/>
      <c r="L343" s="59"/>
      <c r="M343" s="242"/>
      <c r="N343" s="40"/>
      <c r="O343" s="40"/>
      <c r="P343" s="40"/>
      <c r="Q343" s="40"/>
      <c r="R343" s="40"/>
      <c r="S343" s="40"/>
      <c r="T343" s="76"/>
      <c r="AT343" s="22" t="s">
        <v>684</v>
      </c>
      <c r="AU343" s="22" t="s">
        <v>79</v>
      </c>
    </row>
    <row r="344" spans="2:65" s="1" customFormat="1" ht="16.5" customHeight="1">
      <c r="B344" s="39"/>
      <c r="C344" s="190" t="s">
        <v>1005</v>
      </c>
      <c r="D344" s="190" t="s">
        <v>140</v>
      </c>
      <c r="E344" s="191" t="s">
        <v>1006</v>
      </c>
      <c r="F344" s="192" t="s">
        <v>1007</v>
      </c>
      <c r="G344" s="193" t="s">
        <v>285</v>
      </c>
      <c r="H344" s="194">
        <v>2</v>
      </c>
      <c r="I344" s="195"/>
      <c r="J344" s="196">
        <f t="shared" ref="J344:J349" si="0">ROUND(I344*H344,0)</f>
        <v>0</v>
      </c>
      <c r="K344" s="192" t="s">
        <v>22</v>
      </c>
      <c r="L344" s="59"/>
      <c r="M344" s="197" t="s">
        <v>22</v>
      </c>
      <c r="N344" s="198" t="s">
        <v>41</v>
      </c>
      <c r="O344" s="40"/>
      <c r="P344" s="199">
        <f t="shared" ref="P344:P349" si="1">O344*H344</f>
        <v>0</v>
      </c>
      <c r="Q344" s="199">
        <v>0</v>
      </c>
      <c r="R344" s="199">
        <f t="shared" ref="R344:R349" si="2">Q344*H344</f>
        <v>0</v>
      </c>
      <c r="S344" s="199">
        <v>0</v>
      </c>
      <c r="T344" s="200">
        <f t="shared" ref="T344:T349" si="3">S344*H344</f>
        <v>0</v>
      </c>
      <c r="AR344" s="22" t="s">
        <v>289</v>
      </c>
      <c r="AT344" s="22" t="s">
        <v>140</v>
      </c>
      <c r="AU344" s="22" t="s">
        <v>79</v>
      </c>
      <c r="AY344" s="22" t="s">
        <v>137</v>
      </c>
      <c r="BE344" s="201">
        <f t="shared" ref="BE344:BE349" si="4">IF(N344="základní",J344,0)</f>
        <v>0</v>
      </c>
      <c r="BF344" s="201">
        <f t="shared" ref="BF344:BF349" si="5">IF(N344="snížená",J344,0)</f>
        <v>0</v>
      </c>
      <c r="BG344" s="201">
        <f t="shared" ref="BG344:BG349" si="6">IF(N344="zákl. přenesená",J344,0)</f>
        <v>0</v>
      </c>
      <c r="BH344" s="201">
        <f t="shared" ref="BH344:BH349" si="7">IF(N344="sníž. přenesená",J344,0)</f>
        <v>0</v>
      </c>
      <c r="BI344" s="201">
        <f t="shared" ref="BI344:BI349" si="8">IF(N344="nulová",J344,0)</f>
        <v>0</v>
      </c>
      <c r="BJ344" s="22" t="s">
        <v>10</v>
      </c>
      <c r="BK344" s="201">
        <f t="shared" ref="BK344:BK349" si="9">ROUND(I344*H344,0)</f>
        <v>0</v>
      </c>
      <c r="BL344" s="22" t="s">
        <v>289</v>
      </c>
      <c r="BM344" s="22" t="s">
        <v>1008</v>
      </c>
    </row>
    <row r="345" spans="2:65" s="1" customFormat="1" ht="16.5" customHeight="1">
      <c r="B345" s="39"/>
      <c r="C345" s="190" t="s">
        <v>347</v>
      </c>
      <c r="D345" s="190" t="s">
        <v>140</v>
      </c>
      <c r="E345" s="191" t="s">
        <v>1009</v>
      </c>
      <c r="F345" s="192" t="s">
        <v>1010</v>
      </c>
      <c r="G345" s="193" t="s">
        <v>285</v>
      </c>
      <c r="H345" s="194">
        <v>2</v>
      </c>
      <c r="I345" s="195"/>
      <c r="J345" s="196">
        <f t="shared" si="0"/>
        <v>0</v>
      </c>
      <c r="K345" s="192" t="s">
        <v>22</v>
      </c>
      <c r="L345" s="59"/>
      <c r="M345" s="197" t="s">
        <v>22</v>
      </c>
      <c r="N345" s="198" t="s">
        <v>41</v>
      </c>
      <c r="O345" s="40"/>
      <c r="P345" s="199">
        <f t="shared" si="1"/>
        <v>0</v>
      </c>
      <c r="Q345" s="199">
        <v>0</v>
      </c>
      <c r="R345" s="199">
        <f t="shared" si="2"/>
        <v>0</v>
      </c>
      <c r="S345" s="199">
        <v>0</v>
      </c>
      <c r="T345" s="200">
        <f t="shared" si="3"/>
        <v>0</v>
      </c>
      <c r="AR345" s="22" t="s">
        <v>289</v>
      </c>
      <c r="AT345" s="22" t="s">
        <v>140</v>
      </c>
      <c r="AU345" s="22" t="s">
        <v>79</v>
      </c>
      <c r="AY345" s="22" t="s">
        <v>137</v>
      </c>
      <c r="BE345" s="201">
        <f t="shared" si="4"/>
        <v>0</v>
      </c>
      <c r="BF345" s="201">
        <f t="shared" si="5"/>
        <v>0</v>
      </c>
      <c r="BG345" s="201">
        <f t="shared" si="6"/>
        <v>0</v>
      </c>
      <c r="BH345" s="201">
        <f t="shared" si="7"/>
        <v>0</v>
      </c>
      <c r="BI345" s="201">
        <f t="shared" si="8"/>
        <v>0</v>
      </c>
      <c r="BJ345" s="22" t="s">
        <v>10</v>
      </c>
      <c r="BK345" s="201">
        <f t="shared" si="9"/>
        <v>0</v>
      </c>
      <c r="BL345" s="22" t="s">
        <v>289</v>
      </c>
      <c r="BM345" s="22" t="s">
        <v>1011</v>
      </c>
    </row>
    <row r="346" spans="2:65" s="1" customFormat="1" ht="25.5" customHeight="1">
      <c r="B346" s="39"/>
      <c r="C346" s="190" t="s">
        <v>1012</v>
      </c>
      <c r="D346" s="190" t="s">
        <v>140</v>
      </c>
      <c r="E346" s="191" t="s">
        <v>1013</v>
      </c>
      <c r="F346" s="192" t="s">
        <v>1014</v>
      </c>
      <c r="G346" s="193" t="s">
        <v>173</v>
      </c>
      <c r="H346" s="194">
        <v>40</v>
      </c>
      <c r="I346" s="195"/>
      <c r="J346" s="196">
        <f t="shared" si="0"/>
        <v>0</v>
      </c>
      <c r="K346" s="192" t="s">
        <v>22</v>
      </c>
      <c r="L346" s="59"/>
      <c r="M346" s="197" t="s">
        <v>22</v>
      </c>
      <c r="N346" s="198" t="s">
        <v>41</v>
      </c>
      <c r="O346" s="40"/>
      <c r="P346" s="199">
        <f t="shared" si="1"/>
        <v>0</v>
      </c>
      <c r="Q346" s="199">
        <v>0</v>
      </c>
      <c r="R346" s="199">
        <f t="shared" si="2"/>
        <v>0</v>
      </c>
      <c r="S346" s="199">
        <v>0</v>
      </c>
      <c r="T346" s="200">
        <f t="shared" si="3"/>
        <v>0</v>
      </c>
      <c r="AR346" s="22" t="s">
        <v>289</v>
      </c>
      <c r="AT346" s="22" t="s">
        <v>140</v>
      </c>
      <c r="AU346" s="22" t="s">
        <v>79</v>
      </c>
      <c r="AY346" s="22" t="s">
        <v>137</v>
      </c>
      <c r="BE346" s="201">
        <f t="shared" si="4"/>
        <v>0</v>
      </c>
      <c r="BF346" s="201">
        <f t="shared" si="5"/>
        <v>0</v>
      </c>
      <c r="BG346" s="201">
        <f t="shared" si="6"/>
        <v>0</v>
      </c>
      <c r="BH346" s="201">
        <f t="shared" si="7"/>
        <v>0</v>
      </c>
      <c r="BI346" s="201">
        <f t="shared" si="8"/>
        <v>0</v>
      </c>
      <c r="BJ346" s="22" t="s">
        <v>10</v>
      </c>
      <c r="BK346" s="201">
        <f t="shared" si="9"/>
        <v>0</v>
      </c>
      <c r="BL346" s="22" t="s">
        <v>289</v>
      </c>
      <c r="BM346" s="22" t="s">
        <v>1015</v>
      </c>
    </row>
    <row r="347" spans="2:65" s="1" customFormat="1" ht="16.5" customHeight="1">
      <c r="B347" s="39"/>
      <c r="C347" s="190" t="s">
        <v>350</v>
      </c>
      <c r="D347" s="190" t="s">
        <v>140</v>
      </c>
      <c r="E347" s="191" t="s">
        <v>1016</v>
      </c>
      <c r="F347" s="192" t="s">
        <v>1017</v>
      </c>
      <c r="G347" s="193" t="s">
        <v>173</v>
      </c>
      <c r="H347" s="194">
        <v>100</v>
      </c>
      <c r="I347" s="195"/>
      <c r="J347" s="196">
        <f t="shared" si="0"/>
        <v>0</v>
      </c>
      <c r="K347" s="192" t="s">
        <v>22</v>
      </c>
      <c r="L347" s="59"/>
      <c r="M347" s="197" t="s">
        <v>22</v>
      </c>
      <c r="N347" s="198" t="s">
        <v>41</v>
      </c>
      <c r="O347" s="40"/>
      <c r="P347" s="199">
        <f t="shared" si="1"/>
        <v>0</v>
      </c>
      <c r="Q347" s="199">
        <v>0</v>
      </c>
      <c r="R347" s="199">
        <f t="shared" si="2"/>
        <v>0</v>
      </c>
      <c r="S347" s="199">
        <v>0</v>
      </c>
      <c r="T347" s="200">
        <f t="shared" si="3"/>
        <v>0</v>
      </c>
      <c r="AR347" s="22" t="s">
        <v>289</v>
      </c>
      <c r="AT347" s="22" t="s">
        <v>140</v>
      </c>
      <c r="AU347" s="22" t="s">
        <v>79</v>
      </c>
      <c r="AY347" s="22" t="s">
        <v>137</v>
      </c>
      <c r="BE347" s="201">
        <f t="shared" si="4"/>
        <v>0</v>
      </c>
      <c r="BF347" s="201">
        <f t="shared" si="5"/>
        <v>0</v>
      </c>
      <c r="BG347" s="201">
        <f t="shared" si="6"/>
        <v>0</v>
      </c>
      <c r="BH347" s="201">
        <f t="shared" si="7"/>
        <v>0</v>
      </c>
      <c r="BI347" s="201">
        <f t="shared" si="8"/>
        <v>0</v>
      </c>
      <c r="BJ347" s="22" t="s">
        <v>10</v>
      </c>
      <c r="BK347" s="201">
        <f t="shared" si="9"/>
        <v>0</v>
      </c>
      <c r="BL347" s="22" t="s">
        <v>289</v>
      </c>
      <c r="BM347" s="22" t="s">
        <v>1018</v>
      </c>
    </row>
    <row r="348" spans="2:65" s="1" customFormat="1" ht="16.5" customHeight="1">
      <c r="B348" s="39"/>
      <c r="C348" s="190" t="s">
        <v>1019</v>
      </c>
      <c r="D348" s="190" t="s">
        <v>140</v>
      </c>
      <c r="E348" s="191" t="s">
        <v>1020</v>
      </c>
      <c r="F348" s="192" t="s">
        <v>1021</v>
      </c>
      <c r="G348" s="193" t="s">
        <v>173</v>
      </c>
      <c r="H348" s="194">
        <v>12</v>
      </c>
      <c r="I348" s="195"/>
      <c r="J348" s="196">
        <f t="shared" si="0"/>
        <v>0</v>
      </c>
      <c r="K348" s="192" t="s">
        <v>22</v>
      </c>
      <c r="L348" s="59"/>
      <c r="M348" s="197" t="s">
        <v>22</v>
      </c>
      <c r="N348" s="198" t="s">
        <v>41</v>
      </c>
      <c r="O348" s="40"/>
      <c r="P348" s="199">
        <f t="shared" si="1"/>
        <v>0</v>
      </c>
      <c r="Q348" s="199">
        <v>0</v>
      </c>
      <c r="R348" s="199">
        <f t="shared" si="2"/>
        <v>0</v>
      </c>
      <c r="S348" s="199">
        <v>0</v>
      </c>
      <c r="T348" s="200">
        <f t="shared" si="3"/>
        <v>0</v>
      </c>
      <c r="AR348" s="22" t="s">
        <v>289</v>
      </c>
      <c r="AT348" s="22" t="s">
        <v>140</v>
      </c>
      <c r="AU348" s="22" t="s">
        <v>79</v>
      </c>
      <c r="AY348" s="22" t="s">
        <v>137</v>
      </c>
      <c r="BE348" s="201">
        <f t="shared" si="4"/>
        <v>0</v>
      </c>
      <c r="BF348" s="201">
        <f t="shared" si="5"/>
        <v>0</v>
      </c>
      <c r="BG348" s="201">
        <f t="shared" si="6"/>
        <v>0</v>
      </c>
      <c r="BH348" s="201">
        <f t="shared" si="7"/>
        <v>0</v>
      </c>
      <c r="BI348" s="201">
        <f t="shared" si="8"/>
        <v>0</v>
      </c>
      <c r="BJ348" s="22" t="s">
        <v>10</v>
      </c>
      <c r="BK348" s="201">
        <f t="shared" si="9"/>
        <v>0</v>
      </c>
      <c r="BL348" s="22" t="s">
        <v>289</v>
      </c>
      <c r="BM348" s="22" t="s">
        <v>1022</v>
      </c>
    </row>
    <row r="349" spans="2:65" s="1" customFormat="1" ht="16.5" customHeight="1">
      <c r="B349" s="39"/>
      <c r="C349" s="190" t="s">
        <v>355</v>
      </c>
      <c r="D349" s="190" t="s">
        <v>140</v>
      </c>
      <c r="E349" s="191" t="s">
        <v>1023</v>
      </c>
      <c r="F349" s="192" t="s">
        <v>1024</v>
      </c>
      <c r="G349" s="193" t="s">
        <v>143</v>
      </c>
      <c r="H349" s="194">
        <v>2</v>
      </c>
      <c r="I349" s="195"/>
      <c r="J349" s="196">
        <f t="shared" si="0"/>
        <v>0</v>
      </c>
      <c r="K349" s="192" t="s">
        <v>22</v>
      </c>
      <c r="L349" s="59"/>
      <c r="M349" s="197" t="s">
        <v>22</v>
      </c>
      <c r="N349" s="198" t="s">
        <v>41</v>
      </c>
      <c r="O349" s="40"/>
      <c r="P349" s="199">
        <f t="shared" si="1"/>
        <v>0</v>
      </c>
      <c r="Q349" s="199">
        <v>0</v>
      </c>
      <c r="R349" s="199">
        <f t="shared" si="2"/>
        <v>0</v>
      </c>
      <c r="S349" s="199">
        <v>0</v>
      </c>
      <c r="T349" s="200">
        <f t="shared" si="3"/>
        <v>0</v>
      </c>
      <c r="AR349" s="22" t="s">
        <v>289</v>
      </c>
      <c r="AT349" s="22" t="s">
        <v>140</v>
      </c>
      <c r="AU349" s="22" t="s">
        <v>79</v>
      </c>
      <c r="AY349" s="22" t="s">
        <v>137</v>
      </c>
      <c r="BE349" s="201">
        <f t="shared" si="4"/>
        <v>0</v>
      </c>
      <c r="BF349" s="201">
        <f t="shared" si="5"/>
        <v>0</v>
      </c>
      <c r="BG349" s="201">
        <f t="shared" si="6"/>
        <v>0</v>
      </c>
      <c r="BH349" s="201">
        <f t="shared" si="7"/>
        <v>0</v>
      </c>
      <c r="BI349" s="201">
        <f t="shared" si="8"/>
        <v>0</v>
      </c>
      <c r="BJ349" s="22" t="s">
        <v>10</v>
      </c>
      <c r="BK349" s="201">
        <f t="shared" si="9"/>
        <v>0</v>
      </c>
      <c r="BL349" s="22" t="s">
        <v>289</v>
      </c>
      <c r="BM349" s="22" t="s">
        <v>1025</v>
      </c>
    </row>
    <row r="350" spans="2:65" s="10" customFormat="1" ht="37.35" customHeight="1">
      <c r="B350" s="174"/>
      <c r="C350" s="175"/>
      <c r="D350" s="176" t="s">
        <v>69</v>
      </c>
      <c r="E350" s="177" t="s">
        <v>397</v>
      </c>
      <c r="F350" s="177" t="s">
        <v>398</v>
      </c>
      <c r="G350" s="175"/>
      <c r="H350" s="175"/>
      <c r="I350" s="178"/>
      <c r="J350" s="179">
        <f>BK350</f>
        <v>0</v>
      </c>
      <c r="K350" s="175"/>
      <c r="L350" s="180"/>
      <c r="M350" s="181"/>
      <c r="N350" s="182"/>
      <c r="O350" s="182"/>
      <c r="P350" s="183">
        <f>P351+P353+P356</f>
        <v>0</v>
      </c>
      <c r="Q350" s="182"/>
      <c r="R350" s="183">
        <f>R351+R353+R356</f>
        <v>0</v>
      </c>
      <c r="S350" s="182"/>
      <c r="T350" s="184">
        <f>T351+T353+T356</f>
        <v>0</v>
      </c>
      <c r="AR350" s="185" t="s">
        <v>162</v>
      </c>
      <c r="AT350" s="186" t="s">
        <v>69</v>
      </c>
      <c r="AU350" s="186" t="s">
        <v>70</v>
      </c>
      <c r="AY350" s="185" t="s">
        <v>137</v>
      </c>
      <c r="BK350" s="187">
        <f>BK351+BK353+BK356</f>
        <v>0</v>
      </c>
    </row>
    <row r="351" spans="2:65" s="10" customFormat="1" ht="19.899999999999999" customHeight="1">
      <c r="B351" s="174"/>
      <c r="C351" s="175"/>
      <c r="D351" s="176" t="s">
        <v>69</v>
      </c>
      <c r="E351" s="188" t="s">
        <v>405</v>
      </c>
      <c r="F351" s="188" t="s">
        <v>406</v>
      </c>
      <c r="G351" s="175"/>
      <c r="H351" s="175"/>
      <c r="I351" s="178"/>
      <c r="J351" s="189">
        <f>BK351</f>
        <v>0</v>
      </c>
      <c r="K351" s="175"/>
      <c r="L351" s="180"/>
      <c r="M351" s="181"/>
      <c r="N351" s="182"/>
      <c r="O351" s="182"/>
      <c r="P351" s="183">
        <f>P352</f>
        <v>0</v>
      </c>
      <c r="Q351" s="182"/>
      <c r="R351" s="183">
        <f>R352</f>
        <v>0</v>
      </c>
      <c r="S351" s="182"/>
      <c r="T351" s="184">
        <f>T352</f>
        <v>0</v>
      </c>
      <c r="AR351" s="185" t="s">
        <v>162</v>
      </c>
      <c r="AT351" s="186" t="s">
        <v>69</v>
      </c>
      <c r="AU351" s="186" t="s">
        <v>10</v>
      </c>
      <c r="AY351" s="185" t="s">
        <v>137</v>
      </c>
      <c r="BK351" s="187">
        <f>BK352</f>
        <v>0</v>
      </c>
    </row>
    <row r="352" spans="2:65" s="1" customFormat="1" ht="16.5" customHeight="1">
      <c r="B352" s="39"/>
      <c r="C352" s="190" t="s">
        <v>1026</v>
      </c>
      <c r="D352" s="190" t="s">
        <v>140</v>
      </c>
      <c r="E352" s="191" t="s">
        <v>1027</v>
      </c>
      <c r="F352" s="192" t="s">
        <v>406</v>
      </c>
      <c r="G352" s="193" t="s">
        <v>607</v>
      </c>
      <c r="H352" s="194">
        <v>1</v>
      </c>
      <c r="I352" s="195"/>
      <c r="J352" s="196">
        <f>ROUND(I352*H352,0)</f>
        <v>0</v>
      </c>
      <c r="K352" s="192" t="s">
        <v>632</v>
      </c>
      <c r="L352" s="59"/>
      <c r="M352" s="197" t="s">
        <v>22</v>
      </c>
      <c r="N352" s="198" t="s">
        <v>41</v>
      </c>
      <c r="O352" s="40"/>
      <c r="P352" s="199">
        <f>O352*H352</f>
        <v>0</v>
      </c>
      <c r="Q352" s="199">
        <v>0</v>
      </c>
      <c r="R352" s="199">
        <f>Q352*H352</f>
        <v>0</v>
      </c>
      <c r="S352" s="199">
        <v>0</v>
      </c>
      <c r="T352" s="200">
        <f>S352*H352</f>
        <v>0</v>
      </c>
      <c r="AR352" s="22" t="s">
        <v>1028</v>
      </c>
      <c r="AT352" s="22" t="s">
        <v>140</v>
      </c>
      <c r="AU352" s="22" t="s">
        <v>79</v>
      </c>
      <c r="AY352" s="22" t="s">
        <v>137</v>
      </c>
      <c r="BE352" s="201">
        <f>IF(N352="základní",J352,0)</f>
        <v>0</v>
      </c>
      <c r="BF352" s="201">
        <f>IF(N352="snížená",J352,0)</f>
        <v>0</v>
      </c>
      <c r="BG352" s="201">
        <f>IF(N352="zákl. přenesená",J352,0)</f>
        <v>0</v>
      </c>
      <c r="BH352" s="201">
        <f>IF(N352="sníž. přenesená",J352,0)</f>
        <v>0</v>
      </c>
      <c r="BI352" s="201">
        <f>IF(N352="nulová",J352,0)</f>
        <v>0</v>
      </c>
      <c r="BJ352" s="22" t="s">
        <v>10</v>
      </c>
      <c r="BK352" s="201">
        <f>ROUND(I352*H352,0)</f>
        <v>0</v>
      </c>
      <c r="BL352" s="22" t="s">
        <v>1028</v>
      </c>
      <c r="BM352" s="22" t="s">
        <v>1029</v>
      </c>
    </row>
    <row r="353" spans="2:65" s="10" customFormat="1" ht="29.85" customHeight="1">
      <c r="B353" s="174"/>
      <c r="C353" s="175"/>
      <c r="D353" s="176" t="s">
        <v>69</v>
      </c>
      <c r="E353" s="188" t="s">
        <v>421</v>
      </c>
      <c r="F353" s="188" t="s">
        <v>422</v>
      </c>
      <c r="G353" s="175"/>
      <c r="H353" s="175"/>
      <c r="I353" s="178"/>
      <c r="J353" s="189">
        <f>BK353</f>
        <v>0</v>
      </c>
      <c r="K353" s="175"/>
      <c r="L353" s="180"/>
      <c r="M353" s="181"/>
      <c r="N353" s="182"/>
      <c r="O353" s="182"/>
      <c r="P353" s="183">
        <f>SUM(P354:P355)</f>
        <v>0</v>
      </c>
      <c r="Q353" s="182"/>
      <c r="R353" s="183">
        <f>SUM(R354:R355)</f>
        <v>0</v>
      </c>
      <c r="S353" s="182"/>
      <c r="T353" s="184">
        <f>SUM(T354:T355)</f>
        <v>0</v>
      </c>
      <c r="AR353" s="185" t="s">
        <v>162</v>
      </c>
      <c r="AT353" s="186" t="s">
        <v>69</v>
      </c>
      <c r="AU353" s="186" t="s">
        <v>10</v>
      </c>
      <c r="AY353" s="185" t="s">
        <v>137</v>
      </c>
      <c r="BK353" s="187">
        <f>SUM(BK354:BK355)</f>
        <v>0</v>
      </c>
    </row>
    <row r="354" spans="2:65" s="1" customFormat="1" ht="16.5" customHeight="1">
      <c r="B354" s="39"/>
      <c r="C354" s="190" t="s">
        <v>358</v>
      </c>
      <c r="D354" s="190" t="s">
        <v>140</v>
      </c>
      <c r="E354" s="191" t="s">
        <v>424</v>
      </c>
      <c r="F354" s="192" t="s">
        <v>425</v>
      </c>
      <c r="G354" s="193" t="s">
        <v>607</v>
      </c>
      <c r="H354" s="194">
        <v>1</v>
      </c>
      <c r="I354" s="195"/>
      <c r="J354" s="196">
        <f>ROUND(I354*H354,0)</f>
        <v>0</v>
      </c>
      <c r="K354" s="192" t="s">
        <v>632</v>
      </c>
      <c r="L354" s="59"/>
      <c r="M354" s="197" t="s">
        <v>22</v>
      </c>
      <c r="N354" s="198" t="s">
        <v>41</v>
      </c>
      <c r="O354" s="40"/>
      <c r="P354" s="199">
        <f>O354*H354</f>
        <v>0</v>
      </c>
      <c r="Q354" s="199">
        <v>0</v>
      </c>
      <c r="R354" s="199">
        <f>Q354*H354</f>
        <v>0</v>
      </c>
      <c r="S354" s="199">
        <v>0</v>
      </c>
      <c r="T354" s="200">
        <f>S354*H354</f>
        <v>0</v>
      </c>
      <c r="AR354" s="22" t="s">
        <v>1028</v>
      </c>
      <c r="AT354" s="22" t="s">
        <v>140</v>
      </c>
      <c r="AU354" s="22" t="s">
        <v>79</v>
      </c>
      <c r="AY354" s="22" t="s">
        <v>137</v>
      </c>
      <c r="BE354" s="201">
        <f>IF(N354="základní",J354,0)</f>
        <v>0</v>
      </c>
      <c r="BF354" s="201">
        <f>IF(N354="snížená",J354,0)</f>
        <v>0</v>
      </c>
      <c r="BG354" s="201">
        <f>IF(N354="zákl. přenesená",J354,0)</f>
        <v>0</v>
      </c>
      <c r="BH354" s="201">
        <f>IF(N354="sníž. přenesená",J354,0)</f>
        <v>0</v>
      </c>
      <c r="BI354" s="201">
        <f>IF(N354="nulová",J354,0)</f>
        <v>0</v>
      </c>
      <c r="BJ354" s="22" t="s">
        <v>10</v>
      </c>
      <c r="BK354" s="201">
        <f>ROUND(I354*H354,0)</f>
        <v>0</v>
      </c>
      <c r="BL354" s="22" t="s">
        <v>1028</v>
      </c>
      <c r="BM354" s="22" t="s">
        <v>1030</v>
      </c>
    </row>
    <row r="355" spans="2:65" s="1" customFormat="1" ht="27">
      <c r="B355" s="39"/>
      <c r="C355" s="61"/>
      <c r="D355" s="204" t="s">
        <v>684</v>
      </c>
      <c r="E355" s="61"/>
      <c r="F355" s="241" t="s">
        <v>1031</v>
      </c>
      <c r="G355" s="61"/>
      <c r="H355" s="61"/>
      <c r="I355" s="161"/>
      <c r="J355" s="61"/>
      <c r="K355" s="61"/>
      <c r="L355" s="59"/>
      <c r="M355" s="242"/>
      <c r="N355" s="40"/>
      <c r="O355" s="40"/>
      <c r="P355" s="40"/>
      <c r="Q355" s="40"/>
      <c r="R355" s="40"/>
      <c r="S355" s="40"/>
      <c r="T355" s="76"/>
      <c r="AT355" s="22" t="s">
        <v>684</v>
      </c>
      <c r="AU355" s="22" t="s">
        <v>79</v>
      </c>
    </row>
    <row r="356" spans="2:65" s="10" customFormat="1" ht="29.85" customHeight="1">
      <c r="B356" s="174"/>
      <c r="C356" s="175"/>
      <c r="D356" s="176" t="s">
        <v>69</v>
      </c>
      <c r="E356" s="188" t="s">
        <v>1032</v>
      </c>
      <c r="F356" s="188" t="s">
        <v>1033</v>
      </c>
      <c r="G356" s="175"/>
      <c r="H356" s="175"/>
      <c r="I356" s="178"/>
      <c r="J356" s="189">
        <f>BK356</f>
        <v>0</v>
      </c>
      <c r="K356" s="175"/>
      <c r="L356" s="180"/>
      <c r="M356" s="181"/>
      <c r="N356" s="182"/>
      <c r="O356" s="182"/>
      <c r="P356" s="183">
        <f>SUM(P357:P358)</f>
        <v>0</v>
      </c>
      <c r="Q356" s="182"/>
      <c r="R356" s="183">
        <f>SUM(R357:R358)</f>
        <v>0</v>
      </c>
      <c r="S356" s="182"/>
      <c r="T356" s="184">
        <f>SUM(T357:T358)</f>
        <v>0</v>
      </c>
      <c r="AR356" s="185" t="s">
        <v>162</v>
      </c>
      <c r="AT356" s="186" t="s">
        <v>69</v>
      </c>
      <c r="AU356" s="186" t="s">
        <v>10</v>
      </c>
      <c r="AY356" s="185" t="s">
        <v>137</v>
      </c>
      <c r="BK356" s="187">
        <f>SUM(BK357:BK358)</f>
        <v>0</v>
      </c>
    </row>
    <row r="357" spans="2:65" s="1" customFormat="1" ht="16.5" customHeight="1">
      <c r="B357" s="39"/>
      <c r="C357" s="190" t="s">
        <v>1034</v>
      </c>
      <c r="D357" s="190" t="s">
        <v>140</v>
      </c>
      <c r="E357" s="191" t="s">
        <v>1035</v>
      </c>
      <c r="F357" s="192" t="s">
        <v>1036</v>
      </c>
      <c r="G357" s="193" t="s">
        <v>607</v>
      </c>
      <c r="H357" s="194">
        <v>1</v>
      </c>
      <c r="I357" s="195"/>
      <c r="J357" s="196">
        <f>ROUND(I357*H357,0)</f>
        <v>0</v>
      </c>
      <c r="K357" s="192" t="s">
        <v>632</v>
      </c>
      <c r="L357" s="59"/>
      <c r="M357" s="197" t="s">
        <v>22</v>
      </c>
      <c r="N357" s="198" t="s">
        <v>41</v>
      </c>
      <c r="O357" s="40"/>
      <c r="P357" s="199">
        <f>O357*H357</f>
        <v>0</v>
      </c>
      <c r="Q357" s="199">
        <v>0</v>
      </c>
      <c r="R357" s="199">
        <f>Q357*H357</f>
        <v>0</v>
      </c>
      <c r="S357" s="199">
        <v>0</v>
      </c>
      <c r="T357" s="200">
        <f>S357*H357</f>
        <v>0</v>
      </c>
      <c r="AR357" s="22" t="s">
        <v>1028</v>
      </c>
      <c r="AT357" s="22" t="s">
        <v>140</v>
      </c>
      <c r="AU357" s="22" t="s">
        <v>79</v>
      </c>
      <c r="AY357" s="22" t="s">
        <v>137</v>
      </c>
      <c r="BE357" s="201">
        <f>IF(N357="základní",J357,0)</f>
        <v>0</v>
      </c>
      <c r="BF357" s="201">
        <f>IF(N357="snížená",J357,0)</f>
        <v>0</v>
      </c>
      <c r="BG357" s="201">
        <f>IF(N357="zákl. přenesená",J357,0)</f>
        <v>0</v>
      </c>
      <c r="BH357" s="201">
        <f>IF(N357="sníž. přenesená",J357,0)</f>
        <v>0</v>
      </c>
      <c r="BI357" s="201">
        <f>IF(N357="nulová",J357,0)</f>
        <v>0</v>
      </c>
      <c r="BJ357" s="22" t="s">
        <v>10</v>
      </c>
      <c r="BK357" s="201">
        <f>ROUND(I357*H357,0)</f>
        <v>0</v>
      </c>
      <c r="BL357" s="22" t="s">
        <v>1028</v>
      </c>
      <c r="BM357" s="22" t="s">
        <v>1037</v>
      </c>
    </row>
    <row r="358" spans="2:65" s="1" customFormat="1" ht="27">
      <c r="B358" s="39"/>
      <c r="C358" s="61"/>
      <c r="D358" s="204" t="s">
        <v>684</v>
      </c>
      <c r="E358" s="61"/>
      <c r="F358" s="241" t="s">
        <v>1038</v>
      </c>
      <c r="G358" s="61"/>
      <c r="H358" s="61"/>
      <c r="I358" s="161"/>
      <c r="J358" s="61"/>
      <c r="K358" s="61"/>
      <c r="L358" s="59"/>
      <c r="M358" s="243"/>
      <c r="N358" s="237"/>
      <c r="O358" s="237"/>
      <c r="P358" s="237"/>
      <c r="Q358" s="237"/>
      <c r="R358" s="237"/>
      <c r="S358" s="237"/>
      <c r="T358" s="244"/>
      <c r="AT358" s="22" t="s">
        <v>684</v>
      </c>
      <c r="AU358" s="22" t="s">
        <v>79</v>
      </c>
    </row>
    <row r="359" spans="2:65" s="1" customFormat="1" ht="6.95" customHeight="1">
      <c r="B359" s="54"/>
      <c r="C359" s="55"/>
      <c r="D359" s="55"/>
      <c r="E359" s="55"/>
      <c r="F359" s="55"/>
      <c r="G359" s="55"/>
      <c r="H359" s="55"/>
      <c r="I359" s="137"/>
      <c r="J359" s="55"/>
      <c r="K359" s="55"/>
      <c r="L359" s="59"/>
    </row>
  </sheetData>
  <sheetProtection algorithmName="SHA-512" hashValue="q9q8xpDjSLBfAFQfeZ/5bApRRdNS/jmsQ7ZrO7PbNvfd9OKe1eVy+E+2vVhRW/1YMQUzVQtA0DTDv0wGDxsdog==" saltValue="/Tsf3WD6oCjaZhWVZGmfh0bnXuJKCrAWvqn4ErRLiPup2JqV/MN7G0LxFS59yY66E/5ddzPVJU93tXEeZdrYuQ==" spinCount="100000" sheet="1" objects="1" scenarios="1" formatColumns="0" formatRows="0" autoFilter="0"/>
  <autoFilter ref="C96:K358"/>
  <mergeCells count="10">
    <mergeCell ref="J51:J52"/>
    <mergeCell ref="E87:H87"/>
    <mergeCell ref="E89:H89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96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45" customWidth="1"/>
    <col min="2" max="2" width="1.6640625" style="245" customWidth="1"/>
    <col min="3" max="4" width="5" style="245" customWidth="1"/>
    <col min="5" max="5" width="11.6640625" style="245" customWidth="1"/>
    <col min="6" max="6" width="9.1640625" style="245" customWidth="1"/>
    <col min="7" max="7" width="5" style="245" customWidth="1"/>
    <col min="8" max="8" width="77.83203125" style="245" customWidth="1"/>
    <col min="9" max="10" width="20" style="245" customWidth="1"/>
    <col min="11" max="11" width="1.6640625" style="245" customWidth="1"/>
  </cols>
  <sheetData>
    <row r="1" spans="2:11" ht="37.5" customHeight="1"/>
    <row r="2" spans="2:11" ht="7.5" customHeight="1">
      <c r="B2" s="246"/>
      <c r="C2" s="247"/>
      <c r="D2" s="247"/>
      <c r="E2" s="247"/>
      <c r="F2" s="247"/>
      <c r="G2" s="247"/>
      <c r="H2" s="247"/>
      <c r="I2" s="247"/>
      <c r="J2" s="247"/>
      <c r="K2" s="248"/>
    </row>
    <row r="3" spans="2:11" s="13" customFormat="1" ht="45" customHeight="1">
      <c r="B3" s="249"/>
      <c r="C3" s="373" t="s">
        <v>1039</v>
      </c>
      <c r="D3" s="373"/>
      <c r="E3" s="373"/>
      <c r="F3" s="373"/>
      <c r="G3" s="373"/>
      <c r="H3" s="373"/>
      <c r="I3" s="373"/>
      <c r="J3" s="373"/>
      <c r="K3" s="250"/>
    </row>
    <row r="4" spans="2:11" ht="25.5" customHeight="1">
      <c r="B4" s="251"/>
      <c r="C4" s="377" t="s">
        <v>1040</v>
      </c>
      <c r="D4" s="377"/>
      <c r="E4" s="377"/>
      <c r="F4" s="377"/>
      <c r="G4" s="377"/>
      <c r="H4" s="377"/>
      <c r="I4" s="377"/>
      <c r="J4" s="377"/>
      <c r="K4" s="252"/>
    </row>
    <row r="5" spans="2:11" ht="5.25" customHeight="1">
      <c r="B5" s="251"/>
      <c r="C5" s="253"/>
      <c r="D5" s="253"/>
      <c r="E5" s="253"/>
      <c r="F5" s="253"/>
      <c r="G5" s="253"/>
      <c r="H5" s="253"/>
      <c r="I5" s="253"/>
      <c r="J5" s="253"/>
      <c r="K5" s="252"/>
    </row>
    <row r="6" spans="2:11" ht="15" customHeight="1">
      <c r="B6" s="251"/>
      <c r="C6" s="375" t="s">
        <v>1041</v>
      </c>
      <c r="D6" s="375"/>
      <c r="E6" s="375"/>
      <c r="F6" s="375"/>
      <c r="G6" s="375"/>
      <c r="H6" s="375"/>
      <c r="I6" s="375"/>
      <c r="J6" s="375"/>
      <c r="K6" s="252"/>
    </row>
    <row r="7" spans="2:11" ht="15" customHeight="1">
      <c r="B7" s="255"/>
      <c r="C7" s="375" t="s">
        <v>1042</v>
      </c>
      <c r="D7" s="375"/>
      <c r="E7" s="375"/>
      <c r="F7" s="375"/>
      <c r="G7" s="375"/>
      <c r="H7" s="375"/>
      <c r="I7" s="375"/>
      <c r="J7" s="375"/>
      <c r="K7" s="252"/>
    </row>
    <row r="8" spans="2:11" ht="12.75" customHeight="1">
      <c r="B8" s="255"/>
      <c r="C8" s="254"/>
      <c r="D8" s="254"/>
      <c r="E8" s="254"/>
      <c r="F8" s="254"/>
      <c r="G8" s="254"/>
      <c r="H8" s="254"/>
      <c r="I8" s="254"/>
      <c r="J8" s="254"/>
      <c r="K8" s="252"/>
    </row>
    <row r="9" spans="2:11" ht="15" customHeight="1">
      <c r="B9" s="255"/>
      <c r="C9" s="375" t="s">
        <v>1043</v>
      </c>
      <c r="D9" s="375"/>
      <c r="E9" s="375"/>
      <c r="F9" s="375"/>
      <c r="G9" s="375"/>
      <c r="H9" s="375"/>
      <c r="I9" s="375"/>
      <c r="J9" s="375"/>
      <c r="K9" s="252"/>
    </row>
    <row r="10" spans="2:11" ht="15" customHeight="1">
      <c r="B10" s="255"/>
      <c r="C10" s="254"/>
      <c r="D10" s="375" t="s">
        <v>1044</v>
      </c>
      <c r="E10" s="375"/>
      <c r="F10" s="375"/>
      <c r="G10" s="375"/>
      <c r="H10" s="375"/>
      <c r="I10" s="375"/>
      <c r="J10" s="375"/>
      <c r="K10" s="252"/>
    </row>
    <row r="11" spans="2:11" ht="15" customHeight="1">
      <c r="B11" s="255"/>
      <c r="C11" s="256"/>
      <c r="D11" s="375" t="s">
        <v>1045</v>
      </c>
      <c r="E11" s="375"/>
      <c r="F11" s="375"/>
      <c r="G11" s="375"/>
      <c r="H11" s="375"/>
      <c r="I11" s="375"/>
      <c r="J11" s="375"/>
      <c r="K11" s="252"/>
    </row>
    <row r="12" spans="2:11" ht="12.75" customHeight="1">
      <c r="B12" s="255"/>
      <c r="C12" s="256"/>
      <c r="D12" s="256"/>
      <c r="E12" s="256"/>
      <c r="F12" s="256"/>
      <c r="G12" s="256"/>
      <c r="H12" s="256"/>
      <c r="I12" s="256"/>
      <c r="J12" s="256"/>
      <c r="K12" s="252"/>
    </row>
    <row r="13" spans="2:11" ht="15" customHeight="1">
      <c r="B13" s="255"/>
      <c r="C13" s="256"/>
      <c r="D13" s="375" t="s">
        <v>1046</v>
      </c>
      <c r="E13" s="375"/>
      <c r="F13" s="375"/>
      <c r="G13" s="375"/>
      <c r="H13" s="375"/>
      <c r="I13" s="375"/>
      <c r="J13" s="375"/>
      <c r="K13" s="252"/>
    </row>
    <row r="14" spans="2:11" ht="15" customHeight="1">
      <c r="B14" s="255"/>
      <c r="C14" s="256"/>
      <c r="D14" s="375" t="s">
        <v>1047</v>
      </c>
      <c r="E14" s="375"/>
      <c r="F14" s="375"/>
      <c r="G14" s="375"/>
      <c r="H14" s="375"/>
      <c r="I14" s="375"/>
      <c r="J14" s="375"/>
      <c r="K14" s="252"/>
    </row>
    <row r="15" spans="2:11" ht="15" customHeight="1">
      <c r="B15" s="255"/>
      <c r="C15" s="256"/>
      <c r="D15" s="375" t="s">
        <v>1048</v>
      </c>
      <c r="E15" s="375"/>
      <c r="F15" s="375"/>
      <c r="G15" s="375"/>
      <c r="H15" s="375"/>
      <c r="I15" s="375"/>
      <c r="J15" s="375"/>
      <c r="K15" s="252"/>
    </row>
    <row r="16" spans="2:11" ht="15" customHeight="1">
      <c r="B16" s="255"/>
      <c r="C16" s="256"/>
      <c r="D16" s="256"/>
      <c r="E16" s="257" t="s">
        <v>77</v>
      </c>
      <c r="F16" s="375" t="s">
        <v>1049</v>
      </c>
      <c r="G16" s="375"/>
      <c r="H16" s="375"/>
      <c r="I16" s="375"/>
      <c r="J16" s="375"/>
      <c r="K16" s="252"/>
    </row>
    <row r="17" spans="2:11" ht="15" customHeight="1">
      <c r="B17" s="255"/>
      <c r="C17" s="256"/>
      <c r="D17" s="256"/>
      <c r="E17" s="257" t="s">
        <v>1050</v>
      </c>
      <c r="F17" s="375" t="s">
        <v>1051</v>
      </c>
      <c r="G17" s="375"/>
      <c r="H17" s="375"/>
      <c r="I17" s="375"/>
      <c r="J17" s="375"/>
      <c r="K17" s="252"/>
    </row>
    <row r="18" spans="2:11" ht="15" customHeight="1">
      <c r="B18" s="255"/>
      <c r="C18" s="256"/>
      <c r="D18" s="256"/>
      <c r="E18" s="257" t="s">
        <v>1052</v>
      </c>
      <c r="F18" s="375" t="s">
        <v>1053</v>
      </c>
      <c r="G18" s="375"/>
      <c r="H18" s="375"/>
      <c r="I18" s="375"/>
      <c r="J18" s="375"/>
      <c r="K18" s="252"/>
    </row>
    <row r="19" spans="2:11" ht="15" customHeight="1">
      <c r="B19" s="255"/>
      <c r="C19" s="256"/>
      <c r="D19" s="256"/>
      <c r="E19" s="257" t="s">
        <v>1054</v>
      </c>
      <c r="F19" s="375" t="s">
        <v>1055</v>
      </c>
      <c r="G19" s="375"/>
      <c r="H19" s="375"/>
      <c r="I19" s="375"/>
      <c r="J19" s="375"/>
      <c r="K19" s="252"/>
    </row>
    <row r="20" spans="2:11" ht="15" customHeight="1">
      <c r="B20" s="255"/>
      <c r="C20" s="256"/>
      <c r="D20" s="256"/>
      <c r="E20" s="257" t="s">
        <v>1056</v>
      </c>
      <c r="F20" s="375" t="s">
        <v>604</v>
      </c>
      <c r="G20" s="375"/>
      <c r="H20" s="375"/>
      <c r="I20" s="375"/>
      <c r="J20" s="375"/>
      <c r="K20" s="252"/>
    </row>
    <row r="21" spans="2:11" ht="15" customHeight="1">
      <c r="B21" s="255"/>
      <c r="C21" s="256"/>
      <c r="D21" s="256"/>
      <c r="E21" s="257" t="s">
        <v>1057</v>
      </c>
      <c r="F21" s="375" t="s">
        <v>1058</v>
      </c>
      <c r="G21" s="375"/>
      <c r="H21" s="375"/>
      <c r="I21" s="375"/>
      <c r="J21" s="375"/>
      <c r="K21" s="252"/>
    </row>
    <row r="22" spans="2:11" ht="12.75" customHeight="1">
      <c r="B22" s="255"/>
      <c r="C22" s="256"/>
      <c r="D22" s="256"/>
      <c r="E22" s="256"/>
      <c r="F22" s="256"/>
      <c r="G22" s="256"/>
      <c r="H22" s="256"/>
      <c r="I22" s="256"/>
      <c r="J22" s="256"/>
      <c r="K22" s="252"/>
    </row>
    <row r="23" spans="2:11" ht="15" customHeight="1">
      <c r="B23" s="255"/>
      <c r="C23" s="375" t="s">
        <v>1059</v>
      </c>
      <c r="D23" s="375"/>
      <c r="E23" s="375"/>
      <c r="F23" s="375"/>
      <c r="G23" s="375"/>
      <c r="H23" s="375"/>
      <c r="I23" s="375"/>
      <c r="J23" s="375"/>
      <c r="K23" s="252"/>
    </row>
    <row r="24" spans="2:11" ht="15" customHeight="1">
      <c r="B24" s="255"/>
      <c r="C24" s="375" t="s">
        <v>1060</v>
      </c>
      <c r="D24" s="375"/>
      <c r="E24" s="375"/>
      <c r="F24" s="375"/>
      <c r="G24" s="375"/>
      <c r="H24" s="375"/>
      <c r="I24" s="375"/>
      <c r="J24" s="375"/>
      <c r="K24" s="252"/>
    </row>
    <row r="25" spans="2:11" ht="15" customHeight="1">
      <c r="B25" s="255"/>
      <c r="C25" s="254"/>
      <c r="D25" s="375" t="s">
        <v>1061</v>
      </c>
      <c r="E25" s="375"/>
      <c r="F25" s="375"/>
      <c r="G25" s="375"/>
      <c r="H25" s="375"/>
      <c r="I25" s="375"/>
      <c r="J25" s="375"/>
      <c r="K25" s="252"/>
    </row>
    <row r="26" spans="2:11" ht="15" customHeight="1">
      <c r="B26" s="255"/>
      <c r="C26" s="256"/>
      <c r="D26" s="375" t="s">
        <v>1062</v>
      </c>
      <c r="E26" s="375"/>
      <c r="F26" s="375"/>
      <c r="G26" s="375"/>
      <c r="H26" s="375"/>
      <c r="I26" s="375"/>
      <c r="J26" s="375"/>
      <c r="K26" s="252"/>
    </row>
    <row r="27" spans="2:11" ht="12.75" customHeight="1">
      <c r="B27" s="255"/>
      <c r="C27" s="256"/>
      <c r="D27" s="256"/>
      <c r="E27" s="256"/>
      <c r="F27" s="256"/>
      <c r="G27" s="256"/>
      <c r="H27" s="256"/>
      <c r="I27" s="256"/>
      <c r="J27" s="256"/>
      <c r="K27" s="252"/>
    </row>
    <row r="28" spans="2:11" ht="15" customHeight="1">
      <c r="B28" s="255"/>
      <c r="C28" s="256"/>
      <c r="D28" s="375" t="s">
        <v>1063</v>
      </c>
      <c r="E28" s="375"/>
      <c r="F28" s="375"/>
      <c r="G28" s="375"/>
      <c r="H28" s="375"/>
      <c r="I28" s="375"/>
      <c r="J28" s="375"/>
      <c r="K28" s="252"/>
    </row>
    <row r="29" spans="2:11" ht="15" customHeight="1">
      <c r="B29" s="255"/>
      <c r="C29" s="256"/>
      <c r="D29" s="375" t="s">
        <v>1064</v>
      </c>
      <c r="E29" s="375"/>
      <c r="F29" s="375"/>
      <c r="G29" s="375"/>
      <c r="H29" s="375"/>
      <c r="I29" s="375"/>
      <c r="J29" s="375"/>
      <c r="K29" s="252"/>
    </row>
    <row r="30" spans="2:11" ht="12.75" customHeight="1">
      <c r="B30" s="255"/>
      <c r="C30" s="256"/>
      <c r="D30" s="256"/>
      <c r="E30" s="256"/>
      <c r="F30" s="256"/>
      <c r="G30" s="256"/>
      <c r="H30" s="256"/>
      <c r="I30" s="256"/>
      <c r="J30" s="256"/>
      <c r="K30" s="252"/>
    </row>
    <row r="31" spans="2:11" ht="15" customHeight="1">
      <c r="B31" s="255"/>
      <c r="C31" s="256"/>
      <c r="D31" s="375" t="s">
        <v>1065</v>
      </c>
      <c r="E31" s="375"/>
      <c r="F31" s="375"/>
      <c r="G31" s="375"/>
      <c r="H31" s="375"/>
      <c r="I31" s="375"/>
      <c r="J31" s="375"/>
      <c r="K31" s="252"/>
    </row>
    <row r="32" spans="2:11" ht="15" customHeight="1">
      <c r="B32" s="255"/>
      <c r="C32" s="256"/>
      <c r="D32" s="375" t="s">
        <v>1066</v>
      </c>
      <c r="E32" s="375"/>
      <c r="F32" s="375"/>
      <c r="G32" s="375"/>
      <c r="H32" s="375"/>
      <c r="I32" s="375"/>
      <c r="J32" s="375"/>
      <c r="K32" s="252"/>
    </row>
    <row r="33" spans="2:11" ht="15" customHeight="1">
      <c r="B33" s="255"/>
      <c r="C33" s="256"/>
      <c r="D33" s="375" t="s">
        <v>1067</v>
      </c>
      <c r="E33" s="375"/>
      <c r="F33" s="375"/>
      <c r="G33" s="375"/>
      <c r="H33" s="375"/>
      <c r="I33" s="375"/>
      <c r="J33" s="375"/>
      <c r="K33" s="252"/>
    </row>
    <row r="34" spans="2:11" ht="15" customHeight="1">
      <c r="B34" s="255"/>
      <c r="C34" s="256"/>
      <c r="D34" s="254"/>
      <c r="E34" s="258" t="s">
        <v>122</v>
      </c>
      <c r="F34" s="254"/>
      <c r="G34" s="375" t="s">
        <v>1068</v>
      </c>
      <c r="H34" s="375"/>
      <c r="I34" s="375"/>
      <c r="J34" s="375"/>
      <c r="K34" s="252"/>
    </row>
    <row r="35" spans="2:11" ht="30.75" customHeight="1">
      <c r="B35" s="255"/>
      <c r="C35" s="256"/>
      <c r="D35" s="254"/>
      <c r="E35" s="258" t="s">
        <v>1069</v>
      </c>
      <c r="F35" s="254"/>
      <c r="G35" s="375" t="s">
        <v>1070</v>
      </c>
      <c r="H35" s="375"/>
      <c r="I35" s="375"/>
      <c r="J35" s="375"/>
      <c r="K35" s="252"/>
    </row>
    <row r="36" spans="2:11" ht="15" customHeight="1">
      <c r="B36" s="255"/>
      <c r="C36" s="256"/>
      <c r="D36" s="254"/>
      <c r="E36" s="258" t="s">
        <v>51</v>
      </c>
      <c r="F36" s="254"/>
      <c r="G36" s="375" t="s">
        <v>1071</v>
      </c>
      <c r="H36" s="375"/>
      <c r="I36" s="375"/>
      <c r="J36" s="375"/>
      <c r="K36" s="252"/>
    </row>
    <row r="37" spans="2:11" ht="15" customHeight="1">
      <c r="B37" s="255"/>
      <c r="C37" s="256"/>
      <c r="D37" s="254"/>
      <c r="E37" s="258" t="s">
        <v>123</v>
      </c>
      <c r="F37" s="254"/>
      <c r="G37" s="375" t="s">
        <v>1072</v>
      </c>
      <c r="H37" s="375"/>
      <c r="I37" s="375"/>
      <c r="J37" s="375"/>
      <c r="K37" s="252"/>
    </row>
    <row r="38" spans="2:11" ht="15" customHeight="1">
      <c r="B38" s="255"/>
      <c r="C38" s="256"/>
      <c r="D38" s="254"/>
      <c r="E38" s="258" t="s">
        <v>124</v>
      </c>
      <c r="F38" s="254"/>
      <c r="G38" s="375" t="s">
        <v>1073</v>
      </c>
      <c r="H38" s="375"/>
      <c r="I38" s="375"/>
      <c r="J38" s="375"/>
      <c r="K38" s="252"/>
    </row>
    <row r="39" spans="2:11" ht="15" customHeight="1">
      <c r="B39" s="255"/>
      <c r="C39" s="256"/>
      <c r="D39" s="254"/>
      <c r="E39" s="258" t="s">
        <v>125</v>
      </c>
      <c r="F39" s="254"/>
      <c r="G39" s="375" t="s">
        <v>1074</v>
      </c>
      <c r="H39" s="375"/>
      <c r="I39" s="375"/>
      <c r="J39" s="375"/>
      <c r="K39" s="252"/>
    </row>
    <row r="40" spans="2:11" ht="15" customHeight="1">
      <c r="B40" s="255"/>
      <c r="C40" s="256"/>
      <c r="D40" s="254"/>
      <c r="E40" s="258" t="s">
        <v>1075</v>
      </c>
      <c r="F40" s="254"/>
      <c r="G40" s="375" t="s">
        <v>1076</v>
      </c>
      <c r="H40" s="375"/>
      <c r="I40" s="375"/>
      <c r="J40" s="375"/>
      <c r="K40" s="252"/>
    </row>
    <row r="41" spans="2:11" ht="15" customHeight="1">
      <c r="B41" s="255"/>
      <c r="C41" s="256"/>
      <c r="D41" s="254"/>
      <c r="E41" s="258"/>
      <c r="F41" s="254"/>
      <c r="G41" s="375" t="s">
        <v>1077</v>
      </c>
      <c r="H41" s="375"/>
      <c r="I41" s="375"/>
      <c r="J41" s="375"/>
      <c r="K41" s="252"/>
    </row>
    <row r="42" spans="2:11" ht="15" customHeight="1">
      <c r="B42" s="255"/>
      <c r="C42" s="256"/>
      <c r="D42" s="254"/>
      <c r="E42" s="258" t="s">
        <v>1078</v>
      </c>
      <c r="F42" s="254"/>
      <c r="G42" s="375" t="s">
        <v>1079</v>
      </c>
      <c r="H42" s="375"/>
      <c r="I42" s="375"/>
      <c r="J42" s="375"/>
      <c r="K42" s="252"/>
    </row>
    <row r="43" spans="2:11" ht="15" customHeight="1">
      <c r="B43" s="255"/>
      <c r="C43" s="256"/>
      <c r="D43" s="254"/>
      <c r="E43" s="258" t="s">
        <v>127</v>
      </c>
      <c r="F43" s="254"/>
      <c r="G43" s="375" t="s">
        <v>1080</v>
      </c>
      <c r="H43" s="375"/>
      <c r="I43" s="375"/>
      <c r="J43" s="375"/>
      <c r="K43" s="252"/>
    </row>
    <row r="44" spans="2:11" ht="12.75" customHeight="1">
      <c r="B44" s="255"/>
      <c r="C44" s="256"/>
      <c r="D44" s="254"/>
      <c r="E44" s="254"/>
      <c r="F44" s="254"/>
      <c r="G44" s="254"/>
      <c r="H44" s="254"/>
      <c r="I44" s="254"/>
      <c r="J44" s="254"/>
      <c r="K44" s="252"/>
    </row>
    <row r="45" spans="2:11" ht="15" customHeight="1">
      <c r="B45" s="255"/>
      <c r="C45" s="256"/>
      <c r="D45" s="375" t="s">
        <v>1081</v>
      </c>
      <c r="E45" s="375"/>
      <c r="F45" s="375"/>
      <c r="G45" s="375"/>
      <c r="H45" s="375"/>
      <c r="I45" s="375"/>
      <c r="J45" s="375"/>
      <c r="K45" s="252"/>
    </row>
    <row r="46" spans="2:11" ht="15" customHeight="1">
      <c r="B46" s="255"/>
      <c r="C46" s="256"/>
      <c r="D46" s="256"/>
      <c r="E46" s="375" t="s">
        <v>1082</v>
      </c>
      <c r="F46" s="375"/>
      <c r="G46" s="375"/>
      <c r="H46" s="375"/>
      <c r="I46" s="375"/>
      <c r="J46" s="375"/>
      <c r="K46" s="252"/>
    </row>
    <row r="47" spans="2:11" ht="15" customHeight="1">
      <c r="B47" s="255"/>
      <c r="C47" s="256"/>
      <c r="D47" s="256"/>
      <c r="E47" s="375" t="s">
        <v>1083</v>
      </c>
      <c r="F47" s="375"/>
      <c r="G47" s="375"/>
      <c r="H47" s="375"/>
      <c r="I47" s="375"/>
      <c r="J47" s="375"/>
      <c r="K47" s="252"/>
    </row>
    <row r="48" spans="2:11" ht="15" customHeight="1">
      <c r="B48" s="255"/>
      <c r="C48" s="256"/>
      <c r="D48" s="256"/>
      <c r="E48" s="375" t="s">
        <v>1084</v>
      </c>
      <c r="F48" s="375"/>
      <c r="G48" s="375"/>
      <c r="H48" s="375"/>
      <c r="I48" s="375"/>
      <c r="J48" s="375"/>
      <c r="K48" s="252"/>
    </row>
    <row r="49" spans="2:11" ht="15" customHeight="1">
      <c r="B49" s="255"/>
      <c r="C49" s="256"/>
      <c r="D49" s="375" t="s">
        <v>1085</v>
      </c>
      <c r="E49" s="375"/>
      <c r="F49" s="375"/>
      <c r="G49" s="375"/>
      <c r="H49" s="375"/>
      <c r="I49" s="375"/>
      <c r="J49" s="375"/>
      <c r="K49" s="252"/>
    </row>
    <row r="50" spans="2:11" ht="25.5" customHeight="1">
      <c r="B50" s="251"/>
      <c r="C50" s="377" t="s">
        <v>1086</v>
      </c>
      <c r="D50" s="377"/>
      <c r="E50" s="377"/>
      <c r="F50" s="377"/>
      <c r="G50" s="377"/>
      <c r="H50" s="377"/>
      <c r="I50" s="377"/>
      <c r="J50" s="377"/>
      <c r="K50" s="252"/>
    </row>
    <row r="51" spans="2:11" ht="5.25" customHeight="1">
      <c r="B51" s="251"/>
      <c r="C51" s="253"/>
      <c r="D51" s="253"/>
      <c r="E51" s="253"/>
      <c r="F51" s="253"/>
      <c r="G51" s="253"/>
      <c r="H51" s="253"/>
      <c r="I51" s="253"/>
      <c r="J51" s="253"/>
      <c r="K51" s="252"/>
    </row>
    <row r="52" spans="2:11" ht="15" customHeight="1">
      <c r="B52" s="251"/>
      <c r="C52" s="375" t="s">
        <v>1087</v>
      </c>
      <c r="D52" s="375"/>
      <c r="E52" s="375"/>
      <c r="F52" s="375"/>
      <c r="G52" s="375"/>
      <c r="H52" s="375"/>
      <c r="I52" s="375"/>
      <c r="J52" s="375"/>
      <c r="K52" s="252"/>
    </row>
    <row r="53" spans="2:11" ht="15" customHeight="1">
      <c r="B53" s="251"/>
      <c r="C53" s="375" t="s">
        <v>1088</v>
      </c>
      <c r="D53" s="375"/>
      <c r="E53" s="375"/>
      <c r="F53" s="375"/>
      <c r="G53" s="375"/>
      <c r="H53" s="375"/>
      <c r="I53" s="375"/>
      <c r="J53" s="375"/>
      <c r="K53" s="252"/>
    </row>
    <row r="54" spans="2:11" ht="12.75" customHeight="1">
      <c r="B54" s="251"/>
      <c r="C54" s="254"/>
      <c r="D54" s="254"/>
      <c r="E54" s="254"/>
      <c r="F54" s="254"/>
      <c r="G54" s="254"/>
      <c r="H54" s="254"/>
      <c r="I54" s="254"/>
      <c r="J54" s="254"/>
      <c r="K54" s="252"/>
    </row>
    <row r="55" spans="2:11" ht="15" customHeight="1">
      <c r="B55" s="251"/>
      <c r="C55" s="375" t="s">
        <v>1089</v>
      </c>
      <c r="D55" s="375"/>
      <c r="E55" s="375"/>
      <c r="F55" s="375"/>
      <c r="G55" s="375"/>
      <c r="H55" s="375"/>
      <c r="I55" s="375"/>
      <c r="J55" s="375"/>
      <c r="K55" s="252"/>
    </row>
    <row r="56" spans="2:11" ht="15" customHeight="1">
      <c r="B56" s="251"/>
      <c r="C56" s="256"/>
      <c r="D56" s="375" t="s">
        <v>1090</v>
      </c>
      <c r="E56" s="375"/>
      <c r="F56" s="375"/>
      <c r="G56" s="375"/>
      <c r="H56" s="375"/>
      <c r="I56" s="375"/>
      <c r="J56" s="375"/>
      <c r="K56" s="252"/>
    </row>
    <row r="57" spans="2:11" ht="15" customHeight="1">
      <c r="B57" s="251"/>
      <c r="C57" s="256"/>
      <c r="D57" s="375" t="s">
        <v>1091</v>
      </c>
      <c r="E57" s="375"/>
      <c r="F57" s="375"/>
      <c r="G57" s="375"/>
      <c r="H57" s="375"/>
      <c r="I57" s="375"/>
      <c r="J57" s="375"/>
      <c r="K57" s="252"/>
    </row>
    <row r="58" spans="2:11" ht="15" customHeight="1">
      <c r="B58" s="251"/>
      <c r="C58" s="256"/>
      <c r="D58" s="375" t="s">
        <v>1092</v>
      </c>
      <c r="E58" s="375"/>
      <c r="F58" s="375"/>
      <c r="G58" s="375"/>
      <c r="H58" s="375"/>
      <c r="I58" s="375"/>
      <c r="J58" s="375"/>
      <c r="K58" s="252"/>
    </row>
    <row r="59" spans="2:11" ht="15" customHeight="1">
      <c r="B59" s="251"/>
      <c r="C59" s="256"/>
      <c r="D59" s="375" t="s">
        <v>1093</v>
      </c>
      <c r="E59" s="375"/>
      <c r="F59" s="375"/>
      <c r="G59" s="375"/>
      <c r="H59" s="375"/>
      <c r="I59" s="375"/>
      <c r="J59" s="375"/>
      <c r="K59" s="252"/>
    </row>
    <row r="60" spans="2:11" ht="15" customHeight="1">
      <c r="B60" s="251"/>
      <c r="C60" s="256"/>
      <c r="D60" s="376" t="s">
        <v>1094</v>
      </c>
      <c r="E60" s="376"/>
      <c r="F60" s="376"/>
      <c r="G60" s="376"/>
      <c r="H60" s="376"/>
      <c r="I60" s="376"/>
      <c r="J60" s="376"/>
      <c r="K60" s="252"/>
    </row>
    <row r="61" spans="2:11" ht="15" customHeight="1">
      <c r="B61" s="251"/>
      <c r="C61" s="256"/>
      <c r="D61" s="375" t="s">
        <v>1095</v>
      </c>
      <c r="E61" s="375"/>
      <c r="F61" s="375"/>
      <c r="G61" s="375"/>
      <c r="H61" s="375"/>
      <c r="I61" s="375"/>
      <c r="J61" s="375"/>
      <c r="K61" s="252"/>
    </row>
    <row r="62" spans="2:11" ht="12.75" customHeight="1">
      <c r="B62" s="251"/>
      <c r="C62" s="256"/>
      <c r="D62" s="256"/>
      <c r="E62" s="259"/>
      <c r="F62" s="256"/>
      <c r="G62" s="256"/>
      <c r="H62" s="256"/>
      <c r="I62" s="256"/>
      <c r="J62" s="256"/>
      <c r="K62" s="252"/>
    </row>
    <row r="63" spans="2:11" ht="15" customHeight="1">
      <c r="B63" s="251"/>
      <c r="C63" s="256"/>
      <c r="D63" s="375" t="s">
        <v>1096</v>
      </c>
      <c r="E63" s="375"/>
      <c r="F63" s="375"/>
      <c r="G63" s="375"/>
      <c r="H63" s="375"/>
      <c r="I63" s="375"/>
      <c r="J63" s="375"/>
      <c r="K63" s="252"/>
    </row>
    <row r="64" spans="2:11" ht="15" customHeight="1">
      <c r="B64" s="251"/>
      <c r="C64" s="256"/>
      <c r="D64" s="376" t="s">
        <v>1097</v>
      </c>
      <c r="E64" s="376"/>
      <c r="F64" s="376"/>
      <c r="G64" s="376"/>
      <c r="H64" s="376"/>
      <c r="I64" s="376"/>
      <c r="J64" s="376"/>
      <c r="K64" s="252"/>
    </row>
    <row r="65" spans="2:11" ht="15" customHeight="1">
      <c r="B65" s="251"/>
      <c r="C65" s="256"/>
      <c r="D65" s="375" t="s">
        <v>1098</v>
      </c>
      <c r="E65" s="375"/>
      <c r="F65" s="375"/>
      <c r="G65" s="375"/>
      <c r="H65" s="375"/>
      <c r="I65" s="375"/>
      <c r="J65" s="375"/>
      <c r="K65" s="252"/>
    </row>
    <row r="66" spans="2:11" ht="15" customHeight="1">
      <c r="B66" s="251"/>
      <c r="C66" s="256"/>
      <c r="D66" s="375" t="s">
        <v>1099</v>
      </c>
      <c r="E66" s="375"/>
      <c r="F66" s="375"/>
      <c r="G66" s="375"/>
      <c r="H66" s="375"/>
      <c r="I66" s="375"/>
      <c r="J66" s="375"/>
      <c r="K66" s="252"/>
    </row>
    <row r="67" spans="2:11" ht="15" customHeight="1">
      <c r="B67" s="251"/>
      <c r="C67" s="256"/>
      <c r="D67" s="375" t="s">
        <v>1100</v>
      </c>
      <c r="E67" s="375"/>
      <c r="F67" s="375"/>
      <c r="G67" s="375"/>
      <c r="H67" s="375"/>
      <c r="I67" s="375"/>
      <c r="J67" s="375"/>
      <c r="K67" s="252"/>
    </row>
    <row r="68" spans="2:11" ht="15" customHeight="1">
      <c r="B68" s="251"/>
      <c r="C68" s="256"/>
      <c r="D68" s="375" t="s">
        <v>1101</v>
      </c>
      <c r="E68" s="375"/>
      <c r="F68" s="375"/>
      <c r="G68" s="375"/>
      <c r="H68" s="375"/>
      <c r="I68" s="375"/>
      <c r="J68" s="375"/>
      <c r="K68" s="252"/>
    </row>
    <row r="69" spans="2:11" ht="12.75" customHeight="1">
      <c r="B69" s="260"/>
      <c r="C69" s="261"/>
      <c r="D69" s="261"/>
      <c r="E69" s="261"/>
      <c r="F69" s="261"/>
      <c r="G69" s="261"/>
      <c r="H69" s="261"/>
      <c r="I69" s="261"/>
      <c r="J69" s="261"/>
      <c r="K69" s="262"/>
    </row>
    <row r="70" spans="2:11" ht="18.75" customHeight="1">
      <c r="B70" s="263"/>
      <c r="C70" s="263"/>
      <c r="D70" s="263"/>
      <c r="E70" s="263"/>
      <c r="F70" s="263"/>
      <c r="G70" s="263"/>
      <c r="H70" s="263"/>
      <c r="I70" s="263"/>
      <c r="J70" s="263"/>
      <c r="K70" s="264"/>
    </row>
    <row r="71" spans="2:11" ht="18.75" customHeight="1">
      <c r="B71" s="264"/>
      <c r="C71" s="264"/>
      <c r="D71" s="264"/>
      <c r="E71" s="264"/>
      <c r="F71" s="264"/>
      <c r="G71" s="264"/>
      <c r="H71" s="264"/>
      <c r="I71" s="264"/>
      <c r="J71" s="264"/>
      <c r="K71" s="264"/>
    </row>
    <row r="72" spans="2:11" ht="7.5" customHeight="1">
      <c r="B72" s="265"/>
      <c r="C72" s="266"/>
      <c r="D72" s="266"/>
      <c r="E72" s="266"/>
      <c r="F72" s="266"/>
      <c r="G72" s="266"/>
      <c r="H72" s="266"/>
      <c r="I72" s="266"/>
      <c r="J72" s="266"/>
      <c r="K72" s="267"/>
    </row>
    <row r="73" spans="2:11" ht="45" customHeight="1">
      <c r="B73" s="268"/>
      <c r="C73" s="374" t="s">
        <v>96</v>
      </c>
      <c r="D73" s="374"/>
      <c r="E73" s="374"/>
      <c r="F73" s="374"/>
      <c r="G73" s="374"/>
      <c r="H73" s="374"/>
      <c r="I73" s="374"/>
      <c r="J73" s="374"/>
      <c r="K73" s="269"/>
    </row>
    <row r="74" spans="2:11" ht="17.25" customHeight="1">
      <c r="B74" s="268"/>
      <c r="C74" s="270" t="s">
        <v>1102</v>
      </c>
      <c r="D74" s="270"/>
      <c r="E74" s="270"/>
      <c r="F74" s="270" t="s">
        <v>1103</v>
      </c>
      <c r="G74" s="271"/>
      <c r="H74" s="270" t="s">
        <v>123</v>
      </c>
      <c r="I74" s="270" t="s">
        <v>55</v>
      </c>
      <c r="J74" s="270" t="s">
        <v>1104</v>
      </c>
      <c r="K74" s="269"/>
    </row>
    <row r="75" spans="2:11" ht="17.25" customHeight="1">
      <c r="B75" s="268"/>
      <c r="C75" s="272" t="s">
        <v>1105</v>
      </c>
      <c r="D75" s="272"/>
      <c r="E75" s="272"/>
      <c r="F75" s="273" t="s">
        <v>1106</v>
      </c>
      <c r="G75" s="274"/>
      <c r="H75" s="272"/>
      <c r="I75" s="272"/>
      <c r="J75" s="272" t="s">
        <v>1107</v>
      </c>
      <c r="K75" s="269"/>
    </row>
    <row r="76" spans="2:11" ht="5.25" customHeight="1">
      <c r="B76" s="268"/>
      <c r="C76" s="275"/>
      <c r="D76" s="275"/>
      <c r="E76" s="275"/>
      <c r="F76" s="275"/>
      <c r="G76" s="276"/>
      <c r="H76" s="275"/>
      <c r="I76" s="275"/>
      <c r="J76" s="275"/>
      <c r="K76" s="269"/>
    </row>
    <row r="77" spans="2:11" ht="15" customHeight="1">
      <c r="B77" s="268"/>
      <c r="C77" s="258" t="s">
        <v>51</v>
      </c>
      <c r="D77" s="275"/>
      <c r="E77" s="275"/>
      <c r="F77" s="277" t="s">
        <v>1108</v>
      </c>
      <c r="G77" s="276"/>
      <c r="H77" s="258" t="s">
        <v>1109</v>
      </c>
      <c r="I77" s="258" t="s">
        <v>1110</v>
      </c>
      <c r="J77" s="258">
        <v>20</v>
      </c>
      <c r="K77" s="269"/>
    </row>
    <row r="78" spans="2:11" ht="15" customHeight="1">
      <c r="B78" s="268"/>
      <c r="C78" s="258" t="s">
        <v>1111</v>
      </c>
      <c r="D78" s="258"/>
      <c r="E78" s="258"/>
      <c r="F78" s="277" t="s">
        <v>1108</v>
      </c>
      <c r="G78" s="276"/>
      <c r="H78" s="258" t="s">
        <v>1112</v>
      </c>
      <c r="I78" s="258" t="s">
        <v>1110</v>
      </c>
      <c r="J78" s="258">
        <v>120</v>
      </c>
      <c r="K78" s="269"/>
    </row>
    <row r="79" spans="2:11" ht="15" customHeight="1">
      <c r="B79" s="278"/>
      <c r="C79" s="258" t="s">
        <v>1113</v>
      </c>
      <c r="D79" s="258"/>
      <c r="E79" s="258"/>
      <c r="F79" s="277" t="s">
        <v>1114</v>
      </c>
      <c r="G79" s="276"/>
      <c r="H79" s="258" t="s">
        <v>1115</v>
      </c>
      <c r="I79" s="258" t="s">
        <v>1110</v>
      </c>
      <c r="J79" s="258">
        <v>50</v>
      </c>
      <c r="K79" s="269"/>
    </row>
    <row r="80" spans="2:11" ht="15" customHeight="1">
      <c r="B80" s="278"/>
      <c r="C80" s="258" t="s">
        <v>1116</v>
      </c>
      <c r="D80" s="258"/>
      <c r="E80" s="258"/>
      <c r="F80" s="277" t="s">
        <v>1108</v>
      </c>
      <c r="G80" s="276"/>
      <c r="H80" s="258" t="s">
        <v>1117</v>
      </c>
      <c r="I80" s="258" t="s">
        <v>1118</v>
      </c>
      <c r="J80" s="258"/>
      <c r="K80" s="269"/>
    </row>
    <row r="81" spans="2:11" ht="15" customHeight="1">
      <c r="B81" s="278"/>
      <c r="C81" s="279" t="s">
        <v>1119</v>
      </c>
      <c r="D81" s="279"/>
      <c r="E81" s="279"/>
      <c r="F81" s="280" t="s">
        <v>1114</v>
      </c>
      <c r="G81" s="279"/>
      <c r="H81" s="279" t="s">
        <v>1120</v>
      </c>
      <c r="I81" s="279" t="s">
        <v>1110</v>
      </c>
      <c r="J81" s="279">
        <v>15</v>
      </c>
      <c r="K81" s="269"/>
    </row>
    <row r="82" spans="2:11" ht="15" customHeight="1">
      <c r="B82" s="278"/>
      <c r="C82" s="279" t="s">
        <v>1121</v>
      </c>
      <c r="D82" s="279"/>
      <c r="E82" s="279"/>
      <c r="F82" s="280" t="s">
        <v>1114</v>
      </c>
      <c r="G82" s="279"/>
      <c r="H82" s="279" t="s">
        <v>1122</v>
      </c>
      <c r="I82" s="279" t="s">
        <v>1110</v>
      </c>
      <c r="J82" s="279">
        <v>15</v>
      </c>
      <c r="K82" s="269"/>
    </row>
    <row r="83" spans="2:11" ht="15" customHeight="1">
      <c r="B83" s="278"/>
      <c r="C83" s="279" t="s">
        <v>1123</v>
      </c>
      <c r="D83" s="279"/>
      <c r="E83" s="279"/>
      <c r="F83" s="280" t="s">
        <v>1114</v>
      </c>
      <c r="G83" s="279"/>
      <c r="H83" s="279" t="s">
        <v>1124</v>
      </c>
      <c r="I83" s="279" t="s">
        <v>1110</v>
      </c>
      <c r="J83" s="279">
        <v>20</v>
      </c>
      <c r="K83" s="269"/>
    </row>
    <row r="84" spans="2:11" ht="15" customHeight="1">
      <c r="B84" s="278"/>
      <c r="C84" s="279" t="s">
        <v>1125</v>
      </c>
      <c r="D84" s="279"/>
      <c r="E84" s="279"/>
      <c r="F84" s="280" t="s">
        <v>1114</v>
      </c>
      <c r="G84" s="279"/>
      <c r="H84" s="279" t="s">
        <v>1126</v>
      </c>
      <c r="I84" s="279" t="s">
        <v>1110</v>
      </c>
      <c r="J84" s="279">
        <v>20</v>
      </c>
      <c r="K84" s="269"/>
    </row>
    <row r="85" spans="2:11" ht="15" customHeight="1">
      <c r="B85" s="278"/>
      <c r="C85" s="258" t="s">
        <v>1127</v>
      </c>
      <c r="D85" s="258"/>
      <c r="E85" s="258"/>
      <c r="F85" s="277" t="s">
        <v>1114</v>
      </c>
      <c r="G85" s="276"/>
      <c r="H85" s="258" t="s">
        <v>1128</v>
      </c>
      <c r="I85" s="258" t="s">
        <v>1110</v>
      </c>
      <c r="J85" s="258">
        <v>50</v>
      </c>
      <c r="K85" s="269"/>
    </row>
    <row r="86" spans="2:11" ht="15" customHeight="1">
      <c r="B86" s="278"/>
      <c r="C86" s="258" t="s">
        <v>1129</v>
      </c>
      <c r="D86" s="258"/>
      <c r="E86" s="258"/>
      <c r="F86" s="277" t="s">
        <v>1114</v>
      </c>
      <c r="G86" s="276"/>
      <c r="H86" s="258" t="s">
        <v>1130</v>
      </c>
      <c r="I86" s="258" t="s">
        <v>1110</v>
      </c>
      <c r="J86" s="258">
        <v>20</v>
      </c>
      <c r="K86" s="269"/>
    </row>
    <row r="87" spans="2:11" ht="15" customHeight="1">
      <c r="B87" s="278"/>
      <c r="C87" s="258" t="s">
        <v>1131</v>
      </c>
      <c r="D87" s="258"/>
      <c r="E87" s="258"/>
      <c r="F87" s="277" t="s">
        <v>1114</v>
      </c>
      <c r="G87" s="276"/>
      <c r="H87" s="258" t="s">
        <v>1132</v>
      </c>
      <c r="I87" s="258" t="s">
        <v>1110</v>
      </c>
      <c r="J87" s="258">
        <v>20</v>
      </c>
      <c r="K87" s="269"/>
    </row>
    <row r="88" spans="2:11" ht="15" customHeight="1">
      <c r="B88" s="278"/>
      <c r="C88" s="258" t="s">
        <v>1133</v>
      </c>
      <c r="D88" s="258"/>
      <c r="E88" s="258"/>
      <c r="F88" s="277" t="s">
        <v>1114</v>
      </c>
      <c r="G88" s="276"/>
      <c r="H88" s="258" t="s">
        <v>1134</v>
      </c>
      <c r="I88" s="258" t="s">
        <v>1110</v>
      </c>
      <c r="J88" s="258">
        <v>50</v>
      </c>
      <c r="K88" s="269"/>
    </row>
    <row r="89" spans="2:11" ht="15" customHeight="1">
      <c r="B89" s="278"/>
      <c r="C89" s="258" t="s">
        <v>1135</v>
      </c>
      <c r="D89" s="258"/>
      <c r="E89" s="258"/>
      <c r="F89" s="277" t="s">
        <v>1114</v>
      </c>
      <c r="G89" s="276"/>
      <c r="H89" s="258" t="s">
        <v>1135</v>
      </c>
      <c r="I89" s="258" t="s">
        <v>1110</v>
      </c>
      <c r="J89" s="258">
        <v>50</v>
      </c>
      <c r="K89" s="269"/>
    </row>
    <row r="90" spans="2:11" ht="15" customHeight="1">
      <c r="B90" s="278"/>
      <c r="C90" s="258" t="s">
        <v>128</v>
      </c>
      <c r="D90" s="258"/>
      <c r="E90" s="258"/>
      <c r="F90" s="277" t="s">
        <v>1114</v>
      </c>
      <c r="G90" s="276"/>
      <c r="H90" s="258" t="s">
        <v>1136</v>
      </c>
      <c r="I90" s="258" t="s">
        <v>1110</v>
      </c>
      <c r="J90" s="258">
        <v>255</v>
      </c>
      <c r="K90" s="269"/>
    </row>
    <row r="91" spans="2:11" ht="15" customHeight="1">
      <c r="B91" s="278"/>
      <c r="C91" s="258" t="s">
        <v>1137</v>
      </c>
      <c r="D91" s="258"/>
      <c r="E91" s="258"/>
      <c r="F91" s="277" t="s">
        <v>1108</v>
      </c>
      <c r="G91" s="276"/>
      <c r="H91" s="258" t="s">
        <v>1138</v>
      </c>
      <c r="I91" s="258" t="s">
        <v>1139</v>
      </c>
      <c r="J91" s="258"/>
      <c r="K91" s="269"/>
    </row>
    <row r="92" spans="2:11" ht="15" customHeight="1">
      <c r="B92" s="278"/>
      <c r="C92" s="258" t="s">
        <v>1140</v>
      </c>
      <c r="D92" s="258"/>
      <c r="E92" s="258"/>
      <c r="F92" s="277" t="s">
        <v>1108</v>
      </c>
      <c r="G92" s="276"/>
      <c r="H92" s="258" t="s">
        <v>1141</v>
      </c>
      <c r="I92" s="258" t="s">
        <v>1142</v>
      </c>
      <c r="J92" s="258"/>
      <c r="K92" s="269"/>
    </row>
    <row r="93" spans="2:11" ht="15" customHeight="1">
      <c r="B93" s="278"/>
      <c r="C93" s="258" t="s">
        <v>1143</v>
      </c>
      <c r="D93" s="258"/>
      <c r="E93" s="258"/>
      <c r="F93" s="277" t="s">
        <v>1108</v>
      </c>
      <c r="G93" s="276"/>
      <c r="H93" s="258" t="s">
        <v>1143</v>
      </c>
      <c r="I93" s="258" t="s">
        <v>1142</v>
      </c>
      <c r="J93" s="258"/>
      <c r="K93" s="269"/>
    </row>
    <row r="94" spans="2:11" ht="15" customHeight="1">
      <c r="B94" s="278"/>
      <c r="C94" s="258" t="s">
        <v>36</v>
      </c>
      <c r="D94" s="258"/>
      <c r="E94" s="258"/>
      <c r="F94" s="277" t="s">
        <v>1108</v>
      </c>
      <c r="G94" s="276"/>
      <c r="H94" s="258" t="s">
        <v>1144</v>
      </c>
      <c r="I94" s="258" t="s">
        <v>1142</v>
      </c>
      <c r="J94" s="258"/>
      <c r="K94" s="269"/>
    </row>
    <row r="95" spans="2:11" ht="15" customHeight="1">
      <c r="B95" s="278"/>
      <c r="C95" s="258" t="s">
        <v>46</v>
      </c>
      <c r="D95" s="258"/>
      <c r="E95" s="258"/>
      <c r="F95" s="277" t="s">
        <v>1108</v>
      </c>
      <c r="G95" s="276"/>
      <c r="H95" s="258" t="s">
        <v>1145</v>
      </c>
      <c r="I95" s="258" t="s">
        <v>1142</v>
      </c>
      <c r="J95" s="258"/>
      <c r="K95" s="269"/>
    </row>
    <row r="96" spans="2:11" ht="15" customHeight="1">
      <c r="B96" s="281"/>
      <c r="C96" s="282"/>
      <c r="D96" s="282"/>
      <c r="E96" s="282"/>
      <c r="F96" s="282"/>
      <c r="G96" s="282"/>
      <c r="H96" s="282"/>
      <c r="I96" s="282"/>
      <c r="J96" s="282"/>
      <c r="K96" s="283"/>
    </row>
    <row r="97" spans="2:11" ht="18.75" customHeight="1">
      <c r="B97" s="284"/>
      <c r="C97" s="285"/>
      <c r="D97" s="285"/>
      <c r="E97" s="285"/>
      <c r="F97" s="285"/>
      <c r="G97" s="285"/>
      <c r="H97" s="285"/>
      <c r="I97" s="285"/>
      <c r="J97" s="285"/>
      <c r="K97" s="284"/>
    </row>
    <row r="98" spans="2:11" ht="18.75" customHeight="1">
      <c r="B98" s="264"/>
      <c r="C98" s="264"/>
      <c r="D98" s="264"/>
      <c r="E98" s="264"/>
      <c r="F98" s="264"/>
      <c r="G98" s="264"/>
      <c r="H98" s="264"/>
      <c r="I98" s="264"/>
      <c r="J98" s="264"/>
      <c r="K98" s="264"/>
    </row>
    <row r="99" spans="2:11" ht="7.5" customHeight="1">
      <c r="B99" s="265"/>
      <c r="C99" s="266"/>
      <c r="D99" s="266"/>
      <c r="E99" s="266"/>
      <c r="F99" s="266"/>
      <c r="G99" s="266"/>
      <c r="H99" s="266"/>
      <c r="I99" s="266"/>
      <c r="J99" s="266"/>
      <c r="K99" s="267"/>
    </row>
    <row r="100" spans="2:11" ht="45" customHeight="1">
      <c r="B100" s="268"/>
      <c r="C100" s="374" t="s">
        <v>1146</v>
      </c>
      <c r="D100" s="374"/>
      <c r="E100" s="374"/>
      <c r="F100" s="374"/>
      <c r="G100" s="374"/>
      <c r="H100" s="374"/>
      <c r="I100" s="374"/>
      <c r="J100" s="374"/>
      <c r="K100" s="269"/>
    </row>
    <row r="101" spans="2:11" ht="17.25" customHeight="1">
      <c r="B101" s="268"/>
      <c r="C101" s="270" t="s">
        <v>1102</v>
      </c>
      <c r="D101" s="270"/>
      <c r="E101" s="270"/>
      <c r="F101" s="270" t="s">
        <v>1103</v>
      </c>
      <c r="G101" s="271"/>
      <c r="H101" s="270" t="s">
        <v>123</v>
      </c>
      <c r="I101" s="270" t="s">
        <v>55</v>
      </c>
      <c r="J101" s="270" t="s">
        <v>1104</v>
      </c>
      <c r="K101" s="269"/>
    </row>
    <row r="102" spans="2:11" ht="17.25" customHeight="1">
      <c r="B102" s="268"/>
      <c r="C102" s="272" t="s">
        <v>1105</v>
      </c>
      <c r="D102" s="272"/>
      <c r="E102" s="272"/>
      <c r="F102" s="273" t="s">
        <v>1106</v>
      </c>
      <c r="G102" s="274"/>
      <c r="H102" s="272"/>
      <c r="I102" s="272"/>
      <c r="J102" s="272" t="s">
        <v>1107</v>
      </c>
      <c r="K102" s="269"/>
    </row>
    <row r="103" spans="2:11" ht="5.25" customHeight="1">
      <c r="B103" s="268"/>
      <c r="C103" s="270"/>
      <c r="D103" s="270"/>
      <c r="E103" s="270"/>
      <c r="F103" s="270"/>
      <c r="G103" s="286"/>
      <c r="H103" s="270"/>
      <c r="I103" s="270"/>
      <c r="J103" s="270"/>
      <c r="K103" s="269"/>
    </row>
    <row r="104" spans="2:11" ht="15" customHeight="1">
      <c r="B104" s="268"/>
      <c r="C104" s="258" t="s">
        <v>51</v>
      </c>
      <c r="D104" s="275"/>
      <c r="E104" s="275"/>
      <c r="F104" s="277" t="s">
        <v>1108</v>
      </c>
      <c r="G104" s="286"/>
      <c r="H104" s="258" t="s">
        <v>1147</v>
      </c>
      <c r="I104" s="258" t="s">
        <v>1110</v>
      </c>
      <c r="J104" s="258">
        <v>20</v>
      </c>
      <c r="K104" s="269"/>
    </row>
    <row r="105" spans="2:11" ht="15" customHeight="1">
      <c r="B105" s="268"/>
      <c r="C105" s="258" t="s">
        <v>1111</v>
      </c>
      <c r="D105" s="258"/>
      <c r="E105" s="258"/>
      <c r="F105" s="277" t="s">
        <v>1108</v>
      </c>
      <c r="G105" s="258"/>
      <c r="H105" s="258" t="s">
        <v>1147</v>
      </c>
      <c r="I105" s="258" t="s">
        <v>1110</v>
      </c>
      <c r="J105" s="258">
        <v>120</v>
      </c>
      <c r="K105" s="269"/>
    </row>
    <row r="106" spans="2:11" ht="15" customHeight="1">
      <c r="B106" s="278"/>
      <c r="C106" s="258" t="s">
        <v>1113</v>
      </c>
      <c r="D106" s="258"/>
      <c r="E106" s="258"/>
      <c r="F106" s="277" t="s">
        <v>1114</v>
      </c>
      <c r="G106" s="258"/>
      <c r="H106" s="258" t="s">
        <v>1147</v>
      </c>
      <c r="I106" s="258" t="s">
        <v>1110</v>
      </c>
      <c r="J106" s="258">
        <v>50</v>
      </c>
      <c r="K106" s="269"/>
    </row>
    <row r="107" spans="2:11" ht="15" customHeight="1">
      <c r="B107" s="278"/>
      <c r="C107" s="258" t="s">
        <v>1116</v>
      </c>
      <c r="D107" s="258"/>
      <c r="E107" s="258"/>
      <c r="F107" s="277" t="s">
        <v>1108</v>
      </c>
      <c r="G107" s="258"/>
      <c r="H107" s="258" t="s">
        <v>1147</v>
      </c>
      <c r="I107" s="258" t="s">
        <v>1118</v>
      </c>
      <c r="J107" s="258"/>
      <c r="K107" s="269"/>
    </row>
    <row r="108" spans="2:11" ht="15" customHeight="1">
      <c r="B108" s="278"/>
      <c r="C108" s="258" t="s">
        <v>1127</v>
      </c>
      <c r="D108" s="258"/>
      <c r="E108" s="258"/>
      <c r="F108" s="277" t="s">
        <v>1114</v>
      </c>
      <c r="G108" s="258"/>
      <c r="H108" s="258" t="s">
        <v>1147</v>
      </c>
      <c r="I108" s="258" t="s">
        <v>1110</v>
      </c>
      <c r="J108" s="258">
        <v>50</v>
      </c>
      <c r="K108" s="269"/>
    </row>
    <row r="109" spans="2:11" ht="15" customHeight="1">
      <c r="B109" s="278"/>
      <c r="C109" s="258" t="s">
        <v>1135</v>
      </c>
      <c r="D109" s="258"/>
      <c r="E109" s="258"/>
      <c r="F109" s="277" t="s">
        <v>1114</v>
      </c>
      <c r="G109" s="258"/>
      <c r="H109" s="258" t="s">
        <v>1147</v>
      </c>
      <c r="I109" s="258" t="s">
        <v>1110</v>
      </c>
      <c r="J109" s="258">
        <v>50</v>
      </c>
      <c r="K109" s="269"/>
    </row>
    <row r="110" spans="2:11" ht="15" customHeight="1">
      <c r="B110" s="278"/>
      <c r="C110" s="258" t="s">
        <v>1133</v>
      </c>
      <c r="D110" s="258"/>
      <c r="E110" s="258"/>
      <c r="F110" s="277" t="s">
        <v>1114</v>
      </c>
      <c r="G110" s="258"/>
      <c r="H110" s="258" t="s">
        <v>1147</v>
      </c>
      <c r="I110" s="258" t="s">
        <v>1110</v>
      </c>
      <c r="J110" s="258">
        <v>50</v>
      </c>
      <c r="K110" s="269"/>
    </row>
    <row r="111" spans="2:11" ht="15" customHeight="1">
      <c r="B111" s="278"/>
      <c r="C111" s="258" t="s">
        <v>51</v>
      </c>
      <c r="D111" s="258"/>
      <c r="E111" s="258"/>
      <c r="F111" s="277" t="s">
        <v>1108</v>
      </c>
      <c r="G111" s="258"/>
      <c r="H111" s="258" t="s">
        <v>1148</v>
      </c>
      <c r="I111" s="258" t="s">
        <v>1110</v>
      </c>
      <c r="J111" s="258">
        <v>20</v>
      </c>
      <c r="K111" s="269"/>
    </row>
    <row r="112" spans="2:11" ht="15" customHeight="1">
      <c r="B112" s="278"/>
      <c r="C112" s="258" t="s">
        <v>1149</v>
      </c>
      <c r="D112" s="258"/>
      <c r="E112" s="258"/>
      <c r="F112" s="277" t="s">
        <v>1108</v>
      </c>
      <c r="G112" s="258"/>
      <c r="H112" s="258" t="s">
        <v>1150</v>
      </c>
      <c r="I112" s="258" t="s">
        <v>1110</v>
      </c>
      <c r="J112" s="258">
        <v>120</v>
      </c>
      <c r="K112" s="269"/>
    </row>
    <row r="113" spans="2:11" ht="15" customHeight="1">
      <c r="B113" s="278"/>
      <c r="C113" s="258" t="s">
        <v>36</v>
      </c>
      <c r="D113" s="258"/>
      <c r="E113" s="258"/>
      <c r="F113" s="277" t="s">
        <v>1108</v>
      </c>
      <c r="G113" s="258"/>
      <c r="H113" s="258" t="s">
        <v>1151</v>
      </c>
      <c r="I113" s="258" t="s">
        <v>1142</v>
      </c>
      <c r="J113" s="258"/>
      <c r="K113" s="269"/>
    </row>
    <row r="114" spans="2:11" ht="15" customHeight="1">
      <c r="B114" s="278"/>
      <c r="C114" s="258" t="s">
        <v>46</v>
      </c>
      <c r="D114" s="258"/>
      <c r="E114" s="258"/>
      <c r="F114" s="277" t="s">
        <v>1108</v>
      </c>
      <c r="G114" s="258"/>
      <c r="H114" s="258" t="s">
        <v>1152</v>
      </c>
      <c r="I114" s="258" t="s">
        <v>1142</v>
      </c>
      <c r="J114" s="258"/>
      <c r="K114" s="269"/>
    </row>
    <row r="115" spans="2:11" ht="15" customHeight="1">
      <c r="B115" s="278"/>
      <c r="C115" s="258" t="s">
        <v>55</v>
      </c>
      <c r="D115" s="258"/>
      <c r="E115" s="258"/>
      <c r="F115" s="277" t="s">
        <v>1108</v>
      </c>
      <c r="G115" s="258"/>
      <c r="H115" s="258" t="s">
        <v>1153</v>
      </c>
      <c r="I115" s="258" t="s">
        <v>1154</v>
      </c>
      <c r="J115" s="258"/>
      <c r="K115" s="269"/>
    </row>
    <row r="116" spans="2:11" ht="15" customHeight="1">
      <c r="B116" s="281"/>
      <c r="C116" s="287"/>
      <c r="D116" s="287"/>
      <c r="E116" s="287"/>
      <c r="F116" s="287"/>
      <c r="G116" s="287"/>
      <c r="H116" s="287"/>
      <c r="I116" s="287"/>
      <c r="J116" s="287"/>
      <c r="K116" s="283"/>
    </row>
    <row r="117" spans="2:11" ht="18.75" customHeight="1">
      <c r="B117" s="288"/>
      <c r="C117" s="254"/>
      <c r="D117" s="254"/>
      <c r="E117" s="254"/>
      <c r="F117" s="289"/>
      <c r="G117" s="254"/>
      <c r="H117" s="254"/>
      <c r="I117" s="254"/>
      <c r="J117" s="254"/>
      <c r="K117" s="288"/>
    </row>
    <row r="118" spans="2:11" ht="18.75" customHeight="1">
      <c r="B118" s="264"/>
      <c r="C118" s="264"/>
      <c r="D118" s="264"/>
      <c r="E118" s="264"/>
      <c r="F118" s="264"/>
      <c r="G118" s="264"/>
      <c r="H118" s="264"/>
      <c r="I118" s="264"/>
      <c r="J118" s="264"/>
      <c r="K118" s="264"/>
    </row>
    <row r="119" spans="2:11" ht="7.5" customHeight="1">
      <c r="B119" s="290"/>
      <c r="C119" s="291"/>
      <c r="D119" s="291"/>
      <c r="E119" s="291"/>
      <c r="F119" s="291"/>
      <c r="G119" s="291"/>
      <c r="H119" s="291"/>
      <c r="I119" s="291"/>
      <c r="J119" s="291"/>
      <c r="K119" s="292"/>
    </row>
    <row r="120" spans="2:11" ht="45" customHeight="1">
      <c r="B120" s="293"/>
      <c r="C120" s="373" t="s">
        <v>1155</v>
      </c>
      <c r="D120" s="373"/>
      <c r="E120" s="373"/>
      <c r="F120" s="373"/>
      <c r="G120" s="373"/>
      <c r="H120" s="373"/>
      <c r="I120" s="373"/>
      <c r="J120" s="373"/>
      <c r="K120" s="294"/>
    </row>
    <row r="121" spans="2:11" ht="17.25" customHeight="1">
      <c r="B121" s="295"/>
      <c r="C121" s="270" t="s">
        <v>1102</v>
      </c>
      <c r="D121" s="270"/>
      <c r="E121" s="270"/>
      <c r="F121" s="270" t="s">
        <v>1103</v>
      </c>
      <c r="G121" s="271"/>
      <c r="H121" s="270" t="s">
        <v>123</v>
      </c>
      <c r="I121" s="270" t="s">
        <v>55</v>
      </c>
      <c r="J121" s="270" t="s">
        <v>1104</v>
      </c>
      <c r="K121" s="296"/>
    </row>
    <row r="122" spans="2:11" ht="17.25" customHeight="1">
      <c r="B122" s="295"/>
      <c r="C122" s="272" t="s">
        <v>1105</v>
      </c>
      <c r="D122" s="272"/>
      <c r="E122" s="272"/>
      <c r="F122" s="273" t="s">
        <v>1106</v>
      </c>
      <c r="G122" s="274"/>
      <c r="H122" s="272"/>
      <c r="I122" s="272"/>
      <c r="J122" s="272" t="s">
        <v>1107</v>
      </c>
      <c r="K122" s="296"/>
    </row>
    <row r="123" spans="2:11" ht="5.25" customHeight="1">
      <c r="B123" s="297"/>
      <c r="C123" s="275"/>
      <c r="D123" s="275"/>
      <c r="E123" s="275"/>
      <c r="F123" s="275"/>
      <c r="G123" s="258"/>
      <c r="H123" s="275"/>
      <c r="I123" s="275"/>
      <c r="J123" s="275"/>
      <c r="K123" s="298"/>
    </row>
    <row r="124" spans="2:11" ht="15" customHeight="1">
      <c r="B124" s="297"/>
      <c r="C124" s="258" t="s">
        <v>1111</v>
      </c>
      <c r="D124" s="275"/>
      <c r="E124" s="275"/>
      <c r="F124" s="277" t="s">
        <v>1108</v>
      </c>
      <c r="G124" s="258"/>
      <c r="H124" s="258" t="s">
        <v>1147</v>
      </c>
      <c r="I124" s="258" t="s">
        <v>1110</v>
      </c>
      <c r="J124" s="258">
        <v>120</v>
      </c>
      <c r="K124" s="299"/>
    </row>
    <row r="125" spans="2:11" ht="15" customHeight="1">
      <c r="B125" s="297"/>
      <c r="C125" s="258" t="s">
        <v>1156</v>
      </c>
      <c r="D125" s="258"/>
      <c r="E125" s="258"/>
      <c r="F125" s="277" t="s">
        <v>1108</v>
      </c>
      <c r="G125" s="258"/>
      <c r="H125" s="258" t="s">
        <v>1157</v>
      </c>
      <c r="I125" s="258" t="s">
        <v>1110</v>
      </c>
      <c r="J125" s="258" t="s">
        <v>1158</v>
      </c>
      <c r="K125" s="299"/>
    </row>
    <row r="126" spans="2:11" ht="15" customHeight="1">
      <c r="B126" s="297"/>
      <c r="C126" s="258" t="s">
        <v>1057</v>
      </c>
      <c r="D126" s="258"/>
      <c r="E126" s="258"/>
      <c r="F126" s="277" t="s">
        <v>1108</v>
      </c>
      <c r="G126" s="258"/>
      <c r="H126" s="258" t="s">
        <v>1159</v>
      </c>
      <c r="I126" s="258" t="s">
        <v>1110</v>
      </c>
      <c r="J126" s="258" t="s">
        <v>1158</v>
      </c>
      <c r="K126" s="299"/>
    </row>
    <row r="127" spans="2:11" ht="15" customHeight="1">
      <c r="B127" s="297"/>
      <c r="C127" s="258" t="s">
        <v>1119</v>
      </c>
      <c r="D127" s="258"/>
      <c r="E127" s="258"/>
      <c r="F127" s="277" t="s">
        <v>1114</v>
      </c>
      <c r="G127" s="258"/>
      <c r="H127" s="258" t="s">
        <v>1120</v>
      </c>
      <c r="I127" s="258" t="s">
        <v>1110</v>
      </c>
      <c r="J127" s="258">
        <v>15</v>
      </c>
      <c r="K127" s="299"/>
    </row>
    <row r="128" spans="2:11" ht="15" customHeight="1">
      <c r="B128" s="297"/>
      <c r="C128" s="279" t="s">
        <v>1121</v>
      </c>
      <c r="D128" s="279"/>
      <c r="E128" s="279"/>
      <c r="F128" s="280" t="s">
        <v>1114</v>
      </c>
      <c r="G128" s="279"/>
      <c r="H128" s="279" t="s">
        <v>1122</v>
      </c>
      <c r="I128" s="279" t="s">
        <v>1110</v>
      </c>
      <c r="J128" s="279">
        <v>15</v>
      </c>
      <c r="K128" s="299"/>
    </row>
    <row r="129" spans="2:11" ht="15" customHeight="1">
      <c r="B129" s="297"/>
      <c r="C129" s="279" t="s">
        <v>1123</v>
      </c>
      <c r="D129" s="279"/>
      <c r="E129" s="279"/>
      <c r="F129" s="280" t="s">
        <v>1114</v>
      </c>
      <c r="G129" s="279"/>
      <c r="H129" s="279" t="s">
        <v>1124</v>
      </c>
      <c r="I129" s="279" t="s">
        <v>1110</v>
      </c>
      <c r="J129" s="279">
        <v>20</v>
      </c>
      <c r="K129" s="299"/>
    </row>
    <row r="130" spans="2:11" ht="15" customHeight="1">
      <c r="B130" s="297"/>
      <c r="C130" s="279" t="s">
        <v>1125</v>
      </c>
      <c r="D130" s="279"/>
      <c r="E130" s="279"/>
      <c r="F130" s="280" t="s">
        <v>1114</v>
      </c>
      <c r="G130" s="279"/>
      <c r="H130" s="279" t="s">
        <v>1126</v>
      </c>
      <c r="I130" s="279" t="s">
        <v>1110</v>
      </c>
      <c r="J130" s="279">
        <v>20</v>
      </c>
      <c r="K130" s="299"/>
    </row>
    <row r="131" spans="2:11" ht="15" customHeight="1">
      <c r="B131" s="297"/>
      <c r="C131" s="258" t="s">
        <v>1113</v>
      </c>
      <c r="D131" s="258"/>
      <c r="E131" s="258"/>
      <c r="F131" s="277" t="s">
        <v>1114</v>
      </c>
      <c r="G131" s="258"/>
      <c r="H131" s="258" t="s">
        <v>1147</v>
      </c>
      <c r="I131" s="258" t="s">
        <v>1110</v>
      </c>
      <c r="J131" s="258">
        <v>50</v>
      </c>
      <c r="K131" s="299"/>
    </row>
    <row r="132" spans="2:11" ht="15" customHeight="1">
      <c r="B132" s="297"/>
      <c r="C132" s="258" t="s">
        <v>1127</v>
      </c>
      <c r="D132" s="258"/>
      <c r="E132" s="258"/>
      <c r="F132" s="277" t="s">
        <v>1114</v>
      </c>
      <c r="G132" s="258"/>
      <c r="H132" s="258" t="s">
        <v>1147</v>
      </c>
      <c r="I132" s="258" t="s">
        <v>1110</v>
      </c>
      <c r="J132" s="258">
        <v>50</v>
      </c>
      <c r="K132" s="299"/>
    </row>
    <row r="133" spans="2:11" ht="15" customHeight="1">
      <c r="B133" s="297"/>
      <c r="C133" s="258" t="s">
        <v>1133</v>
      </c>
      <c r="D133" s="258"/>
      <c r="E133" s="258"/>
      <c r="F133" s="277" t="s">
        <v>1114</v>
      </c>
      <c r="G133" s="258"/>
      <c r="H133" s="258" t="s">
        <v>1147</v>
      </c>
      <c r="I133" s="258" t="s">
        <v>1110</v>
      </c>
      <c r="J133" s="258">
        <v>50</v>
      </c>
      <c r="K133" s="299"/>
    </row>
    <row r="134" spans="2:11" ht="15" customHeight="1">
      <c r="B134" s="297"/>
      <c r="C134" s="258" t="s">
        <v>1135</v>
      </c>
      <c r="D134" s="258"/>
      <c r="E134" s="258"/>
      <c r="F134" s="277" t="s">
        <v>1114</v>
      </c>
      <c r="G134" s="258"/>
      <c r="H134" s="258" t="s">
        <v>1147</v>
      </c>
      <c r="I134" s="258" t="s">
        <v>1110</v>
      </c>
      <c r="J134" s="258">
        <v>50</v>
      </c>
      <c r="K134" s="299"/>
    </row>
    <row r="135" spans="2:11" ht="15" customHeight="1">
      <c r="B135" s="297"/>
      <c r="C135" s="258" t="s">
        <v>128</v>
      </c>
      <c r="D135" s="258"/>
      <c r="E135" s="258"/>
      <c r="F135" s="277" t="s">
        <v>1114</v>
      </c>
      <c r="G135" s="258"/>
      <c r="H135" s="258" t="s">
        <v>1160</v>
      </c>
      <c r="I135" s="258" t="s">
        <v>1110</v>
      </c>
      <c r="J135" s="258">
        <v>255</v>
      </c>
      <c r="K135" s="299"/>
    </row>
    <row r="136" spans="2:11" ht="15" customHeight="1">
      <c r="B136" s="297"/>
      <c r="C136" s="258" t="s">
        <v>1137</v>
      </c>
      <c r="D136" s="258"/>
      <c r="E136" s="258"/>
      <c r="F136" s="277" t="s">
        <v>1108</v>
      </c>
      <c r="G136" s="258"/>
      <c r="H136" s="258" t="s">
        <v>1161</v>
      </c>
      <c r="I136" s="258" t="s">
        <v>1139</v>
      </c>
      <c r="J136" s="258"/>
      <c r="K136" s="299"/>
    </row>
    <row r="137" spans="2:11" ht="15" customHeight="1">
      <c r="B137" s="297"/>
      <c r="C137" s="258" t="s">
        <v>1140</v>
      </c>
      <c r="D137" s="258"/>
      <c r="E137" s="258"/>
      <c r="F137" s="277" t="s">
        <v>1108</v>
      </c>
      <c r="G137" s="258"/>
      <c r="H137" s="258" t="s">
        <v>1162</v>
      </c>
      <c r="I137" s="258" t="s">
        <v>1142</v>
      </c>
      <c r="J137" s="258"/>
      <c r="K137" s="299"/>
    </row>
    <row r="138" spans="2:11" ht="15" customHeight="1">
      <c r="B138" s="297"/>
      <c r="C138" s="258" t="s">
        <v>1143</v>
      </c>
      <c r="D138" s="258"/>
      <c r="E138" s="258"/>
      <c r="F138" s="277" t="s">
        <v>1108</v>
      </c>
      <c r="G138" s="258"/>
      <c r="H138" s="258" t="s">
        <v>1143</v>
      </c>
      <c r="I138" s="258" t="s">
        <v>1142</v>
      </c>
      <c r="J138" s="258"/>
      <c r="K138" s="299"/>
    </row>
    <row r="139" spans="2:11" ht="15" customHeight="1">
      <c r="B139" s="297"/>
      <c r="C139" s="258" t="s">
        <v>36</v>
      </c>
      <c r="D139" s="258"/>
      <c r="E139" s="258"/>
      <c r="F139" s="277" t="s">
        <v>1108</v>
      </c>
      <c r="G139" s="258"/>
      <c r="H139" s="258" t="s">
        <v>1163</v>
      </c>
      <c r="I139" s="258" t="s">
        <v>1142</v>
      </c>
      <c r="J139" s="258"/>
      <c r="K139" s="299"/>
    </row>
    <row r="140" spans="2:11" ht="15" customHeight="1">
      <c r="B140" s="297"/>
      <c r="C140" s="258" t="s">
        <v>1164</v>
      </c>
      <c r="D140" s="258"/>
      <c r="E140" s="258"/>
      <c r="F140" s="277" t="s">
        <v>1108</v>
      </c>
      <c r="G140" s="258"/>
      <c r="H140" s="258" t="s">
        <v>1165</v>
      </c>
      <c r="I140" s="258" t="s">
        <v>1142</v>
      </c>
      <c r="J140" s="258"/>
      <c r="K140" s="299"/>
    </row>
    <row r="141" spans="2:11" ht="15" customHeight="1">
      <c r="B141" s="300"/>
      <c r="C141" s="301"/>
      <c r="D141" s="301"/>
      <c r="E141" s="301"/>
      <c r="F141" s="301"/>
      <c r="G141" s="301"/>
      <c r="H141" s="301"/>
      <c r="I141" s="301"/>
      <c r="J141" s="301"/>
      <c r="K141" s="302"/>
    </row>
    <row r="142" spans="2:11" ht="18.75" customHeight="1">
      <c r="B142" s="254"/>
      <c r="C142" s="254"/>
      <c r="D142" s="254"/>
      <c r="E142" s="254"/>
      <c r="F142" s="289"/>
      <c r="G142" s="254"/>
      <c r="H142" s="254"/>
      <c r="I142" s="254"/>
      <c r="J142" s="254"/>
      <c r="K142" s="254"/>
    </row>
    <row r="143" spans="2:11" ht="18.75" customHeight="1">
      <c r="B143" s="264"/>
      <c r="C143" s="264"/>
      <c r="D143" s="264"/>
      <c r="E143" s="264"/>
      <c r="F143" s="264"/>
      <c r="G143" s="264"/>
      <c r="H143" s="264"/>
      <c r="I143" s="264"/>
      <c r="J143" s="264"/>
      <c r="K143" s="264"/>
    </row>
    <row r="144" spans="2:11" ht="7.5" customHeight="1">
      <c r="B144" s="265"/>
      <c r="C144" s="266"/>
      <c r="D144" s="266"/>
      <c r="E144" s="266"/>
      <c r="F144" s="266"/>
      <c r="G144" s="266"/>
      <c r="H144" s="266"/>
      <c r="I144" s="266"/>
      <c r="J144" s="266"/>
      <c r="K144" s="267"/>
    </row>
    <row r="145" spans="2:11" ht="45" customHeight="1">
      <c r="B145" s="268"/>
      <c r="C145" s="374" t="s">
        <v>1166</v>
      </c>
      <c r="D145" s="374"/>
      <c r="E145" s="374"/>
      <c r="F145" s="374"/>
      <c r="G145" s="374"/>
      <c r="H145" s="374"/>
      <c r="I145" s="374"/>
      <c r="J145" s="374"/>
      <c r="K145" s="269"/>
    </row>
    <row r="146" spans="2:11" ht="17.25" customHeight="1">
      <c r="B146" s="268"/>
      <c r="C146" s="270" t="s">
        <v>1102</v>
      </c>
      <c r="D146" s="270"/>
      <c r="E146" s="270"/>
      <c r="F146" s="270" t="s">
        <v>1103</v>
      </c>
      <c r="G146" s="271"/>
      <c r="H146" s="270" t="s">
        <v>123</v>
      </c>
      <c r="I146" s="270" t="s">
        <v>55</v>
      </c>
      <c r="J146" s="270" t="s">
        <v>1104</v>
      </c>
      <c r="K146" s="269"/>
    </row>
    <row r="147" spans="2:11" ht="17.25" customHeight="1">
      <c r="B147" s="268"/>
      <c r="C147" s="272" t="s">
        <v>1105</v>
      </c>
      <c r="D147" s="272"/>
      <c r="E147" s="272"/>
      <c r="F147" s="273" t="s">
        <v>1106</v>
      </c>
      <c r="G147" s="274"/>
      <c r="H147" s="272"/>
      <c r="I147" s="272"/>
      <c r="J147" s="272" t="s">
        <v>1107</v>
      </c>
      <c r="K147" s="269"/>
    </row>
    <row r="148" spans="2:11" ht="5.25" customHeight="1">
      <c r="B148" s="278"/>
      <c r="C148" s="275"/>
      <c r="D148" s="275"/>
      <c r="E148" s="275"/>
      <c r="F148" s="275"/>
      <c r="G148" s="276"/>
      <c r="H148" s="275"/>
      <c r="I148" s="275"/>
      <c r="J148" s="275"/>
      <c r="K148" s="299"/>
    </row>
    <row r="149" spans="2:11" ht="15" customHeight="1">
      <c r="B149" s="278"/>
      <c r="C149" s="303" t="s">
        <v>1111</v>
      </c>
      <c r="D149" s="258"/>
      <c r="E149" s="258"/>
      <c r="F149" s="304" t="s">
        <v>1108</v>
      </c>
      <c r="G149" s="258"/>
      <c r="H149" s="303" t="s">
        <v>1147</v>
      </c>
      <c r="I149" s="303" t="s">
        <v>1110</v>
      </c>
      <c r="J149" s="303">
        <v>120</v>
      </c>
      <c r="K149" s="299"/>
    </row>
    <row r="150" spans="2:11" ht="15" customHeight="1">
      <c r="B150" s="278"/>
      <c r="C150" s="303" t="s">
        <v>1156</v>
      </c>
      <c r="D150" s="258"/>
      <c r="E150" s="258"/>
      <c r="F150" s="304" t="s">
        <v>1108</v>
      </c>
      <c r="G150" s="258"/>
      <c r="H150" s="303" t="s">
        <v>1167</v>
      </c>
      <c r="I150" s="303" t="s">
        <v>1110</v>
      </c>
      <c r="J150" s="303" t="s">
        <v>1158</v>
      </c>
      <c r="K150" s="299"/>
    </row>
    <row r="151" spans="2:11" ht="15" customHeight="1">
      <c r="B151" s="278"/>
      <c r="C151" s="303" t="s">
        <v>1057</v>
      </c>
      <c r="D151" s="258"/>
      <c r="E151" s="258"/>
      <c r="F151" s="304" t="s">
        <v>1108</v>
      </c>
      <c r="G151" s="258"/>
      <c r="H151" s="303" t="s">
        <v>1168</v>
      </c>
      <c r="I151" s="303" t="s">
        <v>1110</v>
      </c>
      <c r="J151" s="303" t="s">
        <v>1158</v>
      </c>
      <c r="K151" s="299"/>
    </row>
    <row r="152" spans="2:11" ht="15" customHeight="1">
      <c r="B152" s="278"/>
      <c r="C152" s="303" t="s">
        <v>1113</v>
      </c>
      <c r="D152" s="258"/>
      <c r="E152" s="258"/>
      <c r="F152" s="304" t="s">
        <v>1114</v>
      </c>
      <c r="G152" s="258"/>
      <c r="H152" s="303" t="s">
        <v>1147</v>
      </c>
      <c r="I152" s="303" t="s">
        <v>1110</v>
      </c>
      <c r="J152" s="303">
        <v>50</v>
      </c>
      <c r="K152" s="299"/>
    </row>
    <row r="153" spans="2:11" ht="15" customHeight="1">
      <c r="B153" s="278"/>
      <c r="C153" s="303" t="s">
        <v>1116</v>
      </c>
      <c r="D153" s="258"/>
      <c r="E153" s="258"/>
      <c r="F153" s="304" t="s">
        <v>1108</v>
      </c>
      <c r="G153" s="258"/>
      <c r="H153" s="303" t="s">
        <v>1147</v>
      </c>
      <c r="I153" s="303" t="s">
        <v>1118</v>
      </c>
      <c r="J153" s="303"/>
      <c r="K153" s="299"/>
    </row>
    <row r="154" spans="2:11" ht="15" customHeight="1">
      <c r="B154" s="278"/>
      <c r="C154" s="303" t="s">
        <v>1127</v>
      </c>
      <c r="D154" s="258"/>
      <c r="E154" s="258"/>
      <c r="F154" s="304" t="s">
        <v>1114</v>
      </c>
      <c r="G154" s="258"/>
      <c r="H154" s="303" t="s">
        <v>1147</v>
      </c>
      <c r="I154" s="303" t="s">
        <v>1110</v>
      </c>
      <c r="J154" s="303">
        <v>50</v>
      </c>
      <c r="K154" s="299"/>
    </row>
    <row r="155" spans="2:11" ht="15" customHeight="1">
      <c r="B155" s="278"/>
      <c r="C155" s="303" t="s">
        <v>1135</v>
      </c>
      <c r="D155" s="258"/>
      <c r="E155" s="258"/>
      <c r="F155" s="304" t="s">
        <v>1114</v>
      </c>
      <c r="G155" s="258"/>
      <c r="H155" s="303" t="s">
        <v>1147</v>
      </c>
      <c r="I155" s="303" t="s">
        <v>1110</v>
      </c>
      <c r="J155" s="303">
        <v>50</v>
      </c>
      <c r="K155" s="299"/>
    </row>
    <row r="156" spans="2:11" ht="15" customHeight="1">
      <c r="B156" s="278"/>
      <c r="C156" s="303" t="s">
        <v>1133</v>
      </c>
      <c r="D156" s="258"/>
      <c r="E156" s="258"/>
      <c r="F156" s="304" t="s">
        <v>1114</v>
      </c>
      <c r="G156" s="258"/>
      <c r="H156" s="303" t="s">
        <v>1147</v>
      </c>
      <c r="I156" s="303" t="s">
        <v>1110</v>
      </c>
      <c r="J156" s="303">
        <v>50</v>
      </c>
      <c r="K156" s="299"/>
    </row>
    <row r="157" spans="2:11" ht="15" customHeight="1">
      <c r="B157" s="278"/>
      <c r="C157" s="303" t="s">
        <v>101</v>
      </c>
      <c r="D157" s="258"/>
      <c r="E157" s="258"/>
      <c r="F157" s="304" t="s">
        <v>1108</v>
      </c>
      <c r="G157" s="258"/>
      <c r="H157" s="303" t="s">
        <v>1169</v>
      </c>
      <c r="I157" s="303" t="s">
        <v>1110</v>
      </c>
      <c r="J157" s="303" t="s">
        <v>1170</v>
      </c>
      <c r="K157" s="299"/>
    </row>
    <row r="158" spans="2:11" ht="15" customHeight="1">
      <c r="B158" s="278"/>
      <c r="C158" s="303" t="s">
        <v>1171</v>
      </c>
      <c r="D158" s="258"/>
      <c r="E158" s="258"/>
      <c r="F158" s="304" t="s">
        <v>1108</v>
      </c>
      <c r="G158" s="258"/>
      <c r="H158" s="303" t="s">
        <v>1172</v>
      </c>
      <c r="I158" s="303" t="s">
        <v>1142</v>
      </c>
      <c r="J158" s="303"/>
      <c r="K158" s="299"/>
    </row>
    <row r="159" spans="2:11" ht="15" customHeight="1">
      <c r="B159" s="305"/>
      <c r="C159" s="287"/>
      <c r="D159" s="287"/>
      <c r="E159" s="287"/>
      <c r="F159" s="287"/>
      <c r="G159" s="287"/>
      <c r="H159" s="287"/>
      <c r="I159" s="287"/>
      <c r="J159" s="287"/>
      <c r="K159" s="306"/>
    </row>
    <row r="160" spans="2:11" ht="18.75" customHeight="1">
      <c r="B160" s="254"/>
      <c r="C160" s="258"/>
      <c r="D160" s="258"/>
      <c r="E160" s="258"/>
      <c r="F160" s="277"/>
      <c r="G160" s="258"/>
      <c r="H160" s="258"/>
      <c r="I160" s="258"/>
      <c r="J160" s="258"/>
      <c r="K160" s="254"/>
    </row>
    <row r="161" spans="2:11" ht="18.75" customHeight="1">
      <c r="B161" s="264"/>
      <c r="C161" s="264"/>
      <c r="D161" s="264"/>
      <c r="E161" s="264"/>
      <c r="F161" s="264"/>
      <c r="G161" s="264"/>
      <c r="H161" s="264"/>
      <c r="I161" s="264"/>
      <c r="J161" s="264"/>
      <c r="K161" s="264"/>
    </row>
    <row r="162" spans="2:11" ht="7.5" customHeight="1">
      <c r="B162" s="246"/>
      <c r="C162" s="247"/>
      <c r="D162" s="247"/>
      <c r="E162" s="247"/>
      <c r="F162" s="247"/>
      <c r="G162" s="247"/>
      <c r="H162" s="247"/>
      <c r="I162" s="247"/>
      <c r="J162" s="247"/>
      <c r="K162" s="248"/>
    </row>
    <row r="163" spans="2:11" ht="45" customHeight="1">
      <c r="B163" s="249"/>
      <c r="C163" s="373" t="s">
        <v>1173</v>
      </c>
      <c r="D163" s="373"/>
      <c r="E163" s="373"/>
      <c r="F163" s="373"/>
      <c r="G163" s="373"/>
      <c r="H163" s="373"/>
      <c r="I163" s="373"/>
      <c r="J163" s="373"/>
      <c r="K163" s="250"/>
    </row>
    <row r="164" spans="2:11" ht="17.25" customHeight="1">
      <c r="B164" s="249"/>
      <c r="C164" s="270" t="s">
        <v>1102</v>
      </c>
      <c r="D164" s="270"/>
      <c r="E164" s="270"/>
      <c r="F164" s="270" t="s">
        <v>1103</v>
      </c>
      <c r="G164" s="307"/>
      <c r="H164" s="308" t="s">
        <v>123</v>
      </c>
      <c r="I164" s="308" t="s">
        <v>55</v>
      </c>
      <c r="J164" s="270" t="s">
        <v>1104</v>
      </c>
      <c r="K164" s="250"/>
    </row>
    <row r="165" spans="2:11" ht="17.25" customHeight="1">
      <c r="B165" s="251"/>
      <c r="C165" s="272" t="s">
        <v>1105</v>
      </c>
      <c r="D165" s="272"/>
      <c r="E165" s="272"/>
      <c r="F165" s="273" t="s">
        <v>1106</v>
      </c>
      <c r="G165" s="309"/>
      <c r="H165" s="310"/>
      <c r="I165" s="310"/>
      <c r="J165" s="272" t="s">
        <v>1107</v>
      </c>
      <c r="K165" s="252"/>
    </row>
    <row r="166" spans="2:11" ht="5.25" customHeight="1">
      <c r="B166" s="278"/>
      <c r="C166" s="275"/>
      <c r="D166" s="275"/>
      <c r="E166" s="275"/>
      <c r="F166" s="275"/>
      <c r="G166" s="276"/>
      <c r="H166" s="275"/>
      <c r="I166" s="275"/>
      <c r="J166" s="275"/>
      <c r="K166" s="299"/>
    </row>
    <row r="167" spans="2:11" ht="15" customHeight="1">
      <c r="B167" s="278"/>
      <c r="C167" s="258" t="s">
        <v>1111</v>
      </c>
      <c r="D167" s="258"/>
      <c r="E167" s="258"/>
      <c r="F167" s="277" t="s">
        <v>1108</v>
      </c>
      <c r="G167" s="258"/>
      <c r="H167" s="258" t="s">
        <v>1147</v>
      </c>
      <c r="I167" s="258" t="s">
        <v>1110</v>
      </c>
      <c r="J167" s="258">
        <v>120</v>
      </c>
      <c r="K167" s="299"/>
    </row>
    <row r="168" spans="2:11" ht="15" customHeight="1">
      <c r="B168" s="278"/>
      <c r="C168" s="258" t="s">
        <v>1156</v>
      </c>
      <c r="D168" s="258"/>
      <c r="E168" s="258"/>
      <c r="F168" s="277" t="s">
        <v>1108</v>
      </c>
      <c r="G168" s="258"/>
      <c r="H168" s="258" t="s">
        <v>1157</v>
      </c>
      <c r="I168" s="258" t="s">
        <v>1110</v>
      </c>
      <c r="J168" s="258" t="s">
        <v>1158</v>
      </c>
      <c r="K168" s="299"/>
    </row>
    <row r="169" spans="2:11" ht="15" customHeight="1">
      <c r="B169" s="278"/>
      <c r="C169" s="258" t="s">
        <v>1057</v>
      </c>
      <c r="D169" s="258"/>
      <c r="E169" s="258"/>
      <c r="F169" s="277" t="s">
        <v>1108</v>
      </c>
      <c r="G169" s="258"/>
      <c r="H169" s="258" t="s">
        <v>1174</v>
      </c>
      <c r="I169" s="258" t="s">
        <v>1110</v>
      </c>
      <c r="J169" s="258" t="s">
        <v>1158</v>
      </c>
      <c r="K169" s="299"/>
    </row>
    <row r="170" spans="2:11" ht="15" customHeight="1">
      <c r="B170" s="278"/>
      <c r="C170" s="258" t="s">
        <v>1113</v>
      </c>
      <c r="D170" s="258"/>
      <c r="E170" s="258"/>
      <c r="F170" s="277" t="s">
        <v>1114</v>
      </c>
      <c r="G170" s="258"/>
      <c r="H170" s="258" t="s">
        <v>1174</v>
      </c>
      <c r="I170" s="258" t="s">
        <v>1110</v>
      </c>
      <c r="J170" s="258">
        <v>50</v>
      </c>
      <c r="K170" s="299"/>
    </row>
    <row r="171" spans="2:11" ht="15" customHeight="1">
      <c r="B171" s="278"/>
      <c r="C171" s="258" t="s">
        <v>1116</v>
      </c>
      <c r="D171" s="258"/>
      <c r="E171" s="258"/>
      <c r="F171" s="277" t="s">
        <v>1108</v>
      </c>
      <c r="G171" s="258"/>
      <c r="H171" s="258" t="s">
        <v>1174</v>
      </c>
      <c r="I171" s="258" t="s">
        <v>1118</v>
      </c>
      <c r="J171" s="258"/>
      <c r="K171" s="299"/>
    </row>
    <row r="172" spans="2:11" ht="15" customHeight="1">
      <c r="B172" s="278"/>
      <c r="C172" s="258" t="s">
        <v>1127</v>
      </c>
      <c r="D172" s="258"/>
      <c r="E172" s="258"/>
      <c r="F172" s="277" t="s">
        <v>1114</v>
      </c>
      <c r="G172" s="258"/>
      <c r="H172" s="258" t="s">
        <v>1174</v>
      </c>
      <c r="I172" s="258" t="s">
        <v>1110</v>
      </c>
      <c r="J172" s="258">
        <v>50</v>
      </c>
      <c r="K172" s="299"/>
    </row>
    <row r="173" spans="2:11" ht="15" customHeight="1">
      <c r="B173" s="278"/>
      <c r="C173" s="258" t="s">
        <v>1135</v>
      </c>
      <c r="D173" s="258"/>
      <c r="E173" s="258"/>
      <c r="F173" s="277" t="s">
        <v>1114</v>
      </c>
      <c r="G173" s="258"/>
      <c r="H173" s="258" t="s">
        <v>1174</v>
      </c>
      <c r="I173" s="258" t="s">
        <v>1110</v>
      </c>
      <c r="J173" s="258">
        <v>50</v>
      </c>
      <c r="K173" s="299"/>
    </row>
    <row r="174" spans="2:11" ht="15" customHeight="1">
      <c r="B174" s="278"/>
      <c r="C174" s="258" t="s">
        <v>1133</v>
      </c>
      <c r="D174" s="258"/>
      <c r="E174" s="258"/>
      <c r="F174" s="277" t="s">
        <v>1114</v>
      </c>
      <c r="G174" s="258"/>
      <c r="H174" s="258" t="s">
        <v>1174</v>
      </c>
      <c r="I174" s="258" t="s">
        <v>1110</v>
      </c>
      <c r="J174" s="258">
        <v>50</v>
      </c>
      <c r="K174" s="299"/>
    </row>
    <row r="175" spans="2:11" ht="15" customHeight="1">
      <c r="B175" s="278"/>
      <c r="C175" s="258" t="s">
        <v>122</v>
      </c>
      <c r="D175" s="258"/>
      <c r="E175" s="258"/>
      <c r="F175" s="277" t="s">
        <v>1108</v>
      </c>
      <c r="G175" s="258"/>
      <c r="H175" s="258" t="s">
        <v>1175</v>
      </c>
      <c r="I175" s="258" t="s">
        <v>1176</v>
      </c>
      <c r="J175" s="258"/>
      <c r="K175" s="299"/>
    </row>
    <row r="176" spans="2:11" ht="15" customHeight="1">
      <c r="B176" s="278"/>
      <c r="C176" s="258" t="s">
        <v>55</v>
      </c>
      <c r="D176" s="258"/>
      <c r="E176" s="258"/>
      <c r="F176" s="277" t="s">
        <v>1108</v>
      </c>
      <c r="G176" s="258"/>
      <c r="H176" s="258" t="s">
        <v>1177</v>
      </c>
      <c r="I176" s="258" t="s">
        <v>1178</v>
      </c>
      <c r="J176" s="258">
        <v>1</v>
      </c>
      <c r="K176" s="299"/>
    </row>
    <row r="177" spans="2:11" ht="15" customHeight="1">
      <c r="B177" s="278"/>
      <c r="C177" s="258" t="s">
        <v>51</v>
      </c>
      <c r="D177" s="258"/>
      <c r="E177" s="258"/>
      <c r="F177" s="277" t="s">
        <v>1108</v>
      </c>
      <c r="G177" s="258"/>
      <c r="H177" s="258" t="s">
        <v>1179</v>
      </c>
      <c r="I177" s="258" t="s">
        <v>1110</v>
      </c>
      <c r="J177" s="258">
        <v>20</v>
      </c>
      <c r="K177" s="299"/>
    </row>
    <row r="178" spans="2:11" ht="15" customHeight="1">
      <c r="B178" s="278"/>
      <c r="C178" s="258" t="s">
        <v>123</v>
      </c>
      <c r="D178" s="258"/>
      <c r="E178" s="258"/>
      <c r="F178" s="277" t="s">
        <v>1108</v>
      </c>
      <c r="G178" s="258"/>
      <c r="H178" s="258" t="s">
        <v>1180</v>
      </c>
      <c r="I178" s="258" t="s">
        <v>1110</v>
      </c>
      <c r="J178" s="258">
        <v>255</v>
      </c>
      <c r="K178" s="299"/>
    </row>
    <row r="179" spans="2:11" ht="15" customHeight="1">
      <c r="B179" s="278"/>
      <c r="C179" s="258" t="s">
        <v>124</v>
      </c>
      <c r="D179" s="258"/>
      <c r="E179" s="258"/>
      <c r="F179" s="277" t="s">
        <v>1108</v>
      </c>
      <c r="G179" s="258"/>
      <c r="H179" s="258" t="s">
        <v>1073</v>
      </c>
      <c r="I179" s="258" t="s">
        <v>1110</v>
      </c>
      <c r="J179" s="258">
        <v>10</v>
      </c>
      <c r="K179" s="299"/>
    </row>
    <row r="180" spans="2:11" ht="15" customHeight="1">
      <c r="B180" s="278"/>
      <c r="C180" s="258" t="s">
        <v>125</v>
      </c>
      <c r="D180" s="258"/>
      <c r="E180" s="258"/>
      <c r="F180" s="277" t="s">
        <v>1108</v>
      </c>
      <c r="G180" s="258"/>
      <c r="H180" s="258" t="s">
        <v>1181</v>
      </c>
      <c r="I180" s="258" t="s">
        <v>1142</v>
      </c>
      <c r="J180" s="258"/>
      <c r="K180" s="299"/>
    </row>
    <row r="181" spans="2:11" ht="15" customHeight="1">
      <c r="B181" s="278"/>
      <c r="C181" s="258" t="s">
        <v>1182</v>
      </c>
      <c r="D181" s="258"/>
      <c r="E181" s="258"/>
      <c r="F181" s="277" t="s">
        <v>1108</v>
      </c>
      <c r="G181" s="258"/>
      <c r="H181" s="258" t="s">
        <v>1183</v>
      </c>
      <c r="I181" s="258" t="s">
        <v>1142</v>
      </c>
      <c r="J181" s="258"/>
      <c r="K181" s="299"/>
    </row>
    <row r="182" spans="2:11" ht="15" customHeight="1">
      <c r="B182" s="278"/>
      <c r="C182" s="258" t="s">
        <v>1171</v>
      </c>
      <c r="D182" s="258"/>
      <c r="E182" s="258"/>
      <c r="F182" s="277" t="s">
        <v>1108</v>
      </c>
      <c r="G182" s="258"/>
      <c r="H182" s="258" t="s">
        <v>1184</v>
      </c>
      <c r="I182" s="258" t="s">
        <v>1142</v>
      </c>
      <c r="J182" s="258"/>
      <c r="K182" s="299"/>
    </row>
    <row r="183" spans="2:11" ht="15" customHeight="1">
      <c r="B183" s="278"/>
      <c r="C183" s="258" t="s">
        <v>127</v>
      </c>
      <c r="D183" s="258"/>
      <c r="E183" s="258"/>
      <c r="F183" s="277" t="s">
        <v>1114</v>
      </c>
      <c r="G183" s="258"/>
      <c r="H183" s="258" t="s">
        <v>1185</v>
      </c>
      <c r="I183" s="258" t="s">
        <v>1110</v>
      </c>
      <c r="J183" s="258">
        <v>50</v>
      </c>
      <c r="K183" s="299"/>
    </row>
    <row r="184" spans="2:11" ht="15" customHeight="1">
      <c r="B184" s="278"/>
      <c r="C184" s="258" t="s">
        <v>1186</v>
      </c>
      <c r="D184" s="258"/>
      <c r="E184" s="258"/>
      <c r="F184" s="277" t="s">
        <v>1114</v>
      </c>
      <c r="G184" s="258"/>
      <c r="H184" s="258" t="s">
        <v>1187</v>
      </c>
      <c r="I184" s="258" t="s">
        <v>1188</v>
      </c>
      <c r="J184" s="258"/>
      <c r="K184" s="299"/>
    </row>
    <row r="185" spans="2:11" ht="15" customHeight="1">
      <c r="B185" s="278"/>
      <c r="C185" s="258" t="s">
        <v>1189</v>
      </c>
      <c r="D185" s="258"/>
      <c r="E185" s="258"/>
      <c r="F185" s="277" t="s">
        <v>1114</v>
      </c>
      <c r="G185" s="258"/>
      <c r="H185" s="258" t="s">
        <v>1190</v>
      </c>
      <c r="I185" s="258" t="s">
        <v>1188</v>
      </c>
      <c r="J185" s="258"/>
      <c r="K185" s="299"/>
    </row>
    <row r="186" spans="2:11" ht="15" customHeight="1">
      <c r="B186" s="278"/>
      <c r="C186" s="258" t="s">
        <v>1191</v>
      </c>
      <c r="D186" s="258"/>
      <c r="E186" s="258"/>
      <c r="F186" s="277" t="s">
        <v>1114</v>
      </c>
      <c r="G186" s="258"/>
      <c r="H186" s="258" t="s">
        <v>1192</v>
      </c>
      <c r="I186" s="258" t="s">
        <v>1188</v>
      </c>
      <c r="J186" s="258"/>
      <c r="K186" s="299"/>
    </row>
    <row r="187" spans="2:11" ht="15" customHeight="1">
      <c r="B187" s="278"/>
      <c r="C187" s="311" t="s">
        <v>1193</v>
      </c>
      <c r="D187" s="258"/>
      <c r="E187" s="258"/>
      <c r="F187" s="277" t="s">
        <v>1114</v>
      </c>
      <c r="G187" s="258"/>
      <c r="H187" s="258" t="s">
        <v>1194</v>
      </c>
      <c r="I187" s="258" t="s">
        <v>1195</v>
      </c>
      <c r="J187" s="312" t="s">
        <v>1196</v>
      </c>
      <c r="K187" s="299"/>
    </row>
    <row r="188" spans="2:11" ht="15" customHeight="1">
      <c r="B188" s="278"/>
      <c r="C188" s="263" t="s">
        <v>40</v>
      </c>
      <c r="D188" s="258"/>
      <c r="E188" s="258"/>
      <c r="F188" s="277" t="s">
        <v>1108</v>
      </c>
      <c r="G188" s="258"/>
      <c r="H188" s="254" t="s">
        <v>1197</v>
      </c>
      <c r="I188" s="258" t="s">
        <v>1198</v>
      </c>
      <c r="J188" s="258"/>
      <c r="K188" s="299"/>
    </row>
    <row r="189" spans="2:11" ht="15" customHeight="1">
      <c r="B189" s="278"/>
      <c r="C189" s="263" t="s">
        <v>1199</v>
      </c>
      <c r="D189" s="258"/>
      <c r="E189" s="258"/>
      <c r="F189" s="277" t="s">
        <v>1108</v>
      </c>
      <c r="G189" s="258"/>
      <c r="H189" s="258" t="s">
        <v>1200</v>
      </c>
      <c r="I189" s="258" t="s">
        <v>1142</v>
      </c>
      <c r="J189" s="258"/>
      <c r="K189" s="299"/>
    </row>
    <row r="190" spans="2:11" ht="15" customHeight="1">
      <c r="B190" s="278"/>
      <c r="C190" s="263" t="s">
        <v>1201</v>
      </c>
      <c r="D190" s="258"/>
      <c r="E190" s="258"/>
      <c r="F190" s="277" t="s">
        <v>1108</v>
      </c>
      <c r="G190" s="258"/>
      <c r="H190" s="258" t="s">
        <v>1202</v>
      </c>
      <c r="I190" s="258" t="s">
        <v>1142</v>
      </c>
      <c r="J190" s="258"/>
      <c r="K190" s="299"/>
    </row>
    <row r="191" spans="2:11" ht="15" customHeight="1">
      <c r="B191" s="278"/>
      <c r="C191" s="263" t="s">
        <v>1203</v>
      </c>
      <c r="D191" s="258"/>
      <c r="E191" s="258"/>
      <c r="F191" s="277" t="s">
        <v>1114</v>
      </c>
      <c r="G191" s="258"/>
      <c r="H191" s="258" t="s">
        <v>1204</v>
      </c>
      <c r="I191" s="258" t="s">
        <v>1142</v>
      </c>
      <c r="J191" s="258"/>
      <c r="K191" s="299"/>
    </row>
    <row r="192" spans="2:11" ht="15" customHeight="1">
      <c r="B192" s="305"/>
      <c r="C192" s="313"/>
      <c r="D192" s="287"/>
      <c r="E192" s="287"/>
      <c r="F192" s="287"/>
      <c r="G192" s="287"/>
      <c r="H192" s="287"/>
      <c r="I192" s="287"/>
      <c r="J192" s="287"/>
      <c r="K192" s="306"/>
    </row>
    <row r="193" spans="2:11" ht="18.75" customHeight="1">
      <c r="B193" s="254"/>
      <c r="C193" s="258"/>
      <c r="D193" s="258"/>
      <c r="E193" s="258"/>
      <c r="F193" s="277"/>
      <c r="G193" s="258"/>
      <c r="H193" s="258"/>
      <c r="I193" s="258"/>
      <c r="J193" s="258"/>
      <c r="K193" s="254"/>
    </row>
    <row r="194" spans="2:11" ht="18.75" customHeight="1">
      <c r="B194" s="254"/>
      <c r="C194" s="258"/>
      <c r="D194" s="258"/>
      <c r="E194" s="258"/>
      <c r="F194" s="277"/>
      <c r="G194" s="258"/>
      <c r="H194" s="258"/>
      <c r="I194" s="258"/>
      <c r="J194" s="258"/>
      <c r="K194" s="254"/>
    </row>
    <row r="195" spans="2:11" ht="18.75" customHeight="1">
      <c r="B195" s="264"/>
      <c r="C195" s="264"/>
      <c r="D195" s="264"/>
      <c r="E195" s="264"/>
      <c r="F195" s="264"/>
      <c r="G195" s="264"/>
      <c r="H195" s="264"/>
      <c r="I195" s="264"/>
      <c r="J195" s="264"/>
      <c r="K195" s="264"/>
    </row>
    <row r="196" spans="2:11">
      <c r="B196" s="246"/>
      <c r="C196" s="247"/>
      <c r="D196" s="247"/>
      <c r="E196" s="247"/>
      <c r="F196" s="247"/>
      <c r="G196" s="247"/>
      <c r="H196" s="247"/>
      <c r="I196" s="247"/>
      <c r="J196" s="247"/>
      <c r="K196" s="248"/>
    </row>
    <row r="197" spans="2:11" ht="21">
      <c r="B197" s="249"/>
      <c r="C197" s="373" t="s">
        <v>1205</v>
      </c>
      <c r="D197" s="373"/>
      <c r="E197" s="373"/>
      <c r="F197" s="373"/>
      <c r="G197" s="373"/>
      <c r="H197" s="373"/>
      <c r="I197" s="373"/>
      <c r="J197" s="373"/>
      <c r="K197" s="250"/>
    </row>
    <row r="198" spans="2:11" ht="25.5" customHeight="1">
      <c r="B198" s="249"/>
      <c r="C198" s="314" t="s">
        <v>1206</v>
      </c>
      <c r="D198" s="314"/>
      <c r="E198" s="314"/>
      <c r="F198" s="314" t="s">
        <v>1207</v>
      </c>
      <c r="G198" s="315"/>
      <c r="H198" s="372" t="s">
        <v>1208</v>
      </c>
      <c r="I198" s="372"/>
      <c r="J198" s="372"/>
      <c r="K198" s="250"/>
    </row>
    <row r="199" spans="2:11" ht="5.25" customHeight="1">
      <c r="B199" s="278"/>
      <c r="C199" s="275"/>
      <c r="D199" s="275"/>
      <c r="E199" s="275"/>
      <c r="F199" s="275"/>
      <c r="G199" s="258"/>
      <c r="H199" s="275"/>
      <c r="I199" s="275"/>
      <c r="J199" s="275"/>
      <c r="K199" s="299"/>
    </row>
    <row r="200" spans="2:11" ht="15" customHeight="1">
      <c r="B200" s="278"/>
      <c r="C200" s="258" t="s">
        <v>1198</v>
      </c>
      <c r="D200" s="258"/>
      <c r="E200" s="258"/>
      <c r="F200" s="277" t="s">
        <v>41</v>
      </c>
      <c r="G200" s="258"/>
      <c r="H200" s="371" t="s">
        <v>1209</v>
      </c>
      <c r="I200" s="371"/>
      <c r="J200" s="371"/>
      <c r="K200" s="299"/>
    </row>
    <row r="201" spans="2:11" ht="15" customHeight="1">
      <c r="B201" s="278"/>
      <c r="C201" s="284"/>
      <c r="D201" s="258"/>
      <c r="E201" s="258"/>
      <c r="F201" s="277" t="s">
        <v>42</v>
      </c>
      <c r="G201" s="258"/>
      <c r="H201" s="371" t="s">
        <v>1210</v>
      </c>
      <c r="I201" s="371"/>
      <c r="J201" s="371"/>
      <c r="K201" s="299"/>
    </row>
    <row r="202" spans="2:11" ht="15" customHeight="1">
      <c r="B202" s="278"/>
      <c r="C202" s="284"/>
      <c r="D202" s="258"/>
      <c r="E202" s="258"/>
      <c r="F202" s="277" t="s">
        <v>45</v>
      </c>
      <c r="G202" s="258"/>
      <c r="H202" s="371" t="s">
        <v>1211</v>
      </c>
      <c r="I202" s="371"/>
      <c r="J202" s="371"/>
      <c r="K202" s="299"/>
    </row>
    <row r="203" spans="2:11" ht="15" customHeight="1">
      <c r="B203" s="278"/>
      <c r="C203" s="258"/>
      <c r="D203" s="258"/>
      <c r="E203" s="258"/>
      <c r="F203" s="277" t="s">
        <v>43</v>
      </c>
      <c r="G203" s="258"/>
      <c r="H203" s="371" t="s">
        <v>1212</v>
      </c>
      <c r="I203" s="371"/>
      <c r="J203" s="371"/>
      <c r="K203" s="299"/>
    </row>
    <row r="204" spans="2:11" ht="15" customHeight="1">
      <c r="B204" s="278"/>
      <c r="C204" s="258"/>
      <c r="D204" s="258"/>
      <c r="E204" s="258"/>
      <c r="F204" s="277" t="s">
        <v>44</v>
      </c>
      <c r="G204" s="258"/>
      <c r="H204" s="371" t="s">
        <v>1213</v>
      </c>
      <c r="I204" s="371"/>
      <c r="J204" s="371"/>
      <c r="K204" s="299"/>
    </row>
    <row r="205" spans="2:11" ht="15" customHeight="1">
      <c r="B205" s="278"/>
      <c r="C205" s="258"/>
      <c r="D205" s="258"/>
      <c r="E205" s="258"/>
      <c r="F205" s="277"/>
      <c r="G205" s="258"/>
      <c r="H205" s="258"/>
      <c r="I205" s="258"/>
      <c r="J205" s="258"/>
      <c r="K205" s="299"/>
    </row>
    <row r="206" spans="2:11" ht="15" customHeight="1">
      <c r="B206" s="278"/>
      <c r="C206" s="258" t="s">
        <v>1154</v>
      </c>
      <c r="D206" s="258"/>
      <c r="E206" s="258"/>
      <c r="F206" s="277" t="s">
        <v>77</v>
      </c>
      <c r="G206" s="258"/>
      <c r="H206" s="371" t="s">
        <v>1214</v>
      </c>
      <c r="I206" s="371"/>
      <c r="J206" s="371"/>
      <c r="K206" s="299"/>
    </row>
    <row r="207" spans="2:11" ht="15" customHeight="1">
      <c r="B207" s="278"/>
      <c r="C207" s="284"/>
      <c r="D207" s="258"/>
      <c r="E207" s="258"/>
      <c r="F207" s="277" t="s">
        <v>1052</v>
      </c>
      <c r="G207" s="258"/>
      <c r="H207" s="371" t="s">
        <v>1053</v>
      </c>
      <c r="I207" s="371"/>
      <c r="J207" s="371"/>
      <c r="K207" s="299"/>
    </row>
    <row r="208" spans="2:11" ht="15" customHeight="1">
      <c r="B208" s="278"/>
      <c r="C208" s="258"/>
      <c r="D208" s="258"/>
      <c r="E208" s="258"/>
      <c r="F208" s="277" t="s">
        <v>1050</v>
      </c>
      <c r="G208" s="258"/>
      <c r="H208" s="371" t="s">
        <v>1215</v>
      </c>
      <c r="I208" s="371"/>
      <c r="J208" s="371"/>
      <c r="K208" s="299"/>
    </row>
    <row r="209" spans="2:11" ht="15" customHeight="1">
      <c r="B209" s="316"/>
      <c r="C209" s="284"/>
      <c r="D209" s="284"/>
      <c r="E209" s="284"/>
      <c r="F209" s="277" t="s">
        <v>1054</v>
      </c>
      <c r="G209" s="263"/>
      <c r="H209" s="370" t="s">
        <v>1055</v>
      </c>
      <c r="I209" s="370"/>
      <c r="J209" s="370"/>
      <c r="K209" s="317"/>
    </row>
    <row r="210" spans="2:11" ht="15" customHeight="1">
      <c r="B210" s="316"/>
      <c r="C210" s="284"/>
      <c r="D210" s="284"/>
      <c r="E210" s="284"/>
      <c r="F210" s="277" t="s">
        <v>1056</v>
      </c>
      <c r="G210" s="263"/>
      <c r="H210" s="370" t="s">
        <v>1216</v>
      </c>
      <c r="I210" s="370"/>
      <c r="J210" s="370"/>
      <c r="K210" s="317"/>
    </row>
    <row r="211" spans="2:11" ht="15" customHeight="1">
      <c r="B211" s="316"/>
      <c r="C211" s="284"/>
      <c r="D211" s="284"/>
      <c r="E211" s="284"/>
      <c r="F211" s="318"/>
      <c r="G211" s="263"/>
      <c r="H211" s="319"/>
      <c r="I211" s="319"/>
      <c r="J211" s="319"/>
      <c r="K211" s="317"/>
    </row>
    <row r="212" spans="2:11" ht="15" customHeight="1">
      <c r="B212" s="316"/>
      <c r="C212" s="258" t="s">
        <v>1178</v>
      </c>
      <c r="D212" s="284"/>
      <c r="E212" s="284"/>
      <c r="F212" s="277">
        <v>1</v>
      </c>
      <c r="G212" s="263"/>
      <c r="H212" s="370" t="s">
        <v>1217</v>
      </c>
      <c r="I212" s="370"/>
      <c r="J212" s="370"/>
      <c r="K212" s="317"/>
    </row>
    <row r="213" spans="2:11" ht="15" customHeight="1">
      <c r="B213" s="316"/>
      <c r="C213" s="284"/>
      <c r="D213" s="284"/>
      <c r="E213" s="284"/>
      <c r="F213" s="277">
        <v>2</v>
      </c>
      <c r="G213" s="263"/>
      <c r="H213" s="370" t="s">
        <v>1218</v>
      </c>
      <c r="I213" s="370"/>
      <c r="J213" s="370"/>
      <c r="K213" s="317"/>
    </row>
    <row r="214" spans="2:11" ht="15" customHeight="1">
      <c r="B214" s="316"/>
      <c r="C214" s="284"/>
      <c r="D214" s="284"/>
      <c r="E214" s="284"/>
      <c r="F214" s="277">
        <v>3</v>
      </c>
      <c r="G214" s="263"/>
      <c r="H214" s="370" t="s">
        <v>1219</v>
      </c>
      <c r="I214" s="370"/>
      <c r="J214" s="370"/>
      <c r="K214" s="317"/>
    </row>
    <row r="215" spans="2:11" ht="15" customHeight="1">
      <c r="B215" s="316"/>
      <c r="C215" s="284"/>
      <c r="D215" s="284"/>
      <c r="E215" s="284"/>
      <c r="F215" s="277">
        <v>4</v>
      </c>
      <c r="G215" s="263"/>
      <c r="H215" s="370" t="s">
        <v>1220</v>
      </c>
      <c r="I215" s="370"/>
      <c r="J215" s="370"/>
      <c r="K215" s="317"/>
    </row>
    <row r="216" spans="2:11" ht="12.75" customHeight="1">
      <c r="B216" s="320"/>
      <c r="C216" s="321"/>
      <c r="D216" s="321"/>
      <c r="E216" s="321"/>
      <c r="F216" s="321"/>
      <c r="G216" s="321"/>
      <c r="H216" s="321"/>
      <c r="I216" s="321"/>
      <c r="J216" s="321"/>
      <c r="K216" s="322"/>
    </row>
  </sheetData>
  <sheetProtection formatCells="0" formatColumns="0" formatRows="0" insertColumns="0" insertRows="0" insertHyperlinks="0" deleteColumns="0" deleteRows="0" sort="0" autoFilter="0" pivotTables="0"/>
  <mergeCells count="77">
    <mergeCell ref="F17:J17"/>
    <mergeCell ref="C3:J3"/>
    <mergeCell ref="C9:J9"/>
    <mergeCell ref="D11:J11"/>
    <mergeCell ref="D14:J14"/>
    <mergeCell ref="D15:J15"/>
    <mergeCell ref="F16:J16"/>
    <mergeCell ref="D10:J10"/>
    <mergeCell ref="D13:J13"/>
    <mergeCell ref="C4:J4"/>
    <mergeCell ref="C6:J6"/>
    <mergeCell ref="C7:J7"/>
    <mergeCell ref="C23:J23"/>
    <mergeCell ref="D25:J25"/>
    <mergeCell ref="C24:J24"/>
    <mergeCell ref="F18:J18"/>
    <mergeCell ref="F21:J21"/>
    <mergeCell ref="F19:J19"/>
    <mergeCell ref="F20:J20"/>
    <mergeCell ref="D31:J31"/>
    <mergeCell ref="D32:J32"/>
    <mergeCell ref="D29:J29"/>
    <mergeCell ref="D28:J28"/>
    <mergeCell ref="D26:J26"/>
    <mergeCell ref="G43:J43"/>
    <mergeCell ref="G42:J42"/>
    <mergeCell ref="D33:J33"/>
    <mergeCell ref="G38:J38"/>
    <mergeCell ref="G39:J39"/>
    <mergeCell ref="G40:J40"/>
    <mergeCell ref="G41:J41"/>
    <mergeCell ref="G34:J34"/>
    <mergeCell ref="G35:J35"/>
    <mergeCell ref="G36:J36"/>
    <mergeCell ref="G37:J37"/>
    <mergeCell ref="D57:J57"/>
    <mergeCell ref="D56:J56"/>
    <mergeCell ref="D45:J45"/>
    <mergeCell ref="C50:J50"/>
    <mergeCell ref="C52:J52"/>
    <mergeCell ref="C53:J53"/>
    <mergeCell ref="C55:J55"/>
    <mergeCell ref="D49:J49"/>
    <mergeCell ref="E48:J48"/>
    <mergeCell ref="E47:J47"/>
    <mergeCell ref="E46:J46"/>
    <mergeCell ref="D59:J59"/>
    <mergeCell ref="D60:J60"/>
    <mergeCell ref="D63:J63"/>
    <mergeCell ref="D61:J61"/>
    <mergeCell ref="D58:J58"/>
    <mergeCell ref="D68:J68"/>
    <mergeCell ref="D66:J66"/>
    <mergeCell ref="D65:J65"/>
    <mergeCell ref="D67:J67"/>
    <mergeCell ref="D64:J64"/>
    <mergeCell ref="C163:J163"/>
    <mergeCell ref="C120:J120"/>
    <mergeCell ref="C145:J145"/>
    <mergeCell ref="C100:J100"/>
    <mergeCell ref="C73:J73"/>
    <mergeCell ref="H198:J198"/>
    <mergeCell ref="C197:J197"/>
    <mergeCell ref="H206:J206"/>
    <mergeCell ref="H204:J204"/>
    <mergeCell ref="H202:J202"/>
    <mergeCell ref="H200:J200"/>
    <mergeCell ref="H215:J215"/>
    <mergeCell ref="H208:J208"/>
    <mergeCell ref="H203:J203"/>
    <mergeCell ref="H201:J201"/>
    <mergeCell ref="H212:J212"/>
    <mergeCell ref="H214:J214"/>
    <mergeCell ref="H213:J213"/>
    <mergeCell ref="H210:J210"/>
    <mergeCell ref="H209:J209"/>
    <mergeCell ref="H207:J207"/>
  </mergeCells>
  <pageMargins left="0.59027779999999996" right="0.59027779999999996" top="0.59027779999999996" bottom="0.59027779999999996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SO 01 - Oprava střechy ob...</vt:lpstr>
      <vt:lpstr>SO 02 - Oprava střechy ob...</vt:lpstr>
      <vt:lpstr>SO 03 - Oprava střechy ob...</vt:lpstr>
      <vt:lpstr>SO 04 - Hromosvody</vt:lpstr>
      <vt:lpstr>SO 05 - Výměna venkovní d...</vt:lpstr>
      <vt:lpstr>Pokyny pro vyplnění</vt:lpstr>
      <vt:lpstr>'Rekapitulace stavby'!Názvy_tisku</vt:lpstr>
      <vt:lpstr>'SO 01 - Oprava střechy ob...'!Názvy_tisku</vt:lpstr>
      <vt:lpstr>'SO 02 - Oprava střechy ob...'!Názvy_tisku</vt:lpstr>
      <vt:lpstr>'SO 03 - Oprava střechy ob...'!Názvy_tisku</vt:lpstr>
      <vt:lpstr>'SO 04 - Hromosvody'!Názvy_tisku</vt:lpstr>
      <vt:lpstr>'SO 05 - Výměna venkovní d...'!Názvy_tisku</vt:lpstr>
      <vt:lpstr>'Pokyny pro vyplnění'!Oblast_tisku</vt:lpstr>
      <vt:lpstr>'Rekapitulace stavby'!Oblast_tisku</vt:lpstr>
      <vt:lpstr>'SO 01 - Oprava střechy ob...'!Oblast_tisku</vt:lpstr>
      <vt:lpstr>'SO 02 - Oprava střechy ob...'!Oblast_tisku</vt:lpstr>
      <vt:lpstr>'SO 03 - Oprava střechy ob...'!Oblast_tisku</vt:lpstr>
      <vt:lpstr>'SO 04 - Hromosvody'!Oblast_tisku</vt:lpstr>
      <vt:lpstr>'SO 05 - Výměna venkovní d...'!Oblast_tisku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Lédl</dc:creator>
  <cp:lastModifiedBy>Václav Lédl</cp:lastModifiedBy>
  <dcterms:created xsi:type="dcterms:W3CDTF">2019-01-04T11:29:02Z</dcterms:created>
  <dcterms:modified xsi:type="dcterms:W3CDTF">2019-01-04T11:31:14Z</dcterms:modified>
</cp:coreProperties>
</file>