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projekty\ROK 2019\10943-003-000_Koupaliště VIZOVICE\F NÁKLADOVÁ ČÁST (PARÉ Č,1,2)\"/>
    </mc:Choice>
  </mc:AlternateContent>
  <bookViews>
    <workbookView xWindow="28680" yWindow="-120" windowWidth="29040" windowHeight="15840"/>
  </bookViews>
  <sheets>
    <sheet name="Stavba" sheetId="1" r:id="rId1"/>
    <sheet name="VzorPolozky" sheetId="10" state="hidden" r:id="rId2"/>
    <sheet name="SO01 D1.01a Pol" sheetId="12" r:id="rId3"/>
    <sheet name="SO01 D1.01b Pol" sheetId="13" r:id="rId4"/>
    <sheet name="SO01 D1.01d Pol" sheetId="14" r:id="rId5"/>
    <sheet name="SO01 D1.04 Pol" sheetId="15" r:id="rId6"/>
    <sheet name="SO01 D1.06 Pol" sheetId="16" r:id="rId7"/>
    <sheet name="SO01 D1.08 Pol" sheetId="17" r:id="rId8"/>
    <sheet name="SO01 D1.12a Pol" sheetId="18" r:id="rId9"/>
    <sheet name="SO01 D1.12b Pol" sheetId="19" r:id="rId10"/>
    <sheet name="SO02 E Pol" sheetId="20" r:id="rId11"/>
    <sheet name="SO03 D3.01 Pol" sheetId="21" r:id="rId12"/>
    <sheet name="SO03 D3.02 Pol" sheetId="22" r:id="rId13"/>
    <sheet name="SO03 D3.03 Pol" sheetId="23" r:id="rId14"/>
    <sheet name="SO04 SO04 Pol" sheetId="24" r:id="rId15"/>
    <sheet name="PS01 01 Pol" sheetId="25" r:id="rId16"/>
    <sheet name="PS01 02 Pol" sheetId="26" r:id="rId17"/>
    <sheet name="PS01 3 Pol" sheetId="27" r:id="rId18"/>
  </sheets>
  <externalReferences>
    <externalReference r:id="rId19"/>
  </externalReferences>
  <definedNames>
    <definedName name="CelkemDPHVypocet" localSheetId="0">Stavba!$H$63</definedName>
    <definedName name="CenaCelkem">Stavba!$G$29</definedName>
    <definedName name="CenaCelkemBezDPH">Stavba!$G$28</definedName>
    <definedName name="CenaCelkemVypocet" localSheetId="0">Stavba!$I$63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0">Stavba!$I$12</definedName>
    <definedName name="dmisto">Stavba!$E$13:$G$13</definedName>
    <definedName name="DPHSni">Stavba!$G$24</definedName>
    <definedName name="DPHZakl">Stavba!$G$26</definedName>
    <definedName name="dpsc" localSheetId="0">Stavba!$D$13</definedName>
    <definedName name="IČO" localSheetId="0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>Stavba!$E$4</definedName>
    <definedName name="_xlnm.Print_Titles" localSheetId="15">'PS01 01 Pol'!$1:$7</definedName>
    <definedName name="_xlnm.Print_Titles" localSheetId="16">'PS01 02 Pol'!$1:$7</definedName>
    <definedName name="_xlnm.Print_Titles" localSheetId="17">'PS01 3 Pol'!$1:$7</definedName>
    <definedName name="_xlnm.Print_Titles" localSheetId="2">'SO01 D1.01a Pol'!$1:$7</definedName>
    <definedName name="_xlnm.Print_Titles" localSheetId="3">'SO01 D1.01b Pol'!$1:$7</definedName>
    <definedName name="_xlnm.Print_Titles" localSheetId="4">'SO01 D1.01d Pol'!$1:$7</definedName>
    <definedName name="_xlnm.Print_Titles" localSheetId="5">'SO01 D1.04 Pol'!$1:$7</definedName>
    <definedName name="_xlnm.Print_Titles" localSheetId="6">'SO01 D1.06 Pol'!$1:$7</definedName>
    <definedName name="_xlnm.Print_Titles" localSheetId="7">'SO01 D1.08 Pol'!$1:$7</definedName>
    <definedName name="_xlnm.Print_Titles" localSheetId="8">'SO01 D1.12a Pol'!$1:$7</definedName>
    <definedName name="_xlnm.Print_Titles" localSheetId="9">'SO01 D1.12b Pol'!$1:$7</definedName>
    <definedName name="_xlnm.Print_Titles" localSheetId="10">'SO02 E Pol'!$1:$7</definedName>
    <definedName name="_xlnm.Print_Titles" localSheetId="11">'SO03 D3.01 Pol'!$1:$7</definedName>
    <definedName name="_xlnm.Print_Titles" localSheetId="12">'SO03 D3.02 Pol'!$1:$7</definedName>
    <definedName name="_xlnm.Print_Titles" localSheetId="13">'SO03 D3.03 Pol'!$1:$7</definedName>
    <definedName name="_xlnm.Print_Titles" localSheetId="14">'SO04 SO04 Pol'!$1:$7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15">'PS01 01 Pol'!$A$1:$X$189</definedName>
    <definedName name="_xlnm.Print_Area" localSheetId="16">'PS01 02 Pol'!$A$1:$X$45</definedName>
    <definedName name="_xlnm.Print_Area" localSheetId="17">'PS01 3 Pol'!$A$1:$X$49</definedName>
    <definedName name="_xlnm.Print_Area" localSheetId="2">'SO01 D1.01a Pol'!$A$1:$X$258</definedName>
    <definedName name="_xlnm.Print_Area" localSheetId="3">'SO01 D1.01b Pol'!$A$1:$X$91</definedName>
    <definedName name="_xlnm.Print_Area" localSheetId="4">'SO01 D1.01d Pol'!$A$1:$X$362</definedName>
    <definedName name="_xlnm.Print_Area" localSheetId="5">'SO01 D1.04 Pol'!$A$1:$X$253</definedName>
    <definedName name="_xlnm.Print_Area" localSheetId="6">'SO01 D1.06 Pol'!$A$1:$X$105</definedName>
    <definedName name="_xlnm.Print_Area" localSheetId="7">'SO01 D1.08 Pol'!$A$1:$X$160</definedName>
    <definedName name="_xlnm.Print_Area" localSheetId="8">'SO01 D1.12a Pol'!$A$1:$X$54</definedName>
    <definedName name="_xlnm.Print_Area" localSheetId="9">'SO01 D1.12b Pol'!$A$1:$X$14</definedName>
    <definedName name="_xlnm.Print_Area" localSheetId="10">'SO02 E Pol'!$A$1:$X$179</definedName>
    <definedName name="_xlnm.Print_Area" localSheetId="11">'SO03 D3.01 Pol'!$A$1:$X$44</definedName>
    <definedName name="_xlnm.Print_Area" localSheetId="12">'SO03 D3.02 Pol'!$A$1:$X$49</definedName>
    <definedName name="_xlnm.Print_Area" localSheetId="13">'SO03 D3.03 Pol'!$A$1:$X$49</definedName>
    <definedName name="_xlnm.Print_Area" localSheetId="14">'SO04 SO04 Pol'!$A$1:$X$41</definedName>
    <definedName name="_xlnm.Print_Area" localSheetId="0">Stavba!$A$1:$J$134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>Stavba!$G$23</definedName>
    <definedName name="ZakladDPHSniVypocet" localSheetId="0">Stavba!$F$63</definedName>
    <definedName name="ZakladDPHZakl">Stavba!$G$25</definedName>
    <definedName name="ZakladDPHZaklVypocet" localSheetId="0">Stavba!$G$63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33" i="1" l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7" i="1" s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G62" i="1"/>
  <c r="F62" i="1"/>
  <c r="G61" i="1"/>
  <c r="F61" i="1"/>
  <c r="G60" i="1"/>
  <c r="F60" i="1"/>
  <c r="G59" i="1"/>
  <c r="F59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I46" i="1" s="1"/>
  <c r="G45" i="1"/>
  <c r="F45" i="1"/>
  <c r="G44" i="1"/>
  <c r="F44" i="1"/>
  <c r="G43" i="1"/>
  <c r="F43" i="1"/>
  <c r="G42" i="1"/>
  <c r="F42" i="1"/>
  <c r="G41" i="1"/>
  <c r="F41" i="1"/>
  <c r="G39" i="1"/>
  <c r="F39" i="1"/>
  <c r="G48" i="27"/>
  <c r="G9" i="27"/>
  <c r="M9" i="27" s="1"/>
  <c r="I9" i="27"/>
  <c r="I8" i="27" s="1"/>
  <c r="K9" i="27"/>
  <c r="K8" i="27" s="1"/>
  <c r="O9" i="27"/>
  <c r="Q9" i="27"/>
  <c r="Q8" i="27" s="1"/>
  <c r="V9" i="27"/>
  <c r="V8" i="27" s="1"/>
  <c r="G17" i="27"/>
  <c r="I17" i="27"/>
  <c r="K17" i="27"/>
  <c r="M17" i="27"/>
  <c r="O17" i="27"/>
  <c r="Q17" i="27"/>
  <c r="V17" i="27"/>
  <c r="G25" i="27"/>
  <c r="I25" i="27"/>
  <c r="K25" i="27"/>
  <c r="M25" i="27"/>
  <c r="O25" i="27"/>
  <c r="Q25" i="27"/>
  <c r="V25" i="27"/>
  <c r="G32" i="27"/>
  <c r="G8" i="27" s="1"/>
  <c r="I32" i="27"/>
  <c r="K32" i="27"/>
  <c r="O32" i="27"/>
  <c r="O8" i="27" s="1"/>
  <c r="Q32" i="27"/>
  <c r="V32" i="27"/>
  <c r="G33" i="27"/>
  <c r="I33" i="27"/>
  <c r="K33" i="27"/>
  <c r="M33" i="27"/>
  <c r="O33" i="27"/>
  <c r="Q33" i="27"/>
  <c r="V33" i="27"/>
  <c r="G34" i="27"/>
  <c r="M34" i="27" s="1"/>
  <c r="I34" i="27"/>
  <c r="K34" i="27"/>
  <c r="O34" i="27"/>
  <c r="Q34" i="27"/>
  <c r="V34" i="27"/>
  <c r="G35" i="27"/>
  <c r="I35" i="27"/>
  <c r="K35" i="27"/>
  <c r="M35" i="27"/>
  <c r="O35" i="27"/>
  <c r="Q35" i="27"/>
  <c r="V35" i="27"/>
  <c r="G38" i="27"/>
  <c r="M38" i="27" s="1"/>
  <c r="I38" i="27"/>
  <c r="K38" i="27"/>
  <c r="O38" i="27"/>
  <c r="Q38" i="27"/>
  <c r="V38" i="27"/>
  <c r="G46" i="27"/>
  <c r="I46" i="27"/>
  <c r="K46" i="27"/>
  <c r="M46" i="27"/>
  <c r="O46" i="27"/>
  <c r="Q46" i="27"/>
  <c r="V46" i="27"/>
  <c r="AE48" i="27"/>
  <c r="G44" i="26"/>
  <c r="BA17" i="26"/>
  <c r="BA16" i="26"/>
  <c r="G15" i="26"/>
  <c r="I15" i="26"/>
  <c r="I8" i="26" s="1"/>
  <c r="K15" i="26"/>
  <c r="K8" i="26" s="1"/>
  <c r="M15" i="26"/>
  <c r="O15" i="26"/>
  <c r="Q15" i="26"/>
  <c r="Q8" i="26" s="1"/>
  <c r="V15" i="26"/>
  <c r="V8" i="26" s="1"/>
  <c r="G19" i="26"/>
  <c r="M19" i="26" s="1"/>
  <c r="I19" i="26"/>
  <c r="K19" i="26"/>
  <c r="O19" i="26"/>
  <c r="Q19" i="26"/>
  <c r="V19" i="26"/>
  <c r="G20" i="26"/>
  <c r="I20" i="26"/>
  <c r="K20" i="26"/>
  <c r="M20" i="26"/>
  <c r="O20" i="26"/>
  <c r="Q20" i="26"/>
  <c r="V20" i="26"/>
  <c r="G21" i="26"/>
  <c r="M21" i="26" s="1"/>
  <c r="I21" i="26"/>
  <c r="K21" i="26"/>
  <c r="O21" i="26"/>
  <c r="O8" i="26" s="1"/>
  <c r="Q21" i="26"/>
  <c r="V21" i="26"/>
  <c r="G22" i="26"/>
  <c r="I22" i="26"/>
  <c r="K22" i="26"/>
  <c r="M22" i="26"/>
  <c r="O22" i="26"/>
  <c r="Q22" i="26"/>
  <c r="V22" i="26"/>
  <c r="G23" i="26"/>
  <c r="M23" i="26" s="1"/>
  <c r="I23" i="26"/>
  <c r="K23" i="26"/>
  <c r="O23" i="26"/>
  <c r="Q23" i="26"/>
  <c r="V23" i="26"/>
  <c r="G24" i="26"/>
  <c r="I24" i="26"/>
  <c r="K24" i="26"/>
  <c r="M24" i="26"/>
  <c r="O24" i="26"/>
  <c r="Q24" i="26"/>
  <c r="V24" i="26"/>
  <c r="G25" i="26"/>
  <c r="M25" i="26" s="1"/>
  <c r="I25" i="26"/>
  <c r="K25" i="26"/>
  <c r="O25" i="26"/>
  <c r="Q25" i="26"/>
  <c r="V25" i="26"/>
  <c r="G26" i="26"/>
  <c r="I26" i="26"/>
  <c r="K26" i="26"/>
  <c r="M26" i="26"/>
  <c r="O26" i="26"/>
  <c r="Q26" i="26"/>
  <c r="V26" i="26"/>
  <c r="G27" i="26"/>
  <c r="M27" i="26" s="1"/>
  <c r="I27" i="26"/>
  <c r="K27" i="26"/>
  <c r="O27" i="26"/>
  <c r="Q27" i="26"/>
  <c r="V27" i="26"/>
  <c r="G28" i="26"/>
  <c r="I28" i="26"/>
  <c r="K28" i="26"/>
  <c r="M28" i="26"/>
  <c r="O28" i="26"/>
  <c r="Q28" i="26"/>
  <c r="V28" i="26"/>
  <c r="G29" i="26"/>
  <c r="M29" i="26" s="1"/>
  <c r="I29" i="26"/>
  <c r="K29" i="26"/>
  <c r="O29" i="26"/>
  <c r="Q29" i="26"/>
  <c r="V29" i="26"/>
  <c r="G30" i="26"/>
  <c r="I30" i="26"/>
  <c r="K30" i="26"/>
  <c r="M30" i="26"/>
  <c r="O30" i="26"/>
  <c r="Q30" i="26"/>
  <c r="V30" i="26"/>
  <c r="G31" i="26"/>
  <c r="I31" i="26"/>
  <c r="K31" i="26"/>
  <c r="M31" i="26"/>
  <c r="O31" i="26"/>
  <c r="Q31" i="26"/>
  <c r="V31" i="26"/>
  <c r="G32" i="26"/>
  <c r="I32" i="26"/>
  <c r="K32" i="26"/>
  <c r="M32" i="26"/>
  <c r="O32" i="26"/>
  <c r="Q32" i="26"/>
  <c r="V32" i="26"/>
  <c r="G33" i="26"/>
  <c r="M33" i="26" s="1"/>
  <c r="I33" i="26"/>
  <c r="K33" i="26"/>
  <c r="O33" i="26"/>
  <c r="Q33" i="26"/>
  <c r="V33" i="26"/>
  <c r="G34" i="26"/>
  <c r="I34" i="26"/>
  <c r="K34" i="26"/>
  <c r="M34" i="26"/>
  <c r="O34" i="26"/>
  <c r="Q34" i="26"/>
  <c r="V34" i="26"/>
  <c r="G35" i="26"/>
  <c r="I35" i="26"/>
  <c r="K35" i="26"/>
  <c r="M35" i="26"/>
  <c r="O35" i="26"/>
  <c r="Q35" i="26"/>
  <c r="V35" i="26"/>
  <c r="G36" i="26"/>
  <c r="I36" i="26"/>
  <c r="K36" i="26"/>
  <c r="M36" i="26"/>
  <c r="O36" i="26"/>
  <c r="Q36" i="26"/>
  <c r="V36" i="26"/>
  <c r="G37" i="26"/>
  <c r="M37" i="26" s="1"/>
  <c r="I37" i="26"/>
  <c r="K37" i="26"/>
  <c r="O37" i="26"/>
  <c r="Q37" i="26"/>
  <c r="V37" i="26"/>
  <c r="G38" i="26"/>
  <c r="I38" i="26"/>
  <c r="K38" i="26"/>
  <c r="M38" i="26"/>
  <c r="O38" i="26"/>
  <c r="Q38" i="26"/>
  <c r="V38" i="26"/>
  <c r="G39" i="26"/>
  <c r="I39" i="26"/>
  <c r="K39" i="26"/>
  <c r="M39" i="26"/>
  <c r="O39" i="26"/>
  <c r="Q39" i="26"/>
  <c r="V39" i="26"/>
  <c r="G40" i="26"/>
  <c r="I40" i="26"/>
  <c r="K40" i="26"/>
  <c r="M40" i="26"/>
  <c r="O40" i="26"/>
  <c r="Q40" i="26"/>
  <c r="V40" i="26"/>
  <c r="G41" i="26"/>
  <c r="M41" i="26" s="1"/>
  <c r="I41" i="26"/>
  <c r="K41" i="26"/>
  <c r="O41" i="26"/>
  <c r="Q41" i="26"/>
  <c r="V41" i="26"/>
  <c r="G42" i="26"/>
  <c r="I42" i="26"/>
  <c r="K42" i="26"/>
  <c r="M42" i="26"/>
  <c r="O42" i="26"/>
  <c r="Q42" i="26"/>
  <c r="V42" i="26"/>
  <c r="AE44" i="26"/>
  <c r="G188" i="25"/>
  <c r="BA24" i="25"/>
  <c r="G9" i="25"/>
  <c r="M9" i="25" s="1"/>
  <c r="I9" i="25"/>
  <c r="I8" i="25" s="1"/>
  <c r="K9" i="25"/>
  <c r="K8" i="25" s="1"/>
  <c r="O9" i="25"/>
  <c r="Q9" i="25"/>
  <c r="Q8" i="25" s="1"/>
  <c r="V9" i="25"/>
  <c r="V8" i="25" s="1"/>
  <c r="G25" i="25"/>
  <c r="I25" i="25"/>
  <c r="K25" i="25"/>
  <c r="M25" i="25"/>
  <c r="O25" i="25"/>
  <c r="Q25" i="25"/>
  <c r="V25" i="25"/>
  <c r="G34" i="25"/>
  <c r="I34" i="25"/>
  <c r="K34" i="25"/>
  <c r="M34" i="25"/>
  <c r="O34" i="25"/>
  <c r="Q34" i="25"/>
  <c r="V34" i="25"/>
  <c r="G43" i="25"/>
  <c r="M43" i="25" s="1"/>
  <c r="I43" i="25"/>
  <c r="K43" i="25"/>
  <c r="O43" i="25"/>
  <c r="O8" i="25" s="1"/>
  <c r="Q43" i="25"/>
  <c r="V43" i="25"/>
  <c r="G51" i="25"/>
  <c r="M51" i="25" s="1"/>
  <c r="I51" i="25"/>
  <c r="K51" i="25"/>
  <c r="O51" i="25"/>
  <c r="Q51" i="25"/>
  <c r="V51" i="25"/>
  <c r="G59" i="25"/>
  <c r="I59" i="25"/>
  <c r="K59" i="25"/>
  <c r="M59" i="25"/>
  <c r="O59" i="25"/>
  <c r="Q59" i="25"/>
  <c r="V59" i="25"/>
  <c r="G68" i="25"/>
  <c r="I68" i="25"/>
  <c r="K68" i="25"/>
  <c r="M68" i="25"/>
  <c r="O68" i="25"/>
  <c r="Q68" i="25"/>
  <c r="V68" i="25"/>
  <c r="G70" i="25"/>
  <c r="M70" i="25" s="1"/>
  <c r="I70" i="25"/>
  <c r="K70" i="25"/>
  <c r="O70" i="25"/>
  <c r="Q70" i="25"/>
  <c r="V70" i="25"/>
  <c r="G72" i="25"/>
  <c r="M72" i="25" s="1"/>
  <c r="I72" i="25"/>
  <c r="K72" i="25"/>
  <c r="O72" i="25"/>
  <c r="Q72" i="25"/>
  <c r="V72" i="25"/>
  <c r="G74" i="25"/>
  <c r="I74" i="25"/>
  <c r="K74" i="25"/>
  <c r="M74" i="25"/>
  <c r="O74" i="25"/>
  <c r="Q74" i="25"/>
  <c r="V74" i="25"/>
  <c r="G76" i="25"/>
  <c r="I76" i="25"/>
  <c r="K76" i="25"/>
  <c r="M76" i="25"/>
  <c r="O76" i="25"/>
  <c r="Q76" i="25"/>
  <c r="V76" i="25"/>
  <c r="G80" i="25"/>
  <c r="M80" i="25" s="1"/>
  <c r="I80" i="25"/>
  <c r="K80" i="25"/>
  <c r="O80" i="25"/>
  <c r="Q80" i="25"/>
  <c r="V80" i="25"/>
  <c r="G94" i="25"/>
  <c r="I94" i="25"/>
  <c r="K94" i="25"/>
  <c r="M94" i="25"/>
  <c r="O94" i="25"/>
  <c r="Q94" i="25"/>
  <c r="V94" i="25"/>
  <c r="G103" i="25"/>
  <c r="M103" i="25" s="1"/>
  <c r="I103" i="25"/>
  <c r="K103" i="25"/>
  <c r="O103" i="25"/>
  <c r="Q103" i="25"/>
  <c r="V103" i="25"/>
  <c r="G112" i="25"/>
  <c r="I112" i="25"/>
  <c r="K112" i="25"/>
  <c r="M112" i="25"/>
  <c r="O112" i="25"/>
  <c r="Q112" i="25"/>
  <c r="V112" i="25"/>
  <c r="G121" i="25"/>
  <c r="M121" i="25" s="1"/>
  <c r="I121" i="25"/>
  <c r="K121" i="25"/>
  <c r="O121" i="25"/>
  <c r="Q121" i="25"/>
  <c r="V121" i="25"/>
  <c r="G130" i="25"/>
  <c r="M130" i="25" s="1"/>
  <c r="I130" i="25"/>
  <c r="K130" i="25"/>
  <c r="O130" i="25"/>
  <c r="Q130" i="25"/>
  <c r="V130" i="25"/>
  <c r="G139" i="25"/>
  <c r="I139" i="25"/>
  <c r="K139" i="25"/>
  <c r="M139" i="25"/>
  <c r="O139" i="25"/>
  <c r="Q139" i="25"/>
  <c r="V139" i="25"/>
  <c r="G148" i="25"/>
  <c r="I148" i="25"/>
  <c r="K148" i="25"/>
  <c r="M148" i="25"/>
  <c r="O148" i="25"/>
  <c r="Q148" i="25"/>
  <c r="V148" i="25"/>
  <c r="G153" i="25"/>
  <c r="M153" i="25" s="1"/>
  <c r="I153" i="25"/>
  <c r="K153" i="25"/>
  <c r="O153" i="25"/>
  <c r="Q153" i="25"/>
  <c r="V153" i="25"/>
  <c r="G157" i="25"/>
  <c r="M157" i="25" s="1"/>
  <c r="I157" i="25"/>
  <c r="K157" i="25"/>
  <c r="O157" i="25"/>
  <c r="Q157" i="25"/>
  <c r="V157" i="25"/>
  <c r="G159" i="25"/>
  <c r="I159" i="25"/>
  <c r="K159" i="25"/>
  <c r="M159" i="25"/>
  <c r="O159" i="25"/>
  <c r="Q159" i="25"/>
  <c r="V159" i="25"/>
  <c r="G161" i="25"/>
  <c r="I161" i="25"/>
  <c r="K161" i="25"/>
  <c r="M161" i="25"/>
  <c r="O161" i="25"/>
  <c r="Q161" i="25"/>
  <c r="V161" i="25"/>
  <c r="G163" i="25"/>
  <c r="M163" i="25" s="1"/>
  <c r="I163" i="25"/>
  <c r="K163" i="25"/>
  <c r="O163" i="25"/>
  <c r="Q163" i="25"/>
  <c r="V163" i="25"/>
  <c r="G167" i="25"/>
  <c r="M167" i="25" s="1"/>
  <c r="I167" i="25"/>
  <c r="K167" i="25"/>
  <c r="O167" i="25"/>
  <c r="Q167" i="25"/>
  <c r="V167" i="25"/>
  <c r="G175" i="25"/>
  <c r="I175" i="25"/>
  <c r="K175" i="25"/>
  <c r="M175" i="25"/>
  <c r="O175" i="25"/>
  <c r="Q175" i="25"/>
  <c r="V175" i="25"/>
  <c r="G181" i="25"/>
  <c r="I181" i="25"/>
  <c r="K181" i="25"/>
  <c r="M181" i="25"/>
  <c r="O181" i="25"/>
  <c r="Q181" i="25"/>
  <c r="V181" i="25"/>
  <c r="AE188" i="25"/>
  <c r="G40" i="24"/>
  <c r="G9" i="24"/>
  <c r="M9" i="24" s="1"/>
  <c r="I9" i="24"/>
  <c r="I8" i="24" s="1"/>
  <c r="K9" i="24"/>
  <c r="K8" i="24" s="1"/>
  <c r="O9" i="24"/>
  <c r="Q9" i="24"/>
  <c r="Q8" i="24" s="1"/>
  <c r="V9" i="24"/>
  <c r="V8" i="24" s="1"/>
  <c r="G10" i="24"/>
  <c r="M10" i="24" s="1"/>
  <c r="I10" i="24"/>
  <c r="K10" i="24"/>
  <c r="O10" i="24"/>
  <c r="Q10" i="24"/>
  <c r="V10" i="24"/>
  <c r="G11" i="24"/>
  <c r="I11" i="24"/>
  <c r="K11" i="24"/>
  <c r="M11" i="24"/>
  <c r="O11" i="24"/>
  <c r="Q11" i="24"/>
  <c r="V11" i="24"/>
  <c r="G12" i="24"/>
  <c r="G8" i="24" s="1"/>
  <c r="I12" i="24"/>
  <c r="K12" i="24"/>
  <c r="O12" i="24"/>
  <c r="O8" i="24" s="1"/>
  <c r="Q12" i="24"/>
  <c r="V12" i="24"/>
  <c r="G13" i="24"/>
  <c r="I13" i="24"/>
  <c r="K13" i="24"/>
  <c r="M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M16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I21" i="24"/>
  <c r="K21" i="24"/>
  <c r="M21" i="24"/>
  <c r="O21" i="24"/>
  <c r="Q21" i="24"/>
  <c r="V21" i="24"/>
  <c r="G23" i="24"/>
  <c r="I23" i="24"/>
  <c r="I22" i="24" s="1"/>
  <c r="K23" i="24"/>
  <c r="M23" i="24"/>
  <c r="O23" i="24"/>
  <c r="Q23" i="24"/>
  <c r="Q22" i="24" s="1"/>
  <c r="V23" i="24"/>
  <c r="G24" i="24"/>
  <c r="G22" i="24" s="1"/>
  <c r="I24" i="24"/>
  <c r="K24" i="24"/>
  <c r="K22" i="24" s="1"/>
  <c r="O24" i="24"/>
  <c r="O22" i="24" s="1"/>
  <c r="Q24" i="24"/>
  <c r="V24" i="24"/>
  <c r="V22" i="24" s="1"/>
  <c r="G25" i="24"/>
  <c r="I25" i="24"/>
  <c r="K25" i="24"/>
  <c r="M25" i="24"/>
  <c r="O25" i="24"/>
  <c r="Q25" i="24"/>
  <c r="V25" i="24"/>
  <c r="G26" i="24"/>
  <c r="M26" i="24" s="1"/>
  <c r="I26" i="24"/>
  <c r="K26" i="24"/>
  <c r="O26" i="24"/>
  <c r="Q26" i="24"/>
  <c r="V26" i="24"/>
  <c r="G28" i="24"/>
  <c r="G27" i="24" s="1"/>
  <c r="I28" i="24"/>
  <c r="K28" i="24"/>
  <c r="K27" i="24" s="1"/>
  <c r="O28" i="24"/>
  <c r="O27" i="24" s="1"/>
  <c r="Q28" i="24"/>
  <c r="V28" i="24"/>
  <c r="V27" i="24" s="1"/>
  <c r="G29" i="24"/>
  <c r="I29" i="24"/>
  <c r="I27" i="24" s="1"/>
  <c r="K29" i="24"/>
  <c r="M29" i="24"/>
  <c r="O29" i="24"/>
  <c r="Q29" i="24"/>
  <c r="Q27" i="24" s="1"/>
  <c r="V29" i="24"/>
  <c r="G30" i="24"/>
  <c r="M30" i="24" s="1"/>
  <c r="I30" i="24"/>
  <c r="K30" i="24"/>
  <c r="O30" i="24"/>
  <c r="Q30" i="24"/>
  <c r="V30" i="24"/>
  <c r="G32" i="24"/>
  <c r="M32" i="24" s="1"/>
  <c r="M31" i="24" s="1"/>
  <c r="I32" i="24"/>
  <c r="I31" i="24" s="1"/>
  <c r="K32" i="24"/>
  <c r="K31" i="24" s="1"/>
  <c r="O32" i="24"/>
  <c r="Q32" i="24"/>
  <c r="Q31" i="24" s="1"/>
  <c r="V32" i="24"/>
  <c r="V31" i="24" s="1"/>
  <c r="G33" i="24"/>
  <c r="I33" i="24"/>
  <c r="K33" i="24"/>
  <c r="M33" i="24"/>
  <c r="O33" i="24"/>
  <c r="Q33" i="24"/>
  <c r="V33" i="24"/>
  <c r="G34" i="24"/>
  <c r="G31" i="24" s="1"/>
  <c r="I34" i="24"/>
  <c r="K34" i="24"/>
  <c r="M34" i="24"/>
  <c r="O34" i="24"/>
  <c r="O31" i="24" s="1"/>
  <c r="Q34" i="24"/>
  <c r="V34" i="24"/>
  <c r="G35" i="24"/>
  <c r="O35" i="24"/>
  <c r="G36" i="24"/>
  <c r="M36" i="24" s="1"/>
  <c r="M35" i="24" s="1"/>
  <c r="I36" i="24"/>
  <c r="I35" i="24" s="1"/>
  <c r="K36" i="24"/>
  <c r="K35" i="24" s="1"/>
  <c r="O36" i="24"/>
  <c r="Q36" i="24"/>
  <c r="Q35" i="24" s="1"/>
  <c r="V36" i="24"/>
  <c r="V35" i="24" s="1"/>
  <c r="K37" i="24"/>
  <c r="V37" i="24"/>
  <c r="G38" i="24"/>
  <c r="G37" i="24" s="1"/>
  <c r="I38" i="24"/>
  <c r="I37" i="24" s="1"/>
  <c r="K38" i="24"/>
  <c r="M38" i="24"/>
  <c r="M37" i="24" s="1"/>
  <c r="O38" i="24"/>
  <c r="O37" i="24" s="1"/>
  <c r="Q38" i="24"/>
  <c r="Q37" i="24" s="1"/>
  <c r="V38" i="24"/>
  <c r="AE40" i="24"/>
  <c r="AF40" i="24"/>
  <c r="G48" i="23"/>
  <c r="G9" i="23"/>
  <c r="M9" i="23" s="1"/>
  <c r="I9" i="23"/>
  <c r="I8" i="23" s="1"/>
  <c r="K9" i="23"/>
  <c r="K8" i="23" s="1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I11" i="23"/>
  <c r="K11" i="23"/>
  <c r="M11" i="23"/>
  <c r="O11" i="23"/>
  <c r="Q11" i="23"/>
  <c r="V11" i="23"/>
  <c r="G12" i="23"/>
  <c r="G8" i="23" s="1"/>
  <c r="I12" i="23"/>
  <c r="K12" i="23"/>
  <c r="O12" i="23"/>
  <c r="O8" i="23" s="1"/>
  <c r="Q12" i="23"/>
  <c r="V12" i="23"/>
  <c r="G13" i="23"/>
  <c r="I13" i="23"/>
  <c r="K13" i="23"/>
  <c r="M13" i="23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Q15" i="23"/>
  <c r="V15" i="23"/>
  <c r="G16" i="23"/>
  <c r="M16" i="23" s="1"/>
  <c r="I16" i="23"/>
  <c r="K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I19" i="23"/>
  <c r="K19" i="23"/>
  <c r="M19" i="23"/>
  <c r="O19" i="23"/>
  <c r="Q19" i="23"/>
  <c r="V19" i="23"/>
  <c r="G20" i="23"/>
  <c r="M20" i="23" s="1"/>
  <c r="I20" i="23"/>
  <c r="K20" i="23"/>
  <c r="O20" i="23"/>
  <c r="Q20" i="23"/>
  <c r="V20" i="23"/>
  <c r="G22" i="23"/>
  <c r="M22" i="23" s="1"/>
  <c r="M21" i="23" s="1"/>
  <c r="I22" i="23"/>
  <c r="I21" i="23" s="1"/>
  <c r="K22" i="23"/>
  <c r="K21" i="23" s="1"/>
  <c r="O22" i="23"/>
  <c r="Q22" i="23"/>
  <c r="Q21" i="23" s="1"/>
  <c r="V22" i="23"/>
  <c r="V21" i="23" s="1"/>
  <c r="G23" i="23"/>
  <c r="I23" i="23"/>
  <c r="K23" i="23"/>
  <c r="M23" i="23"/>
  <c r="O23" i="23"/>
  <c r="Q23" i="23"/>
  <c r="V23" i="23"/>
  <c r="G24" i="23"/>
  <c r="G21" i="23" s="1"/>
  <c r="I24" i="23"/>
  <c r="K24" i="23"/>
  <c r="M24" i="23"/>
  <c r="O24" i="23"/>
  <c r="O21" i="23" s="1"/>
  <c r="Q24" i="23"/>
  <c r="V24" i="23"/>
  <c r="G26" i="23"/>
  <c r="I26" i="23"/>
  <c r="I25" i="23" s="1"/>
  <c r="K26" i="23"/>
  <c r="K25" i="23" s="1"/>
  <c r="M26" i="23"/>
  <c r="O26" i="23"/>
  <c r="Q26" i="23"/>
  <c r="Q25" i="23" s="1"/>
  <c r="V26" i="23"/>
  <c r="V25" i="23" s="1"/>
  <c r="G27" i="23"/>
  <c r="I27" i="23"/>
  <c r="K27" i="23"/>
  <c r="M27" i="23"/>
  <c r="O27" i="23"/>
  <c r="Q27" i="23"/>
  <c r="V27" i="23"/>
  <c r="G28" i="23"/>
  <c r="I28" i="23"/>
  <c r="K28" i="23"/>
  <c r="M28" i="23"/>
  <c r="O28" i="23"/>
  <c r="Q28" i="23"/>
  <c r="V28" i="23"/>
  <c r="G29" i="23"/>
  <c r="M29" i="23" s="1"/>
  <c r="I29" i="23"/>
  <c r="K29" i="23"/>
  <c r="O29" i="23"/>
  <c r="O25" i="23" s="1"/>
  <c r="Q29" i="23"/>
  <c r="V29" i="23"/>
  <c r="G30" i="23"/>
  <c r="I30" i="23"/>
  <c r="K30" i="23"/>
  <c r="M30" i="23"/>
  <c r="O30" i="23"/>
  <c r="Q30" i="23"/>
  <c r="V30" i="23"/>
  <c r="G31" i="23"/>
  <c r="I31" i="23"/>
  <c r="K31" i="23"/>
  <c r="M31" i="23"/>
  <c r="O31" i="23"/>
  <c r="Q31" i="23"/>
  <c r="V31" i="23"/>
  <c r="G32" i="23"/>
  <c r="I32" i="23"/>
  <c r="K32" i="23"/>
  <c r="M32" i="23"/>
  <c r="O32" i="23"/>
  <c r="Q32" i="23"/>
  <c r="V32" i="23"/>
  <c r="G33" i="23"/>
  <c r="M33" i="23" s="1"/>
  <c r="I33" i="23"/>
  <c r="K33" i="23"/>
  <c r="O33" i="23"/>
  <c r="Q33" i="23"/>
  <c r="V33" i="23"/>
  <c r="G34" i="23"/>
  <c r="O34" i="23"/>
  <c r="G35" i="23"/>
  <c r="I35" i="23"/>
  <c r="I34" i="23" s="1"/>
  <c r="K35" i="23"/>
  <c r="K34" i="23" s="1"/>
  <c r="M35" i="23"/>
  <c r="M34" i="23" s="1"/>
  <c r="O35" i="23"/>
  <c r="Q35" i="23"/>
  <c r="Q34" i="23" s="1"/>
  <c r="V35" i="23"/>
  <c r="V34" i="23" s="1"/>
  <c r="K36" i="23"/>
  <c r="V36" i="23"/>
  <c r="G37" i="23"/>
  <c r="G36" i="23" s="1"/>
  <c r="I37" i="23"/>
  <c r="I36" i="23" s="1"/>
  <c r="K37" i="23"/>
  <c r="M37" i="23"/>
  <c r="M36" i="23" s="1"/>
  <c r="O37" i="23"/>
  <c r="O36" i="23" s="1"/>
  <c r="Q37" i="23"/>
  <c r="Q36" i="23" s="1"/>
  <c r="V37" i="23"/>
  <c r="G39" i="23"/>
  <c r="I39" i="23"/>
  <c r="I38" i="23" s="1"/>
  <c r="K39" i="23"/>
  <c r="K38" i="23" s="1"/>
  <c r="M39" i="23"/>
  <c r="O39" i="23"/>
  <c r="Q39" i="23"/>
  <c r="Q38" i="23" s="1"/>
  <c r="V39" i="23"/>
  <c r="V38" i="23" s="1"/>
  <c r="G40" i="23"/>
  <c r="I40" i="23"/>
  <c r="K40" i="23"/>
  <c r="M40" i="23"/>
  <c r="O40" i="23"/>
  <c r="Q40" i="23"/>
  <c r="V40" i="23"/>
  <c r="G41" i="23"/>
  <c r="I41" i="23"/>
  <c r="K41" i="23"/>
  <c r="M41" i="23"/>
  <c r="O41" i="23"/>
  <c r="Q41" i="23"/>
  <c r="V41" i="23"/>
  <c r="G42" i="23"/>
  <c r="M42" i="23" s="1"/>
  <c r="I42" i="23"/>
  <c r="K42" i="23"/>
  <c r="O42" i="23"/>
  <c r="O38" i="23" s="1"/>
  <c r="Q42" i="23"/>
  <c r="V42" i="23"/>
  <c r="G43" i="23"/>
  <c r="I43" i="23"/>
  <c r="K43" i="23"/>
  <c r="M43" i="23"/>
  <c r="O43" i="23"/>
  <c r="Q43" i="23"/>
  <c r="V43" i="23"/>
  <c r="G44" i="23"/>
  <c r="I44" i="23"/>
  <c r="K44" i="23"/>
  <c r="M44" i="23"/>
  <c r="O44" i="23"/>
  <c r="Q44" i="23"/>
  <c r="V44" i="23"/>
  <c r="G46" i="23"/>
  <c r="M46" i="23" s="1"/>
  <c r="M45" i="23" s="1"/>
  <c r="I46" i="23"/>
  <c r="I45" i="23" s="1"/>
  <c r="K46" i="23"/>
  <c r="K45" i="23" s="1"/>
  <c r="O46" i="23"/>
  <c r="O45" i="23" s="1"/>
  <c r="Q46" i="23"/>
  <c r="Q45" i="23" s="1"/>
  <c r="V46" i="23"/>
  <c r="V45" i="23" s="1"/>
  <c r="AE48" i="23"/>
  <c r="AF48" i="23"/>
  <c r="G48" i="22"/>
  <c r="G9" i="22"/>
  <c r="I9" i="22"/>
  <c r="I8" i="22" s="1"/>
  <c r="K9" i="22"/>
  <c r="M9" i="22"/>
  <c r="O9" i="22"/>
  <c r="Q9" i="22"/>
  <c r="Q8" i="22" s="1"/>
  <c r="V9" i="22"/>
  <c r="G10" i="22"/>
  <c r="G8" i="22" s="1"/>
  <c r="I10" i="22"/>
  <c r="K10" i="22"/>
  <c r="O10" i="22"/>
  <c r="O8" i="22" s="1"/>
  <c r="Q10" i="22"/>
  <c r="V10" i="22"/>
  <c r="G11" i="22"/>
  <c r="I11" i="22"/>
  <c r="K11" i="22"/>
  <c r="M11" i="22"/>
  <c r="O11" i="22"/>
  <c r="Q11" i="22"/>
  <c r="V11" i="22"/>
  <c r="G12" i="22"/>
  <c r="M12" i="22" s="1"/>
  <c r="I12" i="22"/>
  <c r="K12" i="22"/>
  <c r="K8" i="22" s="1"/>
  <c r="O12" i="22"/>
  <c r="Q12" i="22"/>
  <c r="V12" i="22"/>
  <c r="V8" i="22" s="1"/>
  <c r="G13" i="22"/>
  <c r="I13" i="22"/>
  <c r="K13" i="22"/>
  <c r="M13" i="22"/>
  <c r="O13" i="22"/>
  <c r="Q13" i="22"/>
  <c r="V13" i="22"/>
  <c r="G14" i="22"/>
  <c r="M14" i="22" s="1"/>
  <c r="I14" i="22"/>
  <c r="K14" i="22"/>
  <c r="O14" i="22"/>
  <c r="Q14" i="22"/>
  <c r="V14" i="22"/>
  <c r="G15" i="22"/>
  <c r="I15" i="22"/>
  <c r="K15" i="22"/>
  <c r="M15" i="22"/>
  <c r="O15" i="22"/>
  <c r="Q15" i="22"/>
  <c r="V15" i="22"/>
  <c r="G16" i="22"/>
  <c r="M16" i="22" s="1"/>
  <c r="I16" i="22"/>
  <c r="K16" i="22"/>
  <c r="O16" i="22"/>
  <c r="Q16" i="22"/>
  <c r="V16" i="22"/>
  <c r="G17" i="22"/>
  <c r="I17" i="22"/>
  <c r="K17" i="22"/>
  <c r="M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G20" i="22"/>
  <c r="M20" i="22" s="1"/>
  <c r="I20" i="22"/>
  <c r="K20" i="22"/>
  <c r="O20" i="22"/>
  <c r="Q20" i="22"/>
  <c r="V20" i="22"/>
  <c r="G22" i="22"/>
  <c r="M22" i="22" s="1"/>
  <c r="M21" i="22" s="1"/>
  <c r="I22" i="22"/>
  <c r="K22" i="22"/>
  <c r="K21" i="22" s="1"/>
  <c r="O22" i="22"/>
  <c r="O21" i="22" s="1"/>
  <c r="Q22" i="22"/>
  <c r="V22" i="22"/>
  <c r="V21" i="22" s="1"/>
  <c r="G23" i="22"/>
  <c r="I23" i="22"/>
  <c r="I21" i="22" s="1"/>
  <c r="K23" i="22"/>
  <c r="M23" i="22"/>
  <c r="O23" i="22"/>
  <c r="Q23" i="22"/>
  <c r="Q21" i="22" s="1"/>
  <c r="V23" i="22"/>
  <c r="G24" i="22"/>
  <c r="M24" i="22" s="1"/>
  <c r="I24" i="22"/>
  <c r="K24" i="22"/>
  <c r="O24" i="22"/>
  <c r="Q24" i="22"/>
  <c r="V24" i="22"/>
  <c r="G26" i="22"/>
  <c r="M26" i="22" s="1"/>
  <c r="I26" i="22"/>
  <c r="I25" i="22" s="1"/>
  <c r="K26" i="22"/>
  <c r="K25" i="22" s="1"/>
  <c r="O26" i="22"/>
  <c r="O25" i="22" s="1"/>
  <c r="Q26" i="22"/>
  <c r="Q25" i="22" s="1"/>
  <c r="V26" i="22"/>
  <c r="V25" i="22" s="1"/>
  <c r="G27" i="22"/>
  <c r="I27" i="22"/>
  <c r="K27" i="22"/>
  <c r="M27" i="22"/>
  <c r="O27" i="22"/>
  <c r="Q27" i="22"/>
  <c r="V27" i="22"/>
  <c r="G28" i="22"/>
  <c r="M28" i="22" s="1"/>
  <c r="I28" i="22"/>
  <c r="K28" i="22"/>
  <c r="O28" i="22"/>
  <c r="Q28" i="22"/>
  <c r="V28" i="22"/>
  <c r="G29" i="22"/>
  <c r="I29" i="22"/>
  <c r="K29" i="22"/>
  <c r="M29" i="22"/>
  <c r="O29" i="22"/>
  <c r="Q29" i="22"/>
  <c r="V29" i="22"/>
  <c r="G30" i="22"/>
  <c r="M30" i="22" s="1"/>
  <c r="I30" i="22"/>
  <c r="K30" i="22"/>
  <c r="O30" i="22"/>
  <c r="Q30" i="22"/>
  <c r="V30" i="22"/>
  <c r="G31" i="22"/>
  <c r="I31" i="22"/>
  <c r="K31" i="22"/>
  <c r="M31" i="22"/>
  <c r="O31" i="22"/>
  <c r="Q31" i="22"/>
  <c r="V31" i="22"/>
  <c r="G32" i="22"/>
  <c r="M32" i="22" s="1"/>
  <c r="I32" i="22"/>
  <c r="K32" i="22"/>
  <c r="O32" i="22"/>
  <c r="Q32" i="22"/>
  <c r="V32" i="22"/>
  <c r="G33" i="22"/>
  <c r="I33" i="22"/>
  <c r="K33" i="22"/>
  <c r="M33" i="22"/>
  <c r="O33" i="22"/>
  <c r="Q33" i="22"/>
  <c r="V33" i="22"/>
  <c r="G34" i="22"/>
  <c r="M34" i="22" s="1"/>
  <c r="I34" i="22"/>
  <c r="K34" i="22"/>
  <c r="O34" i="22"/>
  <c r="Q34" i="22"/>
  <c r="V34" i="22"/>
  <c r="G35" i="22"/>
  <c r="I35" i="22"/>
  <c r="K35" i="22"/>
  <c r="M35" i="22"/>
  <c r="O35" i="22"/>
  <c r="Q35" i="22"/>
  <c r="V35" i="22"/>
  <c r="G36" i="22"/>
  <c r="M36" i="22" s="1"/>
  <c r="I36" i="22"/>
  <c r="K36" i="22"/>
  <c r="O36" i="22"/>
  <c r="Q36" i="22"/>
  <c r="V36" i="22"/>
  <c r="G37" i="22"/>
  <c r="I37" i="22"/>
  <c r="K37" i="22"/>
  <c r="M37" i="22"/>
  <c r="O37" i="22"/>
  <c r="Q37" i="22"/>
  <c r="V37" i="22"/>
  <c r="G38" i="22"/>
  <c r="M38" i="22" s="1"/>
  <c r="I38" i="22"/>
  <c r="K38" i="22"/>
  <c r="O38" i="22"/>
  <c r="Q38" i="22"/>
  <c r="V38" i="22"/>
  <c r="G39" i="22"/>
  <c r="I39" i="22"/>
  <c r="K39" i="22"/>
  <c r="M39" i="22"/>
  <c r="O39" i="22"/>
  <c r="Q39" i="22"/>
  <c r="V39" i="22"/>
  <c r="K40" i="22"/>
  <c r="V40" i="22"/>
  <c r="G41" i="22"/>
  <c r="I41" i="22"/>
  <c r="I40" i="22" s="1"/>
  <c r="K41" i="22"/>
  <c r="M41" i="22"/>
  <c r="O41" i="22"/>
  <c r="Q41" i="22"/>
  <c r="Q40" i="22" s="1"/>
  <c r="V41" i="22"/>
  <c r="G42" i="22"/>
  <c r="G40" i="22" s="1"/>
  <c r="I42" i="22"/>
  <c r="K42" i="22"/>
  <c r="O42" i="22"/>
  <c r="O40" i="22" s="1"/>
  <c r="Q42" i="22"/>
  <c r="V42" i="22"/>
  <c r="I43" i="22"/>
  <c r="Q43" i="22"/>
  <c r="G44" i="22"/>
  <c r="G43" i="22" s="1"/>
  <c r="I44" i="22"/>
  <c r="K44" i="22"/>
  <c r="K43" i="22" s="1"/>
  <c r="O44" i="22"/>
  <c r="O43" i="22" s="1"/>
  <c r="Q44" i="22"/>
  <c r="V44" i="22"/>
  <c r="V43" i="22" s="1"/>
  <c r="I45" i="22"/>
  <c r="Q45" i="22"/>
  <c r="G46" i="22"/>
  <c r="M46" i="22" s="1"/>
  <c r="M45" i="22" s="1"/>
  <c r="I46" i="22"/>
  <c r="K46" i="22"/>
  <c r="K45" i="22" s="1"/>
  <c r="O46" i="22"/>
  <c r="O45" i="22" s="1"/>
  <c r="Q46" i="22"/>
  <c r="V46" i="22"/>
  <c r="V45" i="22" s="1"/>
  <c r="AE48" i="22"/>
  <c r="AF48" i="22"/>
  <c r="G43" i="21"/>
  <c r="BA28" i="21"/>
  <c r="BA15" i="21"/>
  <c r="BA13" i="21"/>
  <c r="G9" i="21"/>
  <c r="M9" i="21" s="1"/>
  <c r="I9" i="21"/>
  <c r="I8" i="21" s="1"/>
  <c r="K9" i="21"/>
  <c r="K8" i="21" s="1"/>
  <c r="O9" i="21"/>
  <c r="Q9" i="21"/>
  <c r="Q8" i="21" s="1"/>
  <c r="V9" i="21"/>
  <c r="V8" i="21" s="1"/>
  <c r="G10" i="21"/>
  <c r="I10" i="21"/>
  <c r="K10" i="21"/>
  <c r="M10" i="21"/>
  <c r="O10" i="21"/>
  <c r="Q10" i="21"/>
  <c r="V10" i="21"/>
  <c r="G12" i="21"/>
  <c r="I12" i="21"/>
  <c r="K12" i="21"/>
  <c r="M12" i="21"/>
  <c r="O12" i="21"/>
  <c r="Q12" i="21"/>
  <c r="V12" i="21"/>
  <c r="G14" i="21"/>
  <c r="M14" i="21" s="1"/>
  <c r="I14" i="21"/>
  <c r="K14" i="21"/>
  <c r="O14" i="21"/>
  <c r="O8" i="21" s="1"/>
  <c r="Q14" i="21"/>
  <c r="V14" i="21"/>
  <c r="G16" i="21"/>
  <c r="M16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8" i="21"/>
  <c r="I18" i="21"/>
  <c r="K18" i="21"/>
  <c r="M18" i="21"/>
  <c r="O18" i="21"/>
  <c r="Q18" i="21"/>
  <c r="V18" i="21"/>
  <c r="G19" i="21"/>
  <c r="M19" i="21" s="1"/>
  <c r="I19" i="21"/>
  <c r="K19" i="21"/>
  <c r="O19" i="21"/>
  <c r="Q19" i="21"/>
  <c r="V19" i="21"/>
  <c r="G20" i="21"/>
  <c r="I20" i="21"/>
  <c r="K20" i="21"/>
  <c r="M20" i="21"/>
  <c r="O20" i="21"/>
  <c r="Q20" i="21"/>
  <c r="V20" i="21"/>
  <c r="G21" i="21"/>
  <c r="I21" i="21"/>
  <c r="K21" i="21"/>
  <c r="M21" i="21"/>
  <c r="O21" i="21"/>
  <c r="Q21" i="21"/>
  <c r="V21" i="21"/>
  <c r="G22" i="21"/>
  <c r="I22" i="21"/>
  <c r="K22" i="21"/>
  <c r="M22" i="21"/>
  <c r="O22" i="21"/>
  <c r="Q22" i="21"/>
  <c r="V22" i="21"/>
  <c r="G23" i="21"/>
  <c r="M23" i="21" s="1"/>
  <c r="I23" i="21"/>
  <c r="K23" i="21"/>
  <c r="O23" i="21"/>
  <c r="Q23" i="21"/>
  <c r="V23" i="21"/>
  <c r="G24" i="21"/>
  <c r="I24" i="21"/>
  <c r="K24" i="21"/>
  <c r="M24" i="21"/>
  <c r="O24" i="21"/>
  <c r="Q24" i="21"/>
  <c r="V24" i="21"/>
  <c r="G25" i="21"/>
  <c r="I25" i="21"/>
  <c r="K25" i="21"/>
  <c r="M25" i="21"/>
  <c r="O25" i="21"/>
  <c r="Q25" i="21"/>
  <c r="V25" i="21"/>
  <c r="G26" i="21"/>
  <c r="I26" i="21"/>
  <c r="K26" i="21"/>
  <c r="M26" i="21"/>
  <c r="O26" i="21"/>
  <c r="Q26" i="21"/>
  <c r="V26" i="21"/>
  <c r="G27" i="21"/>
  <c r="M27" i="21" s="1"/>
  <c r="I27" i="21"/>
  <c r="K27" i="21"/>
  <c r="O27" i="21"/>
  <c r="Q27" i="21"/>
  <c r="V27" i="21"/>
  <c r="G30" i="21"/>
  <c r="I30" i="21"/>
  <c r="I29" i="21" s="1"/>
  <c r="K30" i="21"/>
  <c r="K29" i="21" s="1"/>
  <c r="M30" i="21"/>
  <c r="O30" i="21"/>
  <c r="Q30" i="21"/>
  <c r="Q29" i="21" s="1"/>
  <c r="V30" i="21"/>
  <c r="V29" i="21" s="1"/>
  <c r="G31" i="21"/>
  <c r="I31" i="21"/>
  <c r="K31" i="21"/>
  <c r="M31" i="21"/>
  <c r="O31" i="21"/>
  <c r="Q31" i="21"/>
  <c r="V31" i="21"/>
  <c r="G32" i="21"/>
  <c r="I32" i="21"/>
  <c r="K32" i="21"/>
  <c r="M32" i="21"/>
  <c r="O32" i="21"/>
  <c r="Q32" i="21"/>
  <c r="V32" i="21"/>
  <c r="G33" i="21"/>
  <c r="M33" i="21" s="1"/>
  <c r="I33" i="21"/>
  <c r="K33" i="21"/>
  <c r="O33" i="21"/>
  <c r="O29" i="21" s="1"/>
  <c r="Q33" i="21"/>
  <c r="V33" i="21"/>
  <c r="G34" i="21"/>
  <c r="I34" i="21"/>
  <c r="K34" i="21"/>
  <c r="M34" i="21"/>
  <c r="O34" i="21"/>
  <c r="Q34" i="21"/>
  <c r="V34" i="21"/>
  <c r="G35" i="21"/>
  <c r="I35" i="21"/>
  <c r="K35" i="21"/>
  <c r="M35" i="21"/>
  <c r="O35" i="21"/>
  <c r="Q35" i="21"/>
  <c r="V35" i="21"/>
  <c r="G36" i="21"/>
  <c r="I36" i="21"/>
  <c r="K36" i="21"/>
  <c r="M36" i="21"/>
  <c r="O36" i="21"/>
  <c r="Q36" i="21"/>
  <c r="V36" i="21"/>
  <c r="G37" i="21"/>
  <c r="M37" i="21" s="1"/>
  <c r="I37" i="21"/>
  <c r="K37" i="21"/>
  <c r="O37" i="21"/>
  <c r="Q37" i="21"/>
  <c r="V37" i="21"/>
  <c r="G38" i="21"/>
  <c r="I38" i="21"/>
  <c r="K38" i="21"/>
  <c r="M38" i="21"/>
  <c r="O38" i="21"/>
  <c r="Q38" i="21"/>
  <c r="V38" i="21"/>
  <c r="G39" i="21"/>
  <c r="I39" i="21"/>
  <c r="K39" i="21"/>
  <c r="M39" i="21"/>
  <c r="O39" i="21"/>
  <c r="Q39" i="21"/>
  <c r="V39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AE43" i="21"/>
  <c r="AF43" i="21"/>
  <c r="G178" i="20"/>
  <c r="BA172" i="20"/>
  <c r="BA169" i="20"/>
  <c r="BA105" i="20"/>
  <c r="BA77" i="20"/>
  <c r="BA57" i="20"/>
  <c r="BA52" i="20"/>
  <c r="BA48" i="20"/>
  <c r="BA16" i="20"/>
  <c r="BA13" i="20"/>
  <c r="G9" i="20"/>
  <c r="M9" i="20" s="1"/>
  <c r="I9" i="20"/>
  <c r="I8" i="20" s="1"/>
  <c r="K9" i="20"/>
  <c r="K8" i="20" s="1"/>
  <c r="O9" i="20"/>
  <c r="Q9" i="20"/>
  <c r="Q8" i="20" s="1"/>
  <c r="V9" i="20"/>
  <c r="V8" i="20" s="1"/>
  <c r="G12" i="20"/>
  <c r="I12" i="20"/>
  <c r="K12" i="20"/>
  <c r="M12" i="20"/>
  <c r="O12" i="20"/>
  <c r="Q12" i="20"/>
  <c r="V12" i="20"/>
  <c r="G15" i="20"/>
  <c r="I15" i="20"/>
  <c r="K15" i="20"/>
  <c r="M15" i="20"/>
  <c r="O15" i="20"/>
  <c r="Q15" i="20"/>
  <c r="V15" i="20"/>
  <c r="G18" i="20"/>
  <c r="M18" i="20" s="1"/>
  <c r="I18" i="20"/>
  <c r="K18" i="20"/>
  <c r="O18" i="20"/>
  <c r="O8" i="20" s="1"/>
  <c r="Q18" i="20"/>
  <c r="V18" i="20"/>
  <c r="G21" i="20"/>
  <c r="M21" i="20" s="1"/>
  <c r="I21" i="20"/>
  <c r="K21" i="20"/>
  <c r="O21" i="20"/>
  <c r="Q21" i="20"/>
  <c r="V21" i="20"/>
  <c r="G23" i="20"/>
  <c r="I23" i="20"/>
  <c r="K23" i="20"/>
  <c r="M23" i="20"/>
  <c r="O23" i="20"/>
  <c r="Q23" i="20"/>
  <c r="V23" i="20"/>
  <c r="G27" i="20"/>
  <c r="I27" i="20"/>
  <c r="K27" i="20"/>
  <c r="M27" i="20"/>
  <c r="O27" i="20"/>
  <c r="Q27" i="20"/>
  <c r="V27" i="20"/>
  <c r="G30" i="20"/>
  <c r="M30" i="20" s="1"/>
  <c r="I30" i="20"/>
  <c r="K30" i="20"/>
  <c r="O30" i="20"/>
  <c r="Q30" i="20"/>
  <c r="V30" i="20"/>
  <c r="G33" i="20"/>
  <c r="I33" i="20"/>
  <c r="K33" i="20"/>
  <c r="M33" i="20"/>
  <c r="O33" i="20"/>
  <c r="Q33" i="20"/>
  <c r="V33" i="20"/>
  <c r="G35" i="20"/>
  <c r="I35" i="20"/>
  <c r="K35" i="20"/>
  <c r="M35" i="20"/>
  <c r="O35" i="20"/>
  <c r="Q35" i="20"/>
  <c r="V35" i="20"/>
  <c r="G37" i="20"/>
  <c r="I37" i="20"/>
  <c r="K37" i="20"/>
  <c r="M37" i="20"/>
  <c r="O37" i="20"/>
  <c r="Q37" i="20"/>
  <c r="V37" i="20"/>
  <c r="G38" i="20"/>
  <c r="M38" i="20" s="1"/>
  <c r="I38" i="20"/>
  <c r="K38" i="20"/>
  <c r="O38" i="20"/>
  <c r="Q38" i="20"/>
  <c r="V38" i="20"/>
  <c r="G42" i="20"/>
  <c r="I42" i="20"/>
  <c r="K42" i="20"/>
  <c r="M42" i="20"/>
  <c r="O42" i="20"/>
  <c r="Q42" i="20"/>
  <c r="V42" i="20"/>
  <c r="G45" i="20"/>
  <c r="M45" i="20" s="1"/>
  <c r="I45" i="20"/>
  <c r="K45" i="20"/>
  <c r="O45" i="20"/>
  <c r="Q45" i="20"/>
  <c r="V45" i="20"/>
  <c r="G47" i="20"/>
  <c r="I47" i="20"/>
  <c r="K47" i="20"/>
  <c r="M47" i="20"/>
  <c r="O47" i="20"/>
  <c r="Q47" i="20"/>
  <c r="V47" i="20"/>
  <c r="G51" i="20"/>
  <c r="M51" i="20" s="1"/>
  <c r="I51" i="20"/>
  <c r="K51" i="20"/>
  <c r="O51" i="20"/>
  <c r="Q51" i="20"/>
  <c r="V51" i="20"/>
  <c r="I55" i="20"/>
  <c r="Q55" i="20"/>
  <c r="G56" i="20"/>
  <c r="I56" i="20"/>
  <c r="K56" i="20"/>
  <c r="K55" i="20" s="1"/>
  <c r="M56" i="20"/>
  <c r="O56" i="20"/>
  <c r="Q56" i="20"/>
  <c r="V56" i="20"/>
  <c r="V55" i="20" s="1"/>
  <c r="G59" i="20"/>
  <c r="I59" i="20"/>
  <c r="K59" i="20"/>
  <c r="M59" i="20"/>
  <c r="O59" i="20"/>
  <c r="Q59" i="20"/>
  <c r="V59" i="20"/>
  <c r="G62" i="20"/>
  <c r="G55" i="20" s="1"/>
  <c r="I62" i="20"/>
  <c r="K62" i="20"/>
  <c r="O62" i="20"/>
  <c r="O55" i="20" s="1"/>
  <c r="Q62" i="20"/>
  <c r="V62" i="20"/>
  <c r="G66" i="20"/>
  <c r="O66" i="20"/>
  <c r="G67" i="20"/>
  <c r="I67" i="20"/>
  <c r="I66" i="20" s="1"/>
  <c r="K67" i="20"/>
  <c r="K66" i="20" s="1"/>
  <c r="M67" i="20"/>
  <c r="M66" i="20" s="1"/>
  <c r="O67" i="20"/>
  <c r="Q67" i="20"/>
  <c r="Q66" i="20" s="1"/>
  <c r="V67" i="20"/>
  <c r="V66" i="20" s="1"/>
  <c r="G74" i="20"/>
  <c r="M74" i="20" s="1"/>
  <c r="I74" i="20"/>
  <c r="I73" i="20" s="1"/>
  <c r="K74" i="20"/>
  <c r="O74" i="20"/>
  <c r="O73" i="20" s="1"/>
  <c r="Q74" i="20"/>
  <c r="Q73" i="20" s="1"/>
  <c r="V74" i="20"/>
  <c r="G76" i="20"/>
  <c r="M76" i="20" s="1"/>
  <c r="I76" i="20"/>
  <c r="K76" i="20"/>
  <c r="O76" i="20"/>
  <c r="Q76" i="20"/>
  <c r="V76" i="20"/>
  <c r="G79" i="20"/>
  <c r="I79" i="20"/>
  <c r="K79" i="20"/>
  <c r="K73" i="20" s="1"/>
  <c r="M79" i="20"/>
  <c r="O79" i="20"/>
  <c r="Q79" i="20"/>
  <c r="V79" i="20"/>
  <c r="V73" i="20" s="1"/>
  <c r="G81" i="20"/>
  <c r="I81" i="20"/>
  <c r="K81" i="20"/>
  <c r="M81" i="20"/>
  <c r="O81" i="20"/>
  <c r="Q81" i="20"/>
  <c r="V81" i="20"/>
  <c r="G83" i="20"/>
  <c r="O83" i="20"/>
  <c r="G84" i="20"/>
  <c r="M84" i="20" s="1"/>
  <c r="M83" i="20" s="1"/>
  <c r="I84" i="20"/>
  <c r="I83" i="20" s="1"/>
  <c r="K84" i="20"/>
  <c r="K83" i="20" s="1"/>
  <c r="O84" i="20"/>
  <c r="Q84" i="20"/>
  <c r="Q83" i="20" s="1"/>
  <c r="V84" i="20"/>
  <c r="V83" i="20" s="1"/>
  <c r="K88" i="20"/>
  <c r="V88" i="20"/>
  <c r="G89" i="20"/>
  <c r="G88" i="20" s="1"/>
  <c r="I89" i="20"/>
  <c r="K89" i="20"/>
  <c r="M89" i="20"/>
  <c r="O89" i="20"/>
  <c r="O88" i="20" s="1"/>
  <c r="Q89" i="20"/>
  <c r="V89" i="20"/>
  <c r="G92" i="20"/>
  <c r="M92" i="20" s="1"/>
  <c r="I92" i="20"/>
  <c r="K92" i="20"/>
  <c r="O92" i="20"/>
  <c r="Q92" i="20"/>
  <c r="V92" i="20"/>
  <c r="G95" i="20"/>
  <c r="M95" i="20" s="1"/>
  <c r="I95" i="20"/>
  <c r="I88" i="20" s="1"/>
  <c r="K95" i="20"/>
  <c r="O95" i="20"/>
  <c r="Q95" i="20"/>
  <c r="Q88" i="20" s="1"/>
  <c r="V95" i="20"/>
  <c r="G97" i="20"/>
  <c r="I97" i="20"/>
  <c r="K97" i="20"/>
  <c r="O97" i="20"/>
  <c r="V97" i="20"/>
  <c r="G98" i="20"/>
  <c r="I98" i="20"/>
  <c r="K98" i="20"/>
  <c r="M98" i="20"/>
  <c r="M97" i="20" s="1"/>
  <c r="O98" i="20"/>
  <c r="Q98" i="20"/>
  <c r="Q97" i="20" s="1"/>
  <c r="V98" i="20"/>
  <c r="G101" i="20"/>
  <c r="M101" i="20" s="1"/>
  <c r="I101" i="20"/>
  <c r="I100" i="20" s="1"/>
  <c r="K101" i="20"/>
  <c r="O101" i="20"/>
  <c r="Q101" i="20"/>
  <c r="Q100" i="20" s="1"/>
  <c r="V101" i="20"/>
  <c r="G104" i="20"/>
  <c r="M104" i="20" s="1"/>
  <c r="I104" i="20"/>
  <c r="K104" i="20"/>
  <c r="K100" i="20" s="1"/>
  <c r="O104" i="20"/>
  <c r="Q104" i="20"/>
  <c r="V104" i="20"/>
  <c r="V100" i="20" s="1"/>
  <c r="G107" i="20"/>
  <c r="I107" i="20"/>
  <c r="K107" i="20"/>
  <c r="M107" i="20"/>
  <c r="O107" i="20"/>
  <c r="Q107" i="20"/>
  <c r="V107" i="20"/>
  <c r="G113" i="20"/>
  <c r="M113" i="20" s="1"/>
  <c r="I113" i="20"/>
  <c r="K113" i="20"/>
  <c r="O113" i="20"/>
  <c r="O100" i="20" s="1"/>
  <c r="Q113" i="20"/>
  <c r="V113" i="20"/>
  <c r="G114" i="20"/>
  <c r="I114" i="20"/>
  <c r="O114" i="20"/>
  <c r="Q114" i="20"/>
  <c r="G115" i="20"/>
  <c r="M115" i="20" s="1"/>
  <c r="M114" i="20" s="1"/>
  <c r="I115" i="20"/>
  <c r="K115" i="20"/>
  <c r="K114" i="20" s="1"/>
  <c r="O115" i="20"/>
  <c r="Q115" i="20"/>
  <c r="V115" i="20"/>
  <c r="V114" i="20" s="1"/>
  <c r="K117" i="20"/>
  <c r="V117" i="20"/>
  <c r="G118" i="20"/>
  <c r="M118" i="20" s="1"/>
  <c r="M117" i="20" s="1"/>
  <c r="I118" i="20"/>
  <c r="I117" i="20" s="1"/>
  <c r="K118" i="20"/>
  <c r="O118" i="20"/>
  <c r="O117" i="20" s="1"/>
  <c r="Q118" i="20"/>
  <c r="Q117" i="20" s="1"/>
  <c r="V118" i="20"/>
  <c r="G121" i="20"/>
  <c r="M121" i="20" s="1"/>
  <c r="I121" i="20"/>
  <c r="K121" i="20"/>
  <c r="K120" i="20" s="1"/>
  <c r="O121" i="20"/>
  <c r="Q121" i="20"/>
  <c r="V121" i="20"/>
  <c r="V120" i="20" s="1"/>
  <c r="G123" i="20"/>
  <c r="I123" i="20"/>
  <c r="K123" i="20"/>
  <c r="M123" i="20"/>
  <c r="O123" i="20"/>
  <c r="Q123" i="20"/>
  <c r="V123" i="20"/>
  <c r="G125" i="20"/>
  <c r="G120" i="20" s="1"/>
  <c r="I125" i="20"/>
  <c r="K125" i="20"/>
  <c r="O125" i="20"/>
  <c r="O120" i="20" s="1"/>
  <c r="Q125" i="20"/>
  <c r="V125" i="20"/>
  <c r="G127" i="20"/>
  <c r="M127" i="20" s="1"/>
  <c r="I127" i="20"/>
  <c r="I120" i="20" s="1"/>
  <c r="K127" i="20"/>
  <c r="O127" i="20"/>
  <c r="Q127" i="20"/>
  <c r="Q120" i="20" s="1"/>
  <c r="V127" i="20"/>
  <c r="G129" i="20"/>
  <c r="I129" i="20"/>
  <c r="K129" i="20"/>
  <c r="M129" i="20"/>
  <c r="O129" i="20"/>
  <c r="Q129" i="20"/>
  <c r="V129" i="20"/>
  <c r="G131" i="20"/>
  <c r="I131" i="20"/>
  <c r="K131" i="20"/>
  <c r="M131" i="20"/>
  <c r="O131" i="20"/>
  <c r="Q131" i="20"/>
  <c r="V131" i="20"/>
  <c r="G133" i="20"/>
  <c r="M133" i="20" s="1"/>
  <c r="I133" i="20"/>
  <c r="K133" i="20"/>
  <c r="O133" i="20"/>
  <c r="Q133" i="20"/>
  <c r="V133" i="20"/>
  <c r="G135" i="20"/>
  <c r="M135" i="20" s="1"/>
  <c r="I135" i="20"/>
  <c r="K135" i="20"/>
  <c r="O135" i="20"/>
  <c r="Q135" i="20"/>
  <c r="V135" i="20"/>
  <c r="G136" i="20"/>
  <c r="M136" i="20" s="1"/>
  <c r="I136" i="20"/>
  <c r="K136" i="20"/>
  <c r="O136" i="20"/>
  <c r="Q136" i="20"/>
  <c r="V136" i="20"/>
  <c r="G139" i="20"/>
  <c r="I139" i="20"/>
  <c r="K139" i="20"/>
  <c r="M139" i="20"/>
  <c r="O139" i="20"/>
  <c r="Q139" i="20"/>
  <c r="V139" i="20"/>
  <c r="G142" i="20"/>
  <c r="M142" i="20" s="1"/>
  <c r="I142" i="20"/>
  <c r="K142" i="20"/>
  <c r="O142" i="20"/>
  <c r="Q142" i="20"/>
  <c r="V142" i="20"/>
  <c r="G145" i="20"/>
  <c r="M145" i="20" s="1"/>
  <c r="I145" i="20"/>
  <c r="K145" i="20"/>
  <c r="O145" i="20"/>
  <c r="Q145" i="20"/>
  <c r="V145" i="20"/>
  <c r="G146" i="20"/>
  <c r="I146" i="20"/>
  <c r="K146" i="20"/>
  <c r="M146" i="20"/>
  <c r="O146" i="20"/>
  <c r="Q146" i="20"/>
  <c r="V146" i="20"/>
  <c r="G148" i="20"/>
  <c r="I148" i="20"/>
  <c r="K148" i="20"/>
  <c r="M148" i="20"/>
  <c r="O148" i="20"/>
  <c r="Q148" i="20"/>
  <c r="V148" i="20"/>
  <c r="G150" i="20"/>
  <c r="M150" i="20" s="1"/>
  <c r="I150" i="20"/>
  <c r="K150" i="20"/>
  <c r="O150" i="20"/>
  <c r="Q150" i="20"/>
  <c r="V150" i="20"/>
  <c r="G152" i="20"/>
  <c r="M152" i="20" s="1"/>
  <c r="I152" i="20"/>
  <c r="K152" i="20"/>
  <c r="O152" i="20"/>
  <c r="Q152" i="20"/>
  <c r="V152" i="20"/>
  <c r="G154" i="20"/>
  <c r="I154" i="20"/>
  <c r="K154" i="20"/>
  <c r="M154" i="20"/>
  <c r="O154" i="20"/>
  <c r="Q154" i="20"/>
  <c r="V154" i="20"/>
  <c r="G155" i="20"/>
  <c r="I155" i="20"/>
  <c r="K155" i="20"/>
  <c r="M155" i="20"/>
  <c r="O155" i="20"/>
  <c r="Q155" i="20"/>
  <c r="V155" i="20"/>
  <c r="G157" i="20"/>
  <c r="M157" i="20" s="1"/>
  <c r="I157" i="20"/>
  <c r="K157" i="20"/>
  <c r="O157" i="20"/>
  <c r="Q157" i="20"/>
  <c r="V157" i="20"/>
  <c r="G159" i="20"/>
  <c r="I159" i="20"/>
  <c r="K159" i="20"/>
  <c r="M159" i="20"/>
  <c r="O159" i="20"/>
  <c r="Q159" i="20"/>
  <c r="V159" i="20"/>
  <c r="G162" i="20"/>
  <c r="I162" i="20"/>
  <c r="I161" i="20" s="1"/>
  <c r="K162" i="20"/>
  <c r="M162" i="20"/>
  <c r="O162" i="20"/>
  <c r="Q162" i="20"/>
  <c r="Q161" i="20" s="1"/>
  <c r="V162" i="20"/>
  <c r="G164" i="20"/>
  <c r="M164" i="20" s="1"/>
  <c r="I164" i="20"/>
  <c r="K164" i="20"/>
  <c r="K161" i="20" s="1"/>
  <c r="O164" i="20"/>
  <c r="O161" i="20" s="1"/>
  <c r="Q164" i="20"/>
  <c r="V164" i="20"/>
  <c r="V161" i="20" s="1"/>
  <c r="G165" i="20"/>
  <c r="I165" i="20"/>
  <c r="K165" i="20"/>
  <c r="M165" i="20"/>
  <c r="O165" i="20"/>
  <c r="Q165" i="20"/>
  <c r="V165" i="20"/>
  <c r="G166" i="20"/>
  <c r="M166" i="20" s="1"/>
  <c r="I166" i="20"/>
  <c r="K166" i="20"/>
  <c r="O166" i="20"/>
  <c r="Q166" i="20"/>
  <c r="V166" i="20"/>
  <c r="G168" i="20"/>
  <c r="M168" i="20" s="1"/>
  <c r="I168" i="20"/>
  <c r="I167" i="20" s="1"/>
  <c r="K168" i="20"/>
  <c r="K167" i="20" s="1"/>
  <c r="O168" i="20"/>
  <c r="O167" i="20" s="1"/>
  <c r="Q168" i="20"/>
  <c r="Q167" i="20" s="1"/>
  <c r="V168" i="20"/>
  <c r="V167" i="20" s="1"/>
  <c r="G170" i="20"/>
  <c r="I170" i="20"/>
  <c r="K170" i="20"/>
  <c r="M170" i="20"/>
  <c r="O170" i="20"/>
  <c r="Q170" i="20"/>
  <c r="V170" i="20"/>
  <c r="G173" i="20"/>
  <c r="I173" i="20"/>
  <c r="K173" i="20"/>
  <c r="M173" i="20"/>
  <c r="O173" i="20"/>
  <c r="Q173" i="20"/>
  <c r="V173" i="20"/>
  <c r="G175" i="20"/>
  <c r="M175" i="20" s="1"/>
  <c r="I175" i="20"/>
  <c r="K175" i="20"/>
  <c r="O175" i="20"/>
  <c r="Q175" i="20"/>
  <c r="V175" i="20"/>
  <c r="AE178" i="20"/>
  <c r="AF178" i="20"/>
  <c r="G13" i="19"/>
  <c r="G8" i="19"/>
  <c r="O8" i="19"/>
  <c r="G9" i="19"/>
  <c r="M9" i="19" s="1"/>
  <c r="M8" i="19" s="1"/>
  <c r="I9" i="19"/>
  <c r="I8" i="19" s="1"/>
  <c r="K9" i="19"/>
  <c r="K8" i="19" s="1"/>
  <c r="O9" i="19"/>
  <c r="Q9" i="19"/>
  <c r="Q8" i="19" s="1"/>
  <c r="V9" i="19"/>
  <c r="V8" i="19" s="1"/>
  <c r="G10" i="19"/>
  <c r="I10" i="19"/>
  <c r="K10" i="19"/>
  <c r="M10" i="19"/>
  <c r="O10" i="19"/>
  <c r="Q10" i="19"/>
  <c r="V10" i="19"/>
  <c r="G11" i="19"/>
  <c r="I11" i="19"/>
  <c r="K11" i="19"/>
  <c r="M11" i="19"/>
  <c r="O11" i="19"/>
  <c r="Q11" i="19"/>
  <c r="V11" i="19"/>
  <c r="AE13" i="19"/>
  <c r="AF13" i="19"/>
  <c r="G53" i="18"/>
  <c r="G8" i="18"/>
  <c r="O8" i="18"/>
  <c r="G9" i="18"/>
  <c r="M9" i="18" s="1"/>
  <c r="M8" i="18" s="1"/>
  <c r="I9" i="18"/>
  <c r="I8" i="18" s="1"/>
  <c r="K9" i="18"/>
  <c r="K8" i="18" s="1"/>
  <c r="O9" i="18"/>
  <c r="Q9" i="18"/>
  <c r="Q8" i="18" s="1"/>
  <c r="V9" i="18"/>
  <c r="V8" i="18" s="1"/>
  <c r="G10" i="18"/>
  <c r="I10" i="18"/>
  <c r="K10" i="18"/>
  <c r="M10" i="18"/>
  <c r="O10" i="18"/>
  <c r="Q10" i="18"/>
  <c r="V10" i="18"/>
  <c r="G11" i="18"/>
  <c r="I11" i="18"/>
  <c r="K11" i="18"/>
  <c r="M11" i="18"/>
  <c r="O11" i="18"/>
  <c r="Q11" i="18"/>
  <c r="V11" i="18"/>
  <c r="G13" i="18"/>
  <c r="I13" i="18"/>
  <c r="I12" i="18" s="1"/>
  <c r="K13" i="18"/>
  <c r="K12" i="18" s="1"/>
  <c r="M13" i="18"/>
  <c r="O13" i="18"/>
  <c r="Q13" i="18"/>
  <c r="Q12" i="18" s="1"/>
  <c r="V13" i="18"/>
  <c r="V12" i="18" s="1"/>
  <c r="G14" i="18"/>
  <c r="M14" i="18" s="1"/>
  <c r="I14" i="18"/>
  <c r="K14" i="18"/>
  <c r="O14" i="18"/>
  <c r="Q14" i="18"/>
  <c r="V14" i="18"/>
  <c r="G15" i="18"/>
  <c r="I15" i="18"/>
  <c r="K15" i="18"/>
  <c r="M15" i="18"/>
  <c r="O15" i="18"/>
  <c r="Q15" i="18"/>
  <c r="V15" i="18"/>
  <c r="G16" i="18"/>
  <c r="G12" i="18" s="1"/>
  <c r="I16" i="18"/>
  <c r="K16" i="18"/>
  <c r="O16" i="18"/>
  <c r="O12" i="18" s="1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I19" i="18"/>
  <c r="K19" i="18"/>
  <c r="M19" i="18"/>
  <c r="O19" i="18"/>
  <c r="Q19" i="18"/>
  <c r="V19" i="18"/>
  <c r="G20" i="18"/>
  <c r="M20" i="18" s="1"/>
  <c r="I20" i="18"/>
  <c r="K20" i="18"/>
  <c r="O20" i="18"/>
  <c r="Q20" i="18"/>
  <c r="V20" i="18"/>
  <c r="G22" i="18"/>
  <c r="M22" i="18" s="1"/>
  <c r="I22" i="18"/>
  <c r="K22" i="18"/>
  <c r="K21" i="18" s="1"/>
  <c r="O22" i="18"/>
  <c r="Q22" i="18"/>
  <c r="V22" i="18"/>
  <c r="V21" i="18" s="1"/>
  <c r="G23" i="18"/>
  <c r="I23" i="18"/>
  <c r="K23" i="18"/>
  <c r="M23" i="18"/>
  <c r="O23" i="18"/>
  <c r="Q23" i="18"/>
  <c r="V23" i="18"/>
  <c r="G24" i="18"/>
  <c r="G21" i="18" s="1"/>
  <c r="I24" i="18"/>
  <c r="K24" i="18"/>
  <c r="O24" i="18"/>
  <c r="O21" i="18" s="1"/>
  <c r="Q24" i="18"/>
  <c r="V24" i="18"/>
  <c r="G25" i="18"/>
  <c r="M25" i="18" s="1"/>
  <c r="I25" i="18"/>
  <c r="I21" i="18" s="1"/>
  <c r="K25" i="18"/>
  <c r="O25" i="18"/>
  <c r="Q25" i="18"/>
  <c r="Q21" i="18" s="1"/>
  <c r="V25" i="18"/>
  <c r="G26" i="18"/>
  <c r="M26" i="18" s="1"/>
  <c r="I26" i="18"/>
  <c r="K26" i="18"/>
  <c r="O26" i="18"/>
  <c r="Q26" i="18"/>
  <c r="V26" i="18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M29" i="18" s="1"/>
  <c r="I29" i="18"/>
  <c r="K29" i="18"/>
  <c r="O29" i="18"/>
  <c r="Q29" i="18"/>
  <c r="V29" i="18"/>
  <c r="G30" i="18"/>
  <c r="I30" i="18"/>
  <c r="K30" i="18"/>
  <c r="M30" i="18"/>
  <c r="O30" i="18"/>
  <c r="Q30" i="18"/>
  <c r="V30" i="18"/>
  <c r="G31" i="18"/>
  <c r="I31" i="18"/>
  <c r="K31" i="18"/>
  <c r="M31" i="18"/>
  <c r="O31" i="18"/>
  <c r="Q31" i="18"/>
  <c r="V31" i="18"/>
  <c r="G33" i="18"/>
  <c r="M33" i="18" s="1"/>
  <c r="I33" i="18"/>
  <c r="I32" i="18" s="1"/>
  <c r="K33" i="18"/>
  <c r="K32" i="18" s="1"/>
  <c r="O33" i="18"/>
  <c r="Q33" i="18"/>
  <c r="Q32" i="18" s="1"/>
  <c r="V33" i="18"/>
  <c r="V32" i="18" s="1"/>
  <c r="G34" i="18"/>
  <c r="I34" i="18"/>
  <c r="K34" i="18"/>
  <c r="M34" i="18"/>
  <c r="O34" i="18"/>
  <c r="Q34" i="18"/>
  <c r="V34" i="18"/>
  <c r="G35" i="18"/>
  <c r="I35" i="18"/>
  <c r="K35" i="18"/>
  <c r="M35" i="18"/>
  <c r="O35" i="18"/>
  <c r="Q35" i="18"/>
  <c r="V35" i="18"/>
  <c r="G36" i="18"/>
  <c r="G32" i="18" s="1"/>
  <c r="I36" i="18"/>
  <c r="K36" i="18"/>
  <c r="O36" i="18"/>
  <c r="O32" i="18" s="1"/>
  <c r="Q36" i="18"/>
  <c r="V36" i="18"/>
  <c r="G37" i="18"/>
  <c r="M37" i="18" s="1"/>
  <c r="I37" i="18"/>
  <c r="K37" i="18"/>
  <c r="O37" i="18"/>
  <c r="Q37" i="18"/>
  <c r="V37" i="18"/>
  <c r="G38" i="18"/>
  <c r="I38" i="18"/>
  <c r="K38" i="18"/>
  <c r="M38" i="18"/>
  <c r="O38" i="18"/>
  <c r="Q38" i="18"/>
  <c r="V38" i="18"/>
  <c r="G39" i="18"/>
  <c r="I39" i="18"/>
  <c r="K39" i="18"/>
  <c r="M39" i="18"/>
  <c r="O39" i="18"/>
  <c r="Q39" i="18"/>
  <c r="V39" i="18"/>
  <c r="G40" i="18"/>
  <c r="M40" i="18" s="1"/>
  <c r="I40" i="18"/>
  <c r="K40" i="18"/>
  <c r="O40" i="18"/>
  <c r="Q40" i="18"/>
  <c r="V40" i="18"/>
  <c r="G41" i="18"/>
  <c r="M41" i="18" s="1"/>
  <c r="I41" i="18"/>
  <c r="K41" i="18"/>
  <c r="O41" i="18"/>
  <c r="Q41" i="18"/>
  <c r="V41" i="18"/>
  <c r="G43" i="18"/>
  <c r="I43" i="18"/>
  <c r="I42" i="18" s="1"/>
  <c r="K43" i="18"/>
  <c r="M43" i="18"/>
  <c r="O43" i="18"/>
  <c r="Q43" i="18"/>
  <c r="Q42" i="18" s="1"/>
  <c r="V43" i="18"/>
  <c r="G44" i="18"/>
  <c r="AF53" i="18" s="1"/>
  <c r="I44" i="18"/>
  <c r="K44" i="18"/>
  <c r="K42" i="18" s="1"/>
  <c r="O44" i="18"/>
  <c r="O42" i="18" s="1"/>
  <c r="Q44" i="18"/>
  <c r="V44" i="18"/>
  <c r="V42" i="18" s="1"/>
  <c r="G45" i="18"/>
  <c r="I45" i="18"/>
  <c r="K45" i="18"/>
  <c r="M45" i="18"/>
  <c r="O45" i="18"/>
  <c r="Q45" i="18"/>
  <c r="V45" i="18"/>
  <c r="G46" i="18"/>
  <c r="M46" i="18" s="1"/>
  <c r="I46" i="18"/>
  <c r="K46" i="18"/>
  <c r="O46" i="18"/>
  <c r="Q46" i="18"/>
  <c r="V46" i="18"/>
  <c r="G47" i="18"/>
  <c r="I47" i="18"/>
  <c r="K47" i="18"/>
  <c r="M47" i="18"/>
  <c r="O47" i="18"/>
  <c r="Q47" i="18"/>
  <c r="V47" i="18"/>
  <c r="G48" i="18"/>
  <c r="M48" i="18" s="1"/>
  <c r="I48" i="18"/>
  <c r="K48" i="18"/>
  <c r="O48" i="18"/>
  <c r="Q48" i="18"/>
  <c r="V48" i="18"/>
  <c r="G49" i="18"/>
  <c r="I49" i="18"/>
  <c r="K49" i="18"/>
  <c r="M49" i="18"/>
  <c r="O49" i="18"/>
  <c r="Q49" i="18"/>
  <c r="V49" i="18"/>
  <c r="G50" i="18"/>
  <c r="M50" i="18" s="1"/>
  <c r="I50" i="18"/>
  <c r="K50" i="18"/>
  <c r="O50" i="18"/>
  <c r="Q50" i="18"/>
  <c r="V50" i="18"/>
  <c r="G51" i="18"/>
  <c r="I51" i="18"/>
  <c r="K51" i="18"/>
  <c r="M51" i="18"/>
  <c r="O51" i="18"/>
  <c r="Q51" i="18"/>
  <c r="V51" i="18"/>
  <c r="AE53" i="18"/>
  <c r="G159" i="17"/>
  <c r="BA98" i="17"/>
  <c r="BA40" i="17"/>
  <c r="BA29" i="17"/>
  <c r="BA27" i="17"/>
  <c r="BA25" i="17"/>
  <c r="G9" i="17"/>
  <c r="M9" i="17" s="1"/>
  <c r="M8" i="17" s="1"/>
  <c r="I9" i="17"/>
  <c r="I8" i="17" s="1"/>
  <c r="K9" i="17"/>
  <c r="K8" i="17" s="1"/>
  <c r="O9" i="17"/>
  <c r="Q9" i="17"/>
  <c r="Q8" i="17" s="1"/>
  <c r="V9" i="17"/>
  <c r="V8" i="17" s="1"/>
  <c r="G10" i="17"/>
  <c r="I10" i="17"/>
  <c r="K10" i="17"/>
  <c r="M10" i="17"/>
  <c r="O10" i="17"/>
  <c r="Q10" i="17"/>
  <c r="V10" i="17"/>
  <c r="G11" i="17"/>
  <c r="I11" i="17"/>
  <c r="K11" i="17"/>
  <c r="M11" i="17"/>
  <c r="O11" i="17"/>
  <c r="Q11" i="17"/>
  <c r="V11" i="17"/>
  <c r="G12" i="17"/>
  <c r="M12" i="17" s="1"/>
  <c r="I12" i="17"/>
  <c r="K12" i="17"/>
  <c r="O12" i="17"/>
  <c r="O8" i="17" s="1"/>
  <c r="Q12" i="17"/>
  <c r="V12" i="17"/>
  <c r="G13" i="17"/>
  <c r="I13" i="17"/>
  <c r="K13" i="17"/>
  <c r="M13" i="17"/>
  <c r="O13" i="17"/>
  <c r="Q13" i="17"/>
  <c r="V13" i="17"/>
  <c r="G14" i="17"/>
  <c r="M14" i="17" s="1"/>
  <c r="I14" i="17"/>
  <c r="K14" i="17"/>
  <c r="O14" i="17"/>
  <c r="Q14" i="17"/>
  <c r="V14" i="17"/>
  <c r="G15" i="17"/>
  <c r="I15" i="17"/>
  <c r="K15" i="17"/>
  <c r="M15" i="17"/>
  <c r="O15" i="17"/>
  <c r="Q15" i="17"/>
  <c r="V15" i="17"/>
  <c r="G16" i="17"/>
  <c r="M16" i="17" s="1"/>
  <c r="I16" i="17"/>
  <c r="K16" i="17"/>
  <c r="O16" i="17"/>
  <c r="Q16" i="17"/>
  <c r="V16" i="17"/>
  <c r="G17" i="17"/>
  <c r="I17" i="17"/>
  <c r="K17" i="17"/>
  <c r="M17" i="17"/>
  <c r="O17" i="17"/>
  <c r="Q17" i="17"/>
  <c r="V17" i="17"/>
  <c r="G18" i="17"/>
  <c r="M18" i="17" s="1"/>
  <c r="I18" i="17"/>
  <c r="K18" i="17"/>
  <c r="O18" i="17"/>
  <c r="Q18" i="17"/>
  <c r="V18" i="17"/>
  <c r="G19" i="17"/>
  <c r="I19" i="17"/>
  <c r="K19" i="17"/>
  <c r="M19" i="17"/>
  <c r="O19" i="17"/>
  <c r="Q19" i="17"/>
  <c r="V19" i="17"/>
  <c r="G20" i="17"/>
  <c r="M20" i="17" s="1"/>
  <c r="I20" i="17"/>
  <c r="K20" i="17"/>
  <c r="O20" i="17"/>
  <c r="Q20" i="17"/>
  <c r="V20" i="17"/>
  <c r="G21" i="17"/>
  <c r="I21" i="17"/>
  <c r="K21" i="17"/>
  <c r="M21" i="17"/>
  <c r="O21" i="17"/>
  <c r="Q21" i="17"/>
  <c r="V21" i="17"/>
  <c r="G22" i="17"/>
  <c r="M22" i="17" s="1"/>
  <c r="I22" i="17"/>
  <c r="K22" i="17"/>
  <c r="O22" i="17"/>
  <c r="Q22" i="17"/>
  <c r="V22" i="17"/>
  <c r="G24" i="17"/>
  <c r="M24" i="17" s="1"/>
  <c r="M23" i="17" s="1"/>
  <c r="I24" i="17"/>
  <c r="I23" i="17" s="1"/>
  <c r="K24" i="17"/>
  <c r="K23" i="17" s="1"/>
  <c r="O24" i="17"/>
  <c r="O23" i="17" s="1"/>
  <c r="Q24" i="17"/>
  <c r="Q23" i="17" s="1"/>
  <c r="V24" i="17"/>
  <c r="V23" i="17" s="1"/>
  <c r="G26" i="17"/>
  <c r="I26" i="17"/>
  <c r="K26" i="17"/>
  <c r="M26" i="17"/>
  <c r="O26" i="17"/>
  <c r="Q26" i="17"/>
  <c r="V26" i="17"/>
  <c r="G28" i="17"/>
  <c r="I28" i="17"/>
  <c r="K28" i="17"/>
  <c r="M28" i="17"/>
  <c r="O28" i="17"/>
  <c r="Q28" i="17"/>
  <c r="V28" i="17"/>
  <c r="G31" i="17"/>
  <c r="M31" i="17" s="1"/>
  <c r="I31" i="17"/>
  <c r="I30" i="17" s="1"/>
  <c r="K31" i="17"/>
  <c r="K30" i="17" s="1"/>
  <c r="O31" i="17"/>
  <c r="Q31" i="17"/>
  <c r="Q30" i="17" s="1"/>
  <c r="V31" i="17"/>
  <c r="V30" i="17" s="1"/>
  <c r="G32" i="17"/>
  <c r="I32" i="17"/>
  <c r="K32" i="17"/>
  <c r="M32" i="17"/>
  <c r="O32" i="17"/>
  <c r="Q32" i="17"/>
  <c r="V32" i="17"/>
  <c r="G33" i="17"/>
  <c r="I33" i="17"/>
  <c r="K33" i="17"/>
  <c r="M33" i="17"/>
  <c r="O33" i="17"/>
  <c r="Q33" i="17"/>
  <c r="V33" i="17"/>
  <c r="G34" i="17"/>
  <c r="M34" i="17" s="1"/>
  <c r="I34" i="17"/>
  <c r="K34" i="17"/>
  <c r="O34" i="17"/>
  <c r="O30" i="17" s="1"/>
  <c r="Q34" i="17"/>
  <c r="V34" i="17"/>
  <c r="G35" i="17"/>
  <c r="M35" i="17" s="1"/>
  <c r="I35" i="17"/>
  <c r="K35" i="17"/>
  <c r="O35" i="17"/>
  <c r="Q35" i="17"/>
  <c r="V35" i="17"/>
  <c r="G36" i="17"/>
  <c r="I36" i="17"/>
  <c r="K36" i="17"/>
  <c r="M36" i="17"/>
  <c r="O36" i="17"/>
  <c r="Q36" i="17"/>
  <c r="V36" i="17"/>
  <c r="G37" i="17"/>
  <c r="I37" i="17"/>
  <c r="K37" i="17"/>
  <c r="M37" i="17"/>
  <c r="O37" i="17"/>
  <c r="Q37" i="17"/>
  <c r="V37" i="17"/>
  <c r="G38" i="17"/>
  <c r="M38" i="17" s="1"/>
  <c r="I38" i="17"/>
  <c r="K38" i="17"/>
  <c r="O38" i="17"/>
  <c r="Q38" i="17"/>
  <c r="V38" i="17"/>
  <c r="G39" i="17"/>
  <c r="M39" i="17" s="1"/>
  <c r="I39" i="17"/>
  <c r="K39" i="17"/>
  <c r="O39" i="17"/>
  <c r="Q39" i="17"/>
  <c r="V39" i="17"/>
  <c r="G42" i="17"/>
  <c r="I42" i="17"/>
  <c r="K42" i="17"/>
  <c r="M42" i="17"/>
  <c r="O42" i="17"/>
  <c r="Q42" i="17"/>
  <c r="V42" i="17"/>
  <c r="G43" i="17"/>
  <c r="I43" i="17"/>
  <c r="K43" i="17"/>
  <c r="M43" i="17"/>
  <c r="O43" i="17"/>
  <c r="Q43" i="17"/>
  <c r="V43" i="17"/>
  <c r="G44" i="17"/>
  <c r="M44" i="17" s="1"/>
  <c r="I44" i="17"/>
  <c r="K44" i="17"/>
  <c r="O44" i="17"/>
  <c r="Q44" i="17"/>
  <c r="V44" i="17"/>
  <c r="G45" i="17"/>
  <c r="M45" i="17" s="1"/>
  <c r="I45" i="17"/>
  <c r="K45" i="17"/>
  <c r="O45" i="17"/>
  <c r="Q45" i="17"/>
  <c r="V45" i="17"/>
  <c r="G46" i="17"/>
  <c r="I46" i="17"/>
  <c r="K46" i="17"/>
  <c r="M46" i="17"/>
  <c r="O46" i="17"/>
  <c r="Q46" i="17"/>
  <c r="V46" i="17"/>
  <c r="G47" i="17"/>
  <c r="I47" i="17"/>
  <c r="K47" i="17"/>
  <c r="M47" i="17"/>
  <c r="O47" i="17"/>
  <c r="Q47" i="17"/>
  <c r="V47" i="17"/>
  <c r="G48" i="17"/>
  <c r="M48" i="17" s="1"/>
  <c r="I48" i="17"/>
  <c r="K48" i="17"/>
  <c r="O48" i="17"/>
  <c r="Q48" i="17"/>
  <c r="V48" i="17"/>
  <c r="G49" i="17"/>
  <c r="M49" i="17" s="1"/>
  <c r="I49" i="17"/>
  <c r="K49" i="17"/>
  <c r="O49" i="17"/>
  <c r="Q49" i="17"/>
  <c r="V49" i="17"/>
  <c r="G50" i="17"/>
  <c r="I50" i="17"/>
  <c r="K50" i="17"/>
  <c r="M50" i="17"/>
  <c r="O50" i="17"/>
  <c r="Q50" i="17"/>
  <c r="V50" i="17"/>
  <c r="G52" i="17"/>
  <c r="I52" i="17"/>
  <c r="K52" i="17"/>
  <c r="M52" i="17"/>
  <c r="O52" i="17"/>
  <c r="Q52" i="17"/>
  <c r="V52" i="17"/>
  <c r="G53" i="17"/>
  <c r="M53" i="17" s="1"/>
  <c r="I53" i="17"/>
  <c r="K53" i="17"/>
  <c r="O53" i="17"/>
  <c r="Q53" i="17"/>
  <c r="V53" i="17"/>
  <c r="G55" i="17"/>
  <c r="I55" i="17"/>
  <c r="K55" i="17"/>
  <c r="K54" i="17" s="1"/>
  <c r="M55" i="17"/>
  <c r="O55" i="17"/>
  <c r="Q55" i="17"/>
  <c r="V55" i="17"/>
  <c r="V54" i="17" s="1"/>
  <c r="G56" i="17"/>
  <c r="I56" i="17"/>
  <c r="K56" i="17"/>
  <c r="M56" i="17"/>
  <c r="O56" i="17"/>
  <c r="Q56" i="17"/>
  <c r="V56" i="17"/>
  <c r="G57" i="17"/>
  <c r="G54" i="17" s="1"/>
  <c r="I57" i="17"/>
  <c r="K57" i="17"/>
  <c r="O57" i="17"/>
  <c r="O54" i="17" s="1"/>
  <c r="Q57" i="17"/>
  <c r="V57" i="17"/>
  <c r="G58" i="17"/>
  <c r="M58" i="17" s="1"/>
  <c r="I58" i="17"/>
  <c r="I54" i="17" s="1"/>
  <c r="K58" i="17"/>
  <c r="O58" i="17"/>
  <c r="Q58" i="17"/>
  <c r="Q54" i="17" s="1"/>
  <c r="V58" i="17"/>
  <c r="G59" i="17"/>
  <c r="I59" i="17"/>
  <c r="K59" i="17"/>
  <c r="M59" i="17"/>
  <c r="O59" i="17"/>
  <c r="Q59" i="17"/>
  <c r="V59" i="17"/>
  <c r="G60" i="17"/>
  <c r="I60" i="17"/>
  <c r="K60" i="17"/>
  <c r="M60" i="17"/>
  <c r="O60" i="17"/>
  <c r="Q60" i="17"/>
  <c r="V60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I68" i="17"/>
  <c r="K68" i="17"/>
  <c r="M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3" i="17"/>
  <c r="I73" i="17"/>
  <c r="I72" i="17" s="1"/>
  <c r="K73" i="17"/>
  <c r="M73" i="17"/>
  <c r="O73" i="17"/>
  <c r="Q73" i="17"/>
  <c r="Q72" i="17" s="1"/>
  <c r="V73" i="17"/>
  <c r="G75" i="17"/>
  <c r="G72" i="17" s="1"/>
  <c r="I75" i="17"/>
  <c r="K75" i="17"/>
  <c r="K72" i="17" s="1"/>
  <c r="O75" i="17"/>
  <c r="O72" i="17" s="1"/>
  <c r="Q75" i="17"/>
  <c r="V75" i="17"/>
  <c r="V72" i="17" s="1"/>
  <c r="G76" i="17"/>
  <c r="I76" i="17"/>
  <c r="K76" i="17"/>
  <c r="M76" i="17"/>
  <c r="O76" i="17"/>
  <c r="Q76" i="17"/>
  <c r="V76" i="17"/>
  <c r="G77" i="17"/>
  <c r="M77" i="17" s="1"/>
  <c r="I77" i="17"/>
  <c r="K77" i="17"/>
  <c r="O77" i="17"/>
  <c r="Q77" i="17"/>
  <c r="V77" i="17"/>
  <c r="G78" i="17"/>
  <c r="I78" i="17"/>
  <c r="K78" i="17"/>
  <c r="M78" i="17"/>
  <c r="O78" i="17"/>
  <c r="Q78" i="17"/>
  <c r="V78" i="17"/>
  <c r="G80" i="17"/>
  <c r="I80" i="17"/>
  <c r="I79" i="17" s="1"/>
  <c r="K80" i="17"/>
  <c r="M80" i="17"/>
  <c r="O80" i="17"/>
  <c r="Q80" i="17"/>
  <c r="Q79" i="17" s="1"/>
  <c r="V80" i="17"/>
  <c r="G82" i="17"/>
  <c r="M82" i="17" s="1"/>
  <c r="I82" i="17"/>
  <c r="K82" i="17"/>
  <c r="K79" i="17" s="1"/>
  <c r="O82" i="17"/>
  <c r="Q82" i="17"/>
  <c r="V82" i="17"/>
  <c r="V79" i="17" s="1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O79" i="17" s="1"/>
  <c r="Q84" i="17"/>
  <c r="V84" i="17"/>
  <c r="G86" i="17"/>
  <c r="G85" i="17" s="1"/>
  <c r="I86" i="17"/>
  <c r="K86" i="17"/>
  <c r="K85" i="17" s="1"/>
  <c r="O86" i="17"/>
  <c r="O85" i="17" s="1"/>
  <c r="Q86" i="17"/>
  <c r="V86" i="17"/>
  <c r="V85" i="17" s="1"/>
  <c r="G87" i="17"/>
  <c r="I87" i="17"/>
  <c r="K87" i="17"/>
  <c r="M87" i="17"/>
  <c r="O87" i="17"/>
  <c r="Q87" i="17"/>
  <c r="V87" i="17"/>
  <c r="G88" i="17"/>
  <c r="M88" i="17" s="1"/>
  <c r="I88" i="17"/>
  <c r="K88" i="17"/>
  <c r="O88" i="17"/>
  <c r="Q88" i="17"/>
  <c r="V88" i="17"/>
  <c r="G89" i="17"/>
  <c r="I89" i="17"/>
  <c r="I85" i="17" s="1"/>
  <c r="K89" i="17"/>
  <c r="M89" i="17"/>
  <c r="O89" i="17"/>
  <c r="Q89" i="17"/>
  <c r="Q85" i="17" s="1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I93" i="17"/>
  <c r="K93" i="17"/>
  <c r="M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6" i="17"/>
  <c r="M96" i="17" s="1"/>
  <c r="I96" i="17"/>
  <c r="K96" i="17"/>
  <c r="O96" i="17"/>
  <c r="Q96" i="17"/>
  <c r="V96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0" i="17"/>
  <c r="I100" i="17"/>
  <c r="K100" i="17"/>
  <c r="M100" i="17"/>
  <c r="O100" i="17"/>
  <c r="Q100" i="17"/>
  <c r="V100" i="17"/>
  <c r="G102" i="17"/>
  <c r="M102" i="17" s="1"/>
  <c r="I102" i="17"/>
  <c r="K102" i="17"/>
  <c r="O102" i="17"/>
  <c r="Q102" i="17"/>
  <c r="V102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7" i="17"/>
  <c r="M107" i="17" s="1"/>
  <c r="I107" i="17"/>
  <c r="I106" i="17" s="1"/>
  <c r="K107" i="17"/>
  <c r="K106" i="17" s="1"/>
  <c r="O107" i="17"/>
  <c r="O106" i="17" s="1"/>
  <c r="Q107" i="17"/>
  <c r="Q106" i="17" s="1"/>
  <c r="V107" i="17"/>
  <c r="V106" i="17" s="1"/>
  <c r="G108" i="17"/>
  <c r="I108" i="17"/>
  <c r="K108" i="17"/>
  <c r="M108" i="17"/>
  <c r="O108" i="17"/>
  <c r="Q108" i="17"/>
  <c r="V108" i="17"/>
  <c r="G109" i="17"/>
  <c r="I109" i="17"/>
  <c r="K109" i="17"/>
  <c r="M109" i="17"/>
  <c r="O109" i="17"/>
  <c r="Q109" i="17"/>
  <c r="V109" i="17"/>
  <c r="G110" i="17"/>
  <c r="I110" i="17"/>
  <c r="K110" i="17"/>
  <c r="M110" i="17"/>
  <c r="O110" i="17"/>
  <c r="Q110" i="17"/>
  <c r="V110" i="17"/>
  <c r="G111" i="17"/>
  <c r="M111" i="17" s="1"/>
  <c r="I111" i="17"/>
  <c r="K111" i="17"/>
  <c r="O111" i="17"/>
  <c r="Q111" i="17"/>
  <c r="V111" i="17"/>
  <c r="G112" i="17"/>
  <c r="I112" i="17"/>
  <c r="K112" i="17"/>
  <c r="M112" i="17"/>
  <c r="O112" i="17"/>
  <c r="Q112" i="17"/>
  <c r="V112" i="17"/>
  <c r="G113" i="17"/>
  <c r="I113" i="17"/>
  <c r="K113" i="17"/>
  <c r="M113" i="17"/>
  <c r="O113" i="17"/>
  <c r="Q113" i="17"/>
  <c r="V113" i="17"/>
  <c r="G114" i="17"/>
  <c r="I114" i="17"/>
  <c r="K114" i="17"/>
  <c r="M114" i="17"/>
  <c r="O114" i="17"/>
  <c r="Q114" i="17"/>
  <c r="V114" i="17"/>
  <c r="G115" i="17"/>
  <c r="M115" i="17" s="1"/>
  <c r="I115" i="17"/>
  <c r="K115" i="17"/>
  <c r="O115" i="17"/>
  <c r="Q115" i="17"/>
  <c r="V115" i="17"/>
  <c r="G116" i="17"/>
  <c r="I116" i="17"/>
  <c r="K116" i="17"/>
  <c r="M116" i="17"/>
  <c r="O116" i="17"/>
  <c r="Q116" i="17"/>
  <c r="V116" i="17"/>
  <c r="G117" i="17"/>
  <c r="I117" i="17"/>
  <c r="K117" i="17"/>
  <c r="M117" i="17"/>
  <c r="O117" i="17"/>
  <c r="Q117" i="17"/>
  <c r="V117" i="17"/>
  <c r="G118" i="17"/>
  <c r="I118" i="17"/>
  <c r="K118" i="17"/>
  <c r="M118" i="17"/>
  <c r="O118" i="17"/>
  <c r="Q118" i="17"/>
  <c r="V118" i="17"/>
  <c r="G119" i="17"/>
  <c r="M119" i="17" s="1"/>
  <c r="I119" i="17"/>
  <c r="K119" i="17"/>
  <c r="O119" i="17"/>
  <c r="Q119" i="17"/>
  <c r="V119" i="17"/>
  <c r="G120" i="17"/>
  <c r="I120" i="17"/>
  <c r="K120" i="17"/>
  <c r="M120" i="17"/>
  <c r="O120" i="17"/>
  <c r="Q120" i="17"/>
  <c r="V120" i="17"/>
  <c r="G121" i="17"/>
  <c r="I121" i="17"/>
  <c r="K121" i="17"/>
  <c r="M121" i="17"/>
  <c r="O121" i="17"/>
  <c r="Q121" i="17"/>
  <c r="V121" i="17"/>
  <c r="G122" i="17"/>
  <c r="I122" i="17"/>
  <c r="K122" i="17"/>
  <c r="M122" i="17"/>
  <c r="O122" i="17"/>
  <c r="Q122" i="17"/>
  <c r="V122" i="17"/>
  <c r="G123" i="17"/>
  <c r="M123" i="17" s="1"/>
  <c r="I123" i="17"/>
  <c r="K123" i="17"/>
  <c r="O123" i="17"/>
  <c r="Q123" i="17"/>
  <c r="V123" i="17"/>
  <c r="G124" i="17"/>
  <c r="I124" i="17"/>
  <c r="K124" i="17"/>
  <c r="M124" i="17"/>
  <c r="O124" i="17"/>
  <c r="Q124" i="17"/>
  <c r="V124" i="17"/>
  <c r="G125" i="17"/>
  <c r="I125" i="17"/>
  <c r="K125" i="17"/>
  <c r="M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I128" i="17"/>
  <c r="K128" i="17"/>
  <c r="M128" i="17"/>
  <c r="O128" i="17"/>
  <c r="Q128" i="17"/>
  <c r="V128" i="17"/>
  <c r="G129" i="17"/>
  <c r="I129" i="17"/>
  <c r="K129" i="17"/>
  <c r="M129" i="17"/>
  <c r="O129" i="17"/>
  <c r="Q129" i="17"/>
  <c r="V129" i="17"/>
  <c r="G130" i="17"/>
  <c r="I130" i="17"/>
  <c r="K130" i="17"/>
  <c r="M130" i="17"/>
  <c r="O130" i="17"/>
  <c r="Q130" i="17"/>
  <c r="V130" i="17"/>
  <c r="G131" i="17"/>
  <c r="M131" i="17" s="1"/>
  <c r="I131" i="17"/>
  <c r="K131" i="17"/>
  <c r="O131" i="17"/>
  <c r="Q131" i="17"/>
  <c r="V131" i="17"/>
  <c r="G132" i="17"/>
  <c r="I132" i="17"/>
  <c r="K132" i="17"/>
  <c r="M132" i="17"/>
  <c r="O132" i="17"/>
  <c r="Q132" i="17"/>
  <c r="V132" i="17"/>
  <c r="G133" i="17"/>
  <c r="I133" i="17"/>
  <c r="K133" i="17"/>
  <c r="M133" i="17"/>
  <c r="O133" i="17"/>
  <c r="Q133" i="17"/>
  <c r="V133" i="17"/>
  <c r="G134" i="17"/>
  <c r="I134" i="17"/>
  <c r="K134" i="17"/>
  <c r="M134" i="17"/>
  <c r="O134" i="17"/>
  <c r="Q134" i="17"/>
  <c r="V134" i="17"/>
  <c r="G135" i="17"/>
  <c r="M135" i="17" s="1"/>
  <c r="I135" i="17"/>
  <c r="K135" i="17"/>
  <c r="O135" i="17"/>
  <c r="Q135" i="17"/>
  <c r="V135" i="17"/>
  <c r="G136" i="17"/>
  <c r="I136" i="17"/>
  <c r="K136" i="17"/>
  <c r="M136" i="17"/>
  <c r="O136" i="17"/>
  <c r="Q136" i="17"/>
  <c r="V136" i="17"/>
  <c r="G137" i="17"/>
  <c r="I137" i="17"/>
  <c r="K137" i="17"/>
  <c r="M137" i="17"/>
  <c r="O137" i="17"/>
  <c r="Q137" i="17"/>
  <c r="V137" i="17"/>
  <c r="G138" i="17"/>
  <c r="I138" i="17"/>
  <c r="K138" i="17"/>
  <c r="M138" i="17"/>
  <c r="O138" i="17"/>
  <c r="Q138" i="17"/>
  <c r="V138" i="17"/>
  <c r="G139" i="17"/>
  <c r="M139" i="17" s="1"/>
  <c r="I139" i="17"/>
  <c r="K139" i="17"/>
  <c r="O139" i="17"/>
  <c r="Q139" i="17"/>
  <c r="V139" i="17"/>
  <c r="G140" i="17"/>
  <c r="I140" i="17"/>
  <c r="K140" i="17"/>
  <c r="M140" i="17"/>
  <c r="O140" i="17"/>
  <c r="Q140" i="17"/>
  <c r="V140" i="17"/>
  <c r="G141" i="17"/>
  <c r="I141" i="17"/>
  <c r="K141" i="17"/>
  <c r="M141" i="17"/>
  <c r="O141" i="17"/>
  <c r="Q141" i="17"/>
  <c r="V141" i="17"/>
  <c r="G142" i="17"/>
  <c r="I142" i="17"/>
  <c r="K142" i="17"/>
  <c r="M142" i="17"/>
  <c r="O142" i="17"/>
  <c r="Q142" i="17"/>
  <c r="V142" i="17"/>
  <c r="G143" i="17"/>
  <c r="M143" i="17" s="1"/>
  <c r="I143" i="17"/>
  <c r="K143" i="17"/>
  <c r="O143" i="17"/>
  <c r="Q143" i="17"/>
  <c r="V143" i="17"/>
  <c r="G144" i="17"/>
  <c r="I144" i="17"/>
  <c r="K144" i="17"/>
  <c r="M144" i="17"/>
  <c r="O144" i="17"/>
  <c r="Q144" i="17"/>
  <c r="V144" i="17"/>
  <c r="G145" i="17"/>
  <c r="I145" i="17"/>
  <c r="K145" i="17"/>
  <c r="M145" i="17"/>
  <c r="O145" i="17"/>
  <c r="Q145" i="17"/>
  <c r="V145" i="17"/>
  <c r="G146" i="17"/>
  <c r="I146" i="17"/>
  <c r="K146" i="17"/>
  <c r="M146" i="17"/>
  <c r="O146" i="17"/>
  <c r="Q146" i="17"/>
  <c r="V146" i="17"/>
  <c r="G147" i="17"/>
  <c r="M147" i="17" s="1"/>
  <c r="I147" i="17"/>
  <c r="K147" i="17"/>
  <c r="O147" i="17"/>
  <c r="Q147" i="17"/>
  <c r="V147" i="17"/>
  <c r="G148" i="17"/>
  <c r="I148" i="17"/>
  <c r="K148" i="17"/>
  <c r="M148" i="17"/>
  <c r="O148" i="17"/>
  <c r="Q148" i="17"/>
  <c r="V148" i="17"/>
  <c r="G150" i="17"/>
  <c r="I150" i="17"/>
  <c r="K150" i="17"/>
  <c r="M150" i="17"/>
  <c r="O150" i="17"/>
  <c r="Q150" i="17"/>
  <c r="V150" i="17"/>
  <c r="G152" i="17"/>
  <c r="I152" i="17"/>
  <c r="K152" i="17"/>
  <c r="M152" i="17"/>
  <c r="O152" i="17"/>
  <c r="Q152" i="17"/>
  <c r="V152" i="17"/>
  <c r="G153" i="17"/>
  <c r="M153" i="17" s="1"/>
  <c r="I153" i="17"/>
  <c r="K153" i="17"/>
  <c r="O153" i="17"/>
  <c r="Q153" i="17"/>
  <c r="V153" i="17"/>
  <c r="G154" i="17"/>
  <c r="I154" i="17"/>
  <c r="K154" i="17"/>
  <c r="M154" i="17"/>
  <c r="O154" i="17"/>
  <c r="Q154" i="17"/>
  <c r="V154" i="17"/>
  <c r="G155" i="17"/>
  <c r="I155" i="17"/>
  <c r="K155" i="17"/>
  <c r="M155" i="17"/>
  <c r="O155" i="17"/>
  <c r="Q155" i="17"/>
  <c r="V155" i="17"/>
  <c r="G156" i="17"/>
  <c r="I156" i="17"/>
  <c r="K156" i="17"/>
  <c r="M156" i="17"/>
  <c r="O156" i="17"/>
  <c r="Q156" i="17"/>
  <c r="V156" i="17"/>
  <c r="G157" i="17"/>
  <c r="M157" i="17" s="1"/>
  <c r="I157" i="17"/>
  <c r="K157" i="17"/>
  <c r="O157" i="17"/>
  <c r="Q157" i="17"/>
  <c r="V157" i="17"/>
  <c r="AE159" i="17"/>
  <c r="AF159" i="17"/>
  <c r="G104" i="16"/>
  <c r="BA78" i="16"/>
  <c r="BA39" i="16"/>
  <c r="BA31" i="16"/>
  <c r="BA28" i="16"/>
  <c r="BA10" i="16"/>
  <c r="G9" i="16"/>
  <c r="M9" i="16" s="1"/>
  <c r="I9" i="16"/>
  <c r="I8" i="16" s="1"/>
  <c r="K9" i="16"/>
  <c r="K8" i="16" s="1"/>
  <c r="O9" i="16"/>
  <c r="Q9" i="16"/>
  <c r="Q8" i="16" s="1"/>
  <c r="V9" i="16"/>
  <c r="V8" i="16" s="1"/>
  <c r="G12" i="16"/>
  <c r="I12" i="16"/>
  <c r="K12" i="16"/>
  <c r="M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O8" i="16" s="1"/>
  <c r="Q16" i="16"/>
  <c r="V16" i="16"/>
  <c r="G18" i="16"/>
  <c r="M18" i="16" s="1"/>
  <c r="I18" i="16"/>
  <c r="K18" i="16"/>
  <c r="O18" i="16"/>
  <c r="Q18" i="16"/>
  <c r="V18" i="16"/>
  <c r="G21" i="16"/>
  <c r="I21" i="16"/>
  <c r="K21" i="16"/>
  <c r="M21" i="16"/>
  <c r="O21" i="16"/>
  <c r="Q21" i="16"/>
  <c r="V21" i="16"/>
  <c r="G24" i="16"/>
  <c r="I24" i="16"/>
  <c r="K24" i="16"/>
  <c r="M24" i="16"/>
  <c r="O24" i="16"/>
  <c r="Q24" i="16"/>
  <c r="V24" i="16"/>
  <c r="G27" i="16"/>
  <c r="M27" i="16" s="1"/>
  <c r="I27" i="16"/>
  <c r="K27" i="16"/>
  <c r="O27" i="16"/>
  <c r="Q27" i="16"/>
  <c r="V27" i="16"/>
  <c r="G30" i="16"/>
  <c r="M30" i="16" s="1"/>
  <c r="I30" i="16"/>
  <c r="K30" i="16"/>
  <c r="O30" i="16"/>
  <c r="Q30" i="16"/>
  <c r="V30" i="16"/>
  <c r="G33" i="16"/>
  <c r="I33" i="16"/>
  <c r="K33" i="16"/>
  <c r="M33" i="16"/>
  <c r="O33" i="16"/>
  <c r="Q33" i="16"/>
  <c r="V33" i="16"/>
  <c r="G36" i="16"/>
  <c r="I36" i="16"/>
  <c r="K36" i="16"/>
  <c r="M36" i="16"/>
  <c r="O36" i="16"/>
  <c r="Q36" i="16"/>
  <c r="V36" i="16"/>
  <c r="G40" i="16"/>
  <c r="M40" i="16" s="1"/>
  <c r="I40" i="16"/>
  <c r="K40" i="16"/>
  <c r="O40" i="16"/>
  <c r="Q40" i="16"/>
  <c r="V40" i="16"/>
  <c r="G43" i="16"/>
  <c r="M43" i="16" s="1"/>
  <c r="I43" i="16"/>
  <c r="K43" i="16"/>
  <c r="O43" i="16"/>
  <c r="Q43" i="16"/>
  <c r="V43" i="16"/>
  <c r="G47" i="16"/>
  <c r="I47" i="16"/>
  <c r="K47" i="16"/>
  <c r="M47" i="16"/>
  <c r="O47" i="16"/>
  <c r="Q47" i="16"/>
  <c r="V47" i="16"/>
  <c r="G50" i="16"/>
  <c r="I50" i="16"/>
  <c r="K50" i="16"/>
  <c r="M50" i="16"/>
  <c r="O50" i="16"/>
  <c r="Q50" i="16"/>
  <c r="V50" i="16"/>
  <c r="G53" i="16"/>
  <c r="M53" i="16" s="1"/>
  <c r="I53" i="16"/>
  <c r="K53" i="16"/>
  <c r="O53" i="16"/>
  <c r="Q53" i="16"/>
  <c r="V53" i="16"/>
  <c r="G56" i="16"/>
  <c r="I56" i="16"/>
  <c r="K56" i="16"/>
  <c r="M56" i="16"/>
  <c r="O56" i="16"/>
  <c r="Q56" i="16"/>
  <c r="V56" i="16"/>
  <c r="G59" i="16"/>
  <c r="M59" i="16" s="1"/>
  <c r="I59" i="16"/>
  <c r="K59" i="16"/>
  <c r="O59" i="16"/>
  <c r="Q59" i="16"/>
  <c r="V59" i="16"/>
  <c r="G62" i="16"/>
  <c r="I62" i="16"/>
  <c r="K62" i="16"/>
  <c r="M62" i="16"/>
  <c r="O62" i="16"/>
  <c r="Q62" i="16"/>
  <c r="V62" i="16"/>
  <c r="G65" i="16"/>
  <c r="M65" i="16" s="1"/>
  <c r="I65" i="16"/>
  <c r="K65" i="16"/>
  <c r="O65" i="16"/>
  <c r="Q65" i="16"/>
  <c r="V65" i="16"/>
  <c r="G68" i="16"/>
  <c r="I68" i="16"/>
  <c r="K68" i="16"/>
  <c r="M68" i="16"/>
  <c r="O68" i="16"/>
  <c r="Q68" i="16"/>
  <c r="V68" i="16"/>
  <c r="G70" i="16"/>
  <c r="I70" i="16"/>
  <c r="K70" i="16"/>
  <c r="M70" i="16"/>
  <c r="O70" i="16"/>
  <c r="Q70" i="16"/>
  <c r="V70" i="16"/>
  <c r="G72" i="16"/>
  <c r="I72" i="16"/>
  <c r="K72" i="16"/>
  <c r="M72" i="16"/>
  <c r="O72" i="16"/>
  <c r="Q72" i="16"/>
  <c r="V72" i="16"/>
  <c r="G74" i="16"/>
  <c r="M74" i="16" s="1"/>
  <c r="I74" i="16"/>
  <c r="K74" i="16"/>
  <c r="O74" i="16"/>
  <c r="Q74" i="16"/>
  <c r="V74" i="16"/>
  <c r="G77" i="16"/>
  <c r="I77" i="16"/>
  <c r="I76" i="16" s="1"/>
  <c r="K77" i="16"/>
  <c r="K76" i="16" s="1"/>
  <c r="M77" i="16"/>
  <c r="O77" i="16"/>
  <c r="Q77" i="16"/>
  <c r="Q76" i="16" s="1"/>
  <c r="V77" i="16"/>
  <c r="V76" i="16" s="1"/>
  <c r="G80" i="16"/>
  <c r="I80" i="16"/>
  <c r="K80" i="16"/>
  <c r="M80" i="16"/>
  <c r="O80" i="16"/>
  <c r="Q80" i="16"/>
  <c r="V80" i="16"/>
  <c r="G82" i="16"/>
  <c r="I82" i="16"/>
  <c r="K82" i="16"/>
  <c r="M82" i="16"/>
  <c r="O82" i="16"/>
  <c r="Q82" i="16"/>
  <c r="V82" i="16"/>
  <c r="G85" i="16"/>
  <c r="G76" i="16" s="1"/>
  <c r="I85" i="16"/>
  <c r="K85" i="16"/>
  <c r="O85" i="16"/>
  <c r="O76" i="16" s="1"/>
  <c r="Q85" i="16"/>
  <c r="V85" i="16"/>
  <c r="G89" i="16"/>
  <c r="I89" i="16"/>
  <c r="K89" i="16"/>
  <c r="M89" i="16"/>
  <c r="O89" i="16"/>
  <c r="Q89" i="16"/>
  <c r="V89" i="16"/>
  <c r="G92" i="16"/>
  <c r="I92" i="16"/>
  <c r="K92" i="16"/>
  <c r="M92" i="16"/>
  <c r="O92" i="16"/>
  <c r="Q92" i="16"/>
  <c r="V92" i="16"/>
  <c r="G95" i="16"/>
  <c r="I95" i="16"/>
  <c r="K95" i="16"/>
  <c r="M95" i="16"/>
  <c r="O95" i="16"/>
  <c r="Q95" i="16"/>
  <c r="V95" i="16"/>
  <c r="G97" i="16"/>
  <c r="AF104" i="16" s="1"/>
  <c r="I97" i="16"/>
  <c r="K97" i="16"/>
  <c r="O97" i="16"/>
  <c r="Q97" i="16"/>
  <c r="V97" i="16"/>
  <c r="G99" i="16"/>
  <c r="I99" i="16"/>
  <c r="K99" i="16"/>
  <c r="M99" i="16"/>
  <c r="O99" i="16"/>
  <c r="Q99" i="16"/>
  <c r="V99" i="16"/>
  <c r="G101" i="16"/>
  <c r="I101" i="16"/>
  <c r="K101" i="16"/>
  <c r="M101" i="16"/>
  <c r="O101" i="16"/>
  <c r="Q101" i="16"/>
  <c r="V101" i="16"/>
  <c r="AE104" i="16"/>
  <c r="G252" i="15"/>
  <c r="BA25" i="15"/>
  <c r="G9" i="15"/>
  <c r="M9" i="15" s="1"/>
  <c r="I9" i="15"/>
  <c r="I8" i="15" s="1"/>
  <c r="K9" i="15"/>
  <c r="K8" i="15" s="1"/>
  <c r="O9" i="15"/>
  <c r="Q9" i="15"/>
  <c r="Q8" i="15" s="1"/>
  <c r="V9" i="15"/>
  <c r="V8" i="15" s="1"/>
  <c r="G14" i="15"/>
  <c r="I14" i="15"/>
  <c r="K14" i="15"/>
  <c r="M14" i="15"/>
  <c r="O14" i="15"/>
  <c r="Q14" i="15"/>
  <c r="V14" i="15"/>
  <c r="G19" i="15"/>
  <c r="I19" i="15"/>
  <c r="K19" i="15"/>
  <c r="M19" i="15"/>
  <c r="O19" i="15"/>
  <c r="Q19" i="15"/>
  <c r="V19" i="15"/>
  <c r="G24" i="15"/>
  <c r="M24" i="15" s="1"/>
  <c r="I24" i="15"/>
  <c r="K24" i="15"/>
  <c r="O24" i="15"/>
  <c r="O8" i="15" s="1"/>
  <c r="Q24" i="15"/>
  <c r="V24" i="15"/>
  <c r="G29" i="15"/>
  <c r="M29" i="15" s="1"/>
  <c r="I29" i="15"/>
  <c r="K29" i="15"/>
  <c r="O29" i="15"/>
  <c r="Q29" i="15"/>
  <c r="V29" i="15"/>
  <c r="G35" i="15"/>
  <c r="I35" i="15"/>
  <c r="K35" i="15"/>
  <c r="M35" i="15"/>
  <c r="O35" i="15"/>
  <c r="Q35" i="15"/>
  <c r="V35" i="15"/>
  <c r="G41" i="15"/>
  <c r="I41" i="15"/>
  <c r="K41" i="15"/>
  <c r="M41" i="15"/>
  <c r="O41" i="15"/>
  <c r="Q41" i="15"/>
  <c r="V41" i="15"/>
  <c r="G47" i="15"/>
  <c r="M47" i="15" s="1"/>
  <c r="I47" i="15"/>
  <c r="K47" i="15"/>
  <c r="O47" i="15"/>
  <c r="Q47" i="15"/>
  <c r="V47" i="15"/>
  <c r="G50" i="15"/>
  <c r="M50" i="15" s="1"/>
  <c r="I50" i="15"/>
  <c r="K50" i="15"/>
  <c r="O50" i="15"/>
  <c r="Q50" i="15"/>
  <c r="V50" i="15"/>
  <c r="G52" i="15"/>
  <c r="I52" i="15"/>
  <c r="K52" i="15"/>
  <c r="M52" i="15"/>
  <c r="O52" i="15"/>
  <c r="Q52" i="15"/>
  <c r="V52" i="15"/>
  <c r="G56" i="15"/>
  <c r="I56" i="15"/>
  <c r="K56" i="15"/>
  <c r="M56" i="15"/>
  <c r="O56" i="15"/>
  <c r="Q56" i="15"/>
  <c r="V56" i="15"/>
  <c r="G61" i="15"/>
  <c r="M61" i="15" s="1"/>
  <c r="I61" i="15"/>
  <c r="K61" i="15"/>
  <c r="O61" i="15"/>
  <c r="Q61" i="15"/>
  <c r="V61" i="15"/>
  <c r="G63" i="15"/>
  <c r="I63" i="15"/>
  <c r="K63" i="15"/>
  <c r="M63" i="15"/>
  <c r="O63" i="15"/>
  <c r="Q63" i="15"/>
  <c r="V63" i="15"/>
  <c r="G65" i="15"/>
  <c r="I65" i="15"/>
  <c r="K65" i="15"/>
  <c r="M65" i="15"/>
  <c r="O65" i="15"/>
  <c r="Q65" i="15"/>
  <c r="V65" i="15"/>
  <c r="G67" i="15"/>
  <c r="I67" i="15"/>
  <c r="K67" i="15"/>
  <c r="M67" i="15"/>
  <c r="O67" i="15"/>
  <c r="Q67" i="15"/>
  <c r="V67" i="15"/>
  <c r="G76" i="15"/>
  <c r="M76" i="15" s="1"/>
  <c r="I76" i="15"/>
  <c r="K76" i="15"/>
  <c r="O76" i="15"/>
  <c r="Q76" i="15"/>
  <c r="V76" i="15"/>
  <c r="G78" i="15"/>
  <c r="I78" i="15"/>
  <c r="K78" i="15"/>
  <c r="M78" i="15"/>
  <c r="O78" i="15"/>
  <c r="Q78" i="15"/>
  <c r="V78" i="15"/>
  <c r="G80" i="15"/>
  <c r="I80" i="15"/>
  <c r="K80" i="15"/>
  <c r="M80" i="15"/>
  <c r="O80" i="15"/>
  <c r="Q80" i="15"/>
  <c r="V80" i="15"/>
  <c r="G83" i="15"/>
  <c r="M83" i="15" s="1"/>
  <c r="I83" i="15"/>
  <c r="I82" i="15" s="1"/>
  <c r="K83" i="15"/>
  <c r="K82" i="15" s="1"/>
  <c r="O83" i="15"/>
  <c r="O82" i="15" s="1"/>
  <c r="Q83" i="15"/>
  <c r="Q82" i="15" s="1"/>
  <c r="V83" i="15"/>
  <c r="V82" i="15" s="1"/>
  <c r="G88" i="15"/>
  <c r="I88" i="15"/>
  <c r="K88" i="15"/>
  <c r="M88" i="15"/>
  <c r="O88" i="15"/>
  <c r="Q88" i="15"/>
  <c r="V88" i="15"/>
  <c r="G93" i="15"/>
  <c r="I93" i="15"/>
  <c r="K93" i="15"/>
  <c r="M93" i="15"/>
  <c r="O93" i="15"/>
  <c r="Q93" i="15"/>
  <c r="V93" i="15"/>
  <c r="G98" i="15"/>
  <c r="I98" i="15"/>
  <c r="K98" i="15"/>
  <c r="M98" i="15"/>
  <c r="O98" i="15"/>
  <c r="Q98" i="15"/>
  <c r="V98" i="15"/>
  <c r="G103" i="15"/>
  <c r="M103" i="15" s="1"/>
  <c r="I103" i="15"/>
  <c r="K103" i="15"/>
  <c r="O103" i="15"/>
  <c r="Q103" i="15"/>
  <c r="V103" i="15"/>
  <c r="G105" i="15"/>
  <c r="I105" i="15"/>
  <c r="K105" i="15"/>
  <c r="M105" i="15"/>
  <c r="O105" i="15"/>
  <c r="Q105" i="15"/>
  <c r="V105" i="15"/>
  <c r="G107" i="15"/>
  <c r="I107" i="15"/>
  <c r="K107" i="15"/>
  <c r="M107" i="15"/>
  <c r="O107" i="15"/>
  <c r="Q107" i="15"/>
  <c r="V107" i="15"/>
  <c r="G109" i="15"/>
  <c r="I109" i="15"/>
  <c r="K109" i="15"/>
  <c r="M109" i="15"/>
  <c r="O109" i="15"/>
  <c r="Q109" i="15"/>
  <c r="V109" i="15"/>
  <c r="G111" i="15"/>
  <c r="M111" i="15" s="1"/>
  <c r="I111" i="15"/>
  <c r="K111" i="15"/>
  <c r="O111" i="15"/>
  <c r="Q111" i="15"/>
  <c r="V111" i="15"/>
  <c r="G113" i="15"/>
  <c r="I113" i="15"/>
  <c r="K113" i="15"/>
  <c r="M113" i="15"/>
  <c r="O113" i="15"/>
  <c r="Q113" i="15"/>
  <c r="V113" i="15"/>
  <c r="G117" i="15"/>
  <c r="I117" i="15"/>
  <c r="K117" i="15"/>
  <c r="M117" i="15"/>
  <c r="O117" i="15"/>
  <c r="Q117" i="15"/>
  <c r="V117" i="15"/>
  <c r="G121" i="15"/>
  <c r="I121" i="15"/>
  <c r="K121" i="15"/>
  <c r="M121" i="15"/>
  <c r="O121" i="15"/>
  <c r="Q121" i="15"/>
  <c r="V121" i="15"/>
  <c r="G125" i="15"/>
  <c r="M125" i="15" s="1"/>
  <c r="I125" i="15"/>
  <c r="K125" i="15"/>
  <c r="O125" i="15"/>
  <c r="Q125" i="15"/>
  <c r="V125" i="15"/>
  <c r="G129" i="15"/>
  <c r="I129" i="15"/>
  <c r="K129" i="15"/>
  <c r="M129" i="15"/>
  <c r="O129" i="15"/>
  <c r="Q129" i="15"/>
  <c r="V129" i="15"/>
  <c r="G131" i="15"/>
  <c r="I131" i="15"/>
  <c r="K131" i="15"/>
  <c r="M131" i="15"/>
  <c r="O131" i="15"/>
  <c r="Q131" i="15"/>
  <c r="V131" i="15"/>
  <c r="G133" i="15"/>
  <c r="I133" i="15"/>
  <c r="K133" i="15"/>
  <c r="M133" i="15"/>
  <c r="O133" i="15"/>
  <c r="Q133" i="15"/>
  <c r="V133" i="15"/>
  <c r="G135" i="15"/>
  <c r="M135" i="15" s="1"/>
  <c r="I135" i="15"/>
  <c r="K135" i="15"/>
  <c r="O135" i="15"/>
  <c r="Q135" i="15"/>
  <c r="V135" i="15"/>
  <c r="G137" i="15"/>
  <c r="I137" i="15"/>
  <c r="K137" i="15"/>
  <c r="M137" i="15"/>
  <c r="O137" i="15"/>
  <c r="Q137" i="15"/>
  <c r="V137" i="15"/>
  <c r="G139" i="15"/>
  <c r="I139" i="15"/>
  <c r="K139" i="15"/>
  <c r="M139" i="15"/>
  <c r="O139" i="15"/>
  <c r="Q139" i="15"/>
  <c r="V139" i="15"/>
  <c r="G141" i="15"/>
  <c r="M141" i="15" s="1"/>
  <c r="I141" i="15"/>
  <c r="K141" i="15"/>
  <c r="O141" i="15"/>
  <c r="Q141" i="15"/>
  <c r="V141" i="15"/>
  <c r="G144" i="15"/>
  <c r="M144" i="15" s="1"/>
  <c r="I144" i="15"/>
  <c r="K144" i="15"/>
  <c r="O144" i="15"/>
  <c r="Q144" i="15"/>
  <c r="V144" i="15"/>
  <c r="G146" i="15"/>
  <c r="I146" i="15"/>
  <c r="K146" i="15"/>
  <c r="M146" i="15"/>
  <c r="O146" i="15"/>
  <c r="Q146" i="15"/>
  <c r="V146" i="15"/>
  <c r="G149" i="15"/>
  <c r="I149" i="15"/>
  <c r="K149" i="15"/>
  <c r="M149" i="15"/>
  <c r="O149" i="15"/>
  <c r="Q149" i="15"/>
  <c r="V149" i="15"/>
  <c r="G155" i="15"/>
  <c r="M155" i="15" s="1"/>
  <c r="I155" i="15"/>
  <c r="K155" i="15"/>
  <c r="O155" i="15"/>
  <c r="Q155" i="15"/>
  <c r="V155" i="15"/>
  <c r="G158" i="15"/>
  <c r="M158" i="15" s="1"/>
  <c r="I158" i="15"/>
  <c r="K158" i="15"/>
  <c r="O158" i="15"/>
  <c r="Q158" i="15"/>
  <c r="V158" i="15"/>
  <c r="G161" i="15"/>
  <c r="I161" i="15"/>
  <c r="I160" i="15" s="1"/>
  <c r="K161" i="15"/>
  <c r="K160" i="15" s="1"/>
  <c r="M161" i="15"/>
  <c r="O161" i="15"/>
  <c r="Q161" i="15"/>
  <c r="Q160" i="15" s="1"/>
  <c r="V161" i="15"/>
  <c r="V160" i="15" s="1"/>
  <c r="G165" i="15"/>
  <c r="G160" i="15" s="1"/>
  <c r="I165" i="15"/>
  <c r="K165" i="15"/>
  <c r="O165" i="15"/>
  <c r="O160" i="15" s="1"/>
  <c r="Q165" i="15"/>
  <c r="V165" i="15"/>
  <c r="G169" i="15"/>
  <c r="I169" i="15"/>
  <c r="K169" i="15"/>
  <c r="M169" i="15"/>
  <c r="O169" i="15"/>
  <c r="Q169" i="15"/>
  <c r="V169" i="15"/>
  <c r="G171" i="15"/>
  <c r="M171" i="15" s="1"/>
  <c r="I171" i="15"/>
  <c r="K171" i="15"/>
  <c r="O171" i="15"/>
  <c r="Q171" i="15"/>
  <c r="V171" i="15"/>
  <c r="G173" i="15"/>
  <c r="I173" i="15"/>
  <c r="K173" i="15"/>
  <c r="M173" i="15"/>
  <c r="O173" i="15"/>
  <c r="Q173" i="15"/>
  <c r="V173" i="15"/>
  <c r="G177" i="15"/>
  <c r="M177" i="15" s="1"/>
  <c r="I177" i="15"/>
  <c r="K177" i="15"/>
  <c r="O177" i="15"/>
  <c r="Q177" i="15"/>
  <c r="V177" i="15"/>
  <c r="G181" i="15"/>
  <c r="I181" i="15"/>
  <c r="K181" i="15"/>
  <c r="M181" i="15"/>
  <c r="O181" i="15"/>
  <c r="Q181" i="15"/>
  <c r="V181" i="15"/>
  <c r="G183" i="15"/>
  <c r="M183" i="15" s="1"/>
  <c r="I183" i="15"/>
  <c r="K183" i="15"/>
  <c r="O183" i="15"/>
  <c r="Q183" i="15"/>
  <c r="V183" i="15"/>
  <c r="G185" i="15"/>
  <c r="I185" i="15"/>
  <c r="K185" i="15"/>
  <c r="M185" i="15"/>
  <c r="O185" i="15"/>
  <c r="Q185" i="15"/>
  <c r="V185" i="15"/>
  <c r="G187" i="15"/>
  <c r="M187" i="15" s="1"/>
  <c r="I187" i="15"/>
  <c r="K187" i="15"/>
  <c r="O187" i="15"/>
  <c r="Q187" i="15"/>
  <c r="V187" i="15"/>
  <c r="G189" i="15"/>
  <c r="I189" i="15"/>
  <c r="K189" i="15"/>
  <c r="M189" i="15"/>
  <c r="O189" i="15"/>
  <c r="Q189" i="15"/>
  <c r="V189" i="15"/>
  <c r="G191" i="15"/>
  <c r="M191" i="15" s="1"/>
  <c r="I191" i="15"/>
  <c r="K191" i="15"/>
  <c r="O191" i="15"/>
  <c r="Q191" i="15"/>
  <c r="V191" i="15"/>
  <c r="G193" i="15"/>
  <c r="I193" i="15"/>
  <c r="K193" i="15"/>
  <c r="M193" i="15"/>
  <c r="O193" i="15"/>
  <c r="Q193" i="15"/>
  <c r="V193" i="15"/>
  <c r="G195" i="15"/>
  <c r="I195" i="15"/>
  <c r="K195" i="15"/>
  <c r="M195" i="15"/>
  <c r="O195" i="15"/>
  <c r="Q195" i="15"/>
  <c r="V195" i="15"/>
  <c r="G197" i="15"/>
  <c r="I197" i="15"/>
  <c r="K197" i="15"/>
  <c r="M197" i="15"/>
  <c r="O197" i="15"/>
  <c r="Q197" i="15"/>
  <c r="V197" i="15"/>
  <c r="G199" i="15"/>
  <c r="M199" i="15" s="1"/>
  <c r="I199" i="15"/>
  <c r="K199" i="15"/>
  <c r="O199" i="15"/>
  <c r="Q199" i="15"/>
  <c r="V199" i="15"/>
  <c r="G201" i="15"/>
  <c r="I201" i="15"/>
  <c r="K201" i="15"/>
  <c r="M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I205" i="15"/>
  <c r="K205" i="15"/>
  <c r="M205" i="15"/>
  <c r="O205" i="15"/>
  <c r="Q205" i="15"/>
  <c r="V205" i="15"/>
  <c r="G207" i="15"/>
  <c r="M207" i="15" s="1"/>
  <c r="I207" i="15"/>
  <c r="K207" i="15"/>
  <c r="O207" i="15"/>
  <c r="Q207" i="15"/>
  <c r="V207" i="15"/>
  <c r="G209" i="15"/>
  <c r="I209" i="15"/>
  <c r="K209" i="15"/>
  <c r="M209" i="15"/>
  <c r="O209" i="15"/>
  <c r="Q209" i="15"/>
  <c r="V209" i="15"/>
  <c r="G212" i="15"/>
  <c r="M212" i="15" s="1"/>
  <c r="I212" i="15"/>
  <c r="K212" i="15"/>
  <c r="O212" i="15"/>
  <c r="Q212" i="15"/>
  <c r="V212" i="15"/>
  <c r="G214" i="15"/>
  <c r="M214" i="15" s="1"/>
  <c r="I214" i="15"/>
  <c r="K214" i="15"/>
  <c r="O214" i="15"/>
  <c r="Q214" i="15"/>
  <c r="V214" i="15"/>
  <c r="G219" i="15"/>
  <c r="M219" i="15" s="1"/>
  <c r="I219" i="15"/>
  <c r="K219" i="15"/>
  <c r="O219" i="15"/>
  <c r="Q219" i="15"/>
  <c r="V219" i="15"/>
  <c r="G222" i="15"/>
  <c r="M222" i="15" s="1"/>
  <c r="I222" i="15"/>
  <c r="K222" i="15"/>
  <c r="O222" i="15"/>
  <c r="O221" i="15" s="1"/>
  <c r="Q222" i="15"/>
  <c r="V222" i="15"/>
  <c r="V221" i="15" s="1"/>
  <c r="G225" i="15"/>
  <c r="M225" i="15" s="1"/>
  <c r="I225" i="15"/>
  <c r="I221" i="15" s="1"/>
  <c r="K225" i="15"/>
  <c r="O225" i="15"/>
  <c r="Q225" i="15"/>
  <c r="Q221" i="15" s="1"/>
  <c r="V225" i="15"/>
  <c r="G227" i="15"/>
  <c r="M227" i="15" s="1"/>
  <c r="I227" i="15"/>
  <c r="K227" i="15"/>
  <c r="K221" i="15" s="1"/>
  <c r="O227" i="15"/>
  <c r="Q227" i="15"/>
  <c r="V227" i="15"/>
  <c r="G229" i="15"/>
  <c r="I229" i="15"/>
  <c r="K229" i="15"/>
  <c r="M229" i="15"/>
  <c r="O229" i="15"/>
  <c r="Q229" i="15"/>
  <c r="V229" i="15"/>
  <c r="G231" i="15"/>
  <c r="M231" i="15" s="1"/>
  <c r="I231" i="15"/>
  <c r="K231" i="15"/>
  <c r="O231" i="15"/>
  <c r="Q231" i="15"/>
  <c r="V231" i="15"/>
  <c r="G233" i="15"/>
  <c r="M233" i="15" s="1"/>
  <c r="I233" i="15"/>
  <c r="K233" i="15"/>
  <c r="O233" i="15"/>
  <c r="Q233" i="15"/>
  <c r="V233" i="15"/>
  <c r="G235" i="15"/>
  <c r="I235" i="15"/>
  <c r="I234" i="15" s="1"/>
  <c r="K235" i="15"/>
  <c r="M235" i="15"/>
  <c r="O235" i="15"/>
  <c r="Q235" i="15"/>
  <c r="Q234" i="15" s="1"/>
  <c r="V235" i="15"/>
  <c r="G237" i="15"/>
  <c r="G234" i="15" s="1"/>
  <c r="I237" i="15"/>
  <c r="K237" i="15"/>
  <c r="K234" i="15" s="1"/>
  <c r="O237" i="15"/>
  <c r="O234" i="15" s="1"/>
  <c r="Q237" i="15"/>
  <c r="V237" i="15"/>
  <c r="V234" i="15" s="1"/>
  <c r="G239" i="15"/>
  <c r="I239" i="15"/>
  <c r="K239" i="15"/>
  <c r="M239" i="15"/>
  <c r="O239" i="15"/>
  <c r="Q239" i="15"/>
  <c r="V239" i="15"/>
  <c r="G240" i="15"/>
  <c r="O240" i="15"/>
  <c r="G241" i="15"/>
  <c r="I241" i="15"/>
  <c r="I240" i="15" s="1"/>
  <c r="K241" i="15"/>
  <c r="M241" i="15"/>
  <c r="O241" i="15"/>
  <c r="Q241" i="15"/>
  <c r="Q240" i="15" s="1"/>
  <c r="V241" i="15"/>
  <c r="G244" i="15"/>
  <c r="M244" i="15" s="1"/>
  <c r="I244" i="15"/>
  <c r="K244" i="15"/>
  <c r="K240" i="15" s="1"/>
  <c r="O244" i="15"/>
  <c r="Q244" i="15"/>
  <c r="V244" i="15"/>
  <c r="V240" i="15" s="1"/>
  <c r="G246" i="15"/>
  <c r="I246" i="15"/>
  <c r="K246" i="15"/>
  <c r="M246" i="15"/>
  <c r="O246" i="15"/>
  <c r="Q246" i="15"/>
  <c r="V246" i="15"/>
  <c r="G248" i="15"/>
  <c r="K248" i="15"/>
  <c r="O248" i="15"/>
  <c r="V248" i="15"/>
  <c r="G249" i="15"/>
  <c r="I249" i="15"/>
  <c r="I248" i="15" s="1"/>
  <c r="K249" i="15"/>
  <c r="M249" i="15"/>
  <c r="M248" i="15" s="1"/>
  <c r="O249" i="15"/>
  <c r="Q249" i="15"/>
  <c r="Q248" i="15" s="1"/>
  <c r="V249" i="15"/>
  <c r="AE252" i="15"/>
  <c r="AF252" i="15"/>
  <c r="G361" i="14"/>
  <c r="BA355" i="14"/>
  <c r="BA205" i="14"/>
  <c r="BA187" i="14"/>
  <c r="BA128" i="14"/>
  <c r="BA125" i="14"/>
  <c r="BA117" i="14"/>
  <c r="BA74" i="14"/>
  <c r="BA55" i="14"/>
  <c r="BA38" i="14"/>
  <c r="BA35" i="14"/>
  <c r="BA30" i="14"/>
  <c r="BA13" i="14"/>
  <c r="BA10" i="14"/>
  <c r="G9" i="14"/>
  <c r="I9" i="14"/>
  <c r="I8" i="14" s="1"/>
  <c r="K9" i="14"/>
  <c r="M9" i="14"/>
  <c r="O9" i="14"/>
  <c r="Q9" i="14"/>
  <c r="Q8" i="14" s="1"/>
  <c r="V9" i="14"/>
  <c r="G12" i="14"/>
  <c r="M12" i="14" s="1"/>
  <c r="I12" i="14"/>
  <c r="K12" i="14"/>
  <c r="K8" i="14" s="1"/>
  <c r="O12" i="14"/>
  <c r="Q12" i="14"/>
  <c r="V12" i="14"/>
  <c r="V8" i="14" s="1"/>
  <c r="G14" i="14"/>
  <c r="I14" i="14"/>
  <c r="K14" i="14"/>
  <c r="M14" i="14"/>
  <c r="O14" i="14"/>
  <c r="Q14" i="14"/>
  <c r="V14" i="14"/>
  <c r="G17" i="14"/>
  <c r="M17" i="14" s="1"/>
  <c r="I17" i="14"/>
  <c r="K17" i="14"/>
  <c r="O17" i="14"/>
  <c r="O8" i="14" s="1"/>
  <c r="Q17" i="14"/>
  <c r="V17" i="14"/>
  <c r="G19" i="14"/>
  <c r="I19" i="14"/>
  <c r="K19" i="14"/>
  <c r="M19" i="14"/>
  <c r="O19" i="14"/>
  <c r="Q19" i="14"/>
  <c r="V19" i="14"/>
  <c r="G23" i="14"/>
  <c r="M23" i="14" s="1"/>
  <c r="I23" i="14"/>
  <c r="K23" i="14"/>
  <c r="O23" i="14"/>
  <c r="Q23" i="14"/>
  <c r="V23" i="14"/>
  <c r="G25" i="14"/>
  <c r="I25" i="14"/>
  <c r="K25" i="14"/>
  <c r="M25" i="14"/>
  <c r="O25" i="14"/>
  <c r="Q25" i="14"/>
  <c r="V25" i="14"/>
  <c r="G26" i="14"/>
  <c r="M26" i="14" s="1"/>
  <c r="I26" i="14"/>
  <c r="K26" i="14"/>
  <c r="O26" i="14"/>
  <c r="Q26" i="14"/>
  <c r="V26" i="14"/>
  <c r="G29" i="14"/>
  <c r="M29" i="14" s="1"/>
  <c r="I29" i="14"/>
  <c r="K29" i="14"/>
  <c r="K28" i="14" s="1"/>
  <c r="O29" i="14"/>
  <c r="Q29" i="14"/>
  <c r="V29" i="14"/>
  <c r="V28" i="14" s="1"/>
  <c r="G32" i="14"/>
  <c r="I32" i="14"/>
  <c r="K32" i="14"/>
  <c r="M32" i="14"/>
  <c r="O32" i="14"/>
  <c r="Q32" i="14"/>
  <c r="V32" i="14"/>
  <c r="G34" i="14"/>
  <c r="G28" i="14" s="1"/>
  <c r="I34" i="14"/>
  <c r="K34" i="14"/>
  <c r="O34" i="14"/>
  <c r="O28" i="14" s="1"/>
  <c r="Q34" i="14"/>
  <c r="V34" i="14"/>
  <c r="G37" i="14"/>
  <c r="M37" i="14" s="1"/>
  <c r="I37" i="14"/>
  <c r="I28" i="14" s="1"/>
  <c r="K37" i="14"/>
  <c r="O37" i="14"/>
  <c r="Q37" i="14"/>
  <c r="Q28" i="14" s="1"/>
  <c r="V37" i="14"/>
  <c r="G40" i="14"/>
  <c r="M40" i="14" s="1"/>
  <c r="I40" i="14"/>
  <c r="K40" i="14"/>
  <c r="O40" i="14"/>
  <c r="Q40" i="14"/>
  <c r="V40" i="14"/>
  <c r="G43" i="14"/>
  <c r="I43" i="14"/>
  <c r="K43" i="14"/>
  <c r="M43" i="14"/>
  <c r="O43" i="14"/>
  <c r="Q43" i="14"/>
  <c r="V43" i="14"/>
  <c r="G46" i="14"/>
  <c r="M46" i="14" s="1"/>
  <c r="I46" i="14"/>
  <c r="K46" i="14"/>
  <c r="O46" i="14"/>
  <c r="Q46" i="14"/>
  <c r="V46" i="14"/>
  <c r="G48" i="14"/>
  <c r="M48" i="14" s="1"/>
  <c r="I48" i="14"/>
  <c r="K48" i="14"/>
  <c r="O48" i="14"/>
  <c r="Q48" i="14"/>
  <c r="V48" i="14"/>
  <c r="G51" i="14"/>
  <c r="M51" i="14" s="1"/>
  <c r="I51" i="14"/>
  <c r="K51" i="14"/>
  <c r="O51" i="14"/>
  <c r="Q51" i="14"/>
  <c r="V51" i="14"/>
  <c r="G54" i="14"/>
  <c r="M54" i="14" s="1"/>
  <c r="I54" i="14"/>
  <c r="I53" i="14" s="1"/>
  <c r="K54" i="14"/>
  <c r="O54" i="14"/>
  <c r="O53" i="14" s="1"/>
  <c r="Q54" i="14"/>
  <c r="Q53" i="14" s="1"/>
  <c r="V54" i="14"/>
  <c r="G60" i="14"/>
  <c r="M60" i="14" s="1"/>
  <c r="I60" i="14"/>
  <c r="K60" i="14"/>
  <c r="K53" i="14" s="1"/>
  <c r="O60" i="14"/>
  <c r="Q60" i="14"/>
  <c r="V60" i="14"/>
  <c r="V53" i="14" s="1"/>
  <c r="G69" i="14"/>
  <c r="I69" i="14"/>
  <c r="K69" i="14"/>
  <c r="M69" i="14"/>
  <c r="O69" i="14"/>
  <c r="Q69" i="14"/>
  <c r="V69" i="14"/>
  <c r="G73" i="14"/>
  <c r="I73" i="14"/>
  <c r="K73" i="14"/>
  <c r="M73" i="14"/>
  <c r="O73" i="14"/>
  <c r="Q73" i="14"/>
  <c r="V73" i="14"/>
  <c r="G77" i="14"/>
  <c r="M77" i="14" s="1"/>
  <c r="I77" i="14"/>
  <c r="K77" i="14"/>
  <c r="O77" i="14"/>
  <c r="Q77" i="14"/>
  <c r="V77" i="14"/>
  <c r="G82" i="14"/>
  <c r="M82" i="14" s="1"/>
  <c r="I82" i="14"/>
  <c r="K82" i="14"/>
  <c r="O82" i="14"/>
  <c r="Q82" i="14"/>
  <c r="V82" i="14"/>
  <c r="G100" i="14"/>
  <c r="I100" i="14"/>
  <c r="I99" i="14" s="1"/>
  <c r="K100" i="14"/>
  <c r="M100" i="14"/>
  <c r="O100" i="14"/>
  <c r="Q100" i="14"/>
  <c r="Q99" i="14" s="1"/>
  <c r="V100" i="14"/>
  <c r="G103" i="14"/>
  <c r="M103" i="14" s="1"/>
  <c r="I103" i="14"/>
  <c r="K103" i="14"/>
  <c r="K99" i="14" s="1"/>
  <c r="O103" i="14"/>
  <c r="O99" i="14" s="1"/>
  <c r="Q103" i="14"/>
  <c r="V103" i="14"/>
  <c r="V99" i="14" s="1"/>
  <c r="G107" i="14"/>
  <c r="I107" i="14"/>
  <c r="K107" i="14"/>
  <c r="M107" i="14"/>
  <c r="O107" i="14"/>
  <c r="Q107" i="14"/>
  <c r="V107" i="14"/>
  <c r="G109" i="14"/>
  <c r="M109" i="14" s="1"/>
  <c r="I109" i="14"/>
  <c r="K109" i="14"/>
  <c r="O109" i="14"/>
  <c r="Q109" i="14"/>
  <c r="V109" i="14"/>
  <c r="G111" i="14"/>
  <c r="I111" i="14"/>
  <c r="K111" i="14"/>
  <c r="M111" i="14"/>
  <c r="O111" i="14"/>
  <c r="Q111" i="14"/>
  <c r="V111" i="14"/>
  <c r="G112" i="14"/>
  <c r="K112" i="14"/>
  <c r="O112" i="14"/>
  <c r="V112" i="14"/>
  <c r="G113" i="14"/>
  <c r="I113" i="14"/>
  <c r="I112" i="14" s="1"/>
  <c r="K113" i="14"/>
  <c r="M113" i="14"/>
  <c r="M112" i="14" s="1"/>
  <c r="O113" i="14"/>
  <c r="Q113" i="14"/>
  <c r="Q112" i="14" s="1"/>
  <c r="V113" i="14"/>
  <c r="G116" i="14"/>
  <c r="I116" i="14"/>
  <c r="I115" i="14" s="1"/>
  <c r="K116" i="14"/>
  <c r="M116" i="14"/>
  <c r="O116" i="14"/>
  <c r="Q116" i="14"/>
  <c r="Q115" i="14" s="1"/>
  <c r="V116" i="14"/>
  <c r="G119" i="14"/>
  <c r="M119" i="14" s="1"/>
  <c r="I119" i="14"/>
  <c r="K119" i="14"/>
  <c r="K115" i="14" s="1"/>
  <c r="O119" i="14"/>
  <c r="O115" i="14" s="1"/>
  <c r="Q119" i="14"/>
  <c r="V119" i="14"/>
  <c r="V115" i="14" s="1"/>
  <c r="G121" i="14"/>
  <c r="I121" i="14"/>
  <c r="K121" i="14"/>
  <c r="M121" i="14"/>
  <c r="O121" i="14"/>
  <c r="Q121" i="14"/>
  <c r="V121" i="14"/>
  <c r="G123" i="14"/>
  <c r="O123" i="14"/>
  <c r="G124" i="14"/>
  <c r="I124" i="14"/>
  <c r="I123" i="14" s="1"/>
  <c r="K124" i="14"/>
  <c r="M124" i="14"/>
  <c r="O124" i="14"/>
  <c r="Q124" i="14"/>
  <c r="Q123" i="14" s="1"/>
  <c r="V124" i="14"/>
  <c r="G127" i="14"/>
  <c r="M127" i="14" s="1"/>
  <c r="I127" i="14"/>
  <c r="K127" i="14"/>
  <c r="K123" i="14" s="1"/>
  <c r="O127" i="14"/>
  <c r="Q127" i="14"/>
  <c r="V127" i="14"/>
  <c r="V123" i="14" s="1"/>
  <c r="G131" i="14"/>
  <c r="G130" i="14" s="1"/>
  <c r="I131" i="14"/>
  <c r="K131" i="14"/>
  <c r="K130" i="14" s="1"/>
  <c r="O131" i="14"/>
  <c r="O130" i="14" s="1"/>
  <c r="Q131" i="14"/>
  <c r="V131" i="14"/>
  <c r="V130" i="14" s="1"/>
  <c r="G135" i="14"/>
  <c r="I135" i="14"/>
  <c r="I130" i="14" s="1"/>
  <c r="K135" i="14"/>
  <c r="M135" i="14"/>
  <c r="O135" i="14"/>
  <c r="Q135" i="14"/>
  <c r="Q130" i="14" s="1"/>
  <c r="V135" i="14"/>
  <c r="G142" i="14"/>
  <c r="M142" i="14" s="1"/>
  <c r="I142" i="14"/>
  <c r="K142" i="14"/>
  <c r="O142" i="14"/>
  <c r="Q142" i="14"/>
  <c r="V142" i="14"/>
  <c r="G146" i="14"/>
  <c r="I146" i="14"/>
  <c r="K146" i="14"/>
  <c r="M146" i="14"/>
  <c r="O146" i="14"/>
  <c r="Q146" i="14"/>
  <c r="V146" i="14"/>
  <c r="G150" i="14"/>
  <c r="M150" i="14" s="1"/>
  <c r="I150" i="14"/>
  <c r="K150" i="14"/>
  <c r="O150" i="14"/>
  <c r="Q150" i="14"/>
  <c r="V150" i="14"/>
  <c r="G153" i="14"/>
  <c r="I153" i="14"/>
  <c r="K153" i="14"/>
  <c r="M153" i="14"/>
  <c r="O153" i="14"/>
  <c r="Q153" i="14"/>
  <c r="V153" i="14"/>
  <c r="G156" i="14"/>
  <c r="M156" i="14" s="1"/>
  <c r="I156" i="14"/>
  <c r="K156" i="14"/>
  <c r="O156" i="14"/>
  <c r="Q156" i="14"/>
  <c r="V156" i="14"/>
  <c r="G158" i="14"/>
  <c r="I158" i="14"/>
  <c r="K158" i="14"/>
  <c r="M158" i="14"/>
  <c r="O158" i="14"/>
  <c r="Q158" i="14"/>
  <c r="V158" i="14"/>
  <c r="G160" i="14"/>
  <c r="M160" i="14" s="1"/>
  <c r="I160" i="14"/>
  <c r="K160" i="14"/>
  <c r="O160" i="14"/>
  <c r="Q160" i="14"/>
  <c r="V160" i="14"/>
  <c r="G162" i="14"/>
  <c r="I162" i="14"/>
  <c r="K162" i="14"/>
  <c r="M162" i="14"/>
  <c r="O162" i="14"/>
  <c r="Q162" i="14"/>
  <c r="V162" i="14"/>
  <c r="G163" i="14"/>
  <c r="M163" i="14" s="1"/>
  <c r="I163" i="14"/>
  <c r="K163" i="14"/>
  <c r="O163" i="14"/>
  <c r="Q163" i="14"/>
  <c r="V163" i="14"/>
  <c r="G166" i="14"/>
  <c r="I166" i="14"/>
  <c r="K166" i="14"/>
  <c r="M166" i="14"/>
  <c r="O166" i="14"/>
  <c r="Q166" i="14"/>
  <c r="V166" i="14"/>
  <c r="G168" i="14"/>
  <c r="M168" i="14" s="1"/>
  <c r="I168" i="14"/>
  <c r="K168" i="14"/>
  <c r="O168" i="14"/>
  <c r="Q168" i="14"/>
  <c r="V168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I173" i="14"/>
  <c r="K173" i="14"/>
  <c r="M173" i="14"/>
  <c r="O173" i="14"/>
  <c r="Q173" i="14"/>
  <c r="V173" i="14"/>
  <c r="G174" i="14"/>
  <c r="M174" i="14" s="1"/>
  <c r="I174" i="14"/>
  <c r="K174" i="14"/>
  <c r="O174" i="14"/>
  <c r="Q174" i="14"/>
  <c r="V174" i="14"/>
  <c r="G176" i="14"/>
  <c r="I176" i="14"/>
  <c r="K176" i="14"/>
  <c r="M176" i="14"/>
  <c r="O176" i="14"/>
  <c r="Q176" i="14"/>
  <c r="V176" i="14"/>
  <c r="G179" i="14"/>
  <c r="K179" i="14"/>
  <c r="O179" i="14"/>
  <c r="V179" i="14"/>
  <c r="G180" i="14"/>
  <c r="I180" i="14"/>
  <c r="I179" i="14" s="1"/>
  <c r="K180" i="14"/>
  <c r="M180" i="14"/>
  <c r="M179" i="14" s="1"/>
  <c r="O180" i="14"/>
  <c r="Q180" i="14"/>
  <c r="Q179" i="14" s="1"/>
  <c r="V180" i="14"/>
  <c r="G183" i="14"/>
  <c r="I183" i="14"/>
  <c r="I182" i="14" s="1"/>
  <c r="K183" i="14"/>
  <c r="M183" i="14"/>
  <c r="O183" i="14"/>
  <c r="Q183" i="14"/>
  <c r="Q182" i="14" s="1"/>
  <c r="V183" i="14"/>
  <c r="G186" i="14"/>
  <c r="M186" i="14" s="1"/>
  <c r="I186" i="14"/>
  <c r="K186" i="14"/>
  <c r="K182" i="14" s="1"/>
  <c r="O186" i="14"/>
  <c r="Q186" i="14"/>
  <c r="V186" i="14"/>
  <c r="V182" i="14" s="1"/>
  <c r="G189" i="14"/>
  <c r="I189" i="14"/>
  <c r="K189" i="14"/>
  <c r="M189" i="14"/>
  <c r="O189" i="14"/>
  <c r="Q189" i="14"/>
  <c r="V189" i="14"/>
  <c r="G191" i="14"/>
  <c r="M191" i="14" s="1"/>
  <c r="I191" i="14"/>
  <c r="K191" i="14"/>
  <c r="O191" i="14"/>
  <c r="O182" i="14" s="1"/>
  <c r="Q191" i="14"/>
  <c r="V191" i="14"/>
  <c r="G196" i="14"/>
  <c r="I196" i="14"/>
  <c r="K196" i="14"/>
  <c r="M196" i="14"/>
  <c r="O196" i="14"/>
  <c r="Q196" i="14"/>
  <c r="V196" i="14"/>
  <c r="G198" i="14"/>
  <c r="M198" i="14" s="1"/>
  <c r="I198" i="14"/>
  <c r="K198" i="14"/>
  <c r="O198" i="14"/>
  <c r="Q198" i="14"/>
  <c r="V198" i="14"/>
  <c r="G200" i="14"/>
  <c r="I200" i="14"/>
  <c r="K200" i="14"/>
  <c r="M200" i="14"/>
  <c r="O200" i="14"/>
  <c r="Q200" i="14"/>
  <c r="V200" i="14"/>
  <c r="G203" i="14"/>
  <c r="K203" i="14"/>
  <c r="O203" i="14"/>
  <c r="V203" i="14"/>
  <c r="G204" i="14"/>
  <c r="I204" i="14"/>
  <c r="I203" i="14" s="1"/>
  <c r="K204" i="14"/>
  <c r="M204" i="14"/>
  <c r="M203" i="14" s="1"/>
  <c r="O204" i="14"/>
  <c r="Q204" i="14"/>
  <c r="Q203" i="14" s="1"/>
  <c r="V204" i="14"/>
  <c r="K206" i="14"/>
  <c r="V206" i="14"/>
  <c r="G207" i="14"/>
  <c r="I207" i="14"/>
  <c r="I206" i="14" s="1"/>
  <c r="K207" i="14"/>
  <c r="M207" i="14"/>
  <c r="O207" i="14"/>
  <c r="Q207" i="14"/>
  <c r="Q206" i="14" s="1"/>
  <c r="V207" i="14"/>
  <c r="G209" i="14"/>
  <c r="G206" i="14" s="1"/>
  <c r="I209" i="14"/>
  <c r="K209" i="14"/>
  <c r="O209" i="14"/>
  <c r="O206" i="14" s="1"/>
  <c r="Q209" i="14"/>
  <c r="V209" i="14"/>
  <c r="G212" i="14"/>
  <c r="M212" i="14" s="1"/>
  <c r="M211" i="14" s="1"/>
  <c r="I212" i="14"/>
  <c r="K212" i="14"/>
  <c r="K211" i="14" s="1"/>
  <c r="O212" i="14"/>
  <c r="O211" i="14" s="1"/>
  <c r="Q212" i="14"/>
  <c r="V212" i="14"/>
  <c r="V211" i="14" s="1"/>
  <c r="G215" i="14"/>
  <c r="I215" i="14"/>
  <c r="K215" i="14"/>
  <c r="M215" i="14"/>
  <c r="O215" i="14"/>
  <c r="Q215" i="14"/>
  <c r="V215" i="14"/>
  <c r="G219" i="14"/>
  <c r="M219" i="14" s="1"/>
  <c r="I219" i="14"/>
  <c r="K219" i="14"/>
  <c r="O219" i="14"/>
  <c r="Q219" i="14"/>
  <c r="V219" i="14"/>
  <c r="G223" i="14"/>
  <c r="I223" i="14"/>
  <c r="I211" i="14" s="1"/>
  <c r="K223" i="14"/>
  <c r="M223" i="14"/>
  <c r="O223" i="14"/>
  <c r="Q223" i="14"/>
  <c r="Q211" i="14" s="1"/>
  <c r="V223" i="14"/>
  <c r="G225" i="14"/>
  <c r="M225" i="14" s="1"/>
  <c r="I225" i="14"/>
  <c r="K225" i="14"/>
  <c r="O225" i="14"/>
  <c r="Q225" i="14"/>
  <c r="V225" i="14"/>
  <c r="G227" i="14"/>
  <c r="I227" i="14"/>
  <c r="K227" i="14"/>
  <c r="M227" i="14"/>
  <c r="O227" i="14"/>
  <c r="Q227" i="14"/>
  <c r="V227" i="14"/>
  <c r="G230" i="14"/>
  <c r="I230" i="14"/>
  <c r="I229" i="14" s="1"/>
  <c r="K230" i="14"/>
  <c r="M230" i="14"/>
  <c r="O230" i="14"/>
  <c r="Q230" i="14"/>
  <c r="Q229" i="14" s="1"/>
  <c r="V230" i="14"/>
  <c r="G232" i="14"/>
  <c r="M232" i="14" s="1"/>
  <c r="I232" i="14"/>
  <c r="K232" i="14"/>
  <c r="K229" i="14" s="1"/>
  <c r="O232" i="14"/>
  <c r="Q232" i="14"/>
  <c r="V232" i="14"/>
  <c r="V229" i="14" s="1"/>
  <c r="G234" i="14"/>
  <c r="I234" i="14"/>
  <c r="K234" i="14"/>
  <c r="M234" i="14"/>
  <c r="O234" i="14"/>
  <c r="Q234" i="14"/>
  <c r="V234" i="14"/>
  <c r="G236" i="14"/>
  <c r="M236" i="14" s="1"/>
  <c r="I236" i="14"/>
  <c r="K236" i="14"/>
  <c r="O236" i="14"/>
  <c r="O229" i="14" s="1"/>
  <c r="Q236" i="14"/>
  <c r="V236" i="14"/>
  <c r="I238" i="14"/>
  <c r="Q238" i="14"/>
  <c r="G239" i="14"/>
  <c r="M239" i="14" s="1"/>
  <c r="M238" i="14" s="1"/>
  <c r="I239" i="14"/>
  <c r="K239" i="14"/>
  <c r="K238" i="14" s="1"/>
  <c r="O239" i="14"/>
  <c r="O238" i="14" s="1"/>
  <c r="Q239" i="14"/>
  <c r="V239" i="14"/>
  <c r="V238" i="14" s="1"/>
  <c r="G241" i="14"/>
  <c r="G240" i="14" s="1"/>
  <c r="I241" i="14"/>
  <c r="K241" i="14"/>
  <c r="K240" i="14" s="1"/>
  <c r="O241" i="14"/>
  <c r="O240" i="14" s="1"/>
  <c r="Q241" i="14"/>
  <c r="V241" i="14"/>
  <c r="V240" i="14" s="1"/>
  <c r="G243" i="14"/>
  <c r="I243" i="14"/>
  <c r="I240" i="14" s="1"/>
  <c r="K243" i="14"/>
  <c r="M243" i="14"/>
  <c r="O243" i="14"/>
  <c r="Q243" i="14"/>
  <c r="Q240" i="14" s="1"/>
  <c r="V243" i="14"/>
  <c r="G245" i="14"/>
  <c r="M245" i="14" s="1"/>
  <c r="I245" i="14"/>
  <c r="K245" i="14"/>
  <c r="O245" i="14"/>
  <c r="Q245" i="14"/>
  <c r="V245" i="14"/>
  <c r="G247" i="14"/>
  <c r="I247" i="14"/>
  <c r="K247" i="14"/>
  <c r="M247" i="14"/>
  <c r="O247" i="14"/>
  <c r="Q247" i="14"/>
  <c r="V247" i="14"/>
  <c r="G249" i="14"/>
  <c r="M249" i="14" s="1"/>
  <c r="I249" i="14"/>
  <c r="K249" i="14"/>
  <c r="O249" i="14"/>
  <c r="Q249" i="14"/>
  <c r="V249" i="14"/>
  <c r="G253" i="14"/>
  <c r="I253" i="14"/>
  <c r="K253" i="14"/>
  <c r="M253" i="14"/>
  <c r="O253" i="14"/>
  <c r="Q253" i="14"/>
  <c r="V253" i="14"/>
  <c r="G258" i="14"/>
  <c r="M258" i="14" s="1"/>
  <c r="I258" i="14"/>
  <c r="K258" i="14"/>
  <c r="O258" i="14"/>
  <c r="Q258" i="14"/>
  <c r="V258" i="14"/>
  <c r="G263" i="14"/>
  <c r="I263" i="14"/>
  <c r="K263" i="14"/>
  <c r="M263" i="14"/>
  <c r="O263" i="14"/>
  <c r="Q263" i="14"/>
  <c r="V263" i="14"/>
  <c r="G265" i="14"/>
  <c r="M265" i="14" s="1"/>
  <c r="I265" i="14"/>
  <c r="K265" i="14"/>
  <c r="O265" i="14"/>
  <c r="Q265" i="14"/>
  <c r="V265" i="14"/>
  <c r="G268" i="14"/>
  <c r="I268" i="14"/>
  <c r="K268" i="14"/>
  <c r="M268" i="14"/>
  <c r="O268" i="14"/>
  <c r="Q268" i="14"/>
  <c r="V268" i="14"/>
  <c r="G270" i="14"/>
  <c r="M270" i="14" s="1"/>
  <c r="I270" i="14"/>
  <c r="K270" i="14"/>
  <c r="O270" i="14"/>
  <c r="Q270" i="14"/>
  <c r="V270" i="14"/>
  <c r="G272" i="14"/>
  <c r="I272" i="14"/>
  <c r="K272" i="14"/>
  <c r="M272" i="14"/>
  <c r="O272" i="14"/>
  <c r="Q272" i="14"/>
  <c r="V272" i="14"/>
  <c r="G275" i="14"/>
  <c r="I275" i="14"/>
  <c r="I274" i="14" s="1"/>
  <c r="K275" i="14"/>
  <c r="M275" i="14"/>
  <c r="O275" i="14"/>
  <c r="Q275" i="14"/>
  <c r="Q274" i="14" s="1"/>
  <c r="V275" i="14"/>
  <c r="G277" i="14"/>
  <c r="M277" i="14" s="1"/>
  <c r="I277" i="14"/>
  <c r="K277" i="14"/>
  <c r="K274" i="14" s="1"/>
  <c r="O277" i="14"/>
  <c r="Q277" i="14"/>
  <c r="V277" i="14"/>
  <c r="V274" i="14" s="1"/>
  <c r="G281" i="14"/>
  <c r="I281" i="14"/>
  <c r="K281" i="14"/>
  <c r="M281" i="14"/>
  <c r="O281" i="14"/>
  <c r="Q281" i="14"/>
  <c r="V281" i="14"/>
  <c r="G282" i="14"/>
  <c r="M282" i="14" s="1"/>
  <c r="I282" i="14"/>
  <c r="K282" i="14"/>
  <c r="O282" i="14"/>
  <c r="O274" i="14" s="1"/>
  <c r="Q282" i="14"/>
  <c r="V282" i="14"/>
  <c r="G285" i="14"/>
  <c r="M285" i="14" s="1"/>
  <c r="I285" i="14"/>
  <c r="K285" i="14"/>
  <c r="K284" i="14" s="1"/>
  <c r="O285" i="14"/>
  <c r="O284" i="14" s="1"/>
  <c r="Q285" i="14"/>
  <c r="V285" i="14"/>
  <c r="V284" i="14" s="1"/>
  <c r="G287" i="14"/>
  <c r="I287" i="14"/>
  <c r="K287" i="14"/>
  <c r="M287" i="14"/>
  <c r="O287" i="14"/>
  <c r="Q287" i="14"/>
  <c r="V287" i="14"/>
  <c r="G291" i="14"/>
  <c r="M291" i="14" s="1"/>
  <c r="I291" i="14"/>
  <c r="K291" i="14"/>
  <c r="O291" i="14"/>
  <c r="Q291" i="14"/>
  <c r="V291" i="14"/>
  <c r="G295" i="14"/>
  <c r="I295" i="14"/>
  <c r="I284" i="14" s="1"/>
  <c r="K295" i="14"/>
  <c r="M295" i="14"/>
  <c r="O295" i="14"/>
  <c r="Q295" i="14"/>
  <c r="Q284" i="14" s="1"/>
  <c r="V295" i="14"/>
  <c r="G299" i="14"/>
  <c r="M299" i="14" s="1"/>
  <c r="I299" i="14"/>
  <c r="K299" i="14"/>
  <c r="O299" i="14"/>
  <c r="Q299" i="14"/>
  <c r="V299" i="14"/>
  <c r="G301" i="14"/>
  <c r="I301" i="14"/>
  <c r="K301" i="14"/>
  <c r="M301" i="14"/>
  <c r="O301" i="14"/>
  <c r="Q301" i="14"/>
  <c r="V301" i="14"/>
  <c r="G303" i="14"/>
  <c r="M303" i="14" s="1"/>
  <c r="I303" i="14"/>
  <c r="K303" i="14"/>
  <c r="O303" i="14"/>
  <c r="Q303" i="14"/>
  <c r="V303" i="14"/>
  <c r="G307" i="14"/>
  <c r="I307" i="14"/>
  <c r="K307" i="14"/>
  <c r="M307" i="14"/>
  <c r="O307" i="14"/>
  <c r="Q307" i="14"/>
  <c r="V307" i="14"/>
  <c r="G311" i="14"/>
  <c r="M311" i="14" s="1"/>
  <c r="I311" i="14"/>
  <c r="K311" i="14"/>
  <c r="O311" i="14"/>
  <c r="Q311" i="14"/>
  <c r="V311" i="14"/>
  <c r="G315" i="14"/>
  <c r="I315" i="14"/>
  <c r="K315" i="14"/>
  <c r="M315" i="14"/>
  <c r="O315" i="14"/>
  <c r="Q315" i="14"/>
  <c r="V315" i="14"/>
  <c r="G318" i="14"/>
  <c r="M318" i="14" s="1"/>
  <c r="I318" i="14"/>
  <c r="K318" i="14"/>
  <c r="O318" i="14"/>
  <c r="Q318" i="14"/>
  <c r="V318" i="14"/>
  <c r="G320" i="14"/>
  <c r="I320" i="14"/>
  <c r="K320" i="14"/>
  <c r="M320" i="14"/>
  <c r="O320" i="14"/>
  <c r="Q320" i="14"/>
  <c r="V320" i="14"/>
  <c r="G322" i="14"/>
  <c r="M322" i="14" s="1"/>
  <c r="I322" i="14"/>
  <c r="K322" i="14"/>
  <c r="O322" i="14"/>
  <c r="Q322" i="14"/>
  <c r="V322" i="14"/>
  <c r="G325" i="14"/>
  <c r="G324" i="14" s="1"/>
  <c r="I325" i="14"/>
  <c r="K325" i="14"/>
  <c r="K324" i="14" s="1"/>
  <c r="O325" i="14"/>
  <c r="O324" i="14" s="1"/>
  <c r="Q325" i="14"/>
  <c r="V325" i="14"/>
  <c r="V324" i="14" s="1"/>
  <c r="G330" i="14"/>
  <c r="I330" i="14"/>
  <c r="I324" i="14" s="1"/>
  <c r="K330" i="14"/>
  <c r="M330" i="14"/>
  <c r="O330" i="14"/>
  <c r="Q330" i="14"/>
  <c r="Q324" i="14" s="1"/>
  <c r="V330" i="14"/>
  <c r="G331" i="14"/>
  <c r="M331" i="14" s="1"/>
  <c r="I331" i="14"/>
  <c r="K331" i="14"/>
  <c r="O331" i="14"/>
  <c r="Q331" i="14"/>
  <c r="V331" i="14"/>
  <c r="G333" i="14"/>
  <c r="I333" i="14"/>
  <c r="K333" i="14"/>
  <c r="M333" i="14"/>
  <c r="O333" i="14"/>
  <c r="Q333" i="14"/>
  <c r="V333" i="14"/>
  <c r="G334" i="14"/>
  <c r="M334" i="14" s="1"/>
  <c r="I334" i="14"/>
  <c r="K334" i="14"/>
  <c r="O334" i="14"/>
  <c r="Q334" i="14"/>
  <c r="V334" i="14"/>
  <c r="G336" i="14"/>
  <c r="I336" i="14"/>
  <c r="K336" i="14"/>
  <c r="M336" i="14"/>
  <c r="O336" i="14"/>
  <c r="Q336" i="14"/>
  <c r="V336" i="14"/>
  <c r="G341" i="14"/>
  <c r="M341" i="14" s="1"/>
  <c r="I341" i="14"/>
  <c r="K341" i="14"/>
  <c r="O341" i="14"/>
  <c r="Q341" i="14"/>
  <c r="V341" i="14"/>
  <c r="I344" i="14"/>
  <c r="Q344" i="14"/>
  <c r="G345" i="14"/>
  <c r="G344" i="14" s="1"/>
  <c r="I345" i="14"/>
  <c r="K345" i="14"/>
  <c r="K344" i="14" s="1"/>
  <c r="O345" i="14"/>
  <c r="O344" i="14" s="1"/>
  <c r="Q345" i="14"/>
  <c r="V345" i="14"/>
  <c r="V344" i="14" s="1"/>
  <c r="G347" i="14"/>
  <c r="M347" i="14" s="1"/>
  <c r="I347" i="14"/>
  <c r="K347" i="14"/>
  <c r="K346" i="14" s="1"/>
  <c r="O347" i="14"/>
  <c r="Q347" i="14"/>
  <c r="V347" i="14"/>
  <c r="V346" i="14" s="1"/>
  <c r="G349" i="14"/>
  <c r="I349" i="14"/>
  <c r="K349" i="14"/>
  <c r="M349" i="14"/>
  <c r="O349" i="14"/>
  <c r="Q349" i="14"/>
  <c r="V349" i="14"/>
  <c r="G350" i="14"/>
  <c r="G346" i="14" s="1"/>
  <c r="I350" i="14"/>
  <c r="K350" i="14"/>
  <c r="O350" i="14"/>
  <c r="O346" i="14" s="1"/>
  <c r="Q350" i="14"/>
  <c r="V350" i="14"/>
  <c r="G351" i="14"/>
  <c r="M351" i="14" s="1"/>
  <c r="I351" i="14"/>
  <c r="I346" i="14" s="1"/>
  <c r="K351" i="14"/>
  <c r="O351" i="14"/>
  <c r="Q351" i="14"/>
  <c r="Q346" i="14" s="1"/>
  <c r="V351" i="14"/>
  <c r="K352" i="14"/>
  <c r="V352" i="14"/>
  <c r="G353" i="14"/>
  <c r="I353" i="14"/>
  <c r="I352" i="14" s="1"/>
  <c r="K353" i="14"/>
  <c r="M353" i="14"/>
  <c r="O353" i="14"/>
  <c r="Q353" i="14"/>
  <c r="Q352" i="14" s="1"/>
  <c r="V353" i="14"/>
  <c r="G356" i="14"/>
  <c r="G352" i="14" s="1"/>
  <c r="I356" i="14"/>
  <c r="K356" i="14"/>
  <c r="O356" i="14"/>
  <c r="O352" i="14" s="1"/>
  <c r="Q356" i="14"/>
  <c r="V356" i="14"/>
  <c r="G358" i="14"/>
  <c r="I358" i="14"/>
  <c r="K358" i="14"/>
  <c r="M358" i="14"/>
  <c r="O358" i="14"/>
  <c r="Q358" i="14"/>
  <c r="V358" i="14"/>
  <c r="AE361" i="14"/>
  <c r="AF361" i="14"/>
  <c r="G90" i="13"/>
  <c r="BA81" i="13"/>
  <c r="BA73" i="13"/>
  <c r="BA14" i="13"/>
  <c r="BA10" i="13"/>
  <c r="G9" i="13"/>
  <c r="I9" i="13"/>
  <c r="I8" i="13" s="1"/>
  <c r="K9" i="13"/>
  <c r="M9" i="13"/>
  <c r="O9" i="13"/>
  <c r="Q9" i="13"/>
  <c r="Q8" i="13" s="1"/>
  <c r="V9" i="13"/>
  <c r="G13" i="13"/>
  <c r="M13" i="13" s="1"/>
  <c r="I13" i="13"/>
  <c r="K13" i="13"/>
  <c r="K8" i="13" s="1"/>
  <c r="O13" i="13"/>
  <c r="Q13" i="13"/>
  <c r="V13" i="13"/>
  <c r="V8" i="13" s="1"/>
  <c r="G15" i="13"/>
  <c r="I15" i="13"/>
  <c r="K15" i="13"/>
  <c r="M15" i="13"/>
  <c r="O15" i="13"/>
  <c r="Q15" i="13"/>
  <c r="V15" i="13"/>
  <c r="G17" i="13"/>
  <c r="G8" i="13" s="1"/>
  <c r="I17" i="13"/>
  <c r="K17" i="13"/>
  <c r="O17" i="13"/>
  <c r="O8" i="13" s="1"/>
  <c r="Q17" i="13"/>
  <c r="V17" i="13"/>
  <c r="G19" i="13"/>
  <c r="I19" i="13"/>
  <c r="K19" i="13"/>
  <c r="M19" i="13"/>
  <c r="O19" i="13"/>
  <c r="Q19" i="13"/>
  <c r="V19" i="13"/>
  <c r="G20" i="13"/>
  <c r="M20" i="13" s="1"/>
  <c r="I20" i="13"/>
  <c r="K20" i="13"/>
  <c r="O20" i="13"/>
  <c r="Q20" i="13"/>
  <c r="V20" i="13"/>
  <c r="G24" i="13"/>
  <c r="I24" i="13"/>
  <c r="K24" i="13"/>
  <c r="M24" i="13"/>
  <c r="O24" i="13"/>
  <c r="Q24" i="13"/>
  <c r="V24" i="13"/>
  <c r="G26" i="13"/>
  <c r="M26" i="13" s="1"/>
  <c r="I26" i="13"/>
  <c r="K26" i="13"/>
  <c r="O26" i="13"/>
  <c r="Q26" i="13"/>
  <c r="V26" i="13"/>
  <c r="G29" i="13"/>
  <c r="M29" i="13" s="1"/>
  <c r="I29" i="13"/>
  <c r="K29" i="13"/>
  <c r="K28" i="13" s="1"/>
  <c r="O29" i="13"/>
  <c r="O28" i="13" s="1"/>
  <c r="Q29" i="13"/>
  <c r="V29" i="13"/>
  <c r="V28" i="13" s="1"/>
  <c r="G32" i="13"/>
  <c r="I32" i="13"/>
  <c r="K32" i="13"/>
  <c r="M32" i="13"/>
  <c r="O32" i="13"/>
  <c r="Q32" i="13"/>
  <c r="V32" i="13"/>
  <c r="G35" i="13"/>
  <c r="M35" i="13" s="1"/>
  <c r="I35" i="13"/>
  <c r="K35" i="13"/>
  <c r="O35" i="13"/>
  <c r="Q35" i="13"/>
  <c r="V35" i="13"/>
  <c r="G41" i="13"/>
  <c r="M41" i="13" s="1"/>
  <c r="I41" i="13"/>
  <c r="I28" i="13" s="1"/>
  <c r="K41" i="13"/>
  <c r="O41" i="13"/>
  <c r="Q41" i="13"/>
  <c r="Q28" i="13" s="1"/>
  <c r="V41" i="13"/>
  <c r="G46" i="13"/>
  <c r="M46" i="13" s="1"/>
  <c r="I46" i="13"/>
  <c r="K46" i="13"/>
  <c r="O46" i="13"/>
  <c r="Q46" i="13"/>
  <c r="V46" i="13"/>
  <c r="G47" i="13"/>
  <c r="I47" i="13"/>
  <c r="K47" i="13"/>
  <c r="M47" i="13"/>
  <c r="O47" i="13"/>
  <c r="Q47" i="13"/>
  <c r="V47" i="13"/>
  <c r="G51" i="13"/>
  <c r="M51" i="13" s="1"/>
  <c r="I51" i="13"/>
  <c r="K51" i="13"/>
  <c r="O51" i="13"/>
  <c r="Q51" i="13"/>
  <c r="V51" i="13"/>
  <c r="G55" i="13"/>
  <c r="M55" i="13" s="1"/>
  <c r="I55" i="13"/>
  <c r="I54" i="13" s="1"/>
  <c r="K55" i="13"/>
  <c r="K54" i="13" s="1"/>
  <c r="O55" i="13"/>
  <c r="Q55" i="13"/>
  <c r="Q54" i="13" s="1"/>
  <c r="V55" i="13"/>
  <c r="V54" i="13" s="1"/>
  <c r="G60" i="13"/>
  <c r="I60" i="13"/>
  <c r="K60" i="13"/>
  <c r="M60" i="13"/>
  <c r="O60" i="13"/>
  <c r="Q60" i="13"/>
  <c r="V60" i="13"/>
  <c r="G66" i="13"/>
  <c r="I66" i="13"/>
  <c r="K66" i="13"/>
  <c r="M66" i="13"/>
  <c r="O66" i="13"/>
  <c r="Q66" i="13"/>
  <c r="V66" i="13"/>
  <c r="G70" i="13"/>
  <c r="M70" i="13" s="1"/>
  <c r="I70" i="13"/>
  <c r="K70" i="13"/>
  <c r="O70" i="13"/>
  <c r="O54" i="13" s="1"/>
  <c r="Q70" i="13"/>
  <c r="V70" i="13"/>
  <c r="G71" i="13"/>
  <c r="O71" i="13"/>
  <c r="G72" i="13"/>
  <c r="I72" i="13"/>
  <c r="I71" i="13" s="1"/>
  <c r="K72" i="13"/>
  <c r="K71" i="13" s="1"/>
  <c r="M72" i="13"/>
  <c r="M71" i="13" s="1"/>
  <c r="O72" i="13"/>
  <c r="Q72" i="13"/>
  <c r="Q71" i="13" s="1"/>
  <c r="V72" i="13"/>
  <c r="V71" i="13" s="1"/>
  <c r="G76" i="13"/>
  <c r="I76" i="13"/>
  <c r="K76" i="13"/>
  <c r="M76" i="13"/>
  <c r="O76" i="13"/>
  <c r="Q76" i="13"/>
  <c r="V76" i="13"/>
  <c r="G80" i="13"/>
  <c r="M80" i="13" s="1"/>
  <c r="M79" i="13" s="1"/>
  <c r="I80" i="13"/>
  <c r="I79" i="13" s="1"/>
  <c r="K80" i="13"/>
  <c r="K79" i="13" s="1"/>
  <c r="O80" i="13"/>
  <c r="O79" i="13" s="1"/>
  <c r="Q80" i="13"/>
  <c r="Q79" i="13" s="1"/>
  <c r="V80" i="13"/>
  <c r="V79" i="13" s="1"/>
  <c r="G82" i="13"/>
  <c r="I82" i="13"/>
  <c r="O82" i="13"/>
  <c r="Q82" i="13"/>
  <c r="G83" i="13"/>
  <c r="I83" i="13"/>
  <c r="K83" i="13"/>
  <c r="K82" i="13" s="1"/>
  <c r="M83" i="13"/>
  <c r="M82" i="13" s="1"/>
  <c r="O83" i="13"/>
  <c r="Q83" i="13"/>
  <c r="V83" i="13"/>
  <c r="V82" i="13" s="1"/>
  <c r="G84" i="13"/>
  <c r="O84" i="13"/>
  <c r="G85" i="13"/>
  <c r="M85" i="13" s="1"/>
  <c r="M84" i="13" s="1"/>
  <c r="I85" i="13"/>
  <c r="I84" i="13" s="1"/>
  <c r="K85" i="13"/>
  <c r="O85" i="13"/>
  <c r="Q85" i="13"/>
  <c r="Q84" i="13" s="1"/>
  <c r="V85" i="13"/>
  <c r="G87" i="13"/>
  <c r="M87" i="13" s="1"/>
  <c r="I87" i="13"/>
  <c r="K87" i="13"/>
  <c r="K84" i="13" s="1"/>
  <c r="O87" i="13"/>
  <c r="Q87" i="13"/>
  <c r="V87" i="13"/>
  <c r="V84" i="13" s="1"/>
  <c r="AE90" i="13"/>
  <c r="G257" i="12"/>
  <c r="BA251" i="12"/>
  <c r="BA228" i="12"/>
  <c r="BA208" i="12"/>
  <c r="BA204" i="12"/>
  <c r="BA96" i="12"/>
  <c r="BA76" i="12"/>
  <c r="BA71" i="12"/>
  <c r="BA29" i="12"/>
  <c r="BA27" i="12"/>
  <c r="BA25" i="12"/>
  <c r="BA20" i="12"/>
  <c r="BA16" i="12"/>
  <c r="BA14" i="12"/>
  <c r="BA10" i="12"/>
  <c r="G9" i="12"/>
  <c r="M9" i="12" s="1"/>
  <c r="I9" i="12"/>
  <c r="I8" i="12" s="1"/>
  <c r="K9" i="12"/>
  <c r="O9" i="12"/>
  <c r="O8" i="12" s="1"/>
  <c r="Q9" i="12"/>
  <c r="Q8" i="12" s="1"/>
  <c r="V9" i="12"/>
  <c r="G13" i="12"/>
  <c r="M13" i="12" s="1"/>
  <c r="I13" i="12"/>
  <c r="K13" i="12"/>
  <c r="K8" i="12" s="1"/>
  <c r="O13" i="12"/>
  <c r="Q13" i="12"/>
  <c r="V13" i="12"/>
  <c r="V8" i="12" s="1"/>
  <c r="G15" i="12"/>
  <c r="I15" i="12"/>
  <c r="K15" i="12"/>
  <c r="M15" i="12"/>
  <c r="O15" i="12"/>
  <c r="Q15" i="12"/>
  <c r="V15" i="12"/>
  <c r="G19" i="12"/>
  <c r="I19" i="12"/>
  <c r="K19" i="12"/>
  <c r="M19" i="12"/>
  <c r="O19" i="12"/>
  <c r="Q19" i="12"/>
  <c r="V19" i="12"/>
  <c r="G24" i="12"/>
  <c r="M24" i="12" s="1"/>
  <c r="I24" i="12"/>
  <c r="K24" i="12"/>
  <c r="O24" i="12"/>
  <c r="Q24" i="12"/>
  <c r="V24" i="12"/>
  <c r="G26" i="12"/>
  <c r="M26" i="12" s="1"/>
  <c r="I26" i="12"/>
  <c r="K26" i="12"/>
  <c r="O26" i="12"/>
  <c r="Q26" i="12"/>
  <c r="V26" i="12"/>
  <c r="G28" i="12"/>
  <c r="I28" i="12"/>
  <c r="K28" i="12"/>
  <c r="M28" i="12"/>
  <c r="O28" i="12"/>
  <c r="Q28" i="12"/>
  <c r="V28" i="12"/>
  <c r="G31" i="12"/>
  <c r="I31" i="12"/>
  <c r="K31" i="12"/>
  <c r="M31" i="12"/>
  <c r="O31" i="12"/>
  <c r="Q31" i="12"/>
  <c r="V31" i="12"/>
  <c r="G34" i="12"/>
  <c r="M34" i="12" s="1"/>
  <c r="I34" i="12"/>
  <c r="K34" i="12"/>
  <c r="O34" i="12"/>
  <c r="Q34" i="12"/>
  <c r="V34" i="12"/>
  <c r="G37" i="12"/>
  <c r="M37" i="12" s="1"/>
  <c r="I37" i="12"/>
  <c r="K37" i="12"/>
  <c r="O37" i="12"/>
  <c r="Q37" i="12"/>
  <c r="V37" i="12"/>
  <c r="G39" i="12"/>
  <c r="I39" i="12"/>
  <c r="K39" i="12"/>
  <c r="M39" i="12"/>
  <c r="O39" i="12"/>
  <c r="Q39" i="12"/>
  <c r="V39" i="12"/>
  <c r="G41" i="12"/>
  <c r="I41" i="12"/>
  <c r="K41" i="12"/>
  <c r="M41" i="12"/>
  <c r="O41" i="12"/>
  <c r="Q41" i="12"/>
  <c r="V41" i="12"/>
  <c r="G48" i="12"/>
  <c r="M48" i="12" s="1"/>
  <c r="I48" i="12"/>
  <c r="K48" i="12"/>
  <c r="O48" i="12"/>
  <c r="Q48" i="12"/>
  <c r="V48" i="12"/>
  <c r="G59" i="12"/>
  <c r="M59" i="12" s="1"/>
  <c r="I59" i="12"/>
  <c r="K59" i="12"/>
  <c r="O59" i="12"/>
  <c r="Q59" i="12"/>
  <c r="V59" i="12"/>
  <c r="G64" i="12"/>
  <c r="I64" i="12"/>
  <c r="K64" i="12"/>
  <c r="M64" i="12"/>
  <c r="O64" i="12"/>
  <c r="Q64" i="12"/>
  <c r="V64" i="12"/>
  <c r="G70" i="12"/>
  <c r="I70" i="12"/>
  <c r="K70" i="12"/>
  <c r="M70" i="12"/>
  <c r="O70" i="12"/>
  <c r="Q70" i="12"/>
  <c r="V70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79" i="12"/>
  <c r="I79" i="12"/>
  <c r="K79" i="12"/>
  <c r="M79" i="12"/>
  <c r="O79" i="12"/>
  <c r="Q79" i="12"/>
  <c r="V79" i="12"/>
  <c r="G83" i="12"/>
  <c r="I83" i="12"/>
  <c r="K83" i="12"/>
  <c r="M83" i="12"/>
  <c r="O83" i="12"/>
  <c r="Q83" i="12"/>
  <c r="V83" i="12"/>
  <c r="G85" i="12"/>
  <c r="M85" i="12" s="1"/>
  <c r="I85" i="12"/>
  <c r="K85" i="12"/>
  <c r="O85" i="12"/>
  <c r="Q85" i="12"/>
  <c r="V85" i="12"/>
  <c r="G87" i="12"/>
  <c r="M87" i="12" s="1"/>
  <c r="I87" i="12"/>
  <c r="K87" i="12"/>
  <c r="O87" i="12"/>
  <c r="Q87" i="12"/>
  <c r="V87" i="12"/>
  <c r="G90" i="12"/>
  <c r="G89" i="12" s="1"/>
  <c r="I90" i="12"/>
  <c r="I89" i="12" s="1"/>
  <c r="K90" i="12"/>
  <c r="M90" i="12"/>
  <c r="O90" i="12"/>
  <c r="O89" i="12" s="1"/>
  <c r="Q90" i="12"/>
  <c r="Q89" i="12" s="1"/>
  <c r="V90" i="12"/>
  <c r="G92" i="12"/>
  <c r="M92" i="12" s="1"/>
  <c r="I92" i="12"/>
  <c r="K92" i="12"/>
  <c r="O92" i="12"/>
  <c r="Q92" i="12"/>
  <c r="V92" i="12"/>
  <c r="G95" i="12"/>
  <c r="I95" i="12"/>
  <c r="K95" i="12"/>
  <c r="M95" i="12"/>
  <c r="O95" i="12"/>
  <c r="Q95" i="12"/>
  <c r="V95" i="12"/>
  <c r="G98" i="12"/>
  <c r="I98" i="12"/>
  <c r="K98" i="12"/>
  <c r="K89" i="12" s="1"/>
  <c r="M98" i="12"/>
  <c r="O98" i="12"/>
  <c r="Q98" i="12"/>
  <c r="V98" i="12"/>
  <c r="V89" i="12" s="1"/>
  <c r="G102" i="12"/>
  <c r="I102" i="12"/>
  <c r="K102" i="12"/>
  <c r="M102" i="12"/>
  <c r="O102" i="12"/>
  <c r="Q102" i="12"/>
  <c r="V102" i="12"/>
  <c r="G122" i="12"/>
  <c r="M122" i="12" s="1"/>
  <c r="I122" i="12"/>
  <c r="K122" i="12"/>
  <c r="O122" i="12"/>
  <c r="Q122" i="12"/>
  <c r="V122" i="12"/>
  <c r="G141" i="12"/>
  <c r="I141" i="12"/>
  <c r="K141" i="12"/>
  <c r="M141" i="12"/>
  <c r="O141" i="12"/>
  <c r="Q141" i="12"/>
  <c r="V141" i="12"/>
  <c r="G142" i="12"/>
  <c r="I142" i="12"/>
  <c r="K142" i="12"/>
  <c r="M142" i="12"/>
  <c r="O142" i="12"/>
  <c r="Q142" i="12"/>
  <c r="V142" i="12"/>
  <c r="G144" i="12"/>
  <c r="I144" i="12"/>
  <c r="K144" i="12"/>
  <c r="M144" i="12"/>
  <c r="O144" i="12"/>
  <c r="Q144" i="12"/>
  <c r="V144" i="12"/>
  <c r="G148" i="12"/>
  <c r="M148" i="12" s="1"/>
  <c r="I148" i="12"/>
  <c r="K148" i="12"/>
  <c r="O148" i="12"/>
  <c r="Q148" i="12"/>
  <c r="V148" i="12"/>
  <c r="G151" i="12"/>
  <c r="I151" i="12"/>
  <c r="K151" i="12"/>
  <c r="M151" i="12"/>
  <c r="O151" i="12"/>
  <c r="Q151" i="12"/>
  <c r="V151" i="12"/>
  <c r="G152" i="12"/>
  <c r="I152" i="12"/>
  <c r="K152" i="12"/>
  <c r="M152" i="12"/>
  <c r="O152" i="12"/>
  <c r="Q152" i="12"/>
  <c r="V152" i="12"/>
  <c r="G155" i="12"/>
  <c r="I155" i="12"/>
  <c r="K155" i="12"/>
  <c r="M155" i="12"/>
  <c r="O155" i="12"/>
  <c r="Q155" i="12"/>
  <c r="V155" i="12"/>
  <c r="G158" i="12"/>
  <c r="M158" i="12" s="1"/>
  <c r="I158" i="12"/>
  <c r="K158" i="12"/>
  <c r="O158" i="12"/>
  <c r="Q158" i="12"/>
  <c r="V158" i="12"/>
  <c r="G161" i="12"/>
  <c r="I161" i="12"/>
  <c r="K161" i="12"/>
  <c r="M161" i="12"/>
  <c r="O161" i="12"/>
  <c r="Q161" i="12"/>
  <c r="V161" i="12"/>
  <c r="G164" i="12"/>
  <c r="I164" i="12"/>
  <c r="K164" i="12"/>
  <c r="M164" i="12"/>
  <c r="O164" i="12"/>
  <c r="Q164" i="12"/>
  <c r="V164" i="12"/>
  <c r="G166" i="12"/>
  <c r="I166" i="12"/>
  <c r="K166" i="12"/>
  <c r="M166" i="12"/>
  <c r="O166" i="12"/>
  <c r="Q166" i="12"/>
  <c r="V166" i="12"/>
  <c r="G168" i="12"/>
  <c r="M168" i="12" s="1"/>
  <c r="I168" i="12"/>
  <c r="K168" i="12"/>
  <c r="O168" i="12"/>
  <c r="Q168" i="12"/>
  <c r="V168" i="12"/>
  <c r="G170" i="12"/>
  <c r="I170" i="12"/>
  <c r="O170" i="12"/>
  <c r="Q170" i="12"/>
  <c r="G171" i="12"/>
  <c r="I171" i="12"/>
  <c r="K171" i="12"/>
  <c r="K170" i="12" s="1"/>
  <c r="M171" i="12"/>
  <c r="M170" i="12" s="1"/>
  <c r="O171" i="12"/>
  <c r="Q171" i="12"/>
  <c r="V171" i="12"/>
  <c r="V170" i="12" s="1"/>
  <c r="K189" i="12"/>
  <c r="V189" i="12"/>
  <c r="G190" i="12"/>
  <c r="M190" i="12" s="1"/>
  <c r="M189" i="12" s="1"/>
  <c r="I190" i="12"/>
  <c r="I189" i="12" s="1"/>
  <c r="K190" i="12"/>
  <c r="O190" i="12"/>
  <c r="O189" i="12" s="1"/>
  <c r="Q190" i="12"/>
  <c r="Q189" i="12" s="1"/>
  <c r="V190" i="12"/>
  <c r="G195" i="12"/>
  <c r="I195" i="12"/>
  <c r="O195" i="12"/>
  <c r="Q195" i="12"/>
  <c r="G196" i="12"/>
  <c r="I196" i="12"/>
  <c r="K196" i="12"/>
  <c r="K195" i="12" s="1"/>
  <c r="M196" i="12"/>
  <c r="M195" i="12" s="1"/>
  <c r="O196" i="12"/>
  <c r="Q196" i="12"/>
  <c r="V196" i="12"/>
  <c r="V195" i="12" s="1"/>
  <c r="K197" i="12"/>
  <c r="V197" i="12"/>
  <c r="G198" i="12"/>
  <c r="M198" i="12" s="1"/>
  <c r="M197" i="12" s="1"/>
  <c r="I198" i="12"/>
  <c r="I197" i="12" s="1"/>
  <c r="K198" i="12"/>
  <c r="O198" i="12"/>
  <c r="O197" i="12" s="1"/>
  <c r="Q198" i="12"/>
  <c r="Q197" i="12" s="1"/>
  <c r="V198" i="12"/>
  <c r="G202" i="12"/>
  <c r="O202" i="12"/>
  <c r="G203" i="12"/>
  <c r="I203" i="12"/>
  <c r="I202" i="12" s="1"/>
  <c r="K203" i="12"/>
  <c r="K202" i="12" s="1"/>
  <c r="M203" i="12"/>
  <c r="M202" i="12" s="1"/>
  <c r="O203" i="12"/>
  <c r="Q203" i="12"/>
  <c r="Q202" i="12" s="1"/>
  <c r="V203" i="12"/>
  <c r="V202" i="12" s="1"/>
  <c r="G207" i="12"/>
  <c r="G206" i="12" s="1"/>
  <c r="I207" i="12"/>
  <c r="I206" i="12" s="1"/>
  <c r="K207" i="12"/>
  <c r="M207" i="12"/>
  <c r="O207" i="12"/>
  <c r="O206" i="12" s="1"/>
  <c r="Q207" i="12"/>
  <c r="Q206" i="12" s="1"/>
  <c r="V207" i="12"/>
  <c r="G210" i="12"/>
  <c r="M210" i="12" s="1"/>
  <c r="I210" i="12"/>
  <c r="K210" i="12"/>
  <c r="O210" i="12"/>
  <c r="Q210" i="12"/>
  <c r="V210" i="12"/>
  <c r="G214" i="12"/>
  <c r="I214" i="12"/>
  <c r="K214" i="12"/>
  <c r="K206" i="12" s="1"/>
  <c r="M214" i="12"/>
  <c r="O214" i="12"/>
  <c r="Q214" i="12"/>
  <c r="V214" i="12"/>
  <c r="V206" i="12" s="1"/>
  <c r="G218" i="12"/>
  <c r="I218" i="12"/>
  <c r="K218" i="12"/>
  <c r="M218" i="12"/>
  <c r="O218" i="12"/>
  <c r="Q218" i="12"/>
  <c r="V218" i="12"/>
  <c r="G220" i="12"/>
  <c r="M220" i="12" s="1"/>
  <c r="I220" i="12"/>
  <c r="K220" i="12"/>
  <c r="O220" i="12"/>
  <c r="Q220" i="12"/>
  <c r="V220" i="12"/>
  <c r="G226" i="12"/>
  <c r="O226" i="12"/>
  <c r="G227" i="12"/>
  <c r="I227" i="12"/>
  <c r="I226" i="12" s="1"/>
  <c r="K227" i="12"/>
  <c r="K226" i="12" s="1"/>
  <c r="M227" i="12"/>
  <c r="M226" i="12" s="1"/>
  <c r="O227" i="12"/>
  <c r="Q227" i="12"/>
  <c r="Q226" i="12" s="1"/>
  <c r="V227" i="12"/>
  <c r="V226" i="12" s="1"/>
  <c r="G230" i="12"/>
  <c r="G229" i="12" s="1"/>
  <c r="I230" i="12"/>
  <c r="I229" i="12" s="1"/>
  <c r="K230" i="12"/>
  <c r="M230" i="12"/>
  <c r="O230" i="12"/>
  <c r="O229" i="12" s="1"/>
  <c r="Q230" i="12"/>
  <c r="Q229" i="12" s="1"/>
  <c r="V230" i="12"/>
  <c r="G236" i="12"/>
  <c r="M236" i="12" s="1"/>
  <c r="I236" i="12"/>
  <c r="K236" i="12"/>
  <c r="O236" i="12"/>
  <c r="Q236" i="12"/>
  <c r="V236" i="12"/>
  <c r="G238" i="12"/>
  <c r="I238" i="12"/>
  <c r="K238" i="12"/>
  <c r="K229" i="12" s="1"/>
  <c r="M238" i="12"/>
  <c r="O238" i="12"/>
  <c r="Q238" i="12"/>
  <c r="V238" i="12"/>
  <c r="V229" i="12" s="1"/>
  <c r="K240" i="12"/>
  <c r="V240" i="12"/>
  <c r="G241" i="12"/>
  <c r="G240" i="12" s="1"/>
  <c r="I241" i="12"/>
  <c r="I240" i="12" s="1"/>
  <c r="K241" i="12"/>
  <c r="M241" i="12"/>
  <c r="M240" i="12" s="1"/>
  <c r="O241" i="12"/>
  <c r="O240" i="12" s="1"/>
  <c r="Q241" i="12"/>
  <c r="Q240" i="12" s="1"/>
  <c r="V241" i="12"/>
  <c r="G243" i="12"/>
  <c r="I243" i="12"/>
  <c r="I242" i="12" s="1"/>
  <c r="K243" i="12"/>
  <c r="K242" i="12" s="1"/>
  <c r="M243" i="12"/>
  <c r="O243" i="12"/>
  <c r="Q243" i="12"/>
  <c r="Q242" i="12" s="1"/>
  <c r="V243" i="12"/>
  <c r="V242" i="12" s="1"/>
  <c r="G245" i="12"/>
  <c r="I245" i="12"/>
  <c r="K245" i="12"/>
  <c r="M245" i="12"/>
  <c r="O245" i="12"/>
  <c r="Q245" i="12"/>
  <c r="V245" i="12"/>
  <c r="G246" i="12"/>
  <c r="I246" i="12"/>
  <c r="K246" i="12"/>
  <c r="M246" i="12"/>
  <c r="O246" i="12"/>
  <c r="Q246" i="12"/>
  <c r="V246" i="12"/>
  <c r="G247" i="12"/>
  <c r="G242" i="12" s="1"/>
  <c r="I247" i="12"/>
  <c r="K247" i="12"/>
  <c r="O247" i="12"/>
  <c r="O242" i="12" s="1"/>
  <c r="Q247" i="12"/>
  <c r="V247" i="12"/>
  <c r="I248" i="12"/>
  <c r="Q248" i="12"/>
  <c r="G249" i="12"/>
  <c r="G248" i="12" s="1"/>
  <c r="I249" i="12"/>
  <c r="K249" i="12"/>
  <c r="K248" i="12" s="1"/>
  <c r="M249" i="12"/>
  <c r="O249" i="12"/>
  <c r="O248" i="12" s="1"/>
  <c r="Q249" i="12"/>
  <c r="V249" i="12"/>
  <c r="V248" i="12" s="1"/>
  <c r="G252" i="12"/>
  <c r="I252" i="12"/>
  <c r="K252" i="12"/>
  <c r="M252" i="12"/>
  <c r="O252" i="12"/>
  <c r="Q252" i="12"/>
  <c r="V252" i="12"/>
  <c r="G254" i="12"/>
  <c r="M254" i="12" s="1"/>
  <c r="I254" i="12"/>
  <c r="K254" i="12"/>
  <c r="O254" i="12"/>
  <c r="Q254" i="12"/>
  <c r="V254" i="12"/>
  <c r="AE257" i="12"/>
  <c r="AF257" i="12"/>
  <c r="I20" i="1"/>
  <c r="I19" i="1"/>
  <c r="I18" i="1"/>
  <c r="AZ68" i="1"/>
  <c r="AZ67" i="1"/>
  <c r="AZ66" i="1"/>
  <c r="F63" i="1"/>
  <c r="G23" i="1" s="1"/>
  <c r="G63" i="1"/>
  <c r="G25" i="1" s="1"/>
  <c r="H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7" i="1"/>
  <c r="I45" i="1"/>
  <c r="I44" i="1"/>
  <c r="I43" i="1"/>
  <c r="I42" i="1"/>
  <c r="I41" i="1"/>
  <c r="I40" i="1"/>
  <c r="I39" i="1"/>
  <c r="I63" i="1" s="1"/>
  <c r="I16" i="1" l="1"/>
  <c r="I21" i="1" s="1"/>
  <c r="I134" i="1"/>
  <c r="J118" i="1" s="1"/>
  <c r="I48" i="1"/>
  <c r="A27" i="1"/>
  <c r="AF48" i="27"/>
  <c r="M32" i="27"/>
  <c r="M8" i="27" s="1"/>
  <c r="M8" i="26"/>
  <c r="G8" i="26"/>
  <c r="AF44" i="26"/>
  <c r="M8" i="25"/>
  <c r="AF188" i="25"/>
  <c r="G8" i="25"/>
  <c r="M8" i="24"/>
  <c r="M28" i="24"/>
  <c r="M27" i="24" s="1"/>
  <c r="M24" i="24"/>
  <c r="M22" i="24" s="1"/>
  <c r="M12" i="24"/>
  <c r="M38" i="23"/>
  <c r="M25" i="23"/>
  <c r="G45" i="23"/>
  <c r="G25" i="23"/>
  <c r="M12" i="23"/>
  <c r="M8" i="23" s="1"/>
  <c r="G38" i="23"/>
  <c r="M25" i="22"/>
  <c r="G45" i="22"/>
  <c r="M44" i="22"/>
  <c r="M43" i="22" s="1"/>
  <c r="G25" i="22"/>
  <c r="G21" i="22"/>
  <c r="M42" i="22"/>
  <c r="M40" i="22" s="1"/>
  <c r="M10" i="22"/>
  <c r="M8" i="22" s="1"/>
  <c r="M8" i="21"/>
  <c r="M29" i="21"/>
  <c r="G8" i="21"/>
  <c r="G29" i="21"/>
  <c r="M161" i="20"/>
  <c r="M167" i="20"/>
  <c r="M73" i="20"/>
  <c r="M8" i="20"/>
  <c r="M100" i="20"/>
  <c r="M88" i="20"/>
  <c r="G161" i="20"/>
  <c r="G167" i="20"/>
  <c r="G117" i="20"/>
  <c r="G73" i="20"/>
  <c r="G100" i="20"/>
  <c r="G8" i="20"/>
  <c r="M125" i="20"/>
  <c r="M120" i="20" s="1"/>
  <c r="M62" i="20"/>
  <c r="M55" i="20" s="1"/>
  <c r="M12" i="18"/>
  <c r="M44" i="18"/>
  <c r="M42" i="18" s="1"/>
  <c r="M36" i="18"/>
  <c r="M32" i="18" s="1"/>
  <c r="M24" i="18"/>
  <c r="M21" i="18" s="1"/>
  <c r="M16" i="18"/>
  <c r="G42" i="18"/>
  <c r="M106" i="17"/>
  <c r="M79" i="17"/>
  <c r="M30" i="17"/>
  <c r="G106" i="17"/>
  <c r="M86" i="17"/>
  <c r="M85" i="17" s="1"/>
  <c r="G79" i="17"/>
  <c r="G30" i="17"/>
  <c r="G23" i="17"/>
  <c r="M75" i="17"/>
  <c r="M72" i="17" s="1"/>
  <c r="M57" i="17"/>
  <c r="M54" i="17" s="1"/>
  <c r="G8" i="17"/>
  <c r="M8" i="16"/>
  <c r="M97" i="16"/>
  <c r="M85" i="16"/>
  <c r="M76" i="16" s="1"/>
  <c r="G8" i="16"/>
  <c r="M221" i="15"/>
  <c r="M8" i="15"/>
  <c r="M240" i="15"/>
  <c r="M82" i="15"/>
  <c r="G221" i="15"/>
  <c r="G82" i="15"/>
  <c r="M237" i="15"/>
  <c r="M234" i="15" s="1"/>
  <c r="M165" i="15"/>
  <c r="M160" i="15" s="1"/>
  <c r="G8" i="15"/>
  <c r="M284" i="14"/>
  <c r="M99" i="14"/>
  <c r="M182" i="14"/>
  <c r="M53" i="14"/>
  <c r="M115" i="14"/>
  <c r="M274" i="14"/>
  <c r="M229" i="14"/>
  <c r="M123" i="14"/>
  <c r="M8" i="14"/>
  <c r="G274" i="14"/>
  <c r="G229" i="14"/>
  <c r="G182" i="14"/>
  <c r="G115" i="14"/>
  <c r="G99" i="14"/>
  <c r="M356" i="14"/>
  <c r="M352" i="14" s="1"/>
  <c r="M350" i="14"/>
  <c r="M346" i="14" s="1"/>
  <c r="M345" i="14"/>
  <c r="M344" i="14" s="1"/>
  <c r="M325" i="14"/>
  <c r="M324" i="14" s="1"/>
  <c r="G284" i="14"/>
  <c r="M241" i="14"/>
  <c r="M240" i="14" s="1"/>
  <c r="G238" i="14"/>
  <c r="G211" i="14"/>
  <c r="M209" i="14"/>
  <c r="M206" i="14" s="1"/>
  <c r="M131" i="14"/>
  <c r="M130" i="14" s="1"/>
  <c r="G53" i="14"/>
  <c r="G8" i="14"/>
  <c r="M34" i="14"/>
  <c r="M28" i="14" s="1"/>
  <c r="M54" i="13"/>
  <c r="M28" i="13"/>
  <c r="G79" i="13"/>
  <c r="G54" i="13"/>
  <c r="G28" i="13"/>
  <c r="M17" i="13"/>
  <c r="M8" i="13" s="1"/>
  <c r="AF90" i="13"/>
  <c r="M248" i="12"/>
  <c r="M206" i="12"/>
  <c r="M89" i="12"/>
  <c r="M8" i="12"/>
  <c r="M229" i="12"/>
  <c r="M247" i="12"/>
  <c r="M242" i="12" s="1"/>
  <c r="G197" i="12"/>
  <c r="G189" i="12"/>
  <c r="G8" i="12"/>
  <c r="J60" i="1"/>
  <c r="J48" i="1"/>
  <c r="J44" i="1"/>
  <c r="J53" i="1"/>
  <c r="J45" i="1"/>
  <c r="J39" i="1"/>
  <c r="J63" i="1" s="1"/>
  <c r="J61" i="1"/>
  <c r="J59" i="1"/>
  <c r="J57" i="1"/>
  <c r="J55" i="1"/>
  <c r="J49" i="1"/>
  <c r="J43" i="1"/>
  <c r="J62" i="1"/>
  <c r="J58" i="1"/>
  <c r="J56" i="1"/>
  <c r="J54" i="1"/>
  <c r="J52" i="1"/>
  <c r="J50" i="1"/>
  <c r="J46" i="1"/>
  <c r="J42" i="1"/>
  <c r="J40" i="1"/>
  <c r="J51" i="1"/>
  <c r="J47" i="1"/>
  <c r="J41" i="1"/>
  <c r="J28" i="1"/>
  <c r="J26" i="1"/>
  <c r="G38" i="1"/>
  <c r="F38" i="1"/>
  <c r="J23" i="1"/>
  <c r="J24" i="1"/>
  <c r="J25" i="1"/>
  <c r="J27" i="1"/>
  <c r="E24" i="1"/>
  <c r="G24" i="1"/>
  <c r="E26" i="1"/>
  <c r="G26" i="1"/>
  <c r="J127" i="1" l="1"/>
  <c r="J125" i="1"/>
  <c r="J121" i="1"/>
  <c r="J117" i="1"/>
  <c r="J113" i="1"/>
  <c r="J132" i="1"/>
  <c r="J129" i="1"/>
  <c r="J119" i="1"/>
  <c r="J124" i="1"/>
  <c r="J111" i="1"/>
  <c r="J109" i="1"/>
  <c r="J107" i="1"/>
  <c r="J131" i="1"/>
  <c r="J123" i="1"/>
  <c r="J115" i="1"/>
  <c r="J116" i="1"/>
  <c r="J105" i="1"/>
  <c r="J133" i="1"/>
  <c r="J128" i="1"/>
  <c r="J122" i="1"/>
  <c r="J110" i="1"/>
  <c r="J77" i="1"/>
  <c r="J126" i="1"/>
  <c r="J108" i="1"/>
  <c r="J103" i="1"/>
  <c r="J101" i="1"/>
  <c r="J99" i="1"/>
  <c r="J95" i="1"/>
  <c r="J93" i="1"/>
  <c r="J91" i="1"/>
  <c r="J89" i="1"/>
  <c r="J85" i="1"/>
  <c r="J83" i="1"/>
  <c r="J78" i="1"/>
  <c r="J130" i="1"/>
  <c r="J112" i="1"/>
  <c r="J104" i="1"/>
  <c r="J102" i="1"/>
  <c r="J100" i="1"/>
  <c r="J98" i="1"/>
  <c r="J96" i="1"/>
  <c r="J94" i="1"/>
  <c r="J92" i="1"/>
  <c r="J90" i="1"/>
  <c r="J88" i="1"/>
  <c r="J86" i="1"/>
  <c r="J84" i="1"/>
  <c r="J82" i="1"/>
  <c r="J80" i="1"/>
  <c r="J76" i="1"/>
  <c r="J114" i="1"/>
  <c r="J106" i="1"/>
  <c r="J79" i="1"/>
  <c r="J75" i="1"/>
  <c r="J120" i="1"/>
  <c r="J97" i="1"/>
  <c r="J87" i="1"/>
  <c r="J81" i="1"/>
  <c r="J74" i="1"/>
  <c r="G28" i="1"/>
  <c r="G27" i="1" s="1"/>
  <c r="G29" i="1" s="1"/>
  <c r="A28" i="1"/>
  <c r="J134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Petr Hanáček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<sst xmlns="http://schemas.openxmlformats.org/spreadsheetml/2006/main" count="8766" uniqueCount="2140">
  <si>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</si>
  <si>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</si>
  <si>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</si>
  <si>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</si>
  <si>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</si>
  <si>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</si>
  <si>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</si>
  <si>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</si>
  <si>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</si>
  <si>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</si>
  <si>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</si>
  <si>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</si>
  <si>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</si>
  <si>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</si>
  <si>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</si>
  <si>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</si>
  <si>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</si>
  <si>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</si>
  <si>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</si>
  <si>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</si>
  <si>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</si>
  <si>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</si>
  <si>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</si>
  <si>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</si>
  <si>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</si>
  <si>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</si>
  <si>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</si>
  <si>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</si>
  <si>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</si>
  <si>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</si>
  <si>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</si>
  <si>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</si>
  <si>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</si>
  <si>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</si>
  <si>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</si>
  <si>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</si>
  <si>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</si>
  <si>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</si>
  <si>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</si>
  <si>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</si>
  <si>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</si>
  <si>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10943-003-000_R01</t>
  </si>
  <si>
    <t>AREÁL KOUPALIŠTĚ VE VIZOVICÍCH</t>
  </si>
  <si>
    <t>HUTNÍ PROJEKT Frýdek-Místek a.s.</t>
  </si>
  <si>
    <t>28. října 1495</t>
  </si>
  <si>
    <t>Frýdek-Místek-Místek</t>
  </si>
  <si>
    <t>73801</t>
  </si>
  <si>
    <t>45193584</t>
  </si>
  <si>
    <t>CZ45193584</t>
  </si>
  <si>
    <t>Stavba</t>
  </si>
  <si>
    <t>Stavební objekt</t>
  </si>
  <si>
    <t>SO01</t>
  </si>
  <si>
    <t>VÍCEÚČELOVÝ BAZÉN</t>
  </si>
  <si>
    <t>D1.01a</t>
  </si>
  <si>
    <t>Víceúčelový bazén</t>
  </si>
  <si>
    <t>D1.01b</t>
  </si>
  <si>
    <t>Brodítka</t>
  </si>
  <si>
    <t>D1.01d</t>
  </si>
  <si>
    <t>Objekty technologie</t>
  </si>
  <si>
    <t>D1.04</t>
  </si>
  <si>
    <t>Zdravotně technické instalace</t>
  </si>
  <si>
    <t>D1.06</t>
  </si>
  <si>
    <t>Vzduchotechnika</t>
  </si>
  <si>
    <t>D1.08</t>
  </si>
  <si>
    <t>elektroinstalace silnoproudé</t>
  </si>
  <si>
    <t>D1.12a</t>
  </si>
  <si>
    <t>Víceúčelový bazén-nerez</t>
  </si>
  <si>
    <t>D1.12b</t>
  </si>
  <si>
    <t>Brodítka + sprchy</t>
  </si>
  <si>
    <t>SO02</t>
  </si>
  <si>
    <t>Zpevněné plochy</t>
  </si>
  <si>
    <t>E</t>
  </si>
  <si>
    <t>Rozpočet projektanta</t>
  </si>
  <si>
    <t>SO03</t>
  </si>
  <si>
    <t>VNITŘNÍ AREÁLOVÉ ROZVODY</t>
  </si>
  <si>
    <t>D3.01</t>
  </si>
  <si>
    <t>rozvody nn</t>
  </si>
  <si>
    <t>D3.02</t>
  </si>
  <si>
    <t>kanalizace</t>
  </si>
  <si>
    <t>D3.03</t>
  </si>
  <si>
    <t>vodovod</t>
  </si>
  <si>
    <t>SO04</t>
  </si>
  <si>
    <t>Přípojka kanalizace</t>
  </si>
  <si>
    <t>PŘÍPOJKA KANALIZACE</t>
  </si>
  <si>
    <t>Provozní soubor</t>
  </si>
  <si>
    <t>PS01</t>
  </si>
  <si>
    <t>Bazénová technologie</t>
  </si>
  <si>
    <t>01</t>
  </si>
  <si>
    <t>1.Bazén</t>
  </si>
  <si>
    <t>02</t>
  </si>
  <si>
    <t>2. Potrubní rozvody</t>
  </si>
  <si>
    <t>3</t>
  </si>
  <si>
    <t>Tepelné čerpadlo</t>
  </si>
  <si>
    <t>Celkem za stavbu</t>
  </si>
  <si>
    <t>CZK</t>
  </si>
  <si>
    <t>#POPR</t>
  </si>
  <si>
    <t>Popis rozpočtu: D1.01d - Objekty technologie</t>
  </si>
  <si>
    <t>Rozpočet obsahuje dílčí objekty :</t>
  </si>
  <si>
    <t>- objekt filtrů</t>
  </si>
  <si>
    <t>- žb.akumulační nádrž a šachta</t>
  </si>
  <si>
    <t>Rekapitulace dílů</t>
  </si>
  <si>
    <t>Typ dílu</t>
  </si>
  <si>
    <t>_1</t>
  </si>
  <si>
    <t>Zařízení 1 -  větrání strojovny</t>
  </si>
  <si>
    <t>0</t>
  </si>
  <si>
    <t>Nepřiřazený díl</t>
  </si>
  <si>
    <t>001</t>
  </si>
  <si>
    <t>zemní práce</t>
  </si>
  <si>
    <t>045</t>
  </si>
  <si>
    <t>podkladní a vedl. konstrukce</t>
  </si>
  <si>
    <t>087</t>
  </si>
  <si>
    <t>potrubí z trub plastických</t>
  </si>
  <si>
    <t>089</t>
  </si>
  <si>
    <t>drobné objekty a zařízení</t>
  </si>
  <si>
    <t>1</t>
  </si>
  <si>
    <t>TĚLESO BAZÉNU</t>
  </si>
  <si>
    <t>Zemní práce</t>
  </si>
  <si>
    <t>1.</t>
  </si>
  <si>
    <t>2</t>
  </si>
  <si>
    <t>VNITŘNÍ VESTAVBY DO BAZÉNU</t>
  </si>
  <si>
    <t>Základy a zvláštní zakládání</t>
  </si>
  <si>
    <t>2,01</t>
  </si>
  <si>
    <t>Potrubí a tvarovky PPR D50</t>
  </si>
  <si>
    <t>BAZÉNOVÁ HYDRAULIKA</t>
  </si>
  <si>
    <t>Svislé a kompletní konstrukce</t>
  </si>
  <si>
    <t>3.</t>
  </si>
  <si>
    <t>35</t>
  </si>
  <si>
    <t>Zařízení 2 -  větrání akumulační nádrže</t>
  </si>
  <si>
    <t>4</t>
  </si>
  <si>
    <t>Vodorovné konstrukce</t>
  </si>
  <si>
    <t>VYBAVENÍ BAZÉNU</t>
  </si>
  <si>
    <t>43</t>
  </si>
  <si>
    <t>Schodiště</t>
  </si>
  <si>
    <t>5</t>
  </si>
  <si>
    <t>ATRAKCE</t>
  </si>
  <si>
    <t>Komunikace</t>
  </si>
  <si>
    <t>62</t>
  </si>
  <si>
    <t>Úpravy povrchů vnější</t>
  </si>
  <si>
    <t>63</t>
  </si>
  <si>
    <t>Podlahy a podlahové konstrukce</t>
  </si>
  <si>
    <t>8</t>
  </si>
  <si>
    <t>Trubní vedení</t>
  </si>
  <si>
    <t>91</t>
  </si>
  <si>
    <t>Doplňující práce na komunikaci</t>
  </si>
  <si>
    <t>930</t>
  </si>
  <si>
    <t>hodinové zůčtovací sazby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</si>
  <si>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</si>
  <si>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</si>
  <si>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</si>
  <si>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</si>
  <si>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</si>
  <si>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</si>
  <si>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998</t>
  </si>
  <si>
    <t>Přesuny hmot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</si>
  <si>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</si>
  <si>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</si>
  <si>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</si>
  <si>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</si>
  <si>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</si>
  <si>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</si>
  <si>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</si>
  <si>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</si>
  <si>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721</t>
  </si>
  <si>
    <t>Vnitřní kanalizace</t>
  </si>
  <si>
    <t>722</t>
  </si>
  <si>
    <t>Vnitřní vodovod</t>
  </si>
  <si>
    <t>vodovod vnitřní</t>
  </si>
  <si>
    <t>725</t>
  </si>
  <si>
    <t>Zařizovací předměty</t>
  </si>
  <si>
    <t>732</t>
  </si>
  <si>
    <t>Strojovny</t>
  </si>
  <si>
    <t>734</t>
  </si>
  <si>
    <t>Armatury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</si>
  <si>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</si>
  <si>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</si>
  <si>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</si>
  <si>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</si>
  <si>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</si>
  <si>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</si>
  <si>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</si>
  <si>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</si>
  <si>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769</t>
  </si>
  <si>
    <t>Otvorové prvky z plastu</t>
  </si>
  <si>
    <t>783</t>
  </si>
  <si>
    <t>Nátěry</t>
  </si>
  <si>
    <t>E.01</t>
  </si>
  <si>
    <t>KABELY A VODIČE (strojovny,rozváděč)</t>
  </si>
  <si>
    <t>E.02</t>
  </si>
  <si>
    <t>SVÍTIDLA VČETNĚ ZDROJŮ</t>
  </si>
  <si>
    <t>E.03</t>
  </si>
  <si>
    <t xml:space="preserve">PŘÍSTROJE </t>
  </si>
  <si>
    <t>E.04</t>
  </si>
  <si>
    <t>ÚLOŽNÝ MATERIÁL</t>
  </si>
  <si>
    <t>E.05</t>
  </si>
  <si>
    <t>UZEMNĚNÍ A BLESKOSVODY</t>
  </si>
  <si>
    <t>E.06</t>
  </si>
  <si>
    <t>REVIZE A HZS</t>
  </si>
  <si>
    <t>E.07.1</t>
  </si>
  <si>
    <t xml:space="preserve">ROZVÁDĚČ RMS01.1 </t>
  </si>
  <si>
    <t>E.07.2</t>
  </si>
  <si>
    <t xml:space="preserve">ROZVÁDĚČ RMS01 </t>
  </si>
  <si>
    <t>M21</t>
  </si>
  <si>
    <t>Elektromontáže</t>
  </si>
  <si>
    <t>M46</t>
  </si>
  <si>
    <t>Zemní práce při montážích</t>
  </si>
  <si>
    <t>M99</t>
  </si>
  <si>
    <t>Ostatní práce "M"</t>
  </si>
  <si>
    <t>D96</t>
  </si>
  <si>
    <t>Přesuny suti a vybouraných hmot</t>
  </si>
  <si>
    <t>PSU</t>
  </si>
  <si>
    <t>VN</t>
  </si>
  <si>
    <t>VON</t>
  </si>
  <si>
    <t>Vedlejší a ostatní náklady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</si>
  <si>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</si>
  <si>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</si>
  <si>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</si>
  <si>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</si>
  <si>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</si>
  <si>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</si>
  <si>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</si>
  <si>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</si>
  <si>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</si>
  <si>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</si>
  <si>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</si>
  <si>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</si>
  <si>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</si>
  <si>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</si>
  <si>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</si>
  <si>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</si>
  <si>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</si>
  <si>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</si>
  <si>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</si>
  <si>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</si>
  <si>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</si>
  <si>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</si>
  <si>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</si>
  <si>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</si>
  <si>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</si>
  <si>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</si>
  <si>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</si>
  <si>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</si>
  <si>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</si>
  <si>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131201111R00</t>
  </si>
  <si>
    <t>Hloubení nezapažených jam a zářezů do 100 m3, v hornině 3, hloubení strojně</t>
  </si>
  <si>
    <t>m3</t>
  </si>
  <si>
    <t>800-1</t>
  </si>
  <si>
    <t>RTS 20/ I</t>
  </si>
  <si>
    <t>RTS 19/ I</t>
  </si>
  <si>
    <t>Práce</t>
  </si>
  <si>
    <t>POL1_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</si>
  <si>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</si>
  <si>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SPI</t>
  </si>
  <si>
    <t xml:space="preserve">technologické rozvody okolo bazénu, průměrná : </t>
  </si>
  <si>
    <t>VV</t>
  </si>
  <si>
    <t>hloubka 800 mm, cca : 40*3,4*0,8</t>
  </si>
  <si>
    <t>131201119R00</t>
  </si>
  <si>
    <t xml:space="preserve">Hloubení nezapažených jam a zářezů příplatek za lepivost, v hornině 3,  </t>
  </si>
  <si>
    <t>132201210R00</t>
  </si>
  <si>
    <t xml:space="preserve">Hloubení rýh šířky přes 60 do 200 cm do 50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</si>
  <si>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</si>
  <si>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základy - skluzavka - z.s.-1,610 m : 5,85*1,9*1,3</t>
  </si>
  <si>
    <t>5,85*1,5*1,3</t>
  </si>
  <si>
    <t>132201211R00</t>
  </si>
  <si>
    <t xml:space="preserve">Hloubení rýh šířky přes 60 do 200 cm do 100 m3, v hornině 3, hloubení strojně </t>
  </si>
  <si>
    <t>hloubka 800 mm, cca : (0,6*0,4+0,6*0,5+0,6*0,6*2+3,5*0,9+37*0,9)*0,8</t>
  </si>
  <si>
    <t>(11,5*0,3+3*0,8+45*0,9)*0,8</t>
  </si>
  <si>
    <t>132201219R00</t>
  </si>
  <si>
    <t xml:space="preserve">Hloubení rýh šířky přes 60 do 200 cm příplatek za lepivost, v hornině 3,  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</si>
  <si>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</si>
  <si>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</si>
  <si>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</si>
  <si>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základy - skluzavka : 25,857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</si>
  <si>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</si>
  <si>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</si>
  <si>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</si>
  <si>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technologické rozvody : 67,248+108,8</t>
  </si>
  <si>
    <t>167101101R00</t>
  </si>
  <si>
    <t>Nakládání, skládání, překládání neulehlého výkopku nakládání výkopku_x000D_
 do 100 m3, z horniny 1 až 4</t>
  </si>
  <si>
    <t>167101102R00</t>
  </si>
  <si>
    <t>Nakládání, skládání, překládání neulehlého výkopku nakládání výkopku_x000D_
 přes 100 m3, z horniny 1 až 4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</si>
  <si>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</si>
  <si>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</si>
  <si>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</si>
  <si>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</si>
  <si>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</si>
  <si>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vnitřní bazén pod dnem : (23*2,95+1,5*1,53)*0,4</t>
  </si>
  <si>
    <t>(5,18*2,95-0,35*0,35+2,5*1+16,81*2,95+5,5*0,6)*0,4</t>
  </si>
  <si>
    <t>(24,4*5,6-1,5*0,6*3-0,35*0,35)*0,4</t>
  </si>
  <si>
    <t>(4,38*13,5-2,5*0,8-1*0,8-0,6*0,6*6)*0,7</t>
  </si>
  <si>
    <t xml:space="preserve">zásypy vně bazénového tělesa : </t>
  </si>
  <si>
    <t>řez D-D : 1,35*0,9*10,4-0,6*0,6*0,9</t>
  </si>
  <si>
    <t>řez E-E : (0,35*0,3+1,5*0,75)*13,25</t>
  </si>
  <si>
    <t>řez F-F : 7,3*2,3*0,4</t>
  </si>
  <si>
    <t>řez H-H : 1,2*1,1*10,35</t>
  </si>
  <si>
    <t>řez I-I : (0,4*0,27+1,5*0,5)*14,8</t>
  </si>
  <si>
    <t>řez J-J : 5,3*0,8*0,5</t>
  </si>
  <si>
    <t>R : 5</t>
  </si>
  <si>
    <t>základy - skluzavka - patky mimo bazén : 25,85</t>
  </si>
  <si>
    <t>odpočet patky : -(0,9*0,9*3+0,6*0,6*2+1,5*0,4)*1,3</t>
  </si>
  <si>
    <t>technologické rozvody - recyklát tl.300 mm : 40*3,4*0,3</t>
  </si>
  <si>
    <t>viz pol.13220-1211 : (0,6*0,4+0,6*0,5+0,6*0,6*2+3,5*0,9+37*0,9)*0,3</t>
  </si>
  <si>
    <t>(11,5*0,3+3*0,8+45*0,9)*0,3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</si>
  <si>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</si>
  <si>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</si>
  <si>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</si>
  <si>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technologické rozvody tl.400 mm : 40*3,4*0,4</t>
  </si>
  <si>
    <t>viz pol.13220-1211 : (0,6*0,4+0,6*0,5+0,6*0,6*2+3,5*0,9+37*0,9)*0,4</t>
  </si>
  <si>
    <t>(11,5*0,3+3*0,8+45*0,9)*0,4</t>
  </si>
  <si>
    <t>175101109R00</t>
  </si>
  <si>
    <t xml:space="preserve">Obsyp potrubí příplatek za prohození sypaniny </t>
  </si>
  <si>
    <t>199000005R00</t>
  </si>
  <si>
    <t>Poplatky za skládku zeminy 1- 4</t>
  </si>
  <si>
    <t>t</t>
  </si>
  <si>
    <t>(25,857+176,048)*1,65</t>
  </si>
  <si>
    <t>583318074R</t>
  </si>
  <si>
    <t>kamenivo přírodní těžené frakce 16,0 až 32,0 mm; třída B; Zlínský kraj</t>
  </si>
  <si>
    <t>SPCM</t>
  </si>
  <si>
    <t>Specifikace</t>
  </si>
  <si>
    <t>POL3_</t>
  </si>
  <si>
    <t xml:space="preserve">vnitřní bazén pod dnem : </t>
  </si>
  <si>
    <t xml:space="preserve">hrubá vrstva 4/32 mm s odstupňovaným : </t>
  </si>
  <si>
    <t>granulováním, E def = 45 MPa : 147,7232*1,85</t>
  </si>
  <si>
    <t>59691003.AR</t>
  </si>
  <si>
    <t>recyklát  betonový; frakce 32,0 až 120,0 mm</t>
  </si>
  <si>
    <t>zásypy vně bazénového tělesa : 68,8059*2</t>
  </si>
  <si>
    <t>20,975*2</t>
  </si>
  <si>
    <t>technologické rozvody : 66,018*2</t>
  </si>
  <si>
    <t>212753113R00</t>
  </si>
  <si>
    <t>Plastové drenážní trubky montáž ohebné plastové drenážní trubky do rýhy, DN 80, bez lože</t>
  </si>
  <si>
    <t>m</t>
  </si>
  <si>
    <t>827-1</t>
  </si>
  <si>
    <t>drenáž : 150</t>
  </si>
  <si>
    <t>212971110R00</t>
  </si>
  <si>
    <t xml:space="preserve">Zřízení opláštění odvod. trativodů z geotextilie o sklonu do 2,5,  </t>
  </si>
  <si>
    <t>m2</t>
  </si>
  <si>
    <t>800-2</t>
  </si>
  <si>
    <t>v rýze nebo v zářezu se stěnami,</t>
  </si>
  <si>
    <t>trubka DN 80 : 150*6,28*0,04</t>
  </si>
  <si>
    <t>215901101RT5</t>
  </si>
  <si>
    <t>Zhutnění podloží z rostlé horniny 1 až 4 pod násypy z hornin soudržných do 92% PS a nesoudržných  sypkých relativní ulehlosti l(d) do 0,8 vibrační deskou</t>
  </si>
  <si>
    <t>z rostlé horniny tř.1 - 4 pod násypy z hornin soudržných do 92% PS a hornin nesoudržných sypkých relativní ulehlosti I(d) do 0,8</t>
  </si>
  <si>
    <t>skluzavka - patky : 5,85*(1,9+1,5)</t>
  </si>
  <si>
    <t>271531114R00</t>
  </si>
  <si>
    <t>Polštáře zhutněné pod základy kamenivo drcené, frakce 8 - 16 mm</t>
  </si>
  <si>
    <t xml:space="preserve">pod dno bazénu tl.50 mm : </t>
  </si>
  <si>
    <t xml:space="preserve">jemná vrstva 4/8 mm, plošná tolerance +-5 mm : </t>
  </si>
  <si>
    <t>technická specifikace materiálu - viz výkres základů : (25*14+5*14)*0,05</t>
  </si>
  <si>
    <t>274321411R00</t>
  </si>
  <si>
    <t>Beton základových pasů železový třídy C 25/30</t>
  </si>
  <si>
    <t>801-1</t>
  </si>
  <si>
    <t>včetně dodávky a uložení betonu, bez výztuže</t>
  </si>
  <si>
    <t xml:space="preserve">přídavné betony a dnové kanály : </t>
  </si>
  <si>
    <t>PB1 : 0,6*0,5*7,7</t>
  </si>
  <si>
    <t>PB2 : (0,25*0,27+0,37*0,77)*14,8</t>
  </si>
  <si>
    <t>PB3 : (0,607*0,67+0,35*0,29)*13,5</t>
  </si>
  <si>
    <t>PB4 : (1,1*0,7+0,15*0,15)*9,9</t>
  </si>
  <si>
    <t>PB5 : 1,2*0,3*13,2</t>
  </si>
  <si>
    <t>PB6 : (0,5*0,82+0,3*0,15+0,5*0,3+0,35*0,15)*5,5</t>
  </si>
  <si>
    <t>PB7 : (0,68*0,5+0,45*0,22)*18,9</t>
  </si>
  <si>
    <t>PB8 : 1,1*0,5*10,5</t>
  </si>
  <si>
    <t>PB9 : 1,1*0,27*15,2</t>
  </si>
  <si>
    <t>PB10 : (0,45*0,67+0,22*0,6+0,35*0,7)*5</t>
  </si>
  <si>
    <t>PB11 : (0,27*0,5+2,5*0,7)*2,5</t>
  </si>
  <si>
    <t>PB12 : 0,5*0,7*8,4</t>
  </si>
  <si>
    <t>PB13,14 : 0,6*0,5*49</t>
  </si>
  <si>
    <t>PB15 : 0,6*0,5*4,5</t>
  </si>
  <si>
    <t>PB16 : 0,6*0,7*3,6</t>
  </si>
  <si>
    <t>PB17 : 0,8*0,7*3,5</t>
  </si>
  <si>
    <t>PB18 : (1,75*0,27+0,37*0,77)*2,7</t>
  </si>
  <si>
    <t>274354111R00</t>
  </si>
  <si>
    <t>Bednění základových pasů, prahů, věnců, ostruh zřízení bednění</t>
  </si>
  <si>
    <t>821-1</t>
  </si>
  <si>
    <t>PB1 : 7,7*0,7</t>
  </si>
  <si>
    <t>PB2 : 14,8*(0,9+1)</t>
  </si>
  <si>
    <t>PB3 : 13,5*1,5</t>
  </si>
  <si>
    <t>PB4 : 9,9*0,9</t>
  </si>
  <si>
    <t>PB5 : 13,2*0,5*2</t>
  </si>
  <si>
    <t>PB6 : 5,5*2</t>
  </si>
  <si>
    <t>PB7 : 18,9*(1+1)</t>
  </si>
  <si>
    <t>PB8 : 10,5*0,7</t>
  </si>
  <si>
    <t>PB9 : 15,2*0,5*2</t>
  </si>
  <si>
    <t>PB10 : 5*1*2</t>
  </si>
  <si>
    <t>PB11 : 2,5*1*2</t>
  </si>
  <si>
    <t>PB12 : 8,4*1</t>
  </si>
  <si>
    <t>PB13,14 : 49*0,7*2</t>
  </si>
  <si>
    <t>PB15 : 4,5*0,7*2</t>
  </si>
  <si>
    <t>PB16 : 3,6*1*2</t>
  </si>
  <si>
    <t>PB17 : 3,5*1*2</t>
  </si>
  <si>
    <t>PB18 : 2,7*(1+1)</t>
  </si>
  <si>
    <t>274354211R00</t>
  </si>
  <si>
    <t>Bednění základových pasů, prahů, věnců, ostruh odstranění bednění</t>
  </si>
  <si>
    <t>274361821R00</t>
  </si>
  <si>
    <t>Výztuž základových pasů z betonářské oceli 10 505 (R)</t>
  </si>
  <si>
    <t>přídavné betony - viz výkaz výztuže : 994,732*0,001</t>
  </si>
  <si>
    <t>275321411R00</t>
  </si>
  <si>
    <t>Beton základových patek železový třídy C 25/30</t>
  </si>
  <si>
    <t>bez dodávky a uložení výztuže</t>
  </si>
  <si>
    <t>skluzavka : (0,9*0,9*3+0,6*0,6*2+1,5*0,4)*1,36</t>
  </si>
  <si>
    <t>0,6*0,6*1,05*2</t>
  </si>
  <si>
    <t>275354111R00</t>
  </si>
  <si>
    <t>Bednění základových patek a bloků zřízení bednění</t>
  </si>
  <si>
    <t>skluzavka : (0,9*4*3+0,6*4*2+3,8)*1,5</t>
  </si>
  <si>
    <t>0,6*4*2*1,2</t>
  </si>
  <si>
    <t>275354211R00</t>
  </si>
  <si>
    <t>Bednění základových patek a bloků odstranění bednění</t>
  </si>
  <si>
    <t>275361821R00</t>
  </si>
  <si>
    <t>Výztuž základových patek z betonářské oceli 10 505(R)</t>
  </si>
  <si>
    <t>včetně distančních prvků</t>
  </si>
  <si>
    <t>skluzavka - viz výkaz výztuže : 162,984*0,001</t>
  </si>
  <si>
    <t>275361921RT4</t>
  </si>
  <si>
    <t>Výztuž základových patek ze svařovaných sítí průměr drátu 6 mm, velikost oka 100/100 mm</t>
  </si>
  <si>
    <t>skluzavka - viz výkaz výztuže : 36*0,001</t>
  </si>
  <si>
    <t>289970111R00</t>
  </si>
  <si>
    <t>Geotextílie separační, filtrační, zpevňující polypropylén, 300 g/m2</t>
  </si>
  <si>
    <t>viz pol.17410-1101 : 328,68</t>
  </si>
  <si>
    <t>R_3042023</t>
  </si>
  <si>
    <t>Montáž ocelové chráničky - drenáže</t>
  </si>
  <si>
    <t xml:space="preserve">m     </t>
  </si>
  <si>
    <t>Vlastní</t>
  </si>
  <si>
    <t>Indiv</t>
  </si>
  <si>
    <t>přídavný beton : 10</t>
  </si>
  <si>
    <t>stávající beton - vrtání : 3</t>
  </si>
  <si>
    <t>14211110R</t>
  </si>
  <si>
    <t>trubka bezešvá hladká kruhová 11353; svařitelnost zaručená; vnější průměr 152,0 mm; tloušťka stěny 4,5 mm</t>
  </si>
  <si>
    <t>drenáže : 13</t>
  </si>
  <si>
    <t>28611222.AR</t>
  </si>
  <si>
    <t>trubka plastová drenážní PVC; ohebná; perforovaná po celém obvodu; DN 80,0 mm</t>
  </si>
  <si>
    <t>150*1,03</t>
  </si>
  <si>
    <t>69366198R</t>
  </si>
  <si>
    <t>geotextilie PP; funkce separační, ochranná, výztužná, filtrační; plošná hmotnost 300 g/m2; zpevněná oboustranně</t>
  </si>
  <si>
    <t>37,68*1,15</t>
  </si>
  <si>
    <t>380932224R00</t>
  </si>
  <si>
    <t>Dodatečné vlepování betonářské výztuže vlepení betonářské výztuže, D 10 mm, beton, malta, dovolené namáhání v tahu 8 kN</t>
  </si>
  <si>
    <t>801-4</t>
  </si>
  <si>
    <t>RTS 19/ II</t>
  </si>
  <si>
    <t>PB1 : 31*2*0,1</t>
  </si>
  <si>
    <t>PB2 : 410*0,1+60*2*0,1</t>
  </si>
  <si>
    <t>PB3 : 326*2*0,1</t>
  </si>
  <si>
    <t>PB4 : 40*2*0,1+159*2*0,1</t>
  </si>
  <si>
    <t>PB5 : 114*2*0,1+75*2*0,1</t>
  </si>
  <si>
    <t>PB6 : 22*2*0,1+22*0,1</t>
  </si>
  <si>
    <t>PB7 : 137*2*0,1+76*2*0,1</t>
  </si>
  <si>
    <t>PB8 : 42*2*0,1+42*2*0,1</t>
  </si>
  <si>
    <t>PB9 : (61+61)*2*0,1</t>
  </si>
  <si>
    <t>PB10 : (20+20)*2*0,1</t>
  </si>
  <si>
    <t>PB11 : 30*2*0,1</t>
  </si>
  <si>
    <t>PB12 : 34*2*0,1+34*0,1</t>
  </si>
  <si>
    <t>PB13, PB14 : 294*0,1</t>
  </si>
  <si>
    <t>PB15 : 18*2*0,1</t>
  </si>
  <si>
    <t>PB16 : 15*2*0,1</t>
  </si>
  <si>
    <t>PB17 : 14*2*0,1</t>
  </si>
  <si>
    <t>PB18 : 22*2*0,1</t>
  </si>
  <si>
    <t>451572111R00</t>
  </si>
  <si>
    <t>Lože pod potrubí, stoky a drobné objekty z kameniva drobného těženého 0÷4 mm</t>
  </si>
  <si>
    <t>v otevřeném výkopu,</t>
  </si>
  <si>
    <t>technologické rozvody tl.100 mm : 40*3,4*0,1</t>
  </si>
  <si>
    <t>viz pol.13220-1211 : (0,6*0,4+0,6*0,5+0,6*0,6*2+3,5*0,9+37*0,9)*0,1</t>
  </si>
  <si>
    <t>(11,5*0,3+3*0,8+45*0,9)*0,1</t>
  </si>
  <si>
    <t>R_3042014</t>
  </si>
  <si>
    <t>Bariéra ze soliterních kamenů (valounů)  D+M, skluzavka</t>
  </si>
  <si>
    <t>631312511R00</t>
  </si>
  <si>
    <t xml:space="preserve">Mazanina z betonu prostého tl. přes 50 do 80 mm třídy C 12/15,  </t>
  </si>
  <si>
    <t>(z kameniva) hlazená dřevěným hladítkem</t>
  </si>
  <si>
    <t>Včetně vytvoření dilatačních spár, bez zaplnění.</t>
  </si>
  <si>
    <t>skluzavka - patky tl.50 mm : (1*1*3+0,7*0,7*2+1,6*0,5)*0,05</t>
  </si>
  <si>
    <t>893225111R00</t>
  </si>
  <si>
    <t>Šachtice domovní pro vodoměry z betonu obestavěného prostoru přes  0,75 do 5 m3</t>
  </si>
  <si>
    <t>nebo vodovodní uzávěry se základovou deskou (dnem) z betonu s cementovým potěrem se stěnami z betonu s vyspravením nerovností, s vynecháním prostupů ve stěnách pro potrubí a jeho obetonováním, s dodáním a osazením lehkého litinového poklopu vel. 600 x 600 mm</t>
  </si>
  <si>
    <t>drenáže - čerpací šachta - cca : 0,9*0,9*2,7</t>
  </si>
  <si>
    <t>962052211R00</t>
  </si>
  <si>
    <t>Bourání zdiva železobetonového nadzákladového</t>
  </si>
  <si>
    <t>801-3</t>
  </si>
  <si>
    <t>nebo vybourání otvorů průřezové plochy přes 4 m2 ve zdivu železobetonovém, včetně pomocného lešení o výšce podlahy do 1900 mm a pro zatížení do 1,5 kPa  (150 kg/m2),</t>
  </si>
  <si>
    <t>stáv.stěny bazénu - drenáže - čerpací šachta : 1,2*0,6*2,7</t>
  </si>
  <si>
    <t>970051060R00</t>
  </si>
  <si>
    <t>Jádrové vrtání, kruhové prostupy v železobetonu jádrové vrtání , do D 60 mm</t>
  </si>
  <si>
    <t xml:space="preserve">technologie - stáv.stěny bazénu : </t>
  </si>
  <si>
    <t>prostupy - č.5 : 1</t>
  </si>
  <si>
    <t xml:space="preserve">                 č.6 : 1</t>
  </si>
  <si>
    <t>970051100R00</t>
  </si>
  <si>
    <t>Jádrové vrtání, kruhové prostupy v železobetonu jádrové vrtání , do D 100 mm</t>
  </si>
  <si>
    <t>prostupy - č.2 : 0,9</t>
  </si>
  <si>
    <t xml:space="preserve">                  č.3 : 0,9</t>
  </si>
  <si>
    <t>970051200R00</t>
  </si>
  <si>
    <t>Jádrové vrtání, kruhové prostupy v železobetonu jádrové vrtání , do D 200 mm</t>
  </si>
  <si>
    <t>drenáže : 3</t>
  </si>
  <si>
    <t>prostupy - č.1 : 0,8</t>
  </si>
  <si>
    <t xml:space="preserve">                 č.4 : 0,8</t>
  </si>
  <si>
    <t xml:space="preserve">                 č.7 : 0,8</t>
  </si>
  <si>
    <t xml:space="preserve">                 č.12-14 : 0,8*3</t>
  </si>
  <si>
    <t>998012021R00</t>
  </si>
  <si>
    <t>Přesun hmot pro budovy s nosnou konstr. monolit. výšky do 6 m</t>
  </si>
  <si>
    <t>Přesun hmot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</si>
  <si>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</si>
  <si>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</si>
  <si>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>721176224R00</t>
  </si>
  <si>
    <t>Potrubí KG svodné (ležaté) v zemi vnější průměr D 160 mm, tloušťka stěny 4,0 mm, DN 150</t>
  </si>
  <si>
    <t>800-721</t>
  </si>
  <si>
    <t>včetně tvarovek, objímek. Bez zednických výpomocí.</t>
  </si>
  <si>
    <t>Potrubí včetně tvarovek. Bez zednických výpomocí.</t>
  </si>
  <si>
    <t xml:space="preserve">AN+ šachta - přívod vzduchu : </t>
  </si>
  <si>
    <t>u podlahy : 6</t>
  </si>
  <si>
    <t>pod stropem : 2,5*3</t>
  </si>
  <si>
    <t>R_3042021</t>
  </si>
  <si>
    <t>PVC ventilační hlavice 160 mm  D+M</t>
  </si>
  <si>
    <t xml:space="preserve">ks    </t>
  </si>
  <si>
    <t>AN + šachta : 4</t>
  </si>
  <si>
    <t>998721102R00</t>
  </si>
  <si>
    <t>Přesun hmot pro vnitřní kanalizaci v objektech výšky do 12 m</t>
  </si>
  <si>
    <t>50 m vodorovně, měřeno od těžiště půdorysné plochy skládky do těžiště půdorysné plochy objektu</t>
  </si>
  <si>
    <t>R_3041925</t>
  </si>
  <si>
    <t>El.instalace - uzemnění  D+M, viz samostatný rozpočet</t>
  </si>
  <si>
    <t>soubor</t>
  </si>
  <si>
    <t>Kalkul</t>
  </si>
  <si>
    <t>979081111R00</t>
  </si>
  <si>
    <t>Odvoz suti a vybouraných hmot na skládku do 1 km</t>
  </si>
  <si>
    <t>Přesun suti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</si>
  <si>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</si>
  <si>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</si>
  <si>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</si>
  <si>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</si>
  <si>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</si>
  <si>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</si>
  <si>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979990001R00</t>
  </si>
  <si>
    <t>Poplatek za skládku stavební suti</t>
  </si>
  <si>
    <t>005111020R</t>
  </si>
  <si>
    <t>Vytyčení stavby</t>
  </si>
  <si>
    <t>Soubor</t>
  </si>
  <si>
    <t>VRN</t>
  </si>
  <si>
    <t>POL99_8</t>
  </si>
  <si>
    <t>Vyhotovení protokolu o vytyčení stavby se seznamem souřadnic vytyčených bodů a jejich polohopisnými (S-JTSK) a výškopisnými (Bpv) hodnotami.</t>
  </si>
  <si>
    <t>005121 R</t>
  </si>
  <si>
    <t>Zařízení staveniště</t>
  </si>
  <si>
    <t>POL99_2</t>
  </si>
  <si>
    <t>Veškeré náklady spojené s vybudováním, provozem a odstraněním zařízení staveniště.</t>
  </si>
  <si>
    <t>005124010R</t>
  </si>
  <si>
    <t>Koordinační činnost</t>
  </si>
  <si>
    <t>Koordinace stavebních a technologických dodávek stavby.</t>
  </si>
  <si>
    <t>SUM</t>
  </si>
  <si>
    <t>Geodetické zaměření rohů stavby, stabilizace bodů a sestavení laviček.</t>
  </si>
  <si>
    <t>END</t>
  </si>
  <si>
    <t>131201110R00</t>
  </si>
  <si>
    <t>Hloubení nezapažených jam a zářezů do 50 m3, v hornině 3, hloubení strojně</t>
  </si>
  <si>
    <t>jednoduché : (3,1*3,1+1,52*0,75)*0,85</t>
  </si>
  <si>
    <t>imobilní : (3,5*3,1+1,52*0,75)*0,85</t>
  </si>
  <si>
    <t>162201101R00</t>
  </si>
  <si>
    <t>Vodorovné přemístění výkopku z horniny 1 až 4, na vzdálenost do 20 m</t>
  </si>
  <si>
    <t>174101102R00</t>
  </si>
  <si>
    <t>Zásyp sypaninou se zhutněním v uzavřených prostorách s urovnáním povrchu zásypu s ručním zhutněním</t>
  </si>
  <si>
    <t>jednoduché : 2,5*1,5*0,65+12,8*0,3*0,85</t>
  </si>
  <si>
    <t>imobilní : 2,5*1,5*0,65+13,6*0,3*0,85</t>
  </si>
  <si>
    <t>19,329*1,65</t>
  </si>
  <si>
    <t>59691002.AR</t>
  </si>
  <si>
    <t>recyklát  betonový; frakce 16,0 až 32,0 mm</t>
  </si>
  <si>
    <t>11,607*2</t>
  </si>
  <si>
    <t>271531113R00</t>
  </si>
  <si>
    <t>Polštáře zhutněné pod základy kamenivo hrubé, drcené, frakce 16 - 32 mm</t>
  </si>
  <si>
    <t>jednoduché : 2*1,5*0,2</t>
  </si>
  <si>
    <t>imobilní : 2*1,5*0,2</t>
  </si>
  <si>
    <t>271571111R00</t>
  </si>
  <si>
    <t xml:space="preserve">Polštáře zhutněné pod základy štěrkopísek tříděný,  </t>
  </si>
  <si>
    <t>jednoduché : 2*2*0,05</t>
  </si>
  <si>
    <t>imobilní : 2*2*0,05</t>
  </si>
  <si>
    <t>275321321R00</t>
  </si>
  <si>
    <t>Beton základových patek železový třídy C 20/25</t>
  </si>
  <si>
    <t>jednoduché : 0,55*0,3*1,03</t>
  </si>
  <si>
    <t>2,5*0,5*0,85*2</t>
  </si>
  <si>
    <t>imobilní : 0,55*0,3*0,98</t>
  </si>
  <si>
    <t>2,5*0,7*0,85*2</t>
  </si>
  <si>
    <t>jednoduché : (0,55*0,3)*2*1,2</t>
  </si>
  <si>
    <t>(2,5+0,5)*2*1*2</t>
  </si>
  <si>
    <t>imobilní : (0,55+0,3)*2*1,2</t>
  </si>
  <si>
    <t>(2,5+0,7)*2*1*2</t>
  </si>
  <si>
    <t>275361921RT5</t>
  </si>
  <si>
    <t>Výztuž základových patek ze svařovaných sítí průměr drátu 6 mm, velikost oka 150/150 mm</t>
  </si>
  <si>
    <t>jednoduché : 17,28*3,033*1,3*0,001</t>
  </si>
  <si>
    <t>imobilní : 19,87*3,033*1,3*0,001</t>
  </si>
  <si>
    <t>jednoduché : 2*2</t>
  </si>
  <si>
    <t>imobilní : 2*2</t>
  </si>
  <si>
    <t>P.B. 50 mm - jednoduché : (2,5*0,5*2+0,55*0,3+0,92*0,92)*0,05</t>
  </si>
  <si>
    <t xml:space="preserve">                     imobilní : (2,5*0,7*2+0,55*0,3+0,92*0,92)*0,05</t>
  </si>
  <si>
    <t>631313621R00</t>
  </si>
  <si>
    <t xml:space="preserve">Mazanina z betonu prostého tl. přes 80 do 120 mm třídy C 20/25,  </t>
  </si>
  <si>
    <t xml:space="preserve">přídavný beton tl.100 mm : </t>
  </si>
  <si>
    <t>jednoduché : (2,5*0,5*2+0,55*0,3)*0,1</t>
  </si>
  <si>
    <t>imobilní : (2,5*0,7*2+0,55*0,3)*0,1</t>
  </si>
  <si>
    <t>631351101R00</t>
  </si>
  <si>
    <t>Bednění stěn, rýh a otvorů v podlahách zřízení</t>
  </si>
  <si>
    <t xml:space="preserve">přídavný beton : </t>
  </si>
  <si>
    <t>jednoduché : 11,7*0,3</t>
  </si>
  <si>
    <t>imobilní : 14,5*0,3</t>
  </si>
  <si>
    <t>631351102R00</t>
  </si>
  <si>
    <t>Bednění stěn, rýh a otvorů v podlahách odstranění</t>
  </si>
  <si>
    <t>893215121R00</t>
  </si>
  <si>
    <t>Šachtice domovní pro vodoměry z betonu obestavěného prostoru do  0,75 m3</t>
  </si>
  <si>
    <t>jednoduché : 0,92*0,92*0,7</t>
  </si>
  <si>
    <t>imobilní : 0,92*0,92*0,7</t>
  </si>
  <si>
    <t>R_3041816</t>
  </si>
  <si>
    <t>PVC chránička DN 80   D+M</t>
  </si>
  <si>
    <t>jednoduché : 2</t>
  </si>
  <si>
    <t>imobilní : 2</t>
  </si>
  <si>
    <t>R_3041829</t>
  </si>
  <si>
    <t>Plastový vodotěsný poklop 600x600 mm  D+M, Z9, 5 kN/m2</t>
  </si>
  <si>
    <t>ks</t>
  </si>
  <si>
    <t>filtry : 9,3*4,3*0,9</t>
  </si>
  <si>
    <t>viz pol.13120-1110 : 35,991</t>
  </si>
  <si>
    <t>AN+šachta - podélná strana : 15,05*(1*0,2+1,2*0,55)</t>
  </si>
  <si>
    <t xml:space="preserve">                     boční strany : 4,1*(0,3*0,85+0,65*0,4+1,7*1)*2</t>
  </si>
  <si>
    <t>35,99*1,65</t>
  </si>
  <si>
    <t>R_3041718</t>
  </si>
  <si>
    <t>Ruční začištění jámy, filtry</t>
  </si>
  <si>
    <t>hod</t>
  </si>
  <si>
    <t>31,106*2</t>
  </si>
  <si>
    <t>filtry : 9,3*4,3</t>
  </si>
  <si>
    <t>271531111R00</t>
  </si>
  <si>
    <t>Polštáře zhutněné pod základy kamenivo hrubé, drcené, frakce 16 - 63 mm</t>
  </si>
  <si>
    <t>filtry v.500 mm : 9,3*4,3*0,5</t>
  </si>
  <si>
    <t>273351215RT1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</si>
  <si>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</si>
  <si>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</si>
  <si>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filtry : (9,3+4,3)*2*0,3</t>
  </si>
  <si>
    <t>273351216R00</t>
  </si>
  <si>
    <t>Bednění stěn základových desek odstranění</t>
  </si>
  <si>
    <t>Včetně očištění, vytřídění a uložení bednicího materiálu.</t>
  </si>
  <si>
    <t>273361821R00</t>
  </si>
  <si>
    <t>Výztuž základových desek z betonářské oceli 10 505(R)</t>
  </si>
  <si>
    <t>filtry - viz výkaz výztuže : (109,064+100)*0,001</t>
  </si>
  <si>
    <t>273361921RT8</t>
  </si>
  <si>
    <t>Výztuž základových desek ze svařovaných sítí průměr drátu 8 mm, velikost oka 100/100 mm</t>
  </si>
  <si>
    <t>filtry - viz výkaz výztuže : 513*0,001</t>
  </si>
  <si>
    <t>275313621R00</t>
  </si>
  <si>
    <t>Beton základových patek prostý třídy C 20/25</t>
  </si>
  <si>
    <t>obetonování VZT potrubí : 1</t>
  </si>
  <si>
    <t>základky - viz výkaz výztuže : 64*0,001</t>
  </si>
  <si>
    <t>273321411R0X</t>
  </si>
  <si>
    <t>Železobeton základových desek C 25/30, XC2, XA1</t>
  </si>
  <si>
    <t>filtry v.400 mm : 9,3*4,3*0,4*1,035</t>
  </si>
  <si>
    <t>311351901R00</t>
  </si>
  <si>
    <t>Bednění nadzákladových zdí bednění otvoru plochy do 0,5 m2</t>
  </si>
  <si>
    <t>kus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</si>
  <si>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</si>
  <si>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AN+nádrž - P2 : 1</t>
  </si>
  <si>
    <t xml:space="preserve">                    P3 : 4</t>
  </si>
  <si>
    <t xml:space="preserve">                    P5 : 3</t>
  </si>
  <si>
    <t xml:space="preserve">                    VZT : 1</t>
  </si>
  <si>
    <t>380356211R00</t>
  </si>
  <si>
    <t>Bednění kompletních konstrukcí omítaných z betonu prostého nebo železového obyčejného i vodostavebního, ploch rovinných, zřízení</t>
  </si>
  <si>
    <t>801-5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</si>
  <si>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</si>
  <si>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</si>
  <si>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</t>
  </si>
  <si>
    <t xml:space="preserve">AN+nádrž : </t>
  </si>
  <si>
    <t>jímky : 5,2*0,5</t>
  </si>
  <si>
    <t>stěny : (15,05+3,8)*2*2,56</t>
  </si>
  <si>
    <t>(8*2+6,3*2+3,3*4)*2,06</t>
  </si>
  <si>
    <t>strop : 14,3*3,3</t>
  </si>
  <si>
    <t>380356212R00</t>
  </si>
  <si>
    <t>Bednění kompletních konstrukcí omítaných z betonu prostého nebo železového obyčejného i vodostavebního, ploch rovinných, odbednění</t>
  </si>
  <si>
    <t>380361007R00</t>
  </si>
  <si>
    <t>Výztuž kompletních konstrukcí z oceli z oceli 10 505</t>
  </si>
  <si>
    <t>čistíren odpadních vod (mimo budovy), nádrží, vodojemů, žlabů nebo kanálů , včetně pomocného pracovního lešení o výšce podlahy do 1900 mm a pro zatížení do 1,5 kPa,</t>
  </si>
  <si>
    <t>viz výkaz výztuže : (4082,735+410)*0,001</t>
  </si>
  <si>
    <t>Kari : 1878*0,001</t>
  </si>
  <si>
    <t>380326142RTX</t>
  </si>
  <si>
    <t>Beton komplet.konstr.vodostavební C 30/37 do 30 cm, železobeton, vliv prostředí XC2, XA2</t>
  </si>
  <si>
    <t xml:space="preserve">AN+nádrž, tl.250 mm, systém "bílé vany" : </t>
  </si>
  <si>
    <t>dno : 15,05*3,8*0,25+6,1*0,25*0,45</t>
  </si>
  <si>
    <t>stěny : (15,05+3,3)*2*0,25*2,06+3,3*0,25*2,06</t>
  </si>
  <si>
    <t>strop : 15,05*3,8*0,25-0,9*0,9*0,25*2</t>
  </si>
  <si>
    <t>R_3041802</t>
  </si>
  <si>
    <t>Systémové utěsnění prostupů  D+M, těsnící prvek + hydroizolační malta</t>
  </si>
  <si>
    <t xml:space="preserve">viz detail "těsnosti prostupů" : </t>
  </si>
  <si>
    <t>AN + nádrž - P1 - D50 : 1</t>
  </si>
  <si>
    <t xml:space="preserve">                           - D150 : 6</t>
  </si>
  <si>
    <t xml:space="preserve">                           - D200 : 1</t>
  </si>
  <si>
    <t xml:space="preserve">                      P2 - D100 : 1</t>
  </si>
  <si>
    <t xml:space="preserve">                           - D400 : 1</t>
  </si>
  <si>
    <t xml:space="preserve">                      P3 - D100 : 1</t>
  </si>
  <si>
    <t xml:space="preserve">                           - D200 : 3</t>
  </si>
  <si>
    <t xml:space="preserve">                           - D250 : 1</t>
  </si>
  <si>
    <t xml:space="preserve">                      P4 - D100 : 3</t>
  </si>
  <si>
    <t xml:space="preserve">                      P5 - D100 : 2</t>
  </si>
  <si>
    <t xml:space="preserve">                           - D200 : 2</t>
  </si>
  <si>
    <t xml:space="preserve">                             345x150 mm : 1</t>
  </si>
  <si>
    <t xml:space="preserve">                             990x450 mm : 1</t>
  </si>
  <si>
    <t xml:space="preserve">                             VZT : 1</t>
  </si>
  <si>
    <t>430321314R00</t>
  </si>
  <si>
    <t>Beton schodišťových konstrukcí (stupňů, schodnic, ramen, podest s nosníky) železový třídy C 20/25</t>
  </si>
  <si>
    <t>AN+šachta : 0,3*1*2*2+1,5*2*0,15*2</t>
  </si>
  <si>
    <t>stupně : 0,166*0,3*2*3</t>
  </si>
  <si>
    <t>431351121R00</t>
  </si>
  <si>
    <t>Bednění podest a podstupňových desek přímočarých zřízení</t>
  </si>
  <si>
    <t>včetně podpěrné konstrukce o výšce do 4 m</t>
  </si>
  <si>
    <t>s pomocným lešením o výšce podlahy do 1900 mm a pro zatížení do 1,5 kPa,</t>
  </si>
  <si>
    <t>AN+šachta : 1*2*4+0,9*2*2</t>
  </si>
  <si>
    <t>431351122R00</t>
  </si>
  <si>
    <t>Bednění podest a podstupňových desek přímočarých odstranění</t>
  </si>
  <si>
    <t>434351141R00</t>
  </si>
  <si>
    <t>Bednění stupňů betonovaných na podstupňové desce nebo na terénu přímočarých zřízení</t>
  </si>
  <si>
    <t>AN+šachta : (0,166+0,3)*2*6</t>
  </si>
  <si>
    <t>434351142R00</t>
  </si>
  <si>
    <t>Bednění stupňů betonovaných na podstupňové desce nebo na terénu přímočarých odstranění</t>
  </si>
  <si>
    <t>R_3041785</t>
  </si>
  <si>
    <t>Příplatek za pohledový beton a pemrlování</t>
  </si>
  <si>
    <t>AN+šachta - schody : 2,3988</t>
  </si>
  <si>
    <t>596215021R00</t>
  </si>
  <si>
    <t>Kladení zámkové dlažby do drtě tloušťka dlažby 60 mm, tloušťka lože 40 mm</t>
  </si>
  <si>
    <t>822-1</t>
  </si>
  <si>
    <t>s provedením lože z kameniva drceného, s vyplněním spár, s dvojitým hutněním a se smetením přebytečného materiálu na krajnici. S dodáním hmot pro lože a výplň spár.</t>
  </si>
  <si>
    <t>AN+nádrž : 58,9</t>
  </si>
  <si>
    <t>596291111R00</t>
  </si>
  <si>
    <t>Řezání zámkové dlažby tloušťky 60 mm</t>
  </si>
  <si>
    <t>AN+nádrž : 15,05+3,8</t>
  </si>
  <si>
    <t>592451124R</t>
  </si>
  <si>
    <t>dlažba betonová dvouvrstvá, skladebná; obdélník; dlaždice bez fazety; šedá; l = 200 mm; š = 100 mm; tl. 60,0 mm</t>
  </si>
  <si>
    <t>AN+nádrž : 58,9*1,02</t>
  </si>
  <si>
    <t>622319510R00</t>
  </si>
  <si>
    <t>Zateplení suterénu extrudovaným polysterenem, tloušťky 50 mm</t>
  </si>
  <si>
    <t>nanesení lepicího tmelu na izolační desky, nalepení desek a zajištění talířovými hmoždinkami (6 ks/m2). Bez povrchové úpravy desek.</t>
  </si>
  <si>
    <t>AN+šachta - pod U.T. : 15,15*1+3,8*1*2</t>
  </si>
  <si>
    <t>622319520RU1</t>
  </si>
  <si>
    <t>Zateplení soklu extrudovaným polystyrénem, tloušťky 80 mm, kontaktní nátěr a mozaiková omítka</t>
  </si>
  <si>
    <t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t>
  </si>
  <si>
    <t>AN+šachta - pod U.T. : 15,17*0,35+3,8*0,3*2</t>
  </si>
  <si>
    <t>filtry v.50 mm : 9,3*4,3*0,05</t>
  </si>
  <si>
    <t>631312611R00</t>
  </si>
  <si>
    <t xml:space="preserve">Mazanina z betonu prostého tl. přes 50 do 80 mm třídy C 16/20,  </t>
  </si>
  <si>
    <t xml:space="preserve">AN+šachta : </t>
  </si>
  <si>
    <t>podlaha - spádový beton : 14,3*3,3*0,075</t>
  </si>
  <si>
    <t>odpočet jímky : -(0,9*0,5+0,6*0,6)*0,075</t>
  </si>
  <si>
    <t>odpočet základky : -4,59*0,075</t>
  </si>
  <si>
    <t>631315611R00</t>
  </si>
  <si>
    <t xml:space="preserve">Mazanina z betonu prostého tl. přes 120 do 240 mm třídy C 16/20 ,  </t>
  </si>
  <si>
    <t>AN+šachta - dobetonování u dna bazénu - viz řez P-P : 15,05*0,4*0,4/2</t>
  </si>
  <si>
    <t>631315621R00</t>
  </si>
  <si>
    <t xml:space="preserve">Mazanina z betonu prostého tl. přes 120 do 240 mm třídy C 20/25,  </t>
  </si>
  <si>
    <t>AN+šachta - základy : (1,4*0,5+0,9*1,5+1,9*0,5+1,3*0,8+0,2*0,5+0,7*0,65)*0,25</t>
  </si>
  <si>
    <t>631316115R00</t>
  </si>
  <si>
    <t xml:space="preserve">Mazanina z betonu prostého speciální povrchové úpravy mazanin postřik nových betonových podlah proti prvotnímu vysychání,  </t>
  </si>
  <si>
    <t>631316231R00</t>
  </si>
  <si>
    <t xml:space="preserve">Mazanina z betonu prostého speciální povrchové úpravy mazanin hlazení strojně,  </t>
  </si>
  <si>
    <t>631319161R00</t>
  </si>
  <si>
    <t xml:space="preserve">Příplatek za přehlazení povrchu tloušťka mazaniny do 80 mm 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</si>
  <si>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</si>
  <si>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</si>
  <si>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</si>
  <si>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AN+šachta - základky : 18,9*0,3</t>
  </si>
  <si>
    <t>632451136R00</t>
  </si>
  <si>
    <t>Potěr pískocementový na mazaninách hlazený dřevěným hladítkem_x000D_
 o tloušťce od 40 do 50 mm</t>
  </si>
  <si>
    <t>nebo betonových podkladech (400 kg cementu/m3)</t>
  </si>
  <si>
    <t>639571110R00</t>
  </si>
  <si>
    <t>Podklad pod okapových chodník ze štěrku tl. 100 mm</t>
  </si>
  <si>
    <t>bez obrubníku</t>
  </si>
  <si>
    <t>639571215R00</t>
  </si>
  <si>
    <t>Kačírek pro okapový chodník tl. 150 mm</t>
  </si>
  <si>
    <t>AN+šachta : 8,7</t>
  </si>
  <si>
    <t>639571311R00</t>
  </si>
  <si>
    <t>Textilie proti prorůstání 45 g/m2</t>
  </si>
  <si>
    <t>639561121R00</t>
  </si>
  <si>
    <t>Obrubník pro okapový chodník výšky 250 mm, šedý</t>
  </si>
  <si>
    <t>se zřízením lože z betonu prostého tl. 5 až 10 cm. Včetně dodávky obrubníku.</t>
  </si>
  <si>
    <t>AN+šachta : 18,5</t>
  </si>
  <si>
    <t>952901411R00</t>
  </si>
  <si>
    <t>Vyčištění budov a ostatních objektů ostatních objektů (např. kanálů, zásobníků, kůlen apod.) - vynesení zbytků stavebního rumu, kropení a 2 x zametení podlah, oprášení stěn a výplní otvorů jakékoliv výšky podlaží</t>
  </si>
  <si>
    <t>AN + šachta : 15,05*3,8</t>
  </si>
  <si>
    <t>961055111R00</t>
  </si>
  <si>
    <t>Bourání základů železobetonových</t>
  </si>
  <si>
    <t>nebo vybourání otvorů průřezové plochy přes 4 m2 v základech</t>
  </si>
  <si>
    <t>AN+šachta - dno : (1*1,4+0,85*1,1)*0,45</t>
  </si>
  <si>
    <t>AN+šachta - pro schody : 2*0,85*0,65*2</t>
  </si>
  <si>
    <t>AN+šachta - P1 : 0,25</t>
  </si>
  <si>
    <t>AN+šachta - P2 : 0,25</t>
  </si>
  <si>
    <t xml:space="preserve">                     P3 : 0,25</t>
  </si>
  <si>
    <t xml:space="preserve">                     P4 : 0,25*3</t>
  </si>
  <si>
    <t xml:space="preserve">                     P5 : 0,25*2</t>
  </si>
  <si>
    <t>970051160R00</t>
  </si>
  <si>
    <t>Jádrové vrtání, kruhové prostupy v železobetonu jádrové vrtání , do D 160 mm</t>
  </si>
  <si>
    <t>AN+šachta - P1 : 0,25*6</t>
  </si>
  <si>
    <t>stáv.stěna bazénu - technologie : 12*1,5</t>
  </si>
  <si>
    <t>711823121RT5</t>
  </si>
  <si>
    <t>Ochrana konstrukcí nopovou fólií svisle, výška nopu 8 mm, včetně dodávky fólie</t>
  </si>
  <si>
    <t>800-711</t>
  </si>
  <si>
    <t>AN+šachta - pod U.T. : 15,15*1+3,85*1*2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</si>
  <si>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</si>
  <si>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</si>
  <si>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</si>
  <si>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712372121R00</t>
  </si>
  <si>
    <t xml:space="preserve">Povlakové krytiny střech do 10° termoplasty kotvené do profilovaného plechu nebo do bednění, 4 kotvy/m2, pro tl. izolace do 160 mm, bez dodávky fólie,  </t>
  </si>
  <si>
    <t>včetně ukotvení k podkladu hmoždinkami, svaření všech spojů a překrytí kotev fólií.</t>
  </si>
  <si>
    <t>filtry : 3,85*4,76</t>
  </si>
  <si>
    <t>712378003R00</t>
  </si>
  <si>
    <t>Doplňkové konstrukce k povlakovým krytinám z fólií atiková okapnice, RŠ 250 mm, z pozinkovaného plechu s povrchovou úpravou PVC</t>
  </si>
  <si>
    <t>včetně dodávek výrobků</t>
  </si>
  <si>
    <t>Úprava délky a připevnění okapnice natloukacími hmoždinkami včetně dodávky okapnice.</t>
  </si>
  <si>
    <t>K3 : 3,85</t>
  </si>
  <si>
    <t>712378004R00</t>
  </si>
  <si>
    <t>Doplňkové konstrukce k povlakovým krytinám z fólií závětrná lišta, RŠ 250 mm, z pozinkovaného plechu s povrchovou úpravou PVC</t>
  </si>
  <si>
    <t>Úprava délky a připevnění závětrné lišty natloukacími hmoždinkami včetně dodávky lišty.</t>
  </si>
  <si>
    <t>K4 : 13,5</t>
  </si>
  <si>
    <t>712391171RZ5</t>
  </si>
  <si>
    <t>Textílie na střechách do 10° podkladní, včetně dodávky netkané polypropylénové textílie plošné hmotnosti 300 g/m2</t>
  </si>
  <si>
    <t>28322103.AR</t>
  </si>
  <si>
    <t>fólie izolační střešní hydroizolační; tloušťka 1,50 mm; plošná hmotnost 1 900 g/m2; PVC-P, výztužná mřížka</t>
  </si>
  <si>
    <t>18,326*1,12</t>
  </si>
  <si>
    <t>998712201R00</t>
  </si>
  <si>
    <t>Přesun hmot pro povlakové krytiny v objektech výšky do 6 m</t>
  </si>
  <si>
    <t>50 m vodorovně</t>
  </si>
  <si>
    <t>713121111R00</t>
  </si>
  <si>
    <t>Montáž tepelné izolace podlah  jednovrstvá, bez dodávky materiálu</t>
  </si>
  <si>
    <t>800-713</t>
  </si>
  <si>
    <t>AN+šachta : 58,9</t>
  </si>
  <si>
    <t>713191100RT9</t>
  </si>
  <si>
    <t>Izolace tepelné běžných konstrukcí - doplňky položení separační fólie, včetně dodávky PE fólie</t>
  </si>
  <si>
    <t>283758901R</t>
  </si>
  <si>
    <t>deska izolační perimetrická; pěnový polystyren; povrch mřížkovaný; polodrážka; tl. 50,0 mm; součinitel tepelné vodivosti 0,034 W/mK; R = 1,470 m2K/W; obj. hmotnost 33,00 kg/m3</t>
  </si>
  <si>
    <t>998713201R00</t>
  </si>
  <si>
    <t>Přesun hmot pro izolace tepelné v objektech výšky do 6 m</t>
  </si>
  <si>
    <t>R_3042033</t>
  </si>
  <si>
    <t>Zdravotechnika  D+M, viz samostatný rozpočet</t>
  </si>
  <si>
    <t>762132135RT3</t>
  </si>
  <si>
    <t>Bednění stěn s dodávkou řeziva_x000D_
 z prken hoblovaných 32 mm na sraz, s olištováním spár, prkna, tloušťky 24 mm</t>
  </si>
  <si>
    <t>800-762</t>
  </si>
  <si>
    <t>filtry - stěny a římsa : 51</t>
  </si>
  <si>
    <t>762341210RT2</t>
  </si>
  <si>
    <t>Bednění a laťování s dodávkou řeziva_x000D_
 bednění_x000D_
 střech rovných o sklonu do 60° s vyřezáním otvorů z prken hrubých na sraz tloušťky do 32 mm , včetně dodávky prken tloušťky 24 mm</t>
  </si>
  <si>
    <t>762395000R00</t>
  </si>
  <si>
    <t>Spojovací a ochranné prostředky svory, prkna, hřebíky, pásová ocel, vruty, impregnace</t>
  </si>
  <si>
    <t>filtry - bednění : 3,85*4,76*0,024</t>
  </si>
  <si>
    <t>762495000R00</t>
  </si>
  <si>
    <t>Spojovací a ochranné prostředky hřebíky, vruty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</si>
  <si>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</si>
  <si>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</si>
  <si>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</si>
  <si>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filtry - pásek 80/120 : 8</t>
  </si>
  <si>
    <t xml:space="preserve">          zavětrování 80/80 : 10</t>
  </si>
  <si>
    <t>762712120R00</t>
  </si>
  <si>
    <t>Prostorové vázané konstrukce z řeziva montáž hraněného , průřezové plochy přes 120 do 224 cm2</t>
  </si>
  <si>
    <t>filtry - krokev 100/160 : 25</t>
  </si>
  <si>
    <t xml:space="preserve">           kleština 80/160 : 8,4</t>
  </si>
  <si>
    <t xml:space="preserve">           výztuha 120/150 : 2</t>
  </si>
  <si>
    <t>762712130R00</t>
  </si>
  <si>
    <t>Prostorové vázané konstrukce z řeziva montáž hraněného , průřezové plochy přes 224 do 288 cm2</t>
  </si>
  <si>
    <t>filtry - sloupek 150/150 : 27,2</t>
  </si>
  <si>
    <t xml:space="preserve">           rozpěra 150/150 : 2</t>
  </si>
  <si>
    <t xml:space="preserve">           vaznice 150/180 : 7,6</t>
  </si>
  <si>
    <t>762795000R00</t>
  </si>
  <si>
    <t>Spojovací a ochranné prostředky hřebíky, svory, fiksační prkna, impregnace</t>
  </si>
  <si>
    <t>filtry - hranoly : 1,54</t>
  </si>
  <si>
    <t>762911111R00</t>
  </si>
  <si>
    <t xml:space="preserve">Impregnace řeziva máčením, ochrana proti dřevokazným houbám, plísním a dřevokaznému hmyzu </t>
  </si>
  <si>
    <t>bednění : 3,85*4,76*2*1,1</t>
  </si>
  <si>
    <t>hranoly : 47,05</t>
  </si>
  <si>
    <t>R_3041742</t>
  </si>
  <si>
    <t>Kotvení dřevěných sloupků  D+M</t>
  </si>
  <si>
    <t>filtry - viz detail, žárově zinkováno : 9</t>
  </si>
  <si>
    <t>60515218R</t>
  </si>
  <si>
    <t>hranol SM/JD; tl = 120,0 mm; š = 140 mm; l = 3 000 až 6 000 mm; jakost I</t>
  </si>
  <si>
    <t>1,54*1,08</t>
  </si>
  <si>
    <t>998762202R00</t>
  </si>
  <si>
    <t>Přesun hmot pro konstrukce tesařské v objektech výšky do 12 m</t>
  </si>
  <si>
    <t>764819210R00</t>
  </si>
  <si>
    <t>Odpadní trouby kruhové, průměr 75 mm, z lakovaného pozinkovaného plechu,  , dodávka a montáž</t>
  </si>
  <si>
    <t>800-764</t>
  </si>
  <si>
    <t>K2 : 3</t>
  </si>
  <si>
    <t>764815211R00</t>
  </si>
  <si>
    <t>Žlaby podokapní půlkruhové, z lakovaného pozinkovaného plechu, rš 250 mm, dodávka a montáž</t>
  </si>
  <si>
    <t>včetně háků, čel, rohů, rovných hrdel a dilatací</t>
  </si>
  <si>
    <t>včetně háku, čela a spojky.</t>
  </si>
  <si>
    <t>K1 : 3,85</t>
  </si>
  <si>
    <t>764815808R00</t>
  </si>
  <si>
    <t>Ostatní prvky ke žlabům a odpadním troubám kotlík žlabový oválného tvaru o rozměru 250/80 mm, z lakovaného pozinkovaného plechu,  , dodávka a montáž</t>
  </si>
  <si>
    <t>998764201R00</t>
  </si>
  <si>
    <t>Přesun hmot pro konstrukce klempířské v objektech výšky do 6 m</t>
  </si>
  <si>
    <t>767911130RT1</t>
  </si>
  <si>
    <t>Montáž oplocení z pletiva strojového vč. dodávky pletiva, napínacího drátu a napínáku, výšky 1,75 m</t>
  </si>
  <si>
    <t>800-767</t>
  </si>
  <si>
    <t>filtry : 1,55+1,55+4,05+5,3</t>
  </si>
  <si>
    <t>R_3041708</t>
  </si>
  <si>
    <t>Ocelová brána 2200x1750 mm  D+M, Z3</t>
  </si>
  <si>
    <t xml:space="preserve">kompletní provedení v rozsahu dle technické : </t>
  </si>
  <si>
    <t xml:space="preserve">specifikace ve výpisu výrobků : </t>
  </si>
  <si>
    <t>Z3 : 1</t>
  </si>
  <si>
    <t>R_3041709</t>
  </si>
  <si>
    <t>Dveře 1000x2450 mm  D+M, Z4</t>
  </si>
  <si>
    <t>Z4 : 1</t>
  </si>
  <si>
    <t>R_3041730</t>
  </si>
  <si>
    <t>Kotvení sloupku oplocení D+M</t>
  </si>
  <si>
    <t xml:space="preserve">viz detail - filtry, žárově zinkováno : </t>
  </si>
  <si>
    <t>sloupek : 6</t>
  </si>
  <si>
    <t>vzpěra : 6</t>
  </si>
  <si>
    <t>R_3041731</t>
  </si>
  <si>
    <t>Kotvení sloupku brány  D+M</t>
  </si>
  <si>
    <t>viz detail - filtry, žárově zinkováno : 2</t>
  </si>
  <si>
    <t>R_3041732</t>
  </si>
  <si>
    <t>Montáž sloupku oplocení</t>
  </si>
  <si>
    <t>filtry : 6+6</t>
  </si>
  <si>
    <t>R_3041753</t>
  </si>
  <si>
    <t>Kompozitní poklop 900x900 mm D+M, Z5</t>
  </si>
  <si>
    <t>Z5 : 2</t>
  </si>
  <si>
    <t>R_3041754</t>
  </si>
  <si>
    <t>Šachtové stupadlo š.300 mm D+M, Z6</t>
  </si>
  <si>
    <t>Z6 : 7</t>
  </si>
  <si>
    <t>R_3041755</t>
  </si>
  <si>
    <t>Hliníkový žebřík v.3200 mm D+M, Z7</t>
  </si>
  <si>
    <t>Z7 : 1</t>
  </si>
  <si>
    <t>R_3041756</t>
  </si>
  <si>
    <t>Nerezové zábradlí v.900 mm D+M, Z8</t>
  </si>
  <si>
    <t xml:space="preserve">AN + šachta, včetně kotvení, viz detail : </t>
  </si>
  <si>
    <t>Z8 : 31,9</t>
  </si>
  <si>
    <t>55342341R</t>
  </si>
  <si>
    <t>sloupek plotový ocel; tl. stěny 1,50 mm; rohový, krajový; pro plot pro drátěné pletivo; l = 2 000 mm; d 48 mm; povrch prášková vypalovací barva</t>
  </si>
  <si>
    <t>filtry, zkráceno na 1750 mm : 6</t>
  </si>
  <si>
    <t>55342345R</t>
  </si>
  <si>
    <t>vzpěra plotová; ocel; tl. stěny 1,50 mm; d 38 mm; l = 1 500 mm; povrch prášková vypalovací barva</t>
  </si>
  <si>
    <t>filtry : 6</t>
  </si>
  <si>
    <t>998767201R00</t>
  </si>
  <si>
    <t>Přesun hmot pro kovové stavební doplňk. konstrukce v objektech výšky do 6 m</t>
  </si>
  <si>
    <t>783626300R00</t>
  </si>
  <si>
    <t>Nátěry truhlářských výrobků syntetické lazurovací, 3x lakování</t>
  </si>
  <si>
    <t>800-783</t>
  </si>
  <si>
    <t>včetně montáže, dodávkya demontáže lešení.</t>
  </si>
  <si>
    <t>filtry - bednění střechy 1x : 3,85*4,76</t>
  </si>
  <si>
    <t xml:space="preserve">          hranoly : 47,05</t>
  </si>
  <si>
    <t xml:space="preserve">          obklad stěn : 51*2</t>
  </si>
  <si>
    <t>783851112R00</t>
  </si>
  <si>
    <t>Nátěry omítek a betonů epoxidové, epoxidehtové a epoxiesterové epoxidové, omítky stropů, dvojnásobné+1x email+1x tmel</t>
  </si>
  <si>
    <t>783851117R00</t>
  </si>
  <si>
    <t>Nátěry omítek a betonů epoxidové, epoxidehtové a epoxiesterové epoxidové, omítky stropů, napuštění</t>
  </si>
  <si>
    <t>AN+šachta : 14,3*3,3-0,9*0,9*2+3,6*0,25*2</t>
  </si>
  <si>
    <t>783851212R00</t>
  </si>
  <si>
    <t>Nátěry omítek a betonů epoxidové, epoxidehtové a epoxiesterové epoxidové, omítky stěn, dvojnásobné+1x email+1x tmel</t>
  </si>
  <si>
    <t>783851217R00</t>
  </si>
  <si>
    <t>Nátěry omítek a betonů epoxidové, epoxidehtové a epoxiesterové epoxidové, omítky stěn, napuštění</t>
  </si>
  <si>
    <t>šachta : (6,3+3,3)*2*2,06</t>
  </si>
  <si>
    <t>783851223R00</t>
  </si>
  <si>
    <t>Nátěry omítek a betonů epoxidové, epoxidehtové a epoxiesterové epoxidové, betonové podlahy, dvojnásobné</t>
  </si>
  <si>
    <t>včetně penetrace.</t>
  </si>
  <si>
    <t>AN+nádrž - podlaha : 14,3*3,3</t>
  </si>
  <si>
    <t xml:space="preserve">                   jímka : 5,2*0,5</t>
  </si>
  <si>
    <t xml:space="preserve">                   základky : 18,9*0,25</t>
  </si>
  <si>
    <t>R_3042034</t>
  </si>
  <si>
    <t>Elektroinstalace  D+M, viz samostatný rozpočet</t>
  </si>
  <si>
    <t>721100011RA0</t>
  </si>
  <si>
    <t>Potrubí svodné pod podlahou vnitřní, PVC, D 110 mm, zemní práce, rýha 300x400 mm</t>
  </si>
  <si>
    <t>AP-PSV</t>
  </si>
  <si>
    <t>Agregovaná položka</t>
  </si>
  <si>
    <t>POL2_</t>
  </si>
  <si>
    <t>stáv. objekt : 2+1+4+5+2+2</t>
  </si>
  <si>
    <t>filtry : 7</t>
  </si>
  <si>
    <t>jímka : 2</t>
  </si>
  <si>
    <t>Koeficient: 0,2</t>
  </si>
  <si>
    <t>721100012RA0</t>
  </si>
  <si>
    <t>Potrubí svodné pod podlahou vnitřní, PVC, D 125 mm, zemní práce, rýha 300x400 mm</t>
  </si>
  <si>
    <t>stáv. objekt : 6+4+3+1+6</t>
  </si>
  <si>
    <t>filtry : 0</t>
  </si>
  <si>
    <t>jímka : 0</t>
  </si>
  <si>
    <t>721100014RA0</t>
  </si>
  <si>
    <t>Potrubí svodné pod podlahou vnitřní, PVC, D 200 mm, zemní práce, rýha 400x500 mm</t>
  </si>
  <si>
    <t>stáv. objekt : 0</t>
  </si>
  <si>
    <t>jímka : 11</t>
  </si>
  <si>
    <t>831350019RAA</t>
  </si>
  <si>
    <t>Kanalizace z trub plastových D 250 mm, hloubka 1,5 m</t>
  </si>
  <si>
    <t>AP-HSV</t>
  </si>
  <si>
    <t>hloubení rýh zapažených, šířky do 200 cm, hloubky 2 m, v hornině 3 (včetně příplatku za lepivost), pažení a rozepření rýh příložné (pro jakoukoliv mezerovitost) včetně přepažování rozepření a odstranění, s uložením materiálu do 3 m od okraje výkopu, svislé přemístění výkopku, s naložením přebytku po zásypu (0,08 - 2,22 m3/m rýhy) na dopravní prostředek, s odvozem do 6 km a uložením na skládku, lože pod potrubí z písku a štěrkopísku do 63 mm, dodávka a montáž potrubí z trub PVC hrdlových, obsyp potrubí kamenivem fr. 4-8 mm,  zhutnění, zásyp rýhy vytěženou zeminou, s uložením ve vrstvách, se zhutněním.</t>
  </si>
  <si>
    <t>jímka : 5</t>
  </si>
  <si>
    <t>Koeficient: ,2</t>
  </si>
  <si>
    <t>721176103R00</t>
  </si>
  <si>
    <t>Potrubí HT připojovací vnější průměr D 50 mm, tloušťka stěny 1,8 mm, DN 50</t>
  </si>
  <si>
    <t>stáv. objekt : 1+1+1+1</t>
  </si>
  <si>
    <t>filtry : 2</t>
  </si>
  <si>
    <t>721176104R00</t>
  </si>
  <si>
    <t>Potrubí HT připojovací vnější průměr D 75 mm, tloušťka stěny 1,9 mm, DN 70</t>
  </si>
  <si>
    <t>stáv. objekt : 3+2+2+2</t>
  </si>
  <si>
    <t>721176115R00</t>
  </si>
  <si>
    <t>Potrubí HT odpadní svislé vnější průměr D 110 mm, tloušťka stěny 2,7 mm, DN 100</t>
  </si>
  <si>
    <t>stáv. objekt : 1+1+2+2+1</t>
  </si>
  <si>
    <t>722171215R00</t>
  </si>
  <si>
    <t>Potrubí z plastických hmot polyetylenové potrubí PE-HD, D 50 mm, s 4,6 mm, PN 10, svěrné spojky, včetně zednických výpomocí</t>
  </si>
  <si>
    <t>15</t>
  </si>
  <si>
    <t>721273200RT2</t>
  </si>
  <si>
    <t>Ventilační hlavice D 75 mm, souprava z PP, včetně dodávky materiálu</t>
  </si>
  <si>
    <t>721194105R00</t>
  </si>
  <si>
    <t>Zřízení přípojek na potrubí D 50 mm, materiál ve specifikaci</t>
  </si>
  <si>
    <t>vyvedení a upevnění odpadních výpustek,</t>
  </si>
  <si>
    <t>Položka pořadí 45 : 5,00000</t>
  </si>
  <si>
    <t>Položka pořadí 52 : 1,00000</t>
  </si>
  <si>
    <t>721194109R00</t>
  </si>
  <si>
    <t>Zřízení přípojek na potrubí D 110  mm, materiál ve specifikaci</t>
  </si>
  <si>
    <t>Položka pořadí 44 : 2,00000</t>
  </si>
  <si>
    <t>Položka pořadí 49 : 1,00000</t>
  </si>
  <si>
    <t>Položka pořadí 51 : 1,00000</t>
  </si>
  <si>
    <t>72101</t>
  </si>
  <si>
    <t>Kalové ponorné čerpadlo s plovákem h=8m; DN50 - D+M</t>
  </si>
  <si>
    <t>7212300</t>
  </si>
  <si>
    <t>Klapka zpětná DN 40 - D+M</t>
  </si>
  <si>
    <t>RTS 18/ II</t>
  </si>
  <si>
    <t>7212310</t>
  </si>
  <si>
    <t>Ventil uzavírací DN40 - D+M</t>
  </si>
  <si>
    <t>721290111R00</t>
  </si>
  <si>
    <t>Zkouška těsnosti kanalizace v objektech vodou, DN 125</t>
  </si>
  <si>
    <t>Položka pořadí 1 : 30,00000</t>
  </si>
  <si>
    <t>Položka pořadí 2 : 24,00000</t>
  </si>
  <si>
    <t>Položka pořadí 3 : 13,20000</t>
  </si>
  <si>
    <t>Položka pořadí 4 : 14,40000</t>
  </si>
  <si>
    <t>Položka pořadí 5 : 9,60000</t>
  </si>
  <si>
    <t>Položka pořadí 6 : 13,20000</t>
  </si>
  <si>
    <t>Položka pořadí 7 : 8,40000</t>
  </si>
  <si>
    <t>Položka pořadí 8 : 18,00000</t>
  </si>
  <si>
    <t>721223423RT2</t>
  </si>
  <si>
    <t>Vpusť podlahová se zápachovou uzávěrkou průměr 50, 75 110 mm, se svislým odtokem, zápachový uzávěr funkční i pří vyschnutí, 123x123mm/115x115mm, včetně dodávky materiálu</t>
  </si>
  <si>
    <t>721223590R00</t>
  </si>
  <si>
    <t>Souprava izolační pro balkonové a podlahové vpusti izolační souprava pro balkonové a podlahové vpusti, s izolační fólií</t>
  </si>
  <si>
    <t>Položka pořadí 16 : 1,00000</t>
  </si>
  <si>
    <t>722172631R00</t>
  </si>
  <si>
    <t>Potrubí z plastických hmot polypropylenové potrubí PP-R, D 20 mm, s 3,4 mm, PN 20, polyfúzně svařované, bez zednických výpomocí</t>
  </si>
  <si>
    <t>stáv. objekt : 5+2+2+7</t>
  </si>
  <si>
    <t>722172632R00</t>
  </si>
  <si>
    <t>Potrubí z plastických hmot polypropylenové potrubí PP-R, D 25 mm, s 4,2 mm, PN 20, polyfúzně svařované, bez zednických výpomocí</t>
  </si>
  <si>
    <t>stáv. objekt : 15+12+6+5+22+3</t>
  </si>
  <si>
    <t>filtry : 11</t>
  </si>
  <si>
    <t>jímka : 6</t>
  </si>
  <si>
    <t>722172633R00</t>
  </si>
  <si>
    <t>Potrubí z plastických hmot polypropylenové potrubí PP-R, D 32 mm, s 5,4 mm, PN 20, polyfúzně svařované, bez zednických výpomocí</t>
  </si>
  <si>
    <t>stáv. objekt : 30+3</t>
  </si>
  <si>
    <t>722172636R00</t>
  </si>
  <si>
    <t>Potrubí z plastických hmot polypropylenové potrubí PP-R, D 63 mm, s 10,5 mm, PN 20, polyfúzně svařované, bez zednických výpomocí</t>
  </si>
  <si>
    <t>jímka : 3</t>
  </si>
  <si>
    <t>722181233RZ6</t>
  </si>
  <si>
    <t>Izolace vodovodního potrubí návleková z trubic z pěnového polyetylenu s povrchovou ochrannou PET fólií zesílenou polyesterovou mřížkou 8x8 mm, tloušťka stěny 13 mm, d 20 mm</t>
  </si>
  <si>
    <t>Položka pořadí 19 : 21,60000</t>
  </si>
  <si>
    <t>722181233RT8</t>
  </si>
  <si>
    <t>Izolace vodovodního potrubí návleková z trubic z pěnového polyetylenu s povrchovou ochrannou PET fólií zesílenou polyesterovou mřížkou 8x8 mm, tloušťka stěny 13 mm, d 25 mm</t>
  </si>
  <si>
    <t>Položka pořadí 20 : 96,00000</t>
  </si>
  <si>
    <t>722181233RU1</t>
  </si>
  <si>
    <t>Izolace vodovodního potrubí návleková z trubic z pěnového polyetylenu s povrchovou ochrannou PET fólií zesílenou polyesterovou mřížkou 8x8 mm, tloušťka stěny 13 mm, d 32 mm</t>
  </si>
  <si>
    <t>Položka pořadí 21 : 39,60000</t>
  </si>
  <si>
    <t>722181233RY3</t>
  </si>
  <si>
    <t>Izolace vodovodního potrubí návleková trubice z pěnového polyetylenu s povrchovou ochrannou PET fólií zesílenou polyesterovou mřížkou 8x8 mm, tloušťka stěny 13 mm, d 63 mm</t>
  </si>
  <si>
    <t>Položka pořadí 22 : 3,60000</t>
  </si>
  <si>
    <t>722212440R00</t>
  </si>
  <si>
    <t>Armatury přírubové včetně dodávky materiálu doplňky pro armatury přírubové štítky orientační na zeď</t>
  </si>
  <si>
    <t>6</t>
  </si>
  <si>
    <t>722224111R00</t>
  </si>
  <si>
    <t>Armatury závitové s jedním závitem včetně dodávky materiálu kulový kohout vypouštěcí a napouštěcí, vnější závit, DN 15, PN 10, mosaz</t>
  </si>
  <si>
    <t>stáv. objekt : 6</t>
  </si>
  <si>
    <t>filtry : 1</t>
  </si>
  <si>
    <t>jímka : 1</t>
  </si>
  <si>
    <t>722237122R00</t>
  </si>
  <si>
    <t>Kohout kulový, mosazný, vnitřní-vnitřní závit, DN 20, PN 42, včetně dodávky materiálu</t>
  </si>
  <si>
    <t>stáv. objekt : 4</t>
  </si>
  <si>
    <t>722237123R00</t>
  </si>
  <si>
    <t>Kohout kulový, mosazný, vnitřní-vnitřní závit, DN 25, PN 35, včetně dodávky materiálu</t>
  </si>
  <si>
    <t>stáv. objekt : 7</t>
  </si>
  <si>
    <t>722237126R00</t>
  </si>
  <si>
    <t>Armatury závitové se dvěma závity včetně dodávky materiálu kulový kohout, vnitřní-vnitřní závit, DN 50, PN 35, mosaz</t>
  </si>
  <si>
    <t>722237622R00</t>
  </si>
  <si>
    <t>Ventil zpětný ventil, vnitřní-vnitřní závit, DN 20, PN 16, mosaz</t>
  </si>
  <si>
    <t>stáv. objekt : 2</t>
  </si>
  <si>
    <t>722237623R00</t>
  </si>
  <si>
    <t>Ventil zpětný ventil, vnitřní-vnitřní závit, DN 25, PN 16, mosaz</t>
  </si>
  <si>
    <t>stáv. objekt : 1</t>
  </si>
  <si>
    <t>722235522R00</t>
  </si>
  <si>
    <t>Filtr vodovodní, mosazný, vnitřní-vnitřní závit , DN 20, PN 20, včetně dodávky materiálu</t>
  </si>
  <si>
    <t>722235523R00</t>
  </si>
  <si>
    <t>Filtr vodovodní, mosazný, vnitřní-vnitřní závit , DN 25, PN 20, včetně dodávky materiálu</t>
  </si>
  <si>
    <t>722231161R00</t>
  </si>
  <si>
    <t>Ventil vodovodní, pojistný, pružinový, litinový,  , DN 15, PN 16, včetně dodávky materiálu</t>
  </si>
  <si>
    <t>stáv. objekt : 3</t>
  </si>
  <si>
    <t>722131914R00</t>
  </si>
  <si>
    <t>Opravy vodovodního potrubí závitového vsazení odbočky do potrubí, DN 32</t>
  </si>
  <si>
    <t>722190401R00</t>
  </si>
  <si>
    <t>Vyvedení a upevnění výpustek DN 15</t>
  </si>
  <si>
    <t>Položka pořadí 39 : 14,00000</t>
  </si>
  <si>
    <t>Položka pořadí 40 : 3,00000*2</t>
  </si>
  <si>
    <t>722220111R00</t>
  </si>
  <si>
    <t>Nástěnka nátrubková mosazná pro výtokový ventil, vnitřní závit, DN 15, PN 10, včetně dodávky materiálu</t>
  </si>
  <si>
    <t>Položka pořadí 66 : 14,00000</t>
  </si>
  <si>
    <t>722220121R00</t>
  </si>
  <si>
    <t>Nástěnka nátrubková mosazná pro baterii, vnitřní závit, DN 15, PN 10, včetně dodávky materiálu</t>
  </si>
  <si>
    <t>pár</t>
  </si>
  <si>
    <t>Položka pořadí 59 : 1,00000</t>
  </si>
  <si>
    <t>722290226R00</t>
  </si>
  <si>
    <t>Dílčí tlakové zkoušky vodovodního potrubí závitového, do DN 50</t>
  </si>
  <si>
    <t>Včetně dodávky vody, uzavření a zabezpečení konců potrubí.</t>
  </si>
  <si>
    <t>722290234R00</t>
  </si>
  <si>
    <t>Proplach a dezinfekce vodovodního potrubí do DN 80</t>
  </si>
  <si>
    <t>Včetně dodání desinfekčního prostředku.</t>
  </si>
  <si>
    <t>Položka pořadí 41 : 160,80000</t>
  </si>
  <si>
    <t>998722102R00</t>
  </si>
  <si>
    <t>Přesun hmot pro vnitřní vodovod v objektech výšky do 12 m</t>
  </si>
  <si>
    <t>vodorovně do 50 m</t>
  </si>
  <si>
    <t>725019101R00</t>
  </si>
  <si>
    <t>Výlevky diturvitové výlevka s plastovou mřížkou, stojící</t>
  </si>
  <si>
    <t>725017162R00</t>
  </si>
  <si>
    <t>Umyvadlo na šrouby, bílé, šířka 550 mm, hloubka 450 mm</t>
  </si>
  <si>
    <t>725823111R00</t>
  </si>
  <si>
    <t>Baterie umyvadlové a dřezové umyvadlová, stojánková, ruční ovládání bez otvírání odpadu, standardní, včetně dodávky materiálu</t>
  </si>
  <si>
    <t>725860213R00</t>
  </si>
  <si>
    <t>Zápachové uzávěrky (sifony) pro zařizovací předměty D 32, 40 mm x 5/4"; pro umyvadla; PP; příslušenství krycí růžice odtoku, zpětný uzávěr, včetně dodávky materiálu</t>
  </si>
  <si>
    <t>RO5002</t>
  </si>
  <si>
    <t>Ruční, flexibilní sprcha pro oplach obličeje se dvěma výtoky</t>
  </si>
  <si>
    <t>725013163R00</t>
  </si>
  <si>
    <t>Klozetové mísy kombinované, bilé, hluboké splachování, vodorovný odpad, včetně sedátka, šířka 360 mm, hloubka 630 mm, výška 400 mm</t>
  </si>
  <si>
    <t>725825114R00</t>
  </si>
  <si>
    <t>Baterie umyvadlové a dřezové baterie dřezová, nástěnná, ruční ovládání, standardní</t>
  </si>
  <si>
    <t>725013125R00</t>
  </si>
  <si>
    <t>Klozetové mísy kombinované pro ZTP, bilé, hluboké splachování, vodorovný odpad, včetně sedátka, šířka 360 mm, hloubka 670 mm, výška 480 mm</t>
  </si>
  <si>
    <t>725017153R00</t>
  </si>
  <si>
    <t>Umyvadlo invalidní, bílé, šířka 640 mm, hloubka 550 mm</t>
  </si>
  <si>
    <t>725860212R00</t>
  </si>
  <si>
    <t>Zápachové uzávěrky (sifony) pro zařizovací předměty D 40, 50 mm; pro umyvadla; podomítková; PP; příslušenství vyjímatelná vložka, včetně dodávky materiálu</t>
  </si>
  <si>
    <t>725291146R00</t>
  </si>
  <si>
    <t>Invalidní program madlo dvojité sklopné, rozměr 813 mm, nerez</t>
  </si>
  <si>
    <t>725291142R00</t>
  </si>
  <si>
    <t>Invalidní program madlo dvojité pevné, rozměr 813 mm, nerez</t>
  </si>
  <si>
    <t>725291123R00</t>
  </si>
  <si>
    <t>Invalidní program madlo jednoduché pevné, rozměr 500 mm, nerez</t>
  </si>
  <si>
    <t>725291175R00</t>
  </si>
  <si>
    <t>Invalidní program sedátko sklopné s opěrnou nohou,  , nerez</t>
  </si>
  <si>
    <t>725845111R00</t>
  </si>
  <si>
    <t>Baterie sprchová nástěnná, ruční ovládání bez příslušentsví, standardní, včetně dodávky materiálu</t>
  </si>
  <si>
    <t>55145352R</t>
  </si>
  <si>
    <t>kombinace sprchová držák pevný; ruční sprcha d 68 mm; hadice 150 cm; povrch chrom</t>
  </si>
  <si>
    <t>725534222R00</t>
  </si>
  <si>
    <t>Elektrický ohřívač vody zásobníkový tlakový, závěsný svislý, objem 51 l, příkon 2,0 kW, IP 45, včetně dodávky materiálu</t>
  </si>
  <si>
    <t>725534228R00</t>
  </si>
  <si>
    <t>Elektrický ohřívač vody zásobníkový tlakový, závěsný svislý, objem 200 l, příkon 2,2 kW, IP 45, včetně dodávky materiálu</t>
  </si>
  <si>
    <t>725534111R00</t>
  </si>
  <si>
    <t>Elektrický ohřívač vody zásobníkový beztlakový, závěsný svislý, objem 5 l, příkon 2,0 kW, IP 24, včetně dodávky materiálu</t>
  </si>
  <si>
    <t>725539102R00</t>
  </si>
  <si>
    <t>Montáž elektrického ohřívače objem 80 l</t>
  </si>
  <si>
    <t>Položka pořadí 63 : 1,00000</t>
  </si>
  <si>
    <t>Položka pořadí 61 : 1,00000</t>
  </si>
  <si>
    <t>725539105R00</t>
  </si>
  <si>
    <t>Montáž elektrického ohřívače objem 160 l</t>
  </si>
  <si>
    <t>Položka pořadí 62 : 2,00000</t>
  </si>
  <si>
    <t>725810402R00</t>
  </si>
  <si>
    <t>Ventily ventil uzavírací pro do rozvodu vytápění a sanity; kulový, těleso mosaz.rohový, bez připojovací trubičky, DN 10 mm</t>
  </si>
  <si>
    <t>Položka pořadí 45 : 5,00000*2</t>
  </si>
  <si>
    <t>Položka pořadí 52 : 1,00000*2</t>
  </si>
  <si>
    <t>998725103R00</t>
  </si>
  <si>
    <t>Přesun hmot pro zařizovací předměty v objektech výšky do 24 m</t>
  </si>
  <si>
    <t>732339103R00</t>
  </si>
  <si>
    <t>Nádoby expanzní tlakové Montáž nádob expanzních tlakových o obsahu 35 l</t>
  </si>
  <si>
    <t>800-731</t>
  </si>
  <si>
    <t>Položka pořadí 71 : 1,00000</t>
  </si>
  <si>
    <t>Položka pořadí 72 : 1,00000</t>
  </si>
  <si>
    <t>732429112R00</t>
  </si>
  <si>
    <t>Čerpadla teplovodní Montáž čerpadel teplovodních oběhových spirálních DN 40</t>
  </si>
  <si>
    <t>Položka pořadí 70 : 1,00000</t>
  </si>
  <si>
    <t>732001</t>
  </si>
  <si>
    <t>Cirkulační čerpadlo UP 20-15 N, R 3/4", jednofázová 1x230 V, (provedení z korozivzdorné oceli)</t>
  </si>
  <si>
    <t xml:space="preserve">kus   </t>
  </si>
  <si>
    <t>48466003DD1</t>
  </si>
  <si>
    <t>Nádoba expanzní DD 2/10, uzavírací armatura s vypouštěním 3/4, uchycení expanzních nádob</t>
  </si>
  <si>
    <t>48466003DD0</t>
  </si>
  <si>
    <t>Nádoba expanzní DD 33/10, uzavírací armatura s vypouštěním 3/4, uchycení expanzních nádob</t>
  </si>
  <si>
    <t>998732102R00</t>
  </si>
  <si>
    <t>Přesun hmot pro strojovny v objektech výšky do 12 m</t>
  </si>
  <si>
    <t>734411142R00</t>
  </si>
  <si>
    <t>Teploměry technické a měřiče tepla teploměr dvojkový s pevným stonkem a jímkou rozsah do 200° C_x000D_
 DTR, pevný stonek 100 mm</t>
  </si>
  <si>
    <t>734421150R00</t>
  </si>
  <si>
    <t>Tlakoměry včetně dodávky materiálu_x000D_
 deformační 0-10 MPa č. 53312, D 100</t>
  </si>
  <si>
    <t>998734103R00</t>
  </si>
  <si>
    <t>Přesun hmot pro armatury v objektech výšky do 4 m</t>
  </si>
  <si>
    <t>767995101R00</t>
  </si>
  <si>
    <t>Montáž ostatních atypických kovov. doplňků staveb Výroba a montáž kov. atypických konstr. do 5 kg</t>
  </si>
  <si>
    <t>kg</t>
  </si>
  <si>
    <t>Položka pořadí 15 : 130,80000*0,115</t>
  </si>
  <si>
    <t>Položka pořadí 41 : 160,80000*0,115</t>
  </si>
  <si>
    <t>7670000T00</t>
  </si>
  <si>
    <t>Dodávka atyp. ocel. konstrukcí pro uchycení potrubí</t>
  </si>
  <si>
    <t xml:space="preserve">kg    </t>
  </si>
  <si>
    <t>Položka pořadí 77 : 33,53400</t>
  </si>
  <si>
    <t>998767102R00</t>
  </si>
  <si>
    <t>Přesun hmot pro kovové stavební doplňk. konstrukce v objektech výšky do 12 m</t>
  </si>
  <si>
    <t>R9709001</t>
  </si>
  <si>
    <t>Stavební výpomoce, pomocné zednické práce, burací práce a nespecifikované práce</t>
  </si>
  <si>
    <t xml:space="preserve">hod   </t>
  </si>
  <si>
    <t>POL3_1</t>
  </si>
  <si>
    <t>80</t>
  </si>
  <si>
    <t>ventilátor radiální do čtvercového potrubí 500x500/ O 355 - EC motor, V=3200 m3/h, dp=200Pa,, 1x230V/50Hz, P=526W, I=2,21A,  T=+60stC, IP55, m=30kg</t>
  </si>
  <si>
    <t>POL3_0</t>
  </si>
  <si>
    <t>ventilátor radiální do čtvercového potrubí 500x500/ O 355 - EC motor, V=3200 m3/h, dp=200Pa, 1x230V/50Hz, P=526W, I=2,21A,  T=+60stC, IP55, m=30kg</t>
  </si>
  <si>
    <t>1.1</t>
  </si>
  <si>
    <t>PI regulátor teploty T= -20až+50°C, 0-10V</t>
  </si>
  <si>
    <t>rychloupínací spona s neoprenovým těsněním O400</t>
  </si>
  <si>
    <t>konzola pro ventilátor, žárově zinkovaná nosnost 30kg</t>
  </si>
  <si>
    <t>výfukový nástavec 418x418/O400</t>
  </si>
  <si>
    <t>1.2</t>
  </si>
  <si>
    <t>krycí mřížka 378x378</t>
  </si>
  <si>
    <t>POL1_1</t>
  </si>
  <si>
    <t>1.3</t>
  </si>
  <si>
    <t>7</t>
  </si>
  <si>
    <t>krycí mřížka 500x500</t>
  </si>
  <si>
    <t>1.4</t>
  </si>
  <si>
    <t>lamelová hlavice 800x800/680-800 pozinkovaný plech, hliníkové žaluzie, nátěr RAL dle architekta,, síto proti ptactvu</t>
  </si>
  <si>
    <t>lamelová hlavice 800x800/680-800 pozinkovaný plech, hliníkové žaluzie, nátěr RAL dle architekta, síto proti ptactvu</t>
  </si>
  <si>
    <t>1.5</t>
  </si>
  <si>
    <t>9</t>
  </si>
  <si>
    <t>lamelová hlavice 710x710/620-740 pozinkovaný plech, hliníkové žaluzie, nátěr RAL dle architekta,, síto proti ptactvu</t>
  </si>
  <si>
    <t>lamelová hlavice 710x710/620-740 pozinkovaný plech, hliníkové žaluzie, nátěr RAL dle architekta, síto proti ptactvu</t>
  </si>
  <si>
    <t>1.6</t>
  </si>
  <si>
    <t>10</t>
  </si>
  <si>
    <t>uzavírací klapka těsná 500x500, ovládání ruční s aretací</t>
  </si>
  <si>
    <t>1.7</t>
  </si>
  <si>
    <t>11</t>
  </si>
  <si>
    <t>uzavírací klapka těsná 378x378, ovládání ruční s aretací</t>
  </si>
  <si>
    <t>1.8</t>
  </si>
  <si>
    <t>potrubí  SPIRO z pozinkovaného plechu tl. 0,6 - 0,8  mm, tř.těsnosti III, spojování vzájemným zasunutím dílů s dotěsněním tmelem a páskou</t>
  </si>
  <si>
    <t>14</t>
  </si>
  <si>
    <t>spojka atyp plast/spiro O400</t>
  </si>
  <si>
    <t>1.10</t>
  </si>
  <si>
    <t>PŘ500x500/O500 plast -150</t>
  </si>
  <si>
    <t>1.11</t>
  </si>
  <si>
    <t>potrubí  plastové KG-PVC s hrdly a těsněním, spojování vzájemným zasunutím dílů</t>
  </si>
  <si>
    <t>18</t>
  </si>
  <si>
    <t>TR500-2000</t>
  </si>
  <si>
    <t>1.15</t>
  </si>
  <si>
    <t>19</t>
  </si>
  <si>
    <t>TR500-1000</t>
  </si>
  <si>
    <t>1.16</t>
  </si>
  <si>
    <t>20</t>
  </si>
  <si>
    <t>TR400-2000</t>
  </si>
  <si>
    <t>1.17</t>
  </si>
  <si>
    <t>21</t>
  </si>
  <si>
    <t>TR400-1000</t>
  </si>
  <si>
    <t>1.18</t>
  </si>
  <si>
    <t>22</t>
  </si>
  <si>
    <t>OBL500/90st</t>
  </si>
  <si>
    <t>1.19</t>
  </si>
  <si>
    <t>23</t>
  </si>
  <si>
    <t>OBL500/45st</t>
  </si>
  <si>
    <t>1.20</t>
  </si>
  <si>
    <t>24</t>
  </si>
  <si>
    <t>OBL400/90st</t>
  </si>
  <si>
    <t>1.21</t>
  </si>
  <si>
    <t>27</t>
  </si>
  <si>
    <t>montáž potrubí</t>
  </si>
  <si>
    <t>28</t>
  </si>
  <si>
    <t>montážní a pomocný materiál pro potrubí</t>
  </si>
  <si>
    <t>29</t>
  </si>
  <si>
    <t>montáž zařízení, přesun zařízení na místo montáže</t>
  </si>
  <si>
    <t>30</t>
  </si>
  <si>
    <t>uvedení do provozu, zaregulování, zkoušky</t>
  </si>
  <si>
    <t>37</t>
  </si>
  <si>
    <t>ventilátor střešní odklopný s čtvercovou základnou O 160, V=240 m3/h, dp=200Pa, 1x230V/50Hz, P=50W,, I=0,21A,  T=+70stC, IP44</t>
  </si>
  <si>
    <t>ventilátor střešní odklopný s čtvercovou základnou O 160, V=240 m3/h, dp=200Pa, 1x230V/50Hz, P=50W, I=0,21A,  T=+70stC, IP44</t>
  </si>
  <si>
    <t>2.1</t>
  </si>
  <si>
    <t>38</t>
  </si>
  <si>
    <t>rychloupínací spona s neoprenovým těsněním O160</t>
  </si>
  <si>
    <t>39</t>
  </si>
  <si>
    <t>střešní nástavec pro ventilátor nízký 395x395-300</t>
  </si>
  <si>
    <t>2.2</t>
  </si>
  <si>
    <t>40</t>
  </si>
  <si>
    <t>zpětná klapka motýlková plastová O160</t>
  </si>
  <si>
    <t>2.3</t>
  </si>
  <si>
    <t>TR160-1000</t>
  </si>
  <si>
    <t>2.5</t>
  </si>
  <si>
    <t>44</t>
  </si>
  <si>
    <t>OBL160/90st</t>
  </si>
  <si>
    <t>2.6</t>
  </si>
  <si>
    <t>46</t>
  </si>
  <si>
    <t>47</t>
  </si>
  <si>
    <t>48</t>
  </si>
  <si>
    <t>49</t>
  </si>
  <si>
    <t>34111165R</t>
  </si>
  <si>
    <t>kabel CYKY; instalační; pro pevné uložení ve vnitřních a venk.prostorách v zemi, betonu; Cu plné holé jádro, tvar jádra RE-kulatý jednodrát; počet a průřez žil 24x1,5mm2; počet žil 24; teplota použití -30 až 70 °C; max.provoz.teplota při zkratu 160 °C; min.teplota pokládky -5 °C; průřez vodiče 1,5 mm2; samozhášivý; odolnost vůči UV záření</t>
  </si>
  <si>
    <t>210810045RT1</t>
  </si>
  <si>
    <t>Kabely silové CYKY 750 V, 3 x 1,5 mm2, pevně uloženého, včetně dodávky kabelu</t>
  </si>
  <si>
    <t>210810066R00</t>
  </si>
  <si>
    <t>Kabely silové kabel CYKY-m 750 V, 24 x 1,5 mm2, pevně uložený</t>
  </si>
  <si>
    <t>210810046RT3</t>
  </si>
  <si>
    <t>Kabel CYKY-m 750 V 3 x 2,5 mm2 pevně uložený</t>
  </si>
  <si>
    <t>210810049RT1</t>
  </si>
  <si>
    <t>Kabel CYKY-m 750 V 4 x 1,5 mm2 pevně uložený</t>
  </si>
  <si>
    <t>210800116RT1</t>
  </si>
  <si>
    <t>Kabel CYKY 750 V 5x2,5 mm2 uložený pod omítkou</t>
  </si>
  <si>
    <t>210800548RT1</t>
  </si>
  <si>
    <t>Vodič nn a vn CY 10 mm2 uložený pevně</t>
  </si>
  <si>
    <t>210800547RT1</t>
  </si>
  <si>
    <t>Vodiče a lana nn a vn vodiče a lana nn a vn CY, 6 mm2, pevně uložený včetně dodávky materiálu</t>
  </si>
  <si>
    <t>210220321RT1</t>
  </si>
  <si>
    <t>Svorka na potrubí Bernard, včetně Cu pásku</t>
  </si>
  <si>
    <t>210100001R00</t>
  </si>
  <si>
    <t xml:space="preserve"> v rozvaděči včetně zapojení a vodičové koncovky,  , průřez do 2,5 mm2</t>
  </si>
  <si>
    <t>211800711R00</t>
  </si>
  <si>
    <t>Kabel JYTY-Cu folie pevně uložený, 2x1 mm</t>
  </si>
  <si>
    <t>211800713R00</t>
  </si>
  <si>
    <t>Kabel JYTY-Cu folie pevně uložený, 7x1 mm</t>
  </si>
  <si>
    <t>34121550R</t>
  </si>
  <si>
    <t>kabel JYTY; sdělovací; pevné uložení vnitřní; Cu jádra holá; počet žil 2; jmen.prům.jádra 1,00 mm; teplota použití do 70 °C</t>
  </si>
  <si>
    <t>34121556R</t>
  </si>
  <si>
    <t>kabel JYTY; sdělovací; pevné uložení vnitřní; Cu jádra holá; počet žil 7; jmen.prům.jádra 1,00 mm; teplota použití do 70 °C</t>
  </si>
  <si>
    <t>PC34841236</t>
  </si>
  <si>
    <t>Svítidlo LED,  přisazené, dodávka a montáž</t>
  </si>
  <si>
    <t>"B" Přisazené kruhové LED svítidlo. elektronický předřadník se stálým výstupem. Těleso: bílý polykarbonát. Difuzor: opálový polykarbonát. Elektrická Třída ochrany I, krytí IP65. Dodáváno s LED zdroji v barvě 4000K, 1900 lm, 21 W</t>
  </si>
  <si>
    <t>PC3481004058</t>
  </si>
  <si>
    <t>Nouzové svítidlo, LED zdroj, IP65, 3 hodiny dodávka a montáž</t>
  </si>
  <si>
    <t>"N" Kompaktní LED nouzové přisazené svítidlo, udržovaný nebo neudržovaný provoz nastavitelný technikem provádějícím instalaci. elektronický předřadník se stálým výstupem s 3-hodinovým nouzovým modulem, manuální test. Těleso a kryt: bílá polykarbonát. Difuzor: čirý polykarbonát. IP65, IK03, Elektrická Třída ochrany II. Připojení k síti prostřednictvím svorkovnice s okruhem vedeným dovnitř / ven. Upevnění pomocí čtyř šroubů se systémem BESA a možnostmi upevnění vedení. Dodáváno s LED zdroji v barvě 6500K.. Celkový výkon: 3 W Světelný tok: 94 lm</t>
  </si>
  <si>
    <t>PC34841235</t>
  </si>
  <si>
    <t>Svítidlo LED, průmyslové, přisazené, dodávka a montáž</t>
  </si>
  <si>
    <t>"A" Průmyslové LED svítidlo ve vysokém krytí IP65. elektronický předřadník se stálým výstupem. Třída ochrany I. Těleso: polykarbonát v barvě světlešedá. Difuzor: polykarbonát s lineárními prizmaty. Bezpečnostní upínací spony: nerezová ocel. Pro přisazenou nebo závěsnou montáž. Konzoly Quick-fix, pro snadnou přisazenou montáž, jsou součástí dodávky. Montážní sady pro zavěšení na řetízek, na průběžný drát a trubkové závěsy jsou dostupné jako příslušenství. Dodáváno s LED zdroji v barvě 4000K. 4300 lm  34W</t>
  </si>
  <si>
    <t>210110021RT1</t>
  </si>
  <si>
    <t>Spínací, spouštěcí a regulační ústrojí nástěnného pro prostředí venkovní a mokré včetně zapojení a dodávky spínače, jednopólového,  , řazení 1</t>
  </si>
  <si>
    <t>210110041RT6</t>
  </si>
  <si>
    <t>Montáž spínače zapuštěného a polozapuštěného včetně zapojení, dodávky spínače, krytu a rámečku, jednopólového,  , řazení 1</t>
  </si>
  <si>
    <t>PC210110078</t>
  </si>
  <si>
    <t>Spínač nástěnný jednopól.- řaz. 1, venkovní, se signalizací, včetně dodávky spínače</t>
  </si>
  <si>
    <t>PC21011004172</t>
  </si>
  <si>
    <t>Spínač  jednopólový 16A, řazení 1, IP65, v krabici, vč. dodávky kompletního spínače</t>
  </si>
  <si>
    <t>PC2101100277</t>
  </si>
  <si>
    <t>Spínač nástěnný trojpól.16A - řaz. 3, IP44, v krabici, dodávka a montáž</t>
  </si>
  <si>
    <t>210111032R00</t>
  </si>
  <si>
    <t xml:space="preserve">Spínací, spouštěcí a regulační ústrojí zásuvka domovní v krabici včetně zapojení, provedení 2P+PE, průběžné zapojení venkovní,  </t>
  </si>
  <si>
    <t>34551476.AR</t>
  </si>
  <si>
    <t>zásuvka jednonásobná, s ochranným kolíkem, s víčkem; řazení 2P+PE; 16 A, 250 V AC; IP 44</t>
  </si>
  <si>
    <t>PC210111178</t>
  </si>
  <si>
    <t>Zásuvka průmyslová IP 65  3P+PE+N  16 A, včetně dodávky zásuvky</t>
  </si>
  <si>
    <t>PC451222456</t>
  </si>
  <si>
    <t>snímač hladiny, dodávka + montáž</t>
  </si>
  <si>
    <t>Možnost nastavení vstupní citlivosti snímání</t>
  </si>
  <si>
    <t>PC460110458</t>
  </si>
  <si>
    <t>ponorná vodivostní sonda</t>
  </si>
  <si>
    <t>PC210111072</t>
  </si>
  <si>
    <t>Montáž - transformátor do instalační krabice</t>
  </si>
  <si>
    <t>RTS 13/ I</t>
  </si>
  <si>
    <t>PC34535579</t>
  </si>
  <si>
    <t>Tlačítko signální prosvětlené, programovatelené</t>
  </si>
  <si>
    <t>PC34535580</t>
  </si>
  <si>
    <t>Tlačítko signální prosvětlené, programovatelené, reset</t>
  </si>
  <si>
    <t>PC21011129</t>
  </si>
  <si>
    <t>Montáž - tlačítko signální</t>
  </si>
  <si>
    <t>PC34535581</t>
  </si>
  <si>
    <t>Kontrolní modul s alarmem</t>
  </si>
  <si>
    <t>PC21011131</t>
  </si>
  <si>
    <t>Montáž - kontrolní modul s alarmem</t>
  </si>
  <si>
    <t>PC35815778</t>
  </si>
  <si>
    <t>Plováčkový snímač hladiny, přímé provedení, IP68,  kontakt 48V/0,5A</t>
  </si>
  <si>
    <t>210120421R00</t>
  </si>
  <si>
    <t>Montáž jističe jednopólového</t>
  </si>
  <si>
    <t>modulárního, do rozvodné skříně</t>
  </si>
  <si>
    <t>35822001013R</t>
  </si>
  <si>
    <t>jistič modulární jmen.proud 10,00 A; charakt. B; počet pólů 1; jmenovitá zkratová schopnost/230 V a.c. 10 kA; tepl.okolí -25 do + 55 °C; IP 20</t>
  </si>
  <si>
    <t>35822001015R</t>
  </si>
  <si>
    <t>jistič modulární jmen.proud 16,00 A; charakt. B; počet pólů 1; jmenovitá zkratová schopnost/230 V a.c. 10 kA; tepl.okolí -25 do + 55 °C; IP 20</t>
  </si>
  <si>
    <t>210010453R00</t>
  </si>
  <si>
    <t>Krabice pancéřová z PH 8111,odbočná se zapojením</t>
  </si>
  <si>
    <t>210010313RT1</t>
  </si>
  <si>
    <t>Montáž krabice plastové odbočné včetně dodávky, čtvercové, o rozměru 150x150 mm, hloubky 77 mm, s víčkem, bez zapojení</t>
  </si>
  <si>
    <t>210010311RT3</t>
  </si>
  <si>
    <t>Montáž krabice plastové univerzální včetně dodávky, kruhové, o průměru 73 mm, hloubky 42 mm, bez víčka, bez zapojení</t>
  </si>
  <si>
    <t>PC220260577</t>
  </si>
  <si>
    <t>Trubka ohebná dvouplášťová DN75mm vč. dodávky trubky</t>
  </si>
  <si>
    <t>34561406R</t>
  </si>
  <si>
    <t>svorka spojovací krabicová řady 273 se zásuvným svorkovým spojem pro plné vodiče, barva šedá</t>
  </si>
  <si>
    <t>34572109R</t>
  </si>
  <si>
    <t>lišta elektroinstalační vkládací; mat. PVC samozhášivé; Š x V 24 x 22 mm; délka 3,00 m; bílá; stupeň hořlavosti A-C3; teplot.rozsah -5 až 60 °C</t>
  </si>
  <si>
    <t>220301021R00</t>
  </si>
  <si>
    <t>Lišta elektroinstalační L 20</t>
  </si>
  <si>
    <t>34572125R</t>
  </si>
  <si>
    <t>lišta elektroinstalační vkládací; mat. PVC samozhášivé; Š x V 40 x 40 mm; délka 3,00 m; bílá; stupeň hořlavosti A-C3; teplot.rozsah -5 až 60 °C</t>
  </si>
  <si>
    <t>220301022R00</t>
  </si>
  <si>
    <t>Lišta elektroinstalační L 40</t>
  </si>
  <si>
    <t>345710962R</t>
  </si>
  <si>
    <t>trubka elektroinstalační tuhá hrdlová; znač.dle EN; mat. PVC samozhášivé; mech.odolnost střední; mezní hodnota zatížení 750 N/5 cm; teplot.rozsah -25 až 60 °C; stupeň hořlavosti A-3C; barva tmavě šedá RAL 7012; vnější pr.= 20,0 mm; vnitřní pr.= 16,9 mm; délka l = 3 m</t>
  </si>
  <si>
    <t>210010022R00</t>
  </si>
  <si>
    <t>Trubka tuhá z PVC uložená pevně, 23 mm</t>
  </si>
  <si>
    <t>345710965R</t>
  </si>
  <si>
    <t>trubka elektroinstalační tuhá hrdlová; znač.dle EN; mat. PVC samozhášivé; mech.odolnost střední; mezní hodnota zatížení 750 N/5 cm; teplot.rozsah -25 až 60 °C; stupeň hořlavosti A-3C; barva tmavě šedá RAL 7012; vnější pr.= 40,0 mm; vnitřní pr.= 44,3 mm; délka l = 3 m</t>
  </si>
  <si>
    <t>PC21001002256</t>
  </si>
  <si>
    <t>Trubka tuhá z PVC uložená pevně, 35 mm</t>
  </si>
  <si>
    <t>553473971R</t>
  </si>
  <si>
    <t>žlab kabelový pozinkovaná ocel + celkový lak EPOXY 60 µm; neděrovaný; l = 2000,0 mm; š = 125 mm; h = 50,0 mm; tl. 0,70 mm</t>
  </si>
  <si>
    <t>RTS 15/ I</t>
  </si>
  <si>
    <t>55347552R</t>
  </si>
  <si>
    <t>podpěra na stěnu ocelový plech; povrch žárové zinkování Sendzimir; h = 61 mm; l = 190 mm; tl. 2,0 mm</t>
  </si>
  <si>
    <t>210020305R00</t>
  </si>
  <si>
    <t>Žlab kabelový Mars s přísluš., 125/50 mm s víkem</t>
  </si>
  <si>
    <t>Včetně kolen, T-kusů, prodlužovacích dílů, spojek apod.</t>
  </si>
  <si>
    <t>210220022RT1</t>
  </si>
  <si>
    <t>Vedení uzemňovací v zemi FeZn, D 8 - 10 mm</t>
  </si>
  <si>
    <t>včetně montáže svorek spojovacích, odbočných, upevňovacích a spojovacího materiálu.</t>
  </si>
  <si>
    <t>210220101RT1</t>
  </si>
  <si>
    <t>Vedení uzemňovací svodové vodiče včetně podpěr, FeZn průměr do 10 mm, Al průměr do 10 mm, Cu průměr do 8 mm + podpěry, včetně materiálu - drát Pz D 8 mm a podpěry na plechové střechy PV 23</t>
  </si>
  <si>
    <t>210220101RT3</t>
  </si>
  <si>
    <t>Vedení uzemňovací svodové vodiče včetně podpěr, FeZn průměr do 10 mm, Al průměr do 10 mm, Cu průměr do 8 mm + podpěry, včetně materiálu - drát Pz D 8 mm a podpěra do zdiva PV 1a-15</t>
  </si>
  <si>
    <t>210220301RT2</t>
  </si>
  <si>
    <t>Montáž svorky hromosvodové včetně dodávky svorky spojovací (SS)</t>
  </si>
  <si>
    <t>210220302RT6</t>
  </si>
  <si>
    <t>Vedení uzemňovací svorky hromosvodové, nad 2 šrouby (ST, SJ, SR, atd.), včetně materiálu - svorka připojovací SP kovových částí</t>
  </si>
  <si>
    <t>905 000005     R01</t>
  </si>
  <si>
    <t>Demontáž stávajícího zařízení</t>
  </si>
  <si>
    <t>h</t>
  </si>
  <si>
    <t>svítidla, kabely uložené na povrchu, zásuvky, vypínače</t>
  </si>
  <si>
    <t>905 000004     R01</t>
  </si>
  <si>
    <t>Úprava stávajícího zařízení</t>
  </si>
  <si>
    <t>905 000002     R01</t>
  </si>
  <si>
    <t>Stavební výpomoci</t>
  </si>
  <si>
    <t>905      R01</t>
  </si>
  <si>
    <t>Hzs-revize provoz.souboru a st.obj., Revize</t>
  </si>
  <si>
    <t>PC3583544625</t>
  </si>
  <si>
    <t>rozvodnice nástěnná+ vč.příslušenství (svorky,vývodky, krytí, vnitřní propojení, apod.), krytí IP55,  V x Š x H 600 x 600 x 200</t>
  </si>
  <si>
    <t>358938361T</t>
  </si>
  <si>
    <t>Kombinovaný svodič bleskových proudů a přepětí SJBC-25E-3-MZS, typ 1 + 2, Iimp 25 kA, Uc 350 V a.c., Výměnné moduly, se signalizací, jiskřiště, varistor</t>
  </si>
  <si>
    <t>VL2011</t>
  </si>
  <si>
    <t>35814028T</t>
  </si>
  <si>
    <t>Signálka s integrovanou LED, zelená, 230V AC</t>
  </si>
  <si>
    <t>PC358140230</t>
  </si>
  <si>
    <t>Signálka s integrovanou LED, žlutá, 230V AC</t>
  </si>
  <si>
    <t>35814029T</t>
  </si>
  <si>
    <t>Signálka s integrovanou LED, bílá, 230V AC</t>
  </si>
  <si>
    <t>35813320.AR</t>
  </si>
  <si>
    <t>ovladač provedení tlačítkový"Nouzové zastavení" s hřib.knoflíkem pr.40(rudá); kovové provedení; typ tlačítka s mžikovou funkcí "stiskni-táhni"; typ kontaktu 1 x Z, 1 x V; šroubové připojovací svorky</t>
  </si>
  <si>
    <t>35822002331R</t>
  </si>
  <si>
    <t>jistič modulární jmen.proud 16,00 A; charakt. C; počet pólů 3; jmenovitá zkratová schopnost/230 V a.c. 10 kA; tepl.okolí -25 do + 55 °C; IP 20</t>
  </si>
  <si>
    <t>35822002316R</t>
  </si>
  <si>
    <t>jistič modulární jmen.proud 32,00 A; charakt. B; počet pólů 3; jmenovitá zkratová schopnost/230 V a.c. 10 kA; tepl.okolí -25 do + 55 °C; IP 20</t>
  </si>
  <si>
    <t>35838439T</t>
  </si>
  <si>
    <t>Proudový chránič OFI-25-4-030AC-G, In 25 A, Ue 230/400 V a.c., Idn 30 mA, 4-pól, Inc 10 kA, typ AC-G</t>
  </si>
  <si>
    <t>35838271T</t>
  </si>
  <si>
    <t>Proudový chránič s nadproudovou ochranou OLI-6B-1N-030AC, In 6 A, Ue 230 V a.c., charakteristika B, Idn 30 mA, 1+N-pól, Icn 10 kA, typ AC</t>
  </si>
  <si>
    <t>210190001R00</t>
  </si>
  <si>
    <t>Montáž oceloplechové rozvodnice, do hmotnosti 20 kg</t>
  </si>
  <si>
    <t>montáž rozvaděčů nn a vn včetně usazení, sestavení dílců, vyvážení, upevnění, zapojení a montáž demontovaných částí a přístrojů,  kontroly a dotažení spojů, opravy nátěrů, avšak bez zapojení, a ukončení kabelů</t>
  </si>
  <si>
    <t>PC210122356</t>
  </si>
  <si>
    <t>Mtž svodič blesk nn 1st 1pól -35kA</t>
  </si>
  <si>
    <t>URS 12/ I</t>
  </si>
  <si>
    <t>210120441R00</t>
  </si>
  <si>
    <t>Montáž jističe třípólového</t>
  </si>
  <si>
    <t>210120823R00</t>
  </si>
  <si>
    <t>Chránič proudový čtyřpólový do 40 A</t>
  </si>
  <si>
    <t>210120803R00</t>
  </si>
  <si>
    <t>Chránič proudový dvoupólový do 40 A</t>
  </si>
  <si>
    <t>PC3583544685</t>
  </si>
  <si>
    <t>rozvodnice plastová+pilíř vč.příslušenství (svorky,vývodky, krytí, vnitřní propojení, apod.), krytí IP55, jednokřídlé dveře, V x Š x H 1500 x 800 x 250</t>
  </si>
  <si>
    <t>35835681T</t>
  </si>
  <si>
    <t>Kolébkový přepínač MSK-001-102, Ith 16 A, Ue 250 V a.c., 12 V d.c., 1x přepínací kontakt, s mezipolohou</t>
  </si>
  <si>
    <t>358247726R</t>
  </si>
  <si>
    <t>odpínač pojistek počet pólů 3; vel.poj.vložky 22x58mm, bez signalizace; max.proud poj.vložky 100 A; teplota okolí -5 až + 35°C °C; IP 20</t>
  </si>
  <si>
    <t>358247711R</t>
  </si>
  <si>
    <t>odpínač pojistek počet pólů 1; vel.poj.vložky 14x51mm, bez signalizace; max.proud poj.vložky 50 A; teplota okolí -5 až + 35°C °C; IP 20</t>
  </si>
  <si>
    <t>35824711R</t>
  </si>
  <si>
    <t>pojistka válcová vel. 14x51 mm; charakt. gG; jmen.proud 4 A</t>
  </si>
  <si>
    <t>35824725R</t>
  </si>
  <si>
    <t>pojistka válcová vel. 22x58 mm; charakt. gG; jmen.proud 25 A</t>
  </si>
  <si>
    <t>35834346T</t>
  </si>
  <si>
    <t>Páčkový spínač APN-63-3, In 63 A, Ue 230/400 V a.c., 60/220 V d.c., 3-pól, šířka 3 moduly</t>
  </si>
  <si>
    <t>35836881T</t>
  </si>
  <si>
    <t>Digitální spínací hodiny MAR-16-001-A230, In 16 A, Uc 230 V a.c., 1x přepínací kontakt, týdenní program, 1 kanál</t>
  </si>
  <si>
    <t>35822001011R</t>
  </si>
  <si>
    <t>jistič modulární jmen.proud 4,00 A; charakt. B; počet pólů 1; jmenovitá zkratová schopnost/230 V a.c. 10 kA; tepl.okolí -25 do + 55 °C; IP 20</t>
  </si>
  <si>
    <t>35822001012R</t>
  </si>
  <si>
    <t>jistič modulární jmen.proud 6,00 A; charakt. B; počet pólů 1; jmenovitá zkratová schopnost/230 V a.c. 10 kA; tepl.okolí -25 do + 55 °C; IP 20</t>
  </si>
  <si>
    <t>35822002110R</t>
  </si>
  <si>
    <t>jistič modulární jmen.proud 6,00 A; charakt. B; počet pólů 2; jmenovitá zkratová schopnost/230 V a.c. 10 kA; tepl.okolí -25 do + 55 °C; IP 20</t>
  </si>
  <si>
    <t>PC21053344226</t>
  </si>
  <si>
    <t>softstartér 7,5 kW dodávka a montáž</t>
  </si>
  <si>
    <t>35838440T</t>
  </si>
  <si>
    <t>Proudový chránič OFI-40-4-030AC-G, In 40 A, Ue 230/400 V a.c., Idn 30 mA, 4-pól, Inc 10 kA, typ AC-G</t>
  </si>
  <si>
    <t>35836807T</t>
  </si>
  <si>
    <t>Proudový chránič OFI-25-4-100AC, In 25 A, Ue 230/400 V a.c., Idn 100 mA, 4-pól, Inc 10 kA, typ AC</t>
  </si>
  <si>
    <t>35835309T</t>
  </si>
  <si>
    <t>Pomocný spínač PS-OF-1100, 1x zapínací kontakt, 1x rozpínací kontakt, pro OF.-16-.., OF.-25-.., OF.-40-.., OF.-63-.., OF.-80-..</t>
  </si>
  <si>
    <t>35838333T</t>
  </si>
  <si>
    <t>Proudový chránič s nadproudovou ochranou OLI-10C-1N-030AC-G, In 10 A, Ue 230 V a.c., charakteristika C, Idn 30 mA, 1+N-pól, Icn 10 kA, typ AC-G</t>
  </si>
  <si>
    <t>35838334T</t>
  </si>
  <si>
    <t>Proudový chránič s nadproudovou ochranou OLI-16C-1N-030AC-G, In 16 A, Ue 230 V a.c., charakteristika C, Idn 30 mA, 1+N-pól, Icn 10 kA, typ AC-G</t>
  </si>
  <si>
    <t>35837905T</t>
  </si>
  <si>
    <t>Spouštěč motoru SM123-1,6, 0,55 kW / 400 V / 50 Hz, In 1,6 A, rozsah nastavení 1,1 - 1,6 A, velikost 12</t>
  </si>
  <si>
    <t>35837906T</t>
  </si>
  <si>
    <t>Spouštěč motoru SM123-2,5, 0,75 kW / 400 V / 50 Hz, In 2,5 A, rozsah nastavení 1,8 - 2,5 A, velikost 12</t>
  </si>
  <si>
    <t>358937911T</t>
  </si>
  <si>
    <t>Spouštěč motoru SM253-10, 4 kW / 400 V / 50 Hz, In 10 A, rozsah nastavení 7 - 10 A, velikost 25</t>
  </si>
  <si>
    <t>35837912T</t>
  </si>
  <si>
    <t>Spouštěč motoru SM253-12,5, 5,5 kW / 400 V / 50 Hz, In 12,5 A, rozsah nastavení 9 - 12,5 A, velikost 25</t>
  </si>
  <si>
    <t>35837908T</t>
  </si>
  <si>
    <t>Spouštěč motoru SM123-6,3, 2,2 kW / 400 V / 50 Hz, In 6,3 A, rozsah nastavení 4,5 - 6,3 A, velikost 12</t>
  </si>
  <si>
    <t>35837927T</t>
  </si>
  <si>
    <t>Spínač PS-SM-B11, 1x zapínací kontakt, 1x rozpínací kontakt, pro SM12, SM25, SM50, SM100, boční montáž</t>
  </si>
  <si>
    <t>35837861T</t>
  </si>
  <si>
    <t>Stykač ST123-7-A230-10, 3 kW / 400 V / 50 Hz / AC-3, Ie 7 A / AC-3, Uc 230 V a.c., 1x zapínací kontakt, velikost 12</t>
  </si>
  <si>
    <t>35837866T</t>
  </si>
  <si>
    <t>Stykač ST253-17-A024, 7,5 kW / 400 V / 50 Hz / AC-3, Ie 17 A / AC-3, Uc 24 V a.c., velikost 25</t>
  </si>
  <si>
    <t>35837888T</t>
  </si>
  <si>
    <t>Spínač PS-ST12X-C11, 1x zapínací kontakt, 1x rozpínací kontakt, pro ST12, čelní montáž</t>
  </si>
  <si>
    <t>PC358257123</t>
  </si>
  <si>
    <t>PT-relé 230VAC 6A 4-pólové</t>
  </si>
  <si>
    <t>PC358939110354</t>
  </si>
  <si>
    <t>relé 4PK/6A/24V, ovládací napětí 24/200 ÷ 240 V a.c., 24 V d.c.</t>
  </si>
  <si>
    <t>PC37421101205</t>
  </si>
  <si>
    <t>Transformátor 230/24V, 100VA</t>
  </si>
  <si>
    <t>PC37421101206</t>
  </si>
  <si>
    <t>Transformátor 230/12V, 100VA</t>
  </si>
  <si>
    <t>PC360190088</t>
  </si>
  <si>
    <t>Montáž  rozvaděče</t>
  </si>
  <si>
    <t>PC358455225</t>
  </si>
  <si>
    <t>GSM Hlásič pro zasílání SMS,  vč. napáj.zdroje 12 V DC, 4x vstup,  bez SIM karty, ( SIM dodávkou provozovatele)</t>
  </si>
  <si>
    <t xml:space="preserve">sada  </t>
  </si>
  <si>
    <t>210130003R00</t>
  </si>
  <si>
    <t>Stykač vzduchový vestavný SU 130 40 A 3póly</t>
  </si>
  <si>
    <t>210290761R00</t>
  </si>
  <si>
    <t>Montáž spouštěče do 15 kW</t>
  </si>
  <si>
    <t>35836609T</t>
  </si>
  <si>
    <t>Instalační stykač RSI-20-10-A230, Ith 20 A, Uc 230 V a.c., 1x zapínací kontakt</t>
  </si>
  <si>
    <t>PC210436</t>
  </si>
  <si>
    <t>Snímač hladiny, dodávka amontáž</t>
  </si>
  <si>
    <t>Pro připojení tří vodivostních sond nebo současné připojení jedné vodivostní sondya dvojité vodivostní sondy</t>
  </si>
  <si>
    <t>TĚLESO BAZÉNOVÉ VANY s přelivným žlábkem kombinovaným se skimmerovou stěnou</t>
  </si>
  <si>
    <t>pack</t>
  </si>
  <si>
    <t>12</t>
  </si>
  <si>
    <t>DNO BAZÉNU S PROTISKLUZOVOU ÚPRAVOU S KRUHOVÝMI NOPY</t>
  </si>
  <si>
    <t>13</t>
  </si>
  <si>
    <t>ZTRACENÉ BEDNĚNÍ NEREZOVÉ</t>
  </si>
  <si>
    <t>201</t>
  </si>
  <si>
    <t>Schodiště do bazénu - přímé, 5 stupňů, šíře 1,5m</t>
  </si>
  <si>
    <t>202</t>
  </si>
  <si>
    <t>Zapuštěný žebřík výklenkový</t>
  </si>
  <si>
    <t>203</t>
  </si>
  <si>
    <t>Madla k zapuštěnému žebříku výkl. - úprava BRUS</t>
  </si>
  <si>
    <t>204</t>
  </si>
  <si>
    <t>Zábradlí k vodě - povrch.úpr. BRUS (ke schodům) - přímé</t>
  </si>
  <si>
    <t>205</t>
  </si>
  <si>
    <t>Zábradlí s plexisklem</t>
  </si>
  <si>
    <t>206</t>
  </si>
  <si>
    <t>Dělící stěna rovná</t>
  </si>
  <si>
    <t>207</t>
  </si>
  <si>
    <t>Dělící stěna rovná s bezpečnostním stupínkem</t>
  </si>
  <si>
    <t>208</t>
  </si>
  <si>
    <t>Dno pro ostrovy</t>
  </si>
  <si>
    <t>301</t>
  </si>
  <si>
    <t>Kanál dnového rozvodu s krytem, opatřeným protiskluzovým dezénem</t>
  </si>
  <si>
    <t>302</t>
  </si>
  <si>
    <t>Čisticí část dnového kanálu s bezšroubovým uzávěrem krytu</t>
  </si>
  <si>
    <t>303</t>
  </si>
  <si>
    <t>Tryska vtoková ze dna s bezšroubovým uzávěrem krytu - kruhová</t>
  </si>
  <si>
    <t>304</t>
  </si>
  <si>
    <t>Odtok ze žlábku</t>
  </si>
  <si>
    <t>305</t>
  </si>
  <si>
    <t>Lapač hrubých nečistot</t>
  </si>
  <si>
    <t>306</t>
  </si>
  <si>
    <t>Vlnolam ve žlábku</t>
  </si>
  <si>
    <t>307</t>
  </si>
  <si>
    <t>Sací kanál atrakcí L=1,25m s bezšroubovým uzávěrem krytu</t>
  </si>
  <si>
    <t>308</t>
  </si>
  <si>
    <t>Odtok ze dna bazénu s bezšroubovým uzávěrem krytu</t>
  </si>
  <si>
    <t>309</t>
  </si>
  <si>
    <t>Tryska měření chlóru ve stěně bazénu - kruhová</t>
  </si>
  <si>
    <t>310</t>
  </si>
  <si>
    <t>Potrubní rozvody dle PD</t>
  </si>
  <si>
    <t>401</t>
  </si>
  <si>
    <t>Roštnice přímá - 330mm - bílá</t>
  </si>
  <si>
    <t>402</t>
  </si>
  <si>
    <t>Roštnice rohová - 330mm - bílá</t>
  </si>
  <si>
    <t>403</t>
  </si>
  <si>
    <t>Bezpečnostní zn. - informační piktogram - rovné hrany</t>
  </si>
  <si>
    <t>404</t>
  </si>
  <si>
    <t>Držák dělících lan</t>
  </si>
  <si>
    <t>405</t>
  </si>
  <si>
    <t>Dělící lano včetně plováků</t>
  </si>
  <si>
    <t>406</t>
  </si>
  <si>
    <t>Dělící lano - kotvící sada (2ks)</t>
  </si>
  <si>
    <t>407</t>
  </si>
  <si>
    <t>Servisní kufřík pro veřejné bazény</t>
  </si>
  <si>
    <t>408</t>
  </si>
  <si>
    <t>Nářadí pro montáž a demontáž víka dnového kanálu (veřejné bazény)</t>
  </si>
  <si>
    <t>409</t>
  </si>
  <si>
    <t>Hydraulický bazénový zvedák</t>
  </si>
  <si>
    <t>501</t>
  </si>
  <si>
    <t>Vodní chrlič 400x15 DN100</t>
  </si>
  <si>
    <t>502</t>
  </si>
  <si>
    <t>Spodní díl k vodnímu chrliči DN100</t>
  </si>
  <si>
    <t>503</t>
  </si>
  <si>
    <t>Vodní ježek</t>
  </si>
  <si>
    <t>504</t>
  </si>
  <si>
    <t>Vodní zvon</t>
  </si>
  <si>
    <t>505</t>
  </si>
  <si>
    <t>Dětská atrakce - stříkací zvířátko, vč. kotvení</t>
  </si>
  <si>
    <t>506</t>
  </si>
  <si>
    <t>Dětská skluzavka žlabová ve tvaru velryby s přívodem vody</t>
  </si>
  <si>
    <t>507</t>
  </si>
  <si>
    <t>Fontánka ze žlábku</t>
  </si>
  <si>
    <t>508</t>
  </si>
  <si>
    <t>Houpací záliv nerezový</t>
  </si>
  <si>
    <t>509</t>
  </si>
  <si>
    <t>Podvodní trubková lavice přímá - 6m - se vzduchovou masáží</t>
  </si>
  <si>
    <t>Brodítko klasické bez zábradlí (2x2m)</t>
  </si>
  <si>
    <t>Brodítko pro tělesně postižené včetně zábradlí (2x2m)</t>
  </si>
  <si>
    <t>Sprcha Standard s kohoutovým ventilem</t>
  </si>
  <si>
    <t>113106121R00</t>
  </si>
  <si>
    <t>Rozebrání komunikací pro pěší s jakýmkoliv ložem a výplní spár_x000D_
 z betonových nebo kameninových dlaždic nebo tvarovek</t>
  </si>
  <si>
    <t>s přemístěním hmot na skládku na vzdálenost do 3 m nebo s naložením na dopravní prostředek</t>
  </si>
  <si>
    <t>chodníky : 20+11,5+213,1</t>
  </si>
  <si>
    <t>113201111R00</t>
  </si>
  <si>
    <t>Vytrhání obrub chodníkových ležatých</t>
  </si>
  <si>
    <t>s vybouráním lože, s přemístěním hmot na skládku na vzdálenost do 3 m nebo naložením na dopravní prostředek</t>
  </si>
  <si>
    <t>chodníky : 14+13,6+7,8+7,8+29,4+1,9+33,2</t>
  </si>
  <si>
    <t>121101102R00</t>
  </si>
  <si>
    <t>Sejmutí ornice s přemístěním na vzdálenost přes 50 do 100 m</t>
  </si>
  <si>
    <t>nebo lesní půdy, s vodorovným přemístěním na hromady v místě upotřebení nebo na dočasné či trvalé skládky se složením</t>
  </si>
  <si>
    <t>viz výkres situace přípravy území : 76</t>
  </si>
  <si>
    <t>122201101R00</t>
  </si>
  <si>
    <t>Odkopávky a  prokopávky nezapažené v hornině 3_x000D_
 do 100 m3</t>
  </si>
  <si>
    <t>s přehozením výkopku na vzdálenost do 3 m nebo s naložením na dopravní prostředek,</t>
  </si>
  <si>
    <t>chodníky : (66+391+58)*0,25</t>
  </si>
  <si>
    <t>122201109R00</t>
  </si>
  <si>
    <t>Odkopávky a  prokopávky nezapažené v hornině 3_x000D_
 příplatek k cenám za lepivost horniny</t>
  </si>
  <si>
    <t>139601102R00</t>
  </si>
  <si>
    <t>Ruční výkop jam, rýh a šachet v hornině 3</t>
  </si>
  <si>
    <t>s přehozením na vzdálenost do 5 m nebo s naložením na ruční dopravní prostředek</t>
  </si>
  <si>
    <t>oplocení - bazénový ochoz : 0,3*0,3*0,73*63</t>
  </si>
  <si>
    <t xml:space="preserve">                areálové : 0,3*0,3*0,8*34</t>
  </si>
  <si>
    <t>viz pol.12220-1101 : 128,75</t>
  </si>
  <si>
    <t>viz pol.13960-1102 : 6,5871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</si>
  <si>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</si>
  <si>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</si>
  <si>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</si>
  <si>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>167101201R00</t>
  </si>
  <si>
    <t>Nakládání, skládání, překládání neulehlého výkopku nakládání, skládání, překládání neulehléno výkopku nebo zeminy - ručně_x000D_
 z horniny 1 až 4</t>
  </si>
  <si>
    <t>181101132R00</t>
  </si>
  <si>
    <t>Úprava pozemku hornina třídy 3, přemístění na vzdálenost přes 20 do 40 m</t>
  </si>
  <si>
    <t>823-1</t>
  </si>
  <si>
    <t>s rozpojením a přehrnutím včetně urovnání,</t>
  </si>
  <si>
    <t>Včetně urovnání povrchu s tolerancí plus-mínus 10 cm.</t>
  </si>
  <si>
    <t>travnatá plocha : 629</t>
  </si>
  <si>
    <t>182001112R00</t>
  </si>
  <si>
    <t>Plošná úprava terénu při nerovnostech terénu přes 50 do 100 mm, na svahu přes 1:5 do 1:2</t>
  </si>
  <si>
    <t>s urovnáním povrchu, bez doplnění ornice, v hornině 1 až 4,</t>
  </si>
  <si>
    <t>(128,75+6,58)*1,65</t>
  </si>
  <si>
    <t>181300012RAA</t>
  </si>
  <si>
    <t>Rozprostření ornice v rovině nebo svahu do 1 : 5 a osetí travou při tloušťce 200 mm, dovoz ornice ze vzdálenosti 500 m</t>
  </si>
  <si>
    <t>vč. urovnání ornice, naložení na skládce, vodorovným přemístěním ornice na místo rozprostření, založení trávníku osetím a dodávky travního semene.</t>
  </si>
  <si>
    <t>Včetně přesunu hmot.</t>
  </si>
  <si>
    <t>ornice z deponie : 76/0,2</t>
  </si>
  <si>
    <t>181300012RAE</t>
  </si>
  <si>
    <t>Rozprostření ornice v rovině nebo svahu do 1 : 5 a osetí travou při tloušťce 200 mm, dovoz ornice ze vzdálenosti 15 000 m</t>
  </si>
  <si>
    <t>dovoz nové ornice : 629-380</t>
  </si>
  <si>
    <t>chodníky : 66+391+58</t>
  </si>
  <si>
    <t>275313611R00</t>
  </si>
  <si>
    <t>Beton základových patek prostý třídy C 16/20</t>
  </si>
  <si>
    <t>oplocení - bazénový ochoz : 0,3*0,3*0,73*63*1,035</t>
  </si>
  <si>
    <t xml:space="preserve">                areálové : 0,3*0,3*0,8*34*1,035</t>
  </si>
  <si>
    <t>275353102R00</t>
  </si>
  <si>
    <t>Bednění kotevních otvorů a prostupů v základových patkách o průřezu do 0,01 m2, hloubky přes 0,25 do 0,5 m</t>
  </si>
  <si>
    <t>včetně polohového zajištění a odbednění, popřípadě ztraceného bednění z pletiva a podobně.</t>
  </si>
  <si>
    <t>oplocení - bazénový ochoz : 63</t>
  </si>
  <si>
    <t xml:space="preserve">                areálové : 34</t>
  </si>
  <si>
    <t>338171111R00</t>
  </si>
  <si>
    <t>Osazování sloupků a vzpěr plotových ocelových výšky do 2,00 m, se zalitím jakoukoliv cementovou maltou do vynechaných otvorů</t>
  </si>
  <si>
    <t>trubkových nebo profilovaných</t>
  </si>
  <si>
    <t>bazénový ochoz - sloupek : 43</t>
  </si>
  <si>
    <t xml:space="preserve">                             vzpěra : 20</t>
  </si>
  <si>
    <t>areálové - sloupek : 26</t>
  </si>
  <si>
    <t xml:space="preserve">                 vzpěra : 8</t>
  </si>
  <si>
    <t>564851111R00</t>
  </si>
  <si>
    <t>Podklad ze štěrkodrti s rozprostřením a zhutněním frakce 0-63 mm, tloušťka po zhutnění 150 mm</t>
  </si>
  <si>
    <t>odhad : 60</t>
  </si>
  <si>
    <t>515*1,02</t>
  </si>
  <si>
    <t>622904112R00</t>
  </si>
  <si>
    <t>Očištění fasád tlakovou vodou, složitost fasády 1 - 2</t>
  </si>
  <si>
    <t xml:space="preserve">bazénové těleso : </t>
  </si>
  <si>
    <t>dno : 17*35*1,05</t>
  </si>
  <si>
    <t>stěny : (17+35)*2*2,2*1,05</t>
  </si>
  <si>
    <t>916561111R00</t>
  </si>
  <si>
    <t>Osazení záhonového obrubníku betonového do lože z betonu prostého C 12/15, s boční opěrou z betonu prostého</t>
  </si>
  <si>
    <t>se zřízením lože z betonu prostého C 12/15 tl. 80-100 mm</t>
  </si>
  <si>
    <t>chodníky : 31+125+67</t>
  </si>
  <si>
    <t>918101111R00</t>
  </si>
  <si>
    <t>Lože pod obrubníky, krajníky nebo obruby z betonu prostého C 12/15</t>
  </si>
  <si>
    <t>z dlažebních kostek z betonu prostého</t>
  </si>
  <si>
    <t>223*0,3*0,1</t>
  </si>
  <si>
    <t>59217335R</t>
  </si>
  <si>
    <t>obrubník zahradní materiál beton; l = 1000,0 mm; š = 50,0 mm; h = 250,0 mm; barva šedá</t>
  </si>
  <si>
    <t>223*1,01</t>
  </si>
  <si>
    <t>bazénové těleso : 17*35*1,05</t>
  </si>
  <si>
    <t>961044111R00</t>
  </si>
  <si>
    <t>Bourání základů z betonu prostého</t>
  </si>
  <si>
    <t>nebo vybourání otvorů průřezové plochy přes 4 m2 v základech,</t>
  </si>
  <si>
    <t>patky - sloupky oplocení : 0,3*0,3*0,8*26</t>
  </si>
  <si>
    <t>bazénová stěna : 16,8*0,3*0,74</t>
  </si>
  <si>
    <t>965042241R00</t>
  </si>
  <si>
    <t>Bourání podkladů pod dlažby nebo litých celistvých dlažeb a mazanin  betonových nebo z litého asfaltu, tloušťky přes 100 mm, plochy přes 4 m2</t>
  </si>
  <si>
    <t>brodítka : (6,5+3,6+8,3)*0,2</t>
  </si>
  <si>
    <t>7,98*0,1*0,2+11,5*0,15*0,2+8,1*0,15*0,15+0,96*0,34*0,15</t>
  </si>
  <si>
    <t>sprcha : 4*3*0,2</t>
  </si>
  <si>
    <t>ochoz bazénu : 65*0,15</t>
  </si>
  <si>
    <t>vodovodní šachtice : 0,8*3</t>
  </si>
  <si>
    <t>965049112RT1</t>
  </si>
  <si>
    <t>Bourání podkladů pod dlažby nebo litých celistvých dlažeb a mazanin  příplatek za bourání mazanin vyztužených svařovanou sítí, tloušťky přes 100 mm</t>
  </si>
  <si>
    <t>998223011R00</t>
  </si>
  <si>
    <t>Přesun hmot pozemních komunikací, kryt dlážděný jakékoliv délky objektu</t>
  </si>
  <si>
    <t>vodorovně do 200 m</t>
  </si>
  <si>
    <t>R_3041640</t>
  </si>
  <si>
    <t>Demontáž laviček</t>
  </si>
  <si>
    <t>včetně odvozu v rámci města,dle pokynu objednatele : 13</t>
  </si>
  <si>
    <t>767911120R00</t>
  </si>
  <si>
    <t>Montáž oplocení z pletiva strojového, o výšce do 1,6 m</t>
  </si>
  <si>
    <t>bazénový ochoz : 126</t>
  </si>
  <si>
    <t>areálové oplocení : 62,9</t>
  </si>
  <si>
    <t>767911822R00</t>
  </si>
  <si>
    <t>Demontáž oplocení demontáž pletiva, výšky do 2,0 m</t>
  </si>
  <si>
    <t>areálové oplocení : 62,6</t>
  </si>
  <si>
    <t>767996805R00</t>
  </si>
  <si>
    <t>Demontáž ostatních doplňků staveb atypických konstrukcí_x000D_
 o hmotnosti přes 500 kg</t>
  </si>
  <si>
    <t>zábradlí okolo bazénu : 111*12</t>
  </si>
  <si>
    <t>R_3041641</t>
  </si>
  <si>
    <t>Demontáž sprchy</t>
  </si>
  <si>
    <t>včetně odvozu v rámci města,dle pokynu objednatele : 1</t>
  </si>
  <si>
    <t>R_3041642</t>
  </si>
  <si>
    <t>Demontáž branky včetně oplocení</t>
  </si>
  <si>
    <t>včetně odvozu v rámci města,dle pokynu objednatele : 2</t>
  </si>
  <si>
    <t>R_3041643</t>
  </si>
  <si>
    <t>Demontáž kiosku 3000x2100x3100 mm</t>
  </si>
  <si>
    <t>R_3041651</t>
  </si>
  <si>
    <t>Demontáž sloupků oplocení, včetně odvozu do kovošrotu</t>
  </si>
  <si>
    <t>R_3041671</t>
  </si>
  <si>
    <t>Vstupní brána 1700x1810 mm  D+M, včetně patek</t>
  </si>
  <si>
    <t>specifikace,viz detail "vstupní brána" : 1</t>
  </si>
  <si>
    <t>R_3041672</t>
  </si>
  <si>
    <t>Vjezdová brána 3100x1750 mm  D+M</t>
  </si>
  <si>
    <t>specifikace,viz detail "vjezdová brána" : 1</t>
  </si>
  <si>
    <t>R_3041685</t>
  </si>
  <si>
    <t>Trubka 38x2,5 mm  D+M</t>
  </si>
  <si>
    <t xml:space="preserve">našroubovaná na sloupky, komaxit : </t>
  </si>
  <si>
    <t>oplocení - bazénový ochoz - vodorovné trubky : 126*2</t>
  </si>
  <si>
    <t>R_3041691</t>
  </si>
  <si>
    <t>Demontáž bazénových žebříků, likvidace do kovošrotu</t>
  </si>
  <si>
    <t>31327510R</t>
  </si>
  <si>
    <t>pletivo drátěné 4-hranné bez napínacího drátu; h = 1,00 m; velikost ok 55 mm; d drátu 2,50 mm; povrch. úprava plast na pozink.drátu; barva zelená</t>
  </si>
  <si>
    <t>bazénový ochoz : 126*1,05</t>
  </si>
  <si>
    <t>31478152R</t>
  </si>
  <si>
    <t>drát napínací pr. 2,40 mm; povrch. úprava PVC; balení 100m</t>
  </si>
  <si>
    <t>bazénový ochoz : 126*2*1,05</t>
  </si>
  <si>
    <t>31479012R</t>
  </si>
  <si>
    <t>stojek napínací poplastovaný, vel.2, používá se k vypnutí napínacího drátu u 4-hranných</t>
  </si>
  <si>
    <t>bazénový ochoz : 20</t>
  </si>
  <si>
    <t>55342335R</t>
  </si>
  <si>
    <t>sloupek plotový ocel; tl. stěny 1,50 mm; řadový; pro plot pro drátěné pletivo; l = 1 500 mm; d 38 mm; povrch prášková vypalovací barva</t>
  </si>
  <si>
    <t>bazénový ochoz : 43</t>
  </si>
  <si>
    <t>55342338R</t>
  </si>
  <si>
    <t>sloupek plotový ocel; tl. stěny 1,50 mm; řadový; pro plot pro drátěné pletivo; l = 2 100,0 mm; d 38 mm; povrch prášková vypalovací barva</t>
  </si>
  <si>
    <t>55342346R</t>
  </si>
  <si>
    <t>vzpěra plotová; ocel; tl. stěny 1,50 mm; d 38 mm; l = 2 000 mm; povrch prášková vypalovací barva</t>
  </si>
  <si>
    <t>areálové oplocení : 8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</si>
  <si>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</si>
  <si>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</si>
  <si>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</si>
  <si>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210100003R00</t>
  </si>
  <si>
    <t>Ukončení vodičů, soubory pro kabely ukončení vodičů v rozvaděči včetně zapojení a vodičové koncovky,  , průřez do 16 mm2</t>
  </si>
  <si>
    <t>RTS 12/ I</t>
  </si>
  <si>
    <t>210190051R00</t>
  </si>
  <si>
    <t>Montáž rozvaděče skříňového, nebo panelového děleného, za 1 pole, do hmotnosti 200 kg</t>
  </si>
  <si>
    <t>210190041R00</t>
  </si>
  <si>
    <t xml:space="preserve">Montáž plastové rozvodnice do výklenku pohledová plocha do 0,2 m2,  ,  </t>
  </si>
  <si>
    <t>210810014RT3</t>
  </si>
  <si>
    <t>Kabely silové CYKY 750 V, 4 x 25 mm2, volně uloženého, včetně dodávky kabelu</t>
  </si>
  <si>
    <t>210810056RT1</t>
  </si>
  <si>
    <t>Kabely silové CYKY 750 V, 5 x 2,5 mm2, pevně uloženého, včetně dodávky kabelu</t>
  </si>
  <si>
    <t>210810057RT3</t>
  </si>
  <si>
    <t>Kabely silové kabel CYKY-m 750 V, 5 žil 4 až 16 mm, volně uložený včetně dodávky materiálu - kabel s Cu jádrem CYKY 5 x 10 mm2</t>
  </si>
  <si>
    <t>210810061RT1</t>
  </si>
  <si>
    <t>Kabely silové CYKY 750 V, 12 x 1,5 mm2, pevně uloženého, včetně dodávky kabelu</t>
  </si>
  <si>
    <t>PC9054222552</t>
  </si>
  <si>
    <t>úprava stávajícího rozváděče</t>
  </si>
  <si>
    <t>357117161R</t>
  </si>
  <si>
    <t>skříň rozvodná kabelová rozvodná; přípojková (do 50mm2); typ výzbroje 2 x sada pojist.spodků vel.00; celoplastový z termosetu; konstrukce pro osazení do výklenku ve stěně; sad 2; pojistk.spodek nožový 00 (160A); způsob připojení konstrukční svorky a přístroje</t>
  </si>
  <si>
    <t>35822407R</t>
  </si>
  <si>
    <t>jistič modulární do 63A; jmen.proud 63,00 A; charakt. B; počet pólů 3; tepl.okolí -30 do + 55 °C; IP 20</t>
  </si>
  <si>
    <t>RTS 16/ I</t>
  </si>
  <si>
    <t>358253503R</t>
  </si>
  <si>
    <t>vložka pojistková nožová vel. 000; charakt. aM; jmen.proud 63 A; jmen.napětí 500 V a.c.</t>
  </si>
  <si>
    <t>35834026T</t>
  </si>
  <si>
    <t>Jistič LPN-63B-3, In 63 A, Ue 230/400 V a.c., 60/220 V d.c., charakteristika B, 3-pól, Icn 10 kA</t>
  </si>
  <si>
    <t>3587016T</t>
  </si>
  <si>
    <t>Pojistková vložka PN000 40A gG, Un 500 V a.c./250 V d.c., velikost 000, gG - charakteristika pro všeobecné použití, Cd/Pb free</t>
  </si>
  <si>
    <t xml:space="preserve">PC357116478 </t>
  </si>
  <si>
    <t>Rozvaděč elektroměrový betonový ER 212/KVP7P</t>
  </si>
  <si>
    <t>rozvaděč elektroměrový E(pro přímé měření); uspořádání - samostatný modul pro umístění měř.soupravy; uspořádání měř.soupravy 2-prostor pro osazení dvousazb.třífázového elektr.včetně prostoru pro osazení spín.prvku; poč.elektroměřů 1;kompaktní pilíř + dveře z plastu;</t>
  </si>
  <si>
    <t>230191010R00</t>
  </si>
  <si>
    <t>Uložení chráničky ve výkopu PE 75x3,0mm</t>
  </si>
  <si>
    <t>460010024R00</t>
  </si>
  <si>
    <t>Vytýčení kabelové trasy v zastavěném prostoru</t>
  </si>
  <si>
    <t>km</t>
  </si>
  <si>
    <t>460200133R00</t>
  </si>
  <si>
    <t>Výkop kabelové rýhy 35/50 cm  hor.3</t>
  </si>
  <si>
    <t>460420022RT2</t>
  </si>
  <si>
    <t>Zřízení kab.lože v rýze do 65 cm z písku 10 cm</t>
  </si>
  <si>
    <t>460490012R00</t>
  </si>
  <si>
    <t>Fólie výstražná z PVC, šířka 33 cm</t>
  </si>
  <si>
    <t>460490012RT1</t>
  </si>
  <si>
    <t>Fólie výstražná z PVC, šířka 33 cm, fólie PVC šířka 33 cm</t>
  </si>
  <si>
    <t>460510021RT1</t>
  </si>
  <si>
    <t>Kabelový prostup z plast.trub, DN do 10,5 cm, včetně dodávky trub DN 70</t>
  </si>
  <si>
    <t>460560133R00</t>
  </si>
  <si>
    <t>Zához rýhy 35/50 cm, hornina třídy 3</t>
  </si>
  <si>
    <t>460620006RT1</t>
  </si>
  <si>
    <t>Osetí povrchu trávou, včetně dodávky osiva</t>
  </si>
  <si>
    <t>460620013R00</t>
  </si>
  <si>
    <t>Provizorní úprava terénu v přírodní hornině 3</t>
  </si>
  <si>
    <t>PC2433552223</t>
  </si>
  <si>
    <t>zaměření trasy kabelového vedení</t>
  </si>
  <si>
    <t>3457114703R</t>
  </si>
  <si>
    <t>trubka kabelová ohebná dvouplášťová korugovaná; vnější plášť z HDPE, vnitřní z LDPE; mat. není samozhášivý; vnější pr.= 75,0 mm; vnitřní pr.= 61,0 mm; mezní hodnota zatížení 450 N/5 cm; teplot.rozsah -45 až 60 °C; stupeň hořlavosti A; barva standardně červená; IP 40, při použití těsnicího kroužku IP 67</t>
  </si>
  <si>
    <t>132202209</t>
  </si>
  <si>
    <t>Příplatek za lepivost</t>
  </si>
  <si>
    <t>132301202</t>
  </si>
  <si>
    <t>Hlb rýh 2000mm tř.4 do 1000m3</t>
  </si>
  <si>
    <t>151101101</t>
  </si>
  <si>
    <t>Pažení příložné hl.do 2m rýhy</t>
  </si>
  <si>
    <t>151101111</t>
  </si>
  <si>
    <t>Odstranění pažení rýh hl. 2m příl.</t>
  </si>
  <si>
    <t>161101101</t>
  </si>
  <si>
    <t>Svislé přemíst výkopku tř.4 2,5m</t>
  </si>
  <si>
    <t>162601102</t>
  </si>
  <si>
    <t>Vodorovné přem.výkopku do 5000m 1-4</t>
  </si>
  <si>
    <t>167101101</t>
  </si>
  <si>
    <t>Nakládání výkopku do 100m3 tř. 4</t>
  </si>
  <si>
    <t>171201201</t>
  </si>
  <si>
    <t>Uloženi sypaniny na skládku</t>
  </si>
  <si>
    <t>174101101</t>
  </si>
  <si>
    <t>Zásyp zhutněný jam</t>
  </si>
  <si>
    <t>175101101</t>
  </si>
  <si>
    <t>Obsyp potr bez prohoz sypaniny</t>
  </si>
  <si>
    <t>PC</t>
  </si>
  <si>
    <t>Poplatek za uloženi sypaniny na skládku</t>
  </si>
  <si>
    <t>M3</t>
  </si>
  <si>
    <t>Písek pro obsyp</t>
  </si>
  <si>
    <t>POL3_-1</t>
  </si>
  <si>
    <t>273321311</t>
  </si>
  <si>
    <t>Základová deska ŽB C16/20</t>
  </si>
  <si>
    <t>451573110</t>
  </si>
  <si>
    <t>Lože pískové tl 12cm š -120cm</t>
  </si>
  <si>
    <t>451575111</t>
  </si>
  <si>
    <t>Podklad vrstva B20mm štěrkopís</t>
  </si>
  <si>
    <t>871171121</t>
  </si>
  <si>
    <t>MTŽ potr výkop tr PE sv DN 40</t>
  </si>
  <si>
    <t>871181121</t>
  </si>
  <si>
    <t>MTŽ potr výkop tr PE sv DN 50</t>
  </si>
  <si>
    <t>871265221</t>
  </si>
  <si>
    <t>Potr.PVC-systém KG třídy SN8 DN100</t>
  </si>
  <si>
    <t>871275221</t>
  </si>
  <si>
    <t>Potr.PVC-systém KG třídy SN8 DN125</t>
  </si>
  <si>
    <t>871313121</t>
  </si>
  <si>
    <t>MTŽ potr PVC OV do 20% DN150</t>
  </si>
  <si>
    <t>871353121</t>
  </si>
  <si>
    <t>MTŽ potr PVC OV do 20% DN200</t>
  </si>
  <si>
    <t>871355221</t>
  </si>
  <si>
    <t>Potr.PVC-systém KG třídy SN8 DN200</t>
  </si>
  <si>
    <t>871365221</t>
  </si>
  <si>
    <t>Potr.PVC-systém KG třídy SN8 DN250</t>
  </si>
  <si>
    <t>871373121</t>
  </si>
  <si>
    <t>MTŽ potr PVC OV do 20% DN300</t>
  </si>
  <si>
    <t>892381111</t>
  </si>
  <si>
    <t>Tlak zkouška kanal potr DN 350</t>
  </si>
  <si>
    <t>Potr. PE100 SDR11 50x4,6</t>
  </si>
  <si>
    <t>M</t>
  </si>
  <si>
    <t>R-položka</t>
  </si>
  <si>
    <t>POL12_0</t>
  </si>
  <si>
    <t>Potr. PE100 SDR11 63x5,8</t>
  </si>
  <si>
    <t>D+Mtž vodič CY 2.5 C.54</t>
  </si>
  <si>
    <t>POL12_1</t>
  </si>
  <si>
    <t>D+Mtž výstražná fólie</t>
  </si>
  <si>
    <t>Dod a Mtž šachta plastová DN600 mm/1,6-1,8/DN250/teleskop 40t</t>
  </si>
  <si>
    <t>Dod a Mtž čerpací šachta DN800 (Qmin.2,0l/s Hmin=5 m)</t>
  </si>
  <si>
    <t>Geodetické zaměření</t>
  </si>
  <si>
    <t>H</t>
  </si>
  <si>
    <t>998276101</t>
  </si>
  <si>
    <t>Přes hmot tr plast a sklolam OV</t>
  </si>
  <si>
    <t>722290226</t>
  </si>
  <si>
    <t>Zkouška těs vodo potrubí závit -50</t>
  </si>
  <si>
    <t>722290234</t>
  </si>
  <si>
    <t>Proplach a dezinfekce -DN 80</t>
  </si>
  <si>
    <t>871151121</t>
  </si>
  <si>
    <t>MTŽ potr výkop tr PE sv DN 25</t>
  </si>
  <si>
    <t>Potr. PE100 SDR11 PN16 %%c32x3,0</t>
  </si>
  <si>
    <t>Dod a mtž monolitická armaturní šachta ŽB 16/20 (vniřní rozměr 2,0*1,5*2,0)</t>
  </si>
  <si>
    <t>SOUBOR</t>
  </si>
  <si>
    <t>722130236</t>
  </si>
  <si>
    <t>Potrubí ocelzáv pozink 11343 DN 50 vč.izolace 15 mm</t>
  </si>
  <si>
    <t>POL1_7</t>
  </si>
  <si>
    <t>722232048</t>
  </si>
  <si>
    <t>Kulový kohout R250D 2''páčka s odvodněním</t>
  </si>
  <si>
    <t>722239106</t>
  </si>
  <si>
    <t>Mtž vodov armatur 2závity G 2</t>
  </si>
  <si>
    <t>Propojení se stávajícím vodovodem DN50-80</t>
  </si>
  <si>
    <t>KUS</t>
  </si>
  <si>
    <t>VRN0</t>
  </si>
  <si>
    <t>Betonový recyklát (štěrkopísek) pro zásyp</t>
  </si>
  <si>
    <t>Dod a mtž rozebrání a zpět položení zámkové flažby vč. podsypu a očištění kostek</t>
  </si>
  <si>
    <t>M2</t>
  </si>
  <si>
    <t>Dod a Mtž šachta plastová DN600 mm/1,8-2,1m/DN250/teleskop 40t</t>
  </si>
  <si>
    <t>Dod a Mtž šachta plastová DN425 mm/1,0-1,2m/DN250/teleskop 3t</t>
  </si>
  <si>
    <t>Propojení se stávající kanalizací DN500</t>
  </si>
  <si>
    <t>PRO</t>
  </si>
  <si>
    <t/>
  </si>
  <si>
    <t>1.1.</t>
  </si>
  <si>
    <t>Vícevrstvý filtr z polyesterového laminátu praný vodou;, A.1a,b</t>
  </si>
  <si>
    <t>Vícevrstvý pískový filtr z polyesterového laminátu praný vodou;</t>
  </si>
  <si>
    <t>pr.1600 mm, filtrační vrstva 1,0 m ;  připojení D 110</t>
  </si>
  <si>
    <t>filtrační výkon 68,3m3/h (jednoho filtru)</t>
  </si>
  <si>
    <t>filtrační rychlost 35m3/h/m2</t>
  </si>
  <si>
    <t>Vyrobeno z polyesteru a skelného vlákna ve zcela nekorozi -</t>
  </si>
  <si>
    <t>vním provedení, pracovní tlak 2,5kp/cm2</t>
  </si>
  <si>
    <t>- podstavec z polyesteru a skelného vlákna</t>
  </si>
  <si>
    <t>- kolektory a difuzory</t>
  </si>
  <si>
    <t>- boční vstupní výko</t>
  </si>
  <si>
    <t>- horní víko z polyesteru a skelného vlákna</t>
  </si>
  <si>
    <t>- odvzdušňovací ventil</t>
  </si>
  <si>
    <t>- ventil na vypouštění</t>
  </si>
  <si>
    <t>- baterie 5 ventilová</t>
  </si>
  <si>
    <t>- vč. filtrační náplně</t>
  </si>
  <si>
    <t>Unikátní filtrační médium -  Activated filter media s 95% podílem zeleného a hnědého skla, aktivovaný skelný filtrační materiál 0,5 - 1,0 mm ( 70% celkové filtrační náplně s filtrační schopností více než 95% částic o velikosti větší než 5 um, prokázáno certifikačním institutem) a aktivovaný skelný filtrační materiál 1,0 - 2,0 mm ( 30% celkové filtrační náplně), bio rezistentní filtrační materiál nevytváří bio film ve filtračním loži, nehrudkovatí a nedochází k vytváření preferenčních cest</t>
  </si>
  <si>
    <t>1.2.</t>
  </si>
  <si>
    <t>Horizontální oběhové čerpadlo filtrace  vč. předfiltru,, A.2a,b</t>
  </si>
  <si>
    <t>Horizontální oběhové čerpadlo filtrace  vč. předfiltru,</t>
  </si>
  <si>
    <t>Q = 80 m3/h, H=14m, 7,5 kW vč. manometru</t>
  </si>
  <si>
    <t>- tělo čerpadla z polypropylenu</t>
  </si>
  <si>
    <t>- nerezová osa AISI 316</t>
  </si>
  <si>
    <t>- turbína plast noryl</t>
  </si>
  <si>
    <t>- krytí IP 55</t>
  </si>
  <si>
    <t>- 1450 ot. / min.</t>
  </si>
  <si>
    <t>- 50 Hz; 400V</t>
  </si>
  <si>
    <t>1.3.</t>
  </si>
  <si>
    <t>Oběhové čerpadlo pro praní filtrů, A.3</t>
  </si>
  <si>
    <t>Oběhové čerpadlo pro praní filtrů</t>
  </si>
  <si>
    <t>Q = 84 m3/h, H=10m, 4 kW vč. manometru</t>
  </si>
  <si>
    <t>1.4.</t>
  </si>
  <si>
    <t>Automatická měřící a dávkovací stanice., A.4</t>
  </si>
  <si>
    <t>Automatická měřící a dávkovací stanice.</t>
  </si>
  <si>
    <t>Měřící a regulační zařízení vč. sond a měřící komory,</t>
  </si>
  <si>
    <t>je automatický regulátor kvality bazénové vody, který řídí chod</t>
  </si>
  <si>
    <t>bazénu a udržuje nastavené parametry vody.</t>
  </si>
  <si>
    <t>Napájení 230 V, 50 Hz; příkon 35 VA; krytí IP 62</t>
  </si>
  <si>
    <t>Měřené hodnoty: volný chlor, redox pot., pH, teplota</t>
  </si>
  <si>
    <t>Regulované hodnoty: volný chlor, pH, teplota</t>
  </si>
  <si>
    <t>1.5.</t>
  </si>
  <si>
    <t>Automatická dávkovací stanice složená z :, A.7a-d</t>
  </si>
  <si>
    <t>Automatická dávkovací stanice složená z :</t>
  </si>
  <si>
    <t>dávkovacího čerpadla, nástěnná konzole,</t>
  </si>
  <si>
    <t>dávkovací zavedení s kulovým ventilem,</t>
  </si>
  <si>
    <t>záchytná jímka pod kanystry</t>
  </si>
  <si>
    <t>- 1 x peristaltické kontinuální dávkovací čerpadlo flokulantu</t>
  </si>
  <si>
    <t>- 1 x membránové dávkovací čerpadlo pH</t>
  </si>
  <si>
    <t>- 2 x membránové dávkovací čerpadlo Cl</t>
  </si>
  <si>
    <t>1.6.</t>
  </si>
  <si>
    <t>Zrychlovací čerpadlo pro měřenou vodu, A.8</t>
  </si>
  <si>
    <t>Zrychlovací čerpadlo pro měřenou vodu</t>
  </si>
  <si>
    <t>4 m3/h, H=8m, 0,18 kW</t>
  </si>
  <si>
    <t>- turbína plastová</t>
  </si>
  <si>
    <t>- zachycovač hrubých nečistot</t>
  </si>
  <si>
    <t>- krytí IP 54</t>
  </si>
  <si>
    <t>- otáčky 2840 ot. / min.</t>
  </si>
  <si>
    <t>- jednofázový motor</t>
  </si>
  <si>
    <t>1.7.</t>
  </si>
  <si>
    <t>Elektroventil měřené vody DN32, A.9</t>
  </si>
  <si>
    <t>Elektroventil měřené vody DN32</t>
  </si>
  <si>
    <t>1.8.</t>
  </si>
  <si>
    <t>Průtokoměr digitální D200, A.16</t>
  </si>
  <si>
    <t>Průtokoměr digitální D200</t>
  </si>
  <si>
    <t>1.9.</t>
  </si>
  <si>
    <t>Impulzní vodoměr dopouštěné vody DN50, A.17</t>
  </si>
  <si>
    <t>Impulzní vodoměr dopouštěné vody DN50</t>
  </si>
  <si>
    <t>1.10.</t>
  </si>
  <si>
    <t>Elektroventil na dopouštěné vodě DN50, A.18</t>
  </si>
  <si>
    <t>Elektroventil na dopouštěné vodě DN50</t>
  </si>
  <si>
    <t>1.11.</t>
  </si>
  <si>
    <t>Filtr na hrubé nečistoty na dopouštěné vodě</t>
  </si>
  <si>
    <t>plastový filtr d=20", připojení 6/4", max. tlak 8 bar. Teplota max.</t>
  </si>
  <si>
    <t>50 oC, průtok max. 105l/min, vložka 20", polypropylen 80 uf</t>
  </si>
  <si>
    <t>1.12.</t>
  </si>
  <si>
    <t>Automatická tlaková stanice vč. frekvenčního měniče, A.20</t>
  </si>
  <si>
    <t>Automatická tlaková stanice vč. frekvenčního měniče</t>
  </si>
  <si>
    <t>- digitální displej</t>
  </si>
  <si>
    <t>- tělo čerpadla z nerezové oceli AISI 304</t>
  </si>
  <si>
    <t>- oběžná kola a difuzory z noryl zesíleného skleněnými vlákny</t>
  </si>
  <si>
    <t>- konzola motoru ze slitiny hliníku</t>
  </si>
  <si>
    <t>- hřídel z nerezové oceli AISI 304</t>
  </si>
  <si>
    <t>- kluzné ložisko mosaz/nerezová ocel AISI 304</t>
  </si>
  <si>
    <t>- tlaková nádoba 8 l</t>
  </si>
  <si>
    <t>- maximální teplota : 40°C</t>
  </si>
  <si>
    <t>- čerpadlo 1,1kW</t>
  </si>
  <si>
    <t>- průtok 3 m3/h při H=40m.</t>
  </si>
  <si>
    <t>- připojení 1"</t>
  </si>
  <si>
    <t>- 230V</t>
  </si>
  <si>
    <t>1.13.</t>
  </si>
  <si>
    <t>Oběhové čerpadlo - skluzavka,  vč. předfiltru,, A.21</t>
  </si>
  <si>
    <t>Oběhové čerpadlo - skluzavka,  vč. předfiltru,</t>
  </si>
  <si>
    <t>56 m3/h, H=10m, 3,0kW</t>
  </si>
  <si>
    <t>1.14.</t>
  </si>
  <si>
    <t>Oběhové čerpadlo - chrlič,  vč. předfiltru,, A.22</t>
  </si>
  <si>
    <t>Oběhové čerpadlo - chrlič,  vč. předfiltru,</t>
  </si>
  <si>
    <t>107 m3/h, H=10m, 5,5kW</t>
  </si>
  <si>
    <t>1.15.</t>
  </si>
  <si>
    <t>Oběhové čerpadlo - malá skluzavka  vč. předfiltru,, A.23</t>
  </si>
  <si>
    <t>Oběhové čerpadlo - malá skluzavka  vč. předfiltru,</t>
  </si>
  <si>
    <t>6 m3/h, H=8m, 0,25kW</t>
  </si>
  <si>
    <t>1.16.</t>
  </si>
  <si>
    <t>Oběhové čerpadlo - masážní trysky  vč. předfiltru,, A.24</t>
  </si>
  <si>
    <t>Oběhové čerpadlo - masážní trysky  vč. předfiltru,</t>
  </si>
  <si>
    <t>16 m3/h, H=10m, 0,75kW</t>
  </si>
  <si>
    <t>- tělo čerpadla vyztuženo skelnými vlákny</t>
  </si>
  <si>
    <t>- 50 Hz; 230V</t>
  </si>
  <si>
    <t>1.17.</t>
  </si>
  <si>
    <t>Oběhové čerpadlo - fontánka  vč. předfiltru,, A.25</t>
  </si>
  <si>
    <t>Oběhové čerpadlo - fontánka  vč. předfiltru,</t>
  </si>
  <si>
    <t>1.18.</t>
  </si>
  <si>
    <t>Oběhové čerpadlo - vodní zvon vč. předfiltru,, A.26</t>
  </si>
  <si>
    <t>Oběhové čerpadlo - vodní zvon vč. předfiltru,</t>
  </si>
  <si>
    <t>20 m3/h, H=8m, 1,0kW</t>
  </si>
  <si>
    <t>1.19.</t>
  </si>
  <si>
    <t>Dmychadlo pro lavici - výkon 226 m3/h, tlak 15kPa; 2,2kW;, A.27</t>
  </si>
  <si>
    <t>Dmychadlo pro lavici - výkon 226 m3/h, tlak 15kPa; 2,2kW;</t>
  </si>
  <si>
    <t>vč. filtru, tlumiče a odpouštěcího ventilu při rozběhu</t>
  </si>
  <si>
    <t>- plašť a oběžné kolo ze slitiny hliníku</t>
  </si>
  <si>
    <t>- hřídel - nerezová ocel</t>
  </si>
  <si>
    <t>1.20.</t>
  </si>
  <si>
    <t>Vyložení akumul.nádrže baz. folií PVC-P vystuženou tkaninou,</t>
  </si>
  <si>
    <t>tloušťka fólie 1,5mm, vč. kotvících prvků, přírub u prostupů</t>
  </si>
  <si>
    <t>podkladní geotextílie min. 350 g/m2</t>
  </si>
  <si>
    <t>Pol__0021</t>
  </si>
  <si>
    <t>- plocha dna a stěn nádrže vč. 10% prostřihu / hladká fólie/</t>
  </si>
  <si>
    <t>1.21.</t>
  </si>
  <si>
    <t>kpl</t>
  </si>
  <si>
    <t>1.22.</t>
  </si>
  <si>
    <t>Montáž, uvedení do provozu, doprava</t>
  </si>
  <si>
    <t>1.23.</t>
  </si>
  <si>
    <t>Komplexní zkoušky, základní provozní náplně pro komplexní</t>
  </si>
  <si>
    <t>zkoušky - proplachy a dezinfekce zařízení a potrubí, chemikálie</t>
  </si>
  <si>
    <t>pro první nadávkování, účast na zkouškách</t>
  </si>
  <si>
    <t>1.24.</t>
  </si>
  <si>
    <t>Skluzavka</t>
  </si>
  <si>
    <t>- nástupní výška 2,07m, délka 7,8m, světlá šířka 3m</t>
  </si>
  <si>
    <t>- dodávka a montáž ocelové konstrukce</t>
  </si>
  <si>
    <t>- laminátová koryta včetně montáže</t>
  </si>
  <si>
    <t>- nátěr ocelové konstrukce</t>
  </si>
  <si>
    <t>- zinkování ocelové konstrukce</t>
  </si>
  <si>
    <t>- vč. výrobní dokumentace a výpočtu reakcí na patky</t>
  </si>
  <si>
    <t>1.25.</t>
  </si>
  <si>
    <t>Polyethylenová záchytná jímka pro zachycení uniklé kapaliny</t>
  </si>
  <si>
    <t>- odnímatelný rošt</t>
  </si>
  <si>
    <t>- neklouzavá úprava roštu</t>
  </si>
  <si>
    <t>- vysoká chemická odolnost</t>
  </si>
  <si>
    <t>- 1600 x 800 x 150 mm</t>
  </si>
  <si>
    <t>1.26.</t>
  </si>
  <si>
    <t>- 1600 x 1600 x 150 mm</t>
  </si>
  <si>
    <t>vč. upevňovacího a montážníhomateriálu. Součástí tvarovek jednotlivých dimenzí jsou spojky,</t>
  </si>
  <si>
    <t>T-kusy, kolena, redukce, kompletní příruby vč. těsnění, šroubení,</t>
  </si>
  <si>
    <t>závitové spojky a navrtávací pásy se závitem. Úchyty pro</t>
  </si>
  <si>
    <t>potrubí PVC, konzoly,  úchyty a závitové tyče. vč. kulových</t>
  </si>
  <si>
    <t>kohoutů, uzavíracích klapek, kuželových zpětných ventilů</t>
  </si>
  <si>
    <t>uzavíracích zpětných klapek. PLATÍ PRO VČECHNY POTRUBÍ A TVAROVKY</t>
  </si>
  <si>
    <t>2,02</t>
  </si>
  <si>
    <t>vč. upevňovacího a montážního materiálu. Součástí tvarovek jednotlivých dimenzí jsou spojky,T-kusy, kolena, redukce, kompletní příruby vč. těsnění, šroubení,</t>
  </si>
  <si>
    <t>závitové spojky a navrtávací pásy se závitem. Úchyty pro potrubí PVC, konzoly,  úchyty a závitové tyče. vč. kulových  kohoutů, uzavíracích klapek, kuželových zpětných ventilů</t>
  </si>
  <si>
    <t>uzavíracích zpětných klapek.</t>
  </si>
  <si>
    <t>2,03</t>
  </si>
  <si>
    <t>Potrubí a tvarovky PPR D63</t>
  </si>
  <si>
    <t>2,04</t>
  </si>
  <si>
    <t>Potrubí a tvarovky PVC-U  D32</t>
  </si>
  <si>
    <t>2,05</t>
  </si>
  <si>
    <t>Potrubí a tvarovky PVC-U D40</t>
  </si>
  <si>
    <t>2,06</t>
  </si>
  <si>
    <t>Potrubí a tvarovky PVC-U D50</t>
  </si>
  <si>
    <t>2,07</t>
  </si>
  <si>
    <t>Potrubí a tvarovky PVC-U D63</t>
  </si>
  <si>
    <t>2,08</t>
  </si>
  <si>
    <t>Potrubí a tvarovky PVC-U D75</t>
  </si>
  <si>
    <t>2,09</t>
  </si>
  <si>
    <t>Potrubí a tvarovky PVC-U D90</t>
  </si>
  <si>
    <t>2,1</t>
  </si>
  <si>
    <t>Potrubí a tvarovky PVC-U D110</t>
  </si>
  <si>
    <t>2,11</t>
  </si>
  <si>
    <t>Potrubí a tvarovky PVC-U D125</t>
  </si>
  <si>
    <t>2,12</t>
  </si>
  <si>
    <t>Potrubí a tvarovky PVC-U D140</t>
  </si>
  <si>
    <t>2,13</t>
  </si>
  <si>
    <t>Potrubí a tvarovky PVC-U D160</t>
  </si>
  <si>
    <t>2,14</t>
  </si>
  <si>
    <t>Potrubí a tvarovky PVC-U D200</t>
  </si>
  <si>
    <t>2,15</t>
  </si>
  <si>
    <t>Potrubí a tvarovky PVC-U D225</t>
  </si>
  <si>
    <t>2,16</t>
  </si>
  <si>
    <t>Potrubí a tvarovky PVC-U D250</t>
  </si>
  <si>
    <t>2,17</t>
  </si>
  <si>
    <t>Potrubí a tvarovky PVC-U D315</t>
  </si>
  <si>
    <t>2,18</t>
  </si>
  <si>
    <t>Průhledítko D50</t>
  </si>
  <si>
    <t>2,19</t>
  </si>
  <si>
    <t>Potrubí a tvarovky PVC-C D63</t>
  </si>
  <si>
    <t>2,2</t>
  </si>
  <si>
    <t>Potrubí a tvarovky PVC-C D90</t>
  </si>
  <si>
    <t>2,21</t>
  </si>
  <si>
    <t>Potrubí a tvarovky KG D250</t>
  </si>
  <si>
    <t>2,22</t>
  </si>
  <si>
    <t>Potrubí a tvarovky PE  D32</t>
  </si>
  <si>
    <t>2,23</t>
  </si>
  <si>
    <t>Potrubí a tvarovky PE  D40</t>
  </si>
  <si>
    <t>2,23999999999999</t>
  </si>
  <si>
    <t>Lepidlo pro lepení PVC-U</t>
  </si>
  <si>
    <t>2,25</t>
  </si>
  <si>
    <t>Ředidlo pro lepení PVC-U</t>
  </si>
  <si>
    <t>2,25999999999999</t>
  </si>
  <si>
    <t>Montáž, uvedení do provozu, zkoušky, doprava</t>
  </si>
  <si>
    <t>3.1.</t>
  </si>
  <si>
    <t>Oběhové čerpadlo ohřevu</t>
  </si>
  <si>
    <t>23,2 m3/h, H=4m, 0,75 kW</t>
  </si>
  <si>
    <t>- turbína plast</t>
  </si>
  <si>
    <t>- 2840 ot. / min.</t>
  </si>
  <si>
    <t>3.2.</t>
  </si>
  <si>
    <t>Tepelné čerpadlo vzduch / voda</t>
  </si>
  <si>
    <t>tepelný výkon 60kW (vzduch 26°C, voda 26°C), COP&gt;6,8</t>
  </si>
  <si>
    <t>jmenovitý příkon 7,9 kW, max. příkon 10kW</t>
  </si>
  <si>
    <t>jmenovitý proud 15,2 A, max. proud 20A</t>
  </si>
  <si>
    <t>400V</t>
  </si>
  <si>
    <t>titanový výměník</t>
  </si>
  <si>
    <t>šroubový kompresor</t>
  </si>
  <si>
    <t>horizontální ventilátor</t>
  </si>
  <si>
    <t>3.3.</t>
  </si>
  <si>
    <t>Potrubí a tvarovky PVC-U vč. upevňovacího a montážního materiálu.</t>
  </si>
  <si>
    <t>Součástí tvarovek jednotlivých dimenzí jsou spojky,</t>
  </si>
  <si>
    <t>T-kusy, kolena, redukce, kompletní příruby vč. těsnění,</t>
  </si>
  <si>
    <t>šroubení, závitové spojky a navrtávací pásy se</t>
  </si>
  <si>
    <t>závitem. Úchyty pro potrubí PVC, konzoly,  úchyty a</t>
  </si>
  <si>
    <t>závitové tyče. vč. kulových kohoutů, uzavíracích klapek, kuželových zpětných ventilů</t>
  </si>
  <si>
    <t>3.4.</t>
  </si>
  <si>
    <t>Elektroinstalace, kabeláž, revize</t>
  </si>
  <si>
    <t>3.5.</t>
  </si>
  <si>
    <t>3.6.</t>
  </si>
  <si>
    <t>3.7.</t>
  </si>
  <si>
    <t>3.8.</t>
  </si>
  <si>
    <t>Stavební práce pro tepelné čerpadlo</t>
  </si>
  <si>
    <t>- zemní práce</t>
  </si>
  <si>
    <t>- betonový základ</t>
  </si>
  <si>
    <t>- podhrabová deska</t>
  </si>
  <si>
    <t>- geotextílie</t>
  </si>
  <si>
    <t>- tříděný štěrk</t>
  </si>
  <si>
    <t>- plot</t>
  </si>
  <si>
    <t>- sloupy</t>
  </si>
  <si>
    <t>3.9.</t>
  </si>
  <si>
    <t>Výrobní dokumentace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</si>
</sst>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7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0" fillId="0" borderId="6" xfId="0" applyNumberForma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8" fillId="3" borderId="18" xfId="0" applyNumberFormat="1" applyFont="1" applyFill="1" applyBorder="1" applyAlignment="1" applyProtection="1">
      <alignment horizontal="left" vertical="center"/>
      <protection locked="0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49" fontId="8" fillId="3" borderId="6" xfId="0" applyNumberFormat="1" applyFont="1" applyFill="1" applyBorder="1" applyAlignment="1" applyProtection="1">
      <alignment horizontal="left" vertical="center"/>
      <protection locked="0"/>
    </xf>
    <xf numFmtId="49" fontId="0" fillId="3" borderId="6" xfId="0" applyNumberFormat="1" applyFill="1" applyBorder="1" applyAlignment="1" applyProtection="1">
      <alignment horizontal="left" vertical="center"/>
      <protection locked="0"/>
    </xf>
    <xf numFmtId="49" fontId="8" fillId="3" borderId="6" xfId="0" applyNumberFormat="1" applyFont="1" applyFill="1" applyBorder="1" applyAlignment="1" applyProtection="1">
      <alignment horizontal="left" vertical="center" wrapText="1"/>
      <protection locked="0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28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15" fillId="2" borderId="35" xfId="0" applyNumberFormat="1" applyFont="1" applyFill="1" applyBorder="1" applyAlignment="1">
      <alignment vertical="center" wrapText="1" shrinkToFit="1"/>
    </xf>
    <xf numFmtId="4" fontId="15" fillId="2" borderId="35" xfId="0" applyNumberFormat="1" applyFont="1" applyFill="1" applyBorder="1" applyAlignment="1">
      <alignment vertical="center" shrinkToFit="1"/>
    </xf>
    <xf numFmtId="4" fontId="0" fillId="2" borderId="36" xfId="0" applyNumberFormat="1" applyFill="1" applyBorder="1" applyAlignment="1">
      <alignment vertical="center" shrinkToFit="1"/>
    </xf>
    <xf numFmtId="3" fontId="0" fillId="2" borderId="36" xfId="0" applyNumberFormat="1" applyFill="1" applyBorder="1" applyAlignment="1">
      <alignment vertical="center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2" fontId="12" fillId="2" borderId="7" xfId="0" applyNumberFormat="1" applyFont="1" applyFill="1" applyBorder="1" applyAlignment="1">
      <alignment horizontal="righ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" fontId="12" fillId="2" borderId="7" xfId="0" applyNumberFormat="1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>
      <alignment horizontal="left" vertical="center"/>
    </xf>
    <xf numFmtId="0" fontId="16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6" fillId="0" borderId="0" xfId="0" applyFont="1"/>
    <xf numFmtId="49" fontId="0" fillId="0" borderId="0" xfId="0" applyNumberFormat="1"/>
    <xf numFmtId="0" fontId="17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7" fillId="4" borderId="28" xfId="0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center" vertical="center" wrapText="1"/>
    </xf>
    <xf numFmtId="0" fontId="17" fillId="4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2" borderId="34" xfId="0" applyFont="1" applyFill="1" applyBorder="1" applyAlignment="1">
      <alignment vertical="center"/>
    </xf>
    <xf numFmtId="0" fontId="7" fillId="2" borderId="34" xfId="0" applyFont="1" applyFill="1" applyBorder="1" applyAlignment="1">
      <alignment vertical="center" wrapText="1"/>
    </xf>
    <xf numFmtId="0" fontId="7" fillId="2" borderId="35" xfId="0" applyFont="1" applyFill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7" fillId="2" borderId="36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2" borderId="36" xfId="0" applyNumberFormat="1" applyFont="1" applyFill="1" applyBorder="1" applyAlignment="1">
      <alignment horizontal="center" vertical="center"/>
    </xf>
    <xf numFmtId="4" fontId="7" fillId="2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8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2" borderId="15" xfId="0" applyFont="1" applyFill="1" applyBorder="1" applyAlignment="1">
      <alignment vertical="top"/>
    </xf>
    <xf numFmtId="49" fontId="8" fillId="2" borderId="12" xfId="0" applyNumberFormat="1" applyFont="1" applyFill="1" applyBorder="1" applyAlignment="1">
      <alignment vertical="top"/>
    </xf>
    <xf numFmtId="0" fontId="8" fillId="2" borderId="12" xfId="0" applyFont="1" applyFill="1" applyBorder="1" applyAlignment="1">
      <alignment horizontal="center" vertical="top"/>
    </xf>
    <xf numFmtId="0" fontId="8" fillId="2" borderId="12" xfId="0" applyFont="1" applyFill="1" applyBorder="1" applyAlignment="1">
      <alignment vertical="top"/>
    </xf>
    <xf numFmtId="0" fontId="18" fillId="0" borderId="0" xfId="0" applyFont="1" applyBorder="1" applyAlignment="1">
      <alignment vertical="top"/>
    </xf>
    <xf numFmtId="49" fontId="18" fillId="0" borderId="0" xfId="0" applyNumberFormat="1" applyFont="1" applyBorder="1" applyAlignment="1">
      <alignment vertical="top"/>
    </xf>
    <xf numFmtId="0" fontId="18" fillId="0" borderId="0" xfId="0" applyFont="1" applyBorder="1" applyAlignment="1">
      <alignment horizontal="center" vertical="top" shrinkToFit="1"/>
    </xf>
    <xf numFmtId="4" fontId="18" fillId="0" borderId="0" xfId="0" applyNumberFormat="1" applyFont="1" applyBorder="1" applyAlignment="1">
      <alignment vertical="top" shrinkToFit="1"/>
    </xf>
    <xf numFmtId="4" fontId="18" fillId="3" borderId="0" xfId="0" applyNumberFormat="1" applyFont="1" applyFill="1" applyBorder="1" applyAlignment="1" applyProtection="1">
      <alignment vertical="top" shrinkToFit="1"/>
      <protection locked="0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4" fontId="8" fillId="2" borderId="0" xfId="0" applyNumberFormat="1" applyFont="1" applyFill="1" applyBorder="1" applyAlignment="1">
      <alignment vertical="top" shrinkToFit="1"/>
    </xf>
    <xf numFmtId="0" fontId="8" fillId="2" borderId="27" xfId="0" applyFont="1" applyFill="1" applyBorder="1" applyAlignment="1">
      <alignment vertical="top"/>
    </xf>
    <xf numFmtId="49" fontId="8" fillId="2" borderId="18" xfId="0" applyNumberFormat="1" applyFont="1" applyFill="1" applyBorder="1" applyAlignment="1">
      <alignment vertical="top"/>
    </xf>
    <xf numFmtId="0" fontId="8" fillId="2" borderId="18" xfId="0" applyFont="1" applyFill="1" applyBorder="1" applyAlignment="1">
      <alignment horizontal="center" vertical="top" shrinkToFit="1"/>
    </xf>
    <xf numFmtId="164" fontId="8" fillId="2" borderId="18" xfId="0" applyNumberFormat="1" applyFont="1" applyFill="1" applyBorder="1" applyAlignment="1">
      <alignment vertical="top" shrinkToFit="1"/>
    </xf>
    <xf numFmtId="4" fontId="8" fillId="2" borderId="18" xfId="0" applyNumberFormat="1" applyFont="1" applyFill="1" applyBorder="1" applyAlignment="1">
      <alignment vertical="top" shrinkToFit="1"/>
    </xf>
    <xf numFmtId="4" fontId="8" fillId="2" borderId="37" xfId="0" applyNumberFormat="1" applyFont="1" applyFill="1" applyBorder="1" applyAlignment="1">
      <alignment vertical="top" shrinkToFit="1"/>
    </xf>
    <xf numFmtId="0" fontId="8" fillId="2" borderId="12" xfId="0" applyFont="1" applyFill="1" applyBorder="1" applyAlignment="1">
      <alignment horizontal="center" vertical="top" shrinkToFit="1"/>
    </xf>
    <xf numFmtId="164" fontId="8" fillId="2" borderId="12" xfId="0" applyNumberFormat="1" applyFont="1" applyFill="1" applyBorder="1" applyAlignment="1">
      <alignment vertical="top" shrinkToFit="1"/>
    </xf>
    <xf numFmtId="4" fontId="8" fillId="2" borderId="12" xfId="0" applyNumberFormat="1" applyFont="1" applyFill="1" applyBorder="1" applyAlignment="1">
      <alignment vertical="top" shrinkToFit="1"/>
    </xf>
    <xf numFmtId="4" fontId="8" fillId="2" borderId="22" xfId="0" applyNumberFormat="1" applyFont="1" applyFill="1" applyBorder="1" applyAlignment="1">
      <alignment vertical="top" shrinkToFit="1"/>
    </xf>
    <xf numFmtId="0" fontId="18" fillId="0" borderId="38" xfId="0" applyFont="1" applyBorder="1" applyAlignment="1">
      <alignment vertical="top"/>
    </xf>
    <xf numFmtId="49" fontId="18" fillId="0" borderId="39" xfId="0" applyNumberFormat="1" applyFont="1" applyBorder="1" applyAlignment="1">
      <alignment vertical="top"/>
    </xf>
    <xf numFmtId="0" fontId="18" fillId="0" borderId="39" xfId="0" applyFont="1" applyBorder="1" applyAlignment="1">
      <alignment horizontal="center" vertical="top" shrinkToFit="1"/>
    </xf>
    <xf numFmtId="164" fontId="18" fillId="0" borderId="39" xfId="0" applyNumberFormat="1" applyFont="1" applyBorder="1" applyAlignment="1">
      <alignment vertical="top" shrinkToFit="1"/>
    </xf>
    <xf numFmtId="4" fontId="18" fillId="3" borderId="39" xfId="0" applyNumberFormat="1" applyFont="1" applyFill="1" applyBorder="1" applyAlignment="1" applyProtection="1">
      <alignment vertical="top" shrinkToFit="1"/>
      <protection locked="0"/>
    </xf>
    <xf numFmtId="4" fontId="18" fillId="0" borderId="39" xfId="0" applyNumberFormat="1" applyFont="1" applyBorder="1" applyAlignment="1">
      <alignment vertical="top" shrinkToFit="1"/>
    </xf>
    <xf numFmtId="4" fontId="18" fillId="0" borderId="40" xfId="0" applyNumberFormat="1" applyFont="1" applyBorder="1" applyAlignment="1">
      <alignment vertical="top" shrinkToFit="1"/>
    </xf>
    <xf numFmtId="0" fontId="21" fillId="0" borderId="0" xfId="0" applyNumberFormat="1" applyFont="1" applyAlignment="1">
      <alignment wrapText="1"/>
    </xf>
    <xf numFmtId="0" fontId="18" fillId="0" borderId="18" xfId="0" applyNumberFormat="1" applyFont="1" applyBorder="1" applyAlignment="1">
      <alignment vertical="top" wrapText="1"/>
    </xf>
    <xf numFmtId="0" fontId="20" fillId="0" borderId="0" xfId="0" applyNumberFormat="1" applyFont="1" applyBorder="1" applyAlignment="1">
      <alignment vertical="top" wrapText="1"/>
    </xf>
    <xf numFmtId="0" fontId="18" fillId="0" borderId="41" xfId="0" applyFont="1" applyBorder="1" applyAlignment="1">
      <alignment vertical="top"/>
    </xf>
    <xf numFmtId="49" fontId="18" fillId="0" borderId="42" xfId="0" applyNumberFormat="1" applyFont="1" applyBorder="1" applyAlignment="1">
      <alignment vertical="top"/>
    </xf>
    <xf numFmtId="0" fontId="18" fillId="0" borderId="42" xfId="0" applyFont="1" applyBorder="1" applyAlignment="1">
      <alignment horizontal="center" vertical="top" shrinkToFit="1"/>
    </xf>
    <xf numFmtId="164" fontId="18" fillId="0" borderId="42" xfId="0" applyNumberFormat="1" applyFont="1" applyBorder="1" applyAlignment="1">
      <alignment vertical="top" shrinkToFit="1"/>
    </xf>
    <xf numFmtId="4" fontId="18" fillId="3" borderId="42" xfId="0" applyNumberFormat="1" applyFont="1" applyFill="1" applyBorder="1" applyAlignment="1" applyProtection="1">
      <alignment vertical="top" shrinkToFit="1"/>
      <protection locked="0"/>
    </xf>
    <xf numFmtId="4" fontId="18" fillId="0" borderId="42" xfId="0" applyNumberFormat="1" applyFont="1" applyBorder="1" applyAlignment="1">
      <alignment vertical="top" shrinkToFit="1"/>
    </xf>
    <xf numFmtId="4" fontId="18" fillId="0" borderId="43" xfId="0" applyNumberFormat="1" applyFont="1" applyBorder="1" applyAlignment="1">
      <alignment vertical="top" shrinkToFit="1"/>
    </xf>
    <xf numFmtId="0" fontId="20" fillId="0" borderId="18" xfId="0" applyNumberFormat="1" applyFont="1" applyBorder="1" applyAlignment="1">
      <alignment vertical="top" wrapText="1"/>
    </xf>
    <xf numFmtId="4" fontId="8" fillId="2" borderId="22" xfId="0" applyNumberFormat="1" applyFont="1" applyFill="1" applyBorder="1" applyAlignment="1">
      <alignment vertical="top"/>
    </xf>
    <xf numFmtId="49" fontId="8" fillId="2" borderId="18" xfId="0" applyNumberFormat="1" applyFont="1" applyFill="1" applyBorder="1" applyAlignment="1">
      <alignment horizontal="left" vertical="top" wrapText="1"/>
    </xf>
    <xf numFmtId="49" fontId="18" fillId="0" borderId="39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0" fontId="20" fillId="0" borderId="0" xfId="0" applyNumberFormat="1" applyFont="1" applyBorder="1" applyAlignment="1">
      <alignment horizontal="left" vertical="top" wrapText="1"/>
    </xf>
    <xf numFmtId="49" fontId="18" fillId="0" borderId="42" xfId="0" applyNumberFormat="1" applyFont="1" applyBorder="1" applyAlignment="1">
      <alignment horizontal="left" vertical="top" wrapText="1"/>
    </xf>
    <xf numFmtId="0" fontId="20" fillId="0" borderId="18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8" fillId="0" borderId="0" xfId="0" applyNumberFormat="1" applyFont="1" applyBorder="1" applyAlignment="1">
      <alignment vertical="top" wrapText="1"/>
    </xf>
    <xf numFmtId="164" fontId="18" fillId="3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164" fontId="22" fillId="0" borderId="0" xfId="0" applyNumberFormat="1" applyFont="1" applyBorder="1" applyAlignment="1">
      <alignment horizontal="center" vertical="top" wrapText="1" shrinkToFit="1"/>
    </xf>
    <xf numFmtId="164" fontId="22" fillId="0" borderId="0" xfId="0" applyNumberFormat="1" applyFont="1" applyBorder="1" applyAlignment="1">
      <alignment vertical="top" wrapText="1" shrinkToFit="1"/>
    </xf>
    <xf numFmtId="164" fontId="22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app\aplikace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AZ137"/>
  <sheetViews>
    <sheetView showGridLines="0" tabSelected="1" topLeftCell="B30" zoomScaleNormal="100" zoomScaleSheetLayoutView="75" workbookViewId="0">
      <selection activeCell="A29" sqref="A2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1" customWidth="1"/>
    <col min="4" max="4" width="13" style="51" customWidth="1"/>
    <col min="5" max="5" width="9.7109375" style="51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7" t="s">
        <v>36</v>
      </c>
      <c r="B1" s="74" t="s">
        <v>39</v>
      </c>
      <c r="C1" s="75"/>
      <c r="D1" s="75"/>
      <c r="E1" s="75"/>
      <c r="F1" s="75"/>
      <c r="G1" s="75"/>
      <c r="H1" s="75"/>
      <c r="I1" s="75"/>
      <c r="J1" s="76"/>
    </row>
    <row r="2" spans="1:15" ht="36" customHeight="1" x14ac:dyDescent="0.2">
      <c r="A2" s="2"/>
      <c r="B2" s="108" t="s">
        <v>22</v>
      </c>
      <c r="C2" s="109"/>
      <c r="D2" s="110" t="s">
        <v>41</v>
      </c>
      <c r="E2" s="111" t="s">
        <v>42</v>
      </c>
      <c r="F2" s="112"/>
      <c r="G2" s="112"/>
      <c r="H2" s="112"/>
      <c r="I2" s="112"/>
      <c r="J2" s="113"/>
      <c r="O2" s="1"/>
    </row>
    <row r="3" spans="1:15" ht="27" hidden="1" customHeight="1" x14ac:dyDescent="0.2">
      <c r="A3" s="2"/>
      <c r="B3" s="114"/>
      <c r="C3" s="109"/>
      <c r="D3" s="115"/>
      <c r="E3" s="116"/>
      <c r="F3" s="117"/>
      <c r="G3" s="117"/>
      <c r="H3" s="117"/>
      <c r="I3" s="117"/>
      <c r="J3" s="118"/>
    </row>
    <row r="4" spans="1:15" ht="23.25" customHeight="1" x14ac:dyDescent="0.2">
      <c r="A4" s="2"/>
      <c r="B4" s="119"/>
      <c r="C4" s="120"/>
      <c r="D4" s="121"/>
      <c r="E4" s="122"/>
      <c r="F4" s="122"/>
      <c r="G4" s="122"/>
      <c r="H4" s="122"/>
      <c r="I4" s="122"/>
      <c r="J4" s="123"/>
    </row>
    <row r="5" spans="1:15" ht="24" customHeight="1" x14ac:dyDescent="0.2">
      <c r="A5" s="2"/>
      <c r="B5" s="31" t="s">
        <v>40</v>
      </c>
      <c r="D5" s="89"/>
      <c r="E5" s="90"/>
      <c r="F5" s="90"/>
      <c r="G5" s="90"/>
      <c r="H5" s="18" t="s">
        <v>38</v>
      </c>
      <c r="I5" s="22"/>
      <c r="J5" s="8"/>
    </row>
    <row r="6" spans="1:15" ht="15.75" customHeight="1" x14ac:dyDescent="0.2">
      <c r="A6" s="2"/>
      <c r="B6" s="28"/>
      <c r="C6" s="54"/>
      <c r="D6" s="83"/>
      <c r="E6" s="91"/>
      <c r="F6" s="91"/>
      <c r="G6" s="91"/>
      <c r="H6" s="18" t="s">
        <v>34</v>
      </c>
      <c r="I6" s="22"/>
      <c r="J6" s="8"/>
    </row>
    <row r="7" spans="1:15" ht="15.75" customHeight="1" x14ac:dyDescent="0.2">
      <c r="A7" s="2"/>
      <c r="B7" s="29"/>
      <c r="C7" s="55"/>
      <c r="D7" s="52"/>
      <c r="E7" s="92"/>
      <c r="F7" s="93"/>
      <c r="G7" s="93"/>
      <c r="H7" s="24"/>
      <c r="I7" s="23"/>
      <c r="J7" s="34"/>
    </row>
    <row r="8" spans="1:15" ht="24" hidden="1" customHeight="1" x14ac:dyDescent="0.2">
      <c r="A8" s="2"/>
      <c r="B8" s="31" t="s">
        <v>20</v>
      </c>
      <c r="D8" s="124" t="s">
        <v>43</v>
      </c>
      <c r="H8" s="18" t="s">
        <v>38</v>
      </c>
      <c r="I8" s="127" t="s">
        <v>47</v>
      </c>
      <c r="J8" s="8"/>
    </row>
    <row r="9" spans="1:15" ht="15.75" hidden="1" customHeight="1" x14ac:dyDescent="0.2">
      <c r="A9" s="2"/>
      <c r="B9" s="2"/>
      <c r="D9" s="124" t="s">
        <v>44</v>
      </c>
      <c r="H9" s="18" t="s">
        <v>34</v>
      </c>
      <c r="I9" s="127" t="s">
        <v>48</v>
      </c>
      <c r="J9" s="8"/>
    </row>
    <row r="10" spans="1:15" ht="15.75" hidden="1" customHeight="1" x14ac:dyDescent="0.2">
      <c r="A10" s="2"/>
      <c r="B10" s="35"/>
      <c r="C10" s="55"/>
      <c r="D10" s="126" t="s">
        <v>46</v>
      </c>
      <c r="E10" s="125" t="s">
        <v>45</v>
      </c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8" t="s">
        <v>43</v>
      </c>
      <c r="E11" s="128"/>
      <c r="F11" s="128"/>
      <c r="G11" s="128"/>
      <c r="H11" s="18" t="s">
        <v>38</v>
      </c>
      <c r="I11" s="133" t="s">
        <v>47</v>
      </c>
      <c r="J11" s="8"/>
    </row>
    <row r="12" spans="1:15" ht="15.75" customHeight="1" x14ac:dyDescent="0.2">
      <c r="A12" s="2"/>
      <c r="B12" s="28"/>
      <c r="C12" s="54"/>
      <c r="D12" s="129" t="s">
        <v>44</v>
      </c>
      <c r="E12" s="129"/>
      <c r="F12" s="129"/>
      <c r="G12" s="129"/>
      <c r="H12" s="18" t="s">
        <v>34</v>
      </c>
      <c r="I12" s="133" t="s">
        <v>48</v>
      </c>
      <c r="J12" s="8"/>
    </row>
    <row r="13" spans="1:15" ht="15.75" customHeight="1" x14ac:dyDescent="0.2">
      <c r="A13" s="2"/>
      <c r="B13" s="29"/>
      <c r="C13" s="55"/>
      <c r="D13" s="132" t="s">
        <v>46</v>
      </c>
      <c r="E13" s="130" t="s">
        <v>45</v>
      </c>
      <c r="F13" s="131"/>
      <c r="G13" s="131"/>
      <c r="H13" s="19"/>
      <c r="I13" s="23"/>
      <c r="J13" s="34"/>
    </row>
    <row r="14" spans="1:15" ht="24" customHeight="1" x14ac:dyDescent="0.2">
      <c r="A14" s="2"/>
      <c r="B14" s="43" t="s">
        <v>21</v>
      </c>
      <c r="C14" s="56"/>
      <c r="D14" s="57"/>
      <c r="E14" s="58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59"/>
      <c r="D15" s="53"/>
      <c r="E15" s="84"/>
      <c r="F15" s="84"/>
      <c r="G15" s="85"/>
      <c r="H15" s="85"/>
      <c r="I15" s="85" t="s">
        <v>29</v>
      </c>
      <c r="J15" s="86"/>
    </row>
    <row r="16" spans="1:15" ht="23.25" customHeight="1" x14ac:dyDescent="0.2">
      <c r="A16" s="200" t="s">
        <v>24</v>
      </c>
      <c r="B16" s="38" t="s">
        <v>24</v>
      </c>
      <c r="C16" s="60"/>
      <c r="D16" s="61"/>
      <c r="E16" s="80"/>
      <c r="F16" s="81"/>
      <c r="G16" s="80"/>
      <c r="H16" s="81"/>
      <c r="I16" s="80">
        <f>SUMIF(F74:F133,A16,I74:I133)+SUMIF(F74:F133,"PSU",I74:I133)</f>
        <v>0</v>
      </c>
      <c r="J16" s="82"/>
    </row>
    <row r="17" spans="1:10" ht="23.25" customHeight="1" x14ac:dyDescent="0.2">
      <c r="A17" s="200" t="s">
        <v>25</v>
      </c>
      <c r="B17" s="38" t="s">
        <v>25</v>
      </c>
      <c r="C17" s="60"/>
      <c r="D17" s="61"/>
      <c r="E17" s="80"/>
      <c r="F17" s="81"/>
      <c r="G17" s="80"/>
      <c r="H17" s="81"/>
      <c r="I17" s="80">
        <f>SUMIF(F74:F133,A17,I74:I133)</f>
        <v>0</v>
      </c>
      <c r="J17" s="82"/>
    </row>
    <row r="18" spans="1:10" ht="23.25" customHeight="1" x14ac:dyDescent="0.2">
      <c r="A18" s="200" t="s">
        <v>26</v>
      </c>
      <c r="B18" s="38" t="s">
        <v>26</v>
      </c>
      <c r="C18" s="60"/>
      <c r="D18" s="61"/>
      <c r="E18" s="80"/>
      <c r="F18" s="81"/>
      <c r="G18" s="80"/>
      <c r="H18" s="81"/>
      <c r="I18" s="80">
        <f>SUMIF(F74:F133,A18,I74:I133)</f>
        <v>0</v>
      </c>
      <c r="J18" s="82"/>
    </row>
    <row r="19" spans="1:10" ht="23.25" customHeight="1" x14ac:dyDescent="0.2">
      <c r="A19" s="200" t="s">
        <v>210</v>
      </c>
      <c r="B19" s="38" t="s">
        <v>27</v>
      </c>
      <c r="C19" s="60"/>
      <c r="D19" s="61"/>
      <c r="E19" s="80"/>
      <c r="F19" s="81"/>
      <c r="G19" s="80"/>
      <c r="H19" s="81"/>
      <c r="I19" s="80">
        <f>SUMIF(F74:F133,A19,I74:I133)</f>
        <v>0</v>
      </c>
      <c r="J19" s="82"/>
    </row>
    <row r="20" spans="1:10" ht="23.25" customHeight="1" x14ac:dyDescent="0.2">
      <c r="A20" s="200" t="s">
        <v>213</v>
      </c>
      <c r="B20" s="38" t="s">
        <v>28</v>
      </c>
      <c r="C20" s="60"/>
      <c r="D20" s="61"/>
      <c r="E20" s="80"/>
      <c r="F20" s="81"/>
      <c r="G20" s="80"/>
      <c r="H20" s="81"/>
      <c r="I20" s="80">
        <f>SUMIF(F74:F133,A20,I74:I133)</f>
        <v>0</v>
      </c>
      <c r="J20" s="82"/>
    </row>
    <row r="21" spans="1:10" ht="23.25" customHeight="1" x14ac:dyDescent="0.2">
      <c r="A21" s="2"/>
      <c r="B21" s="48" t="s">
        <v>29</v>
      </c>
      <c r="C21" s="62"/>
      <c r="D21" s="63"/>
      <c r="E21" s="87"/>
      <c r="F21" s="88"/>
      <c r="G21" s="87"/>
      <c r="H21" s="88"/>
      <c r="I21" s="87">
        <f>SUM(I16:J20)</f>
        <v>0</v>
      </c>
      <c r="J21" s="99"/>
    </row>
    <row r="22" spans="1:10" ht="33" customHeight="1" x14ac:dyDescent="0.2">
      <c r="A22" s="2"/>
      <c r="B22" s="42" t="s">
        <v>33</v>
      </c>
      <c r="C22" s="60"/>
      <c r="D22" s="61"/>
      <c r="E22" s="64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0"/>
      <c r="D23" s="61"/>
      <c r="E23" s="65">
        <v>15</v>
      </c>
      <c r="F23" s="39" t="s">
        <v>0</v>
      </c>
      <c r="G23" s="97">
        <f>ZakladDPHSniVypocet</f>
        <v>0</v>
      </c>
      <c r="H23" s="98"/>
      <c r="I23" s="98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0"/>
      <c r="D24" s="61"/>
      <c r="E24" s="65">
        <f>SazbaDPH1</f>
        <v>15</v>
      </c>
      <c r="F24" s="39" t="s">
        <v>0</v>
      </c>
      <c r="G24" s="95">
        <f>I23*E23/100</f>
        <v>0</v>
      </c>
      <c r="H24" s="96"/>
      <c r="I24" s="96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0"/>
      <c r="D25" s="61"/>
      <c r="E25" s="65">
        <v>21</v>
      </c>
      <c r="F25" s="39" t="s">
        <v>0</v>
      </c>
      <c r="G25" s="97">
        <f>ZakladDPHZaklVypocet</f>
        <v>0</v>
      </c>
      <c r="H25" s="98"/>
      <c r="I25" s="98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6"/>
      <c r="D26" s="53"/>
      <c r="E26" s="67">
        <f>SazbaDPH2</f>
        <v>21</v>
      </c>
      <c r="F26" s="30" t="s">
        <v>0</v>
      </c>
      <c r="G26" s="77">
        <f>I25*E25/100</f>
        <v>0</v>
      </c>
      <c r="H26" s="78"/>
      <c r="I26" s="78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68"/>
      <c r="D27" s="69"/>
      <c r="E27" s="68"/>
      <c r="F27" s="16"/>
      <c r="G27" s="79">
        <f>CenaCelkemBezDPH-(ZakladDPHSni+ZakladDPHZakl)</f>
        <v>0</v>
      </c>
      <c r="H27" s="79"/>
      <c r="I27" s="79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8" t="s">
        <v>23</v>
      </c>
      <c r="C28" s="169"/>
      <c r="D28" s="169"/>
      <c r="E28" s="170"/>
      <c r="F28" s="171"/>
      <c r="G28" s="172">
        <f>A27</f>
        <v>0</v>
      </c>
      <c r="H28" s="172"/>
      <c r="I28" s="172"/>
      <c r="J28" s="173" t="str">
        <f t="shared" si="0"/>
        <v>CZK</v>
      </c>
    </row>
    <row r="29" spans="1:10" ht="27.75" hidden="1" customHeight="1" thickBot="1" x14ac:dyDescent="0.25">
      <c r="A29" s="2"/>
      <c r="B29" s="168" t="s">
        <v>35</v>
      </c>
      <c r="C29" s="174"/>
      <c r="D29" s="174"/>
      <c r="E29" s="174"/>
      <c r="F29" s="175"/>
      <c r="G29" s="176">
        <f>ZakladDPHSni+DPHSni+ZakladDPHZakl+DPHZakl+Zaokrouhleni</f>
        <v>0</v>
      </c>
      <c r="H29" s="176"/>
      <c r="I29" s="176"/>
      <c r="J29" s="177" t="s">
        <v>94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0" t="s">
        <v>11</v>
      </c>
      <c r="D32" s="71"/>
      <c r="E32" s="71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2"/>
      <c r="D34" s="100"/>
      <c r="E34" s="101"/>
      <c r="G34" s="102"/>
      <c r="H34" s="103"/>
      <c r="I34" s="103"/>
      <c r="J34" s="25"/>
    </row>
    <row r="35" spans="1:10" ht="12.75" customHeight="1" x14ac:dyDescent="0.2">
      <c r="A35" s="2"/>
      <c r="B35" s="2"/>
      <c r="D35" s="94" t="s">
        <v>2</v>
      </c>
      <c r="E35" s="94"/>
      <c r="H35" s="10" t="s">
        <v>3</v>
      </c>
      <c r="J35" s="9"/>
    </row>
    <row r="36" spans="1:10" ht="13.5" customHeight="1" thickBot="1" x14ac:dyDescent="0.25">
      <c r="A36" s="11"/>
      <c r="B36" s="11"/>
      <c r="C36" s="73"/>
      <c r="D36" s="73"/>
      <c r="E36" s="73"/>
      <c r="F36" s="12"/>
      <c r="G36" s="12"/>
      <c r="H36" s="12"/>
      <c r="I36" s="12"/>
      <c r="J36" s="13"/>
    </row>
    <row r="37" spans="1:10" ht="27" customHeight="1" x14ac:dyDescent="0.2">
      <c r="B37" s="137" t="s">
        <v>16</v>
      </c>
      <c r="C37" s="138"/>
      <c r="D37" s="138"/>
      <c r="E37" s="138"/>
      <c r="F37" s="139"/>
      <c r="G37" s="139"/>
      <c r="H37" s="139"/>
      <c r="I37" s="139"/>
      <c r="J37" s="140"/>
    </row>
    <row r="38" spans="1:10" ht="25.5" customHeight="1" x14ac:dyDescent="0.2">
      <c r="A38" s="136" t="s">
        <v>37</v>
      </c>
      <c r="B38" s="141" t="s">
        <v>17</v>
      </c>
      <c r="C38" s="142" t="s">
        <v>5</v>
      </c>
      <c r="D38" s="142"/>
      <c r="E38" s="142"/>
      <c r="F38" s="143" t="str">
        <f>B23</f>
        <v>Základ pro sníženou DPH</v>
      </c>
      <c r="G38" s="143" t="str">
        <f>B25</f>
        <v>Základ pro základní DPH</v>
      </c>
      <c r="H38" s="144" t="s">
        <v>18</v>
      </c>
      <c r="I38" s="145" t="s">
        <v>1</v>
      </c>
      <c r="J38" s="146" t="s">
        <v>0</v>
      </c>
    </row>
    <row r="39" spans="1:10" ht="25.5" hidden="1" customHeight="1" x14ac:dyDescent="0.2">
      <c r="A39" s="136">
        <v>1</v>
      </c>
      <c r="B39" s="147" t="s">
        <v>49</v>
      </c>
      <c r="C39" s="148"/>
      <c r="D39" s="148"/>
      <c r="E39" s="148"/>
      <c r="F39" s="149">
        <f>'SO01 D1.01a Pol'!AE257+'SO01 D1.01b Pol'!AE90+'SO01 D1.01d Pol'!AE361+'SO01 D1.04 Pol'!AE252+'SO01 D1.06 Pol'!AE104+'SO01 D1.08 Pol'!AE159+'SO01 D1.12a Pol'!AE53+'SO01 D1.12b Pol'!AE13+'SO02 E Pol'!AE178+'SO03 D3.01 Pol'!AE43+'SO03 D3.02 Pol'!AE48+'SO03 D3.03 Pol'!AE48+'SO04 SO04 Pol'!AE40+'PS01 01 Pol'!AE188+'PS01 02 Pol'!AE44+'PS01 3 Pol'!AE48</f>
        <v>0</v>
      </c>
      <c r="G39" s="150">
        <f>'SO01 D1.01a Pol'!AF257+'SO01 D1.01b Pol'!AF90+'SO01 D1.01d Pol'!AF361+'SO01 D1.04 Pol'!AF252+'SO01 D1.06 Pol'!AF104+'SO01 D1.08 Pol'!AF159+'SO01 D1.12a Pol'!AF53+'SO01 D1.12b Pol'!AF13+'SO02 E Pol'!AF178+'SO03 D3.01 Pol'!AF43+'SO03 D3.02 Pol'!AF48+'SO03 D3.03 Pol'!AF48+'SO04 SO04 Pol'!AF40+'PS01 01 Pol'!AF188+'PS01 02 Pol'!AF44+'PS01 3 Pol'!AF48</f>
        <v>0</v>
      </c>
      <c r="H39" s="151"/>
      <c r="I39" s="152">
        <f>F39+G39+H39</f>
        <v>0</v>
      </c>
      <c r="J39" s="153" t="str">
        <f>IF(CenaCelkemVypocet=0,"",I39/CenaCelkemVypocet*100)</f>
        <v/>
      </c>
    </row>
    <row r="40" spans="1:10" ht="25.5" customHeight="1" x14ac:dyDescent="0.2">
      <c r="A40" s="136">
        <v>2</v>
      </c>
      <c r="B40" s="154"/>
      <c r="C40" s="155" t="s">
        <v>50</v>
      </c>
      <c r="D40" s="155"/>
      <c r="E40" s="155"/>
      <c r="F40" s="156"/>
      <c r="G40" s="157"/>
      <c r="H40" s="157"/>
      <c r="I40" s="158">
        <f>F40+G40+H40</f>
        <v>0</v>
      </c>
      <c r="J40" s="159" t="str">
        <f>IF(CenaCelkemVypocet=0,"",I40/CenaCelkemVypocet*100)</f>
        <v/>
      </c>
    </row>
    <row r="41" spans="1:10" ht="25.5" customHeight="1" x14ac:dyDescent="0.2">
      <c r="A41" s="136">
        <v>2</v>
      </c>
      <c r="B41" s="154" t="s">
        <v>51</v>
      </c>
      <c r="C41" s="155" t="s">
        <v>52</v>
      </c>
      <c r="D41" s="155"/>
      <c r="E41" s="155"/>
      <c r="F41" s="156">
        <f>'SO01 D1.01a Pol'!AE257+'SO01 D1.01b Pol'!AE90+'SO01 D1.01d Pol'!AE361+'SO01 D1.04 Pol'!AE252+'SO01 D1.06 Pol'!AE104+'SO01 D1.08 Pol'!AE159+'SO01 D1.12a Pol'!AE53+'SO01 D1.12b Pol'!AE13</f>
        <v>0</v>
      </c>
      <c r="G41" s="157">
        <f>'SO01 D1.01a Pol'!AF257+'SO01 D1.01b Pol'!AF90+'SO01 D1.01d Pol'!AF361+'SO01 D1.04 Pol'!AF252+'SO01 D1.06 Pol'!AF104+'SO01 D1.08 Pol'!AF159+'SO01 D1.12a Pol'!AF53+'SO01 D1.12b Pol'!AF13</f>
        <v>0</v>
      </c>
      <c r="H41" s="157"/>
      <c r="I41" s="158">
        <f>F41+G41+H41</f>
        <v>0</v>
      </c>
      <c r="J41" s="159" t="str">
        <f>IF(CenaCelkemVypocet=0,"",I41/CenaCelkemVypocet*100)</f>
        <v/>
      </c>
    </row>
    <row r="42" spans="1:10" ht="25.5" customHeight="1" x14ac:dyDescent="0.2">
      <c r="A42" s="136">
        <v>3</v>
      </c>
      <c r="B42" s="160" t="s">
        <v>53</v>
      </c>
      <c r="C42" s="148" t="s">
        <v>54</v>
      </c>
      <c r="D42" s="148"/>
      <c r="E42" s="148"/>
      <c r="F42" s="161">
        <f>'SO01 D1.01a Pol'!AE257</f>
        <v>0</v>
      </c>
      <c r="G42" s="151">
        <f>'SO01 D1.01a Pol'!AF257</f>
        <v>0</v>
      </c>
      <c r="H42" s="151"/>
      <c r="I42" s="152">
        <f>F42+G42+H42</f>
        <v>0</v>
      </c>
      <c r="J42" s="153" t="str">
        <f>IF(CenaCelkemVypocet=0,"",I42/CenaCelkemVypocet*100)</f>
        <v/>
      </c>
    </row>
    <row r="43" spans="1:10" ht="25.5" customHeight="1" x14ac:dyDescent="0.2">
      <c r="A43" s="136">
        <v>3</v>
      </c>
      <c r="B43" s="160" t="s">
        <v>55</v>
      </c>
      <c r="C43" s="148" t="s">
        <v>56</v>
      </c>
      <c r="D43" s="148"/>
      <c r="E43" s="148"/>
      <c r="F43" s="161">
        <f>'SO01 D1.01b Pol'!AE90</f>
        <v>0</v>
      </c>
      <c r="G43" s="151">
        <f>'SO01 D1.01b Pol'!AF90</f>
        <v>0</v>
      </c>
      <c r="H43" s="151"/>
      <c r="I43" s="152">
        <f>F43+G43+H43</f>
        <v>0</v>
      </c>
      <c r="J43" s="153" t="str">
        <f>IF(CenaCelkemVypocet=0,"",I43/CenaCelkemVypocet*100)</f>
        <v/>
      </c>
    </row>
    <row r="44" spans="1:10" ht="25.5" customHeight="1" x14ac:dyDescent="0.2">
      <c r="A44" s="136">
        <v>3</v>
      </c>
      <c r="B44" s="160" t="s">
        <v>57</v>
      </c>
      <c r="C44" s="148" t="s">
        <v>58</v>
      </c>
      <c r="D44" s="148"/>
      <c r="E44" s="148"/>
      <c r="F44" s="161">
        <f>'SO01 D1.01d Pol'!AE361</f>
        <v>0</v>
      </c>
      <c r="G44" s="151">
        <f>'SO01 D1.01d Pol'!AF361</f>
        <v>0</v>
      </c>
      <c r="H44" s="151"/>
      <c r="I44" s="152">
        <f>F44+G44+H44</f>
        <v>0</v>
      </c>
      <c r="J44" s="153" t="str">
        <f>IF(CenaCelkemVypocet=0,"",I44/CenaCelkemVypocet*100)</f>
        <v/>
      </c>
    </row>
    <row r="45" spans="1:10" ht="25.5" customHeight="1" x14ac:dyDescent="0.2">
      <c r="A45" s="136">
        <v>3</v>
      </c>
      <c r="B45" s="160" t="s">
        <v>59</v>
      </c>
      <c r="C45" s="148" t="s">
        <v>60</v>
      </c>
      <c r="D45" s="148"/>
      <c r="E45" s="148"/>
      <c r="F45" s="161">
        <f>'SO01 D1.04 Pol'!AE252</f>
        <v>0</v>
      </c>
      <c r="G45" s="151">
        <f>'SO01 D1.04 Pol'!AF252</f>
        <v>0</v>
      </c>
      <c r="H45" s="151"/>
      <c r="I45" s="152">
        <f>F45+G45+H45</f>
        <v>0</v>
      </c>
      <c r="J45" s="153" t="str">
        <f>IF(CenaCelkemVypocet=0,"",I45/CenaCelkemVypocet*100)</f>
        <v/>
      </c>
    </row>
    <row r="46" spans="1:10" ht="25.5" customHeight="1" x14ac:dyDescent="0.2">
      <c r="A46" s="136">
        <v>3</v>
      </c>
      <c r="B46" s="160" t="s">
        <v>61</v>
      </c>
      <c r="C46" s="148" t="s">
        <v>62</v>
      </c>
      <c r="D46" s="148"/>
      <c r="E46" s="148"/>
      <c r="F46" s="161">
        <f>'SO01 D1.06 Pol'!AE104</f>
        <v>0</v>
      </c>
      <c r="G46" s="151">
        <f>'SO01 D1.06 Pol'!AF104</f>
        <v>0</v>
      </c>
      <c r="H46" s="151"/>
      <c r="I46" s="152">
        <f>F46+G46+H46</f>
        <v>0</v>
      </c>
      <c r="J46" s="153" t="str">
        <f>IF(CenaCelkemVypocet=0,"",I46/CenaCelkemVypocet*100)</f>
        <v/>
      </c>
    </row>
    <row r="47" spans="1:10" ht="25.5" customHeight="1" x14ac:dyDescent="0.2">
      <c r="A47" s="136">
        <v>3</v>
      </c>
      <c r="B47" s="160" t="s">
        <v>63</v>
      </c>
      <c r="C47" s="148" t="s">
        <v>64</v>
      </c>
      <c r="D47" s="148"/>
      <c r="E47" s="148"/>
      <c r="F47" s="161">
        <f>'SO01 D1.08 Pol'!AE159</f>
        <v>0</v>
      </c>
      <c r="G47" s="151">
        <f>'SO01 D1.08 Pol'!AF159</f>
        <v>0</v>
      </c>
      <c r="H47" s="151"/>
      <c r="I47" s="152">
        <f>F47+G47+H47</f>
        <v>0</v>
      </c>
      <c r="J47" s="153" t="str">
        <f>IF(CenaCelkemVypocet=0,"",I47/CenaCelkemVypocet*100)</f>
        <v/>
      </c>
    </row>
    <row r="48" spans="1:10" ht="25.5" customHeight="1" x14ac:dyDescent="0.2">
      <c r="A48" s="136">
        <v>3</v>
      </c>
      <c r="B48" s="160" t="s">
        <v>65</v>
      </c>
      <c r="C48" s="148" t="s">
        <v>66</v>
      </c>
      <c r="D48" s="148"/>
      <c r="E48" s="148"/>
      <c r="F48" s="161">
        <f>'SO01 D1.12a Pol'!AE53</f>
        <v>0</v>
      </c>
      <c r="G48" s="151">
        <f>'SO01 D1.12a Pol'!AF53</f>
        <v>0</v>
      </c>
      <c r="H48" s="151"/>
      <c r="I48" s="152">
        <f>F48+G48+H48</f>
        <v>0</v>
      </c>
      <c r="J48" s="153" t="str">
        <f>IF(CenaCelkemVypocet=0,"",I48/CenaCelkemVypocet*100)</f>
        <v/>
      </c>
    </row>
    <row r="49" spans="1:10" ht="25.5" customHeight="1" x14ac:dyDescent="0.2">
      <c r="A49" s="136">
        <v>3</v>
      </c>
      <c r="B49" s="160" t="s">
        <v>67</v>
      </c>
      <c r="C49" s="148" t="s">
        <v>68</v>
      </c>
      <c r="D49" s="148"/>
      <c r="E49" s="148"/>
      <c r="F49" s="161">
        <f>'SO01 D1.12b Pol'!AE13</f>
        <v>0</v>
      </c>
      <c r="G49" s="151">
        <f>'SO01 D1.12b Pol'!AF13</f>
        <v>0</v>
      </c>
      <c r="H49" s="151"/>
      <c r="I49" s="152">
        <f>F49+G49+H49</f>
        <v>0</v>
      </c>
      <c r="J49" s="153" t="str">
        <f>IF(CenaCelkemVypocet=0,"",I49/CenaCelkemVypocet*100)</f>
        <v/>
      </c>
    </row>
    <row r="50" spans="1:10" ht="25.5" customHeight="1" x14ac:dyDescent="0.2">
      <c r="A50" s="136">
        <v>2</v>
      </c>
      <c r="B50" s="154" t="s">
        <v>69</v>
      </c>
      <c r="C50" s="155" t="s">
        <v>70</v>
      </c>
      <c r="D50" s="155"/>
      <c r="E50" s="155"/>
      <c r="F50" s="156">
        <f>'SO02 E Pol'!AE178</f>
        <v>0</v>
      </c>
      <c r="G50" s="157">
        <f>'SO02 E Pol'!AF178</f>
        <v>0</v>
      </c>
      <c r="H50" s="157"/>
      <c r="I50" s="158">
        <f>F50+G50+H50</f>
        <v>0</v>
      </c>
      <c r="J50" s="159" t="str">
        <f>IF(CenaCelkemVypocet=0,"",I50/CenaCelkemVypocet*100)</f>
        <v/>
      </c>
    </row>
    <row r="51" spans="1:10" ht="25.5" customHeight="1" x14ac:dyDescent="0.2">
      <c r="A51" s="136">
        <v>3</v>
      </c>
      <c r="B51" s="160" t="s">
        <v>71</v>
      </c>
      <c r="C51" s="148" t="s">
        <v>72</v>
      </c>
      <c r="D51" s="148"/>
      <c r="E51" s="148"/>
      <c r="F51" s="161">
        <f>'SO02 E Pol'!AE178</f>
        <v>0</v>
      </c>
      <c r="G51" s="151">
        <f>'SO02 E Pol'!AF178</f>
        <v>0</v>
      </c>
      <c r="H51" s="151"/>
      <c r="I51" s="152">
        <f>F51+G51+H51</f>
        <v>0</v>
      </c>
      <c r="J51" s="153" t="str">
        <f>IF(CenaCelkemVypocet=0,"",I51/CenaCelkemVypocet*100)</f>
        <v/>
      </c>
    </row>
    <row r="52" spans="1:10" ht="25.5" customHeight="1" x14ac:dyDescent="0.2">
      <c r="A52" s="136">
        <v>2</v>
      </c>
      <c r="B52" s="154" t="s">
        <v>73</v>
      </c>
      <c r="C52" s="155" t="s">
        <v>74</v>
      </c>
      <c r="D52" s="155"/>
      <c r="E52" s="155"/>
      <c r="F52" s="156">
        <f>'SO03 D3.01 Pol'!AE43+'SO03 D3.02 Pol'!AE48+'SO03 D3.03 Pol'!AE48</f>
        <v>0</v>
      </c>
      <c r="G52" s="157">
        <f>'SO03 D3.01 Pol'!AF43+'SO03 D3.02 Pol'!AF48+'SO03 D3.03 Pol'!AF48</f>
        <v>0</v>
      </c>
      <c r="H52" s="157"/>
      <c r="I52" s="158">
        <f>F52+G52+H52</f>
        <v>0</v>
      </c>
      <c r="J52" s="159" t="str">
        <f>IF(CenaCelkemVypocet=0,"",I52/CenaCelkemVypocet*100)</f>
        <v/>
      </c>
    </row>
    <row r="53" spans="1:10" ht="25.5" customHeight="1" x14ac:dyDescent="0.2">
      <c r="A53" s="136">
        <v>3</v>
      </c>
      <c r="B53" s="160" t="s">
        <v>75</v>
      </c>
      <c r="C53" s="148" t="s">
        <v>76</v>
      </c>
      <c r="D53" s="148"/>
      <c r="E53" s="148"/>
      <c r="F53" s="161">
        <f>'SO03 D3.01 Pol'!AE43</f>
        <v>0</v>
      </c>
      <c r="G53" s="151">
        <f>'SO03 D3.01 Pol'!AF43</f>
        <v>0</v>
      </c>
      <c r="H53" s="151"/>
      <c r="I53" s="152">
        <f>F53+G53+H53</f>
        <v>0</v>
      </c>
      <c r="J53" s="153" t="str">
        <f>IF(CenaCelkemVypocet=0,"",I53/CenaCelkemVypocet*100)</f>
        <v/>
      </c>
    </row>
    <row r="54" spans="1:10" ht="25.5" customHeight="1" x14ac:dyDescent="0.2">
      <c r="A54" s="136">
        <v>3</v>
      </c>
      <c r="B54" s="160" t="s">
        <v>77</v>
      </c>
      <c r="C54" s="148" t="s">
        <v>78</v>
      </c>
      <c r="D54" s="148"/>
      <c r="E54" s="148"/>
      <c r="F54" s="161">
        <f>'SO03 D3.02 Pol'!AE48</f>
        <v>0</v>
      </c>
      <c r="G54" s="151">
        <f>'SO03 D3.02 Pol'!AF48</f>
        <v>0</v>
      </c>
      <c r="H54" s="151"/>
      <c r="I54" s="152">
        <f>F54+G54+H54</f>
        <v>0</v>
      </c>
      <c r="J54" s="153" t="str">
        <f>IF(CenaCelkemVypocet=0,"",I54/CenaCelkemVypocet*100)</f>
        <v/>
      </c>
    </row>
    <row r="55" spans="1:10" ht="25.5" customHeight="1" x14ac:dyDescent="0.2">
      <c r="A55" s="136">
        <v>3</v>
      </c>
      <c r="B55" s="160" t="s">
        <v>79</v>
      </c>
      <c r="C55" s="148" t="s">
        <v>80</v>
      </c>
      <c r="D55" s="148"/>
      <c r="E55" s="148"/>
      <c r="F55" s="161">
        <f>'SO03 D3.03 Pol'!AE48</f>
        <v>0</v>
      </c>
      <c r="G55" s="151">
        <f>'SO03 D3.03 Pol'!AF48</f>
        <v>0</v>
      </c>
      <c r="H55" s="151"/>
      <c r="I55" s="152">
        <f>F55+G55+H55</f>
        <v>0</v>
      </c>
      <c r="J55" s="153" t="str">
        <f>IF(CenaCelkemVypocet=0,"",I55/CenaCelkemVypocet*100)</f>
        <v/>
      </c>
    </row>
    <row r="56" spans="1:10" ht="25.5" customHeight="1" x14ac:dyDescent="0.2">
      <c r="A56" s="136">
        <v>2</v>
      </c>
      <c r="B56" s="154" t="s">
        <v>81</v>
      </c>
      <c r="C56" s="155" t="s">
        <v>82</v>
      </c>
      <c r="D56" s="155"/>
      <c r="E56" s="155"/>
      <c r="F56" s="156">
        <f>'SO04 SO04 Pol'!AE40</f>
        <v>0</v>
      </c>
      <c r="G56" s="157">
        <f>'SO04 SO04 Pol'!AF40</f>
        <v>0</v>
      </c>
      <c r="H56" s="157"/>
      <c r="I56" s="158">
        <f>F56+G56+H56</f>
        <v>0</v>
      </c>
      <c r="J56" s="159" t="str">
        <f>IF(CenaCelkemVypocet=0,"",I56/CenaCelkemVypocet*100)</f>
        <v/>
      </c>
    </row>
    <row r="57" spans="1:10" ht="25.5" customHeight="1" x14ac:dyDescent="0.2">
      <c r="A57" s="136">
        <v>3</v>
      </c>
      <c r="B57" s="160" t="s">
        <v>81</v>
      </c>
      <c r="C57" s="148" t="s">
        <v>83</v>
      </c>
      <c r="D57" s="148"/>
      <c r="E57" s="148"/>
      <c r="F57" s="161">
        <f>'SO04 SO04 Pol'!AE40</f>
        <v>0</v>
      </c>
      <c r="G57" s="151">
        <f>'SO04 SO04 Pol'!AF40</f>
        <v>0</v>
      </c>
      <c r="H57" s="151"/>
      <c r="I57" s="152">
        <f>F57+G57+H57</f>
        <v>0</v>
      </c>
      <c r="J57" s="153" t="str">
        <f>IF(CenaCelkemVypocet=0,"",I57/CenaCelkemVypocet*100)</f>
        <v/>
      </c>
    </row>
    <row r="58" spans="1:10" ht="25.5" customHeight="1" x14ac:dyDescent="0.2">
      <c r="A58" s="136">
        <v>2</v>
      </c>
      <c r="B58" s="154"/>
      <c r="C58" s="155" t="s">
        <v>84</v>
      </c>
      <c r="D58" s="155"/>
      <c r="E58" s="155"/>
      <c r="F58" s="156"/>
      <c r="G58" s="157"/>
      <c r="H58" s="157"/>
      <c r="I58" s="158">
        <f>F58+G58+H58</f>
        <v>0</v>
      </c>
      <c r="J58" s="159" t="str">
        <f>IF(CenaCelkemVypocet=0,"",I58/CenaCelkemVypocet*100)</f>
        <v/>
      </c>
    </row>
    <row r="59" spans="1:10" ht="25.5" customHeight="1" x14ac:dyDescent="0.2">
      <c r="A59" s="136">
        <v>2</v>
      </c>
      <c r="B59" s="154" t="s">
        <v>85</v>
      </c>
      <c r="C59" s="155" t="s">
        <v>86</v>
      </c>
      <c r="D59" s="155"/>
      <c r="E59" s="155"/>
      <c r="F59" s="156">
        <f>'PS01 01 Pol'!AE188+'PS01 02 Pol'!AE44+'PS01 3 Pol'!AE48</f>
        <v>0</v>
      </c>
      <c r="G59" s="157">
        <f>'PS01 01 Pol'!AF188+'PS01 02 Pol'!AF44+'PS01 3 Pol'!AF48</f>
        <v>0</v>
      </c>
      <c r="H59" s="157"/>
      <c r="I59" s="158">
        <f>F59+G59+H59</f>
        <v>0</v>
      </c>
      <c r="J59" s="159" t="str">
        <f>IF(CenaCelkemVypocet=0,"",I59/CenaCelkemVypocet*100)</f>
        <v/>
      </c>
    </row>
    <row r="60" spans="1:10" ht="25.5" customHeight="1" x14ac:dyDescent="0.2">
      <c r="A60" s="136">
        <v>3</v>
      </c>
      <c r="B60" s="160" t="s">
        <v>87</v>
      </c>
      <c r="C60" s="148" t="s">
        <v>88</v>
      </c>
      <c r="D60" s="148"/>
      <c r="E60" s="148"/>
      <c r="F60" s="161">
        <f>'PS01 01 Pol'!AE188</f>
        <v>0</v>
      </c>
      <c r="G60" s="151">
        <f>'PS01 01 Pol'!AF188</f>
        <v>0</v>
      </c>
      <c r="H60" s="151"/>
      <c r="I60" s="152">
        <f>F60+G60+H60</f>
        <v>0</v>
      </c>
      <c r="J60" s="153" t="str">
        <f>IF(CenaCelkemVypocet=0,"",I60/CenaCelkemVypocet*100)</f>
        <v/>
      </c>
    </row>
    <row r="61" spans="1:10" ht="25.5" customHeight="1" x14ac:dyDescent="0.2">
      <c r="A61" s="136">
        <v>3</v>
      </c>
      <c r="B61" s="160" t="s">
        <v>89</v>
      </c>
      <c r="C61" s="148" t="s">
        <v>90</v>
      </c>
      <c r="D61" s="148"/>
      <c r="E61" s="148"/>
      <c r="F61" s="161">
        <f>'PS01 02 Pol'!AE44</f>
        <v>0</v>
      </c>
      <c r="G61" s="151">
        <f>'PS01 02 Pol'!AF44</f>
        <v>0</v>
      </c>
      <c r="H61" s="151"/>
      <c r="I61" s="152">
        <f>F61+G61+H61</f>
        <v>0</v>
      </c>
      <c r="J61" s="153" t="str">
        <f>IF(CenaCelkemVypocet=0,"",I61/CenaCelkemVypocet*100)</f>
        <v/>
      </c>
    </row>
    <row r="62" spans="1:10" ht="25.5" customHeight="1" x14ac:dyDescent="0.2">
      <c r="A62" s="136">
        <v>3</v>
      </c>
      <c r="B62" s="160" t="s">
        <v>91</v>
      </c>
      <c r="C62" s="148" t="s">
        <v>92</v>
      </c>
      <c r="D62" s="148"/>
      <c r="E62" s="148"/>
      <c r="F62" s="161">
        <f>'PS01 3 Pol'!AE48</f>
        <v>0</v>
      </c>
      <c r="G62" s="151">
        <f>'PS01 3 Pol'!AF48</f>
        <v>0</v>
      </c>
      <c r="H62" s="151"/>
      <c r="I62" s="152">
        <f>F62+G62+H62</f>
        <v>0</v>
      </c>
      <c r="J62" s="153" t="str">
        <f>IF(CenaCelkemVypocet=0,"",I62/CenaCelkemVypocet*100)</f>
        <v/>
      </c>
    </row>
    <row r="63" spans="1:10" ht="25.5" customHeight="1" x14ac:dyDescent="0.2">
      <c r="A63" s="136"/>
      <c r="B63" s="162" t="s">
        <v>93</v>
      </c>
      <c r="C63" s="163"/>
      <c r="D63" s="163"/>
      <c r="E63" s="163"/>
      <c r="F63" s="164">
        <f>SUMIF(A39:A62,"=1",F39:F62)</f>
        <v>0</v>
      </c>
      <c r="G63" s="165">
        <f>SUMIF(A39:A62,"=1",G39:G62)</f>
        <v>0</v>
      </c>
      <c r="H63" s="165">
        <f>SUMIF(A39:A62,"=1",H39:H62)</f>
        <v>0</v>
      </c>
      <c r="I63" s="166">
        <f>SUMIF(A39:A62,"=1",I39:I62)</f>
        <v>0</v>
      </c>
      <c r="J63" s="167">
        <f>SUMIF(A39:A62,"=1",J39:J62)</f>
        <v>0</v>
      </c>
    </row>
    <row r="65" spans="1:52" x14ac:dyDescent="0.2">
      <c r="A65" t="s">
        <v>95</v>
      </c>
      <c r="B65" t="s">
        <v>96</v>
      </c>
    </row>
    <row r="66" spans="1:52" x14ac:dyDescent="0.2">
      <c r="B66" s="179" t="s">
        <v>97</v>
      </c>
      <c r="C66" s="179"/>
      <c r="D66" s="179"/>
      <c r="E66" s="179"/>
      <c r="F66" s="179"/>
      <c r="G66" s="179"/>
      <c r="H66" s="179"/>
      <c r="I66" s="179"/>
      <c r="J66" s="179"/>
      <c r="AZ66" s="178" t="str">
        <f>B66</f>
        <v>Rozpočet obsahuje dílčí objekty :</v>
      </c>
    </row>
    <row r="67" spans="1:52" x14ac:dyDescent="0.2">
      <c r="B67" s="179" t="s">
        <v>98</v>
      </c>
      <c r="C67" s="179"/>
      <c r="D67" s="179"/>
      <c r="E67" s="179"/>
      <c r="F67" s="179"/>
      <c r="G67" s="179"/>
      <c r="H67" s="179"/>
      <c r="I67" s="179"/>
      <c r="J67" s="179"/>
      <c r="AZ67" s="178" t="str">
        <f>B67</f>
        <v>- objekt filtrů</v>
      </c>
    </row>
    <row r="68" spans="1:52" x14ac:dyDescent="0.2">
      <c r="B68" s="179" t="s">
        <v>99</v>
      </c>
      <c r="C68" s="179"/>
      <c r="D68" s="179"/>
      <c r="E68" s="179"/>
      <c r="F68" s="179"/>
      <c r="G68" s="179"/>
      <c r="H68" s="179"/>
      <c r="I68" s="179"/>
      <c r="J68" s="179"/>
      <c r="AZ68" s="178" t="str">
        <f>B68</f>
        <v>- žb.akumulační nádrž a šachta</v>
      </c>
    </row>
    <row r="71" spans="1:52" ht="15.75" x14ac:dyDescent="0.25">
      <c r="B71" s="180" t="s">
        <v>100</v>
      </c>
    </row>
    <row r="73" spans="1:52" ht="25.5" customHeight="1" x14ac:dyDescent="0.2">
      <c r="A73" s="182"/>
      <c r="B73" s="185" t="s">
        <v>17</v>
      </c>
      <c r="C73" s="185" t="s">
        <v>5</v>
      </c>
      <c r="D73" s="186"/>
      <c r="E73" s="186"/>
      <c r="F73" s="187" t="s">
        <v>101</v>
      </c>
      <c r="G73" s="187"/>
      <c r="H73" s="187"/>
      <c r="I73" s="187" t="s">
        <v>29</v>
      </c>
      <c r="J73" s="187" t="s">
        <v>0</v>
      </c>
    </row>
    <row r="74" spans="1:52" ht="36.75" customHeight="1" x14ac:dyDescent="0.2">
      <c r="A74" s="183"/>
      <c r="B74" s="188" t="s">
        <v>102</v>
      </c>
      <c r="C74" s="189" t="s">
        <v>103</v>
      </c>
      <c r="D74" s="190"/>
      <c r="E74" s="190"/>
      <c r="F74" s="196" t="s">
        <v>24</v>
      </c>
      <c r="G74" s="197"/>
      <c r="H74" s="197"/>
      <c r="I74" s="197">
        <f>'SO01 D1.06 Pol'!G8</f>
        <v>0</v>
      </c>
      <c r="J74" s="194" t="str">
        <f>IF(I134=0,"",I74/I134*100)</f>
        <v/>
      </c>
    </row>
    <row r="75" spans="1:52" ht="36.75" customHeight="1" x14ac:dyDescent="0.2">
      <c r="A75" s="183"/>
      <c r="B75" s="188" t="s">
        <v>104</v>
      </c>
      <c r="C75" s="189" t="s">
        <v>105</v>
      </c>
      <c r="D75" s="190"/>
      <c r="E75" s="190"/>
      <c r="F75" s="196" t="s">
        <v>24</v>
      </c>
      <c r="G75" s="197"/>
      <c r="H75" s="197"/>
      <c r="I75" s="197">
        <f>'SO01 D1.12b Pol'!G8</f>
        <v>0</v>
      </c>
      <c r="J75" s="194" t="str">
        <f>IF(I134=0,"",I75/I134*100)</f>
        <v/>
      </c>
    </row>
    <row r="76" spans="1:52" ht="36.75" customHeight="1" x14ac:dyDescent="0.2">
      <c r="A76" s="183"/>
      <c r="B76" s="188" t="s">
        <v>106</v>
      </c>
      <c r="C76" s="189" t="s">
        <v>107</v>
      </c>
      <c r="D76" s="190"/>
      <c r="E76" s="190"/>
      <c r="F76" s="196" t="s">
        <v>24</v>
      </c>
      <c r="G76" s="197"/>
      <c r="H76" s="197"/>
      <c r="I76" s="197">
        <f>'SO03 D3.02 Pol'!G8+'SO03 D3.03 Pol'!G8+'SO04 SO04 Pol'!G8</f>
        <v>0</v>
      </c>
      <c r="J76" s="194" t="str">
        <f>IF(I134=0,"",I76/I134*100)</f>
        <v/>
      </c>
    </row>
    <row r="77" spans="1:52" ht="36.75" customHeight="1" x14ac:dyDescent="0.2">
      <c r="A77" s="183"/>
      <c r="B77" s="188" t="s">
        <v>108</v>
      </c>
      <c r="C77" s="189" t="s">
        <v>109</v>
      </c>
      <c r="D77" s="190"/>
      <c r="E77" s="190"/>
      <c r="F77" s="196" t="s">
        <v>24</v>
      </c>
      <c r="G77" s="197"/>
      <c r="H77" s="197"/>
      <c r="I77" s="197">
        <f>'SO03 D3.02 Pol'!G21+'SO03 D3.03 Pol'!G21+'SO04 SO04 Pol'!G22</f>
        <v>0</v>
      </c>
      <c r="J77" s="194" t="str">
        <f>IF(I134=0,"",I77/I134*100)</f>
        <v/>
      </c>
    </row>
    <row r="78" spans="1:52" ht="36.75" customHeight="1" x14ac:dyDescent="0.2">
      <c r="A78" s="183"/>
      <c r="B78" s="188" t="s">
        <v>110</v>
      </c>
      <c r="C78" s="189" t="s">
        <v>111</v>
      </c>
      <c r="D78" s="190"/>
      <c r="E78" s="190"/>
      <c r="F78" s="196" t="s">
        <v>24</v>
      </c>
      <c r="G78" s="197"/>
      <c r="H78" s="197"/>
      <c r="I78" s="197">
        <f>'SO03 D3.02 Pol'!G25+'SO03 D3.03 Pol'!G25+'SO04 SO04 Pol'!G27</f>
        <v>0</v>
      </c>
      <c r="J78" s="194" t="str">
        <f>IF(I134=0,"",I78/I134*100)</f>
        <v/>
      </c>
    </row>
    <row r="79" spans="1:52" ht="36.75" customHeight="1" x14ac:dyDescent="0.2">
      <c r="A79" s="183"/>
      <c r="B79" s="188" t="s">
        <v>112</v>
      </c>
      <c r="C79" s="189" t="s">
        <v>113</v>
      </c>
      <c r="D79" s="190"/>
      <c r="E79" s="190"/>
      <c r="F79" s="196" t="s">
        <v>24</v>
      </c>
      <c r="G79" s="197"/>
      <c r="H79" s="197"/>
      <c r="I79" s="197">
        <f>'SO03 D3.02 Pol'!G40+'SO03 D3.03 Pol'!G34+'SO04 SO04 Pol'!G31</f>
        <v>0</v>
      </c>
      <c r="J79" s="194" t="str">
        <f>IF(I134=0,"",I79/I134*100)</f>
        <v/>
      </c>
    </row>
    <row r="80" spans="1:52" ht="36.75" customHeight="1" x14ac:dyDescent="0.2">
      <c r="A80" s="183"/>
      <c r="B80" s="188" t="s">
        <v>114</v>
      </c>
      <c r="C80" s="189" t="s">
        <v>115</v>
      </c>
      <c r="D80" s="190"/>
      <c r="E80" s="190"/>
      <c r="F80" s="196" t="s">
        <v>24</v>
      </c>
      <c r="G80" s="197"/>
      <c r="H80" s="197"/>
      <c r="I80" s="197">
        <f>'SO01 D1.12a Pol'!G8</f>
        <v>0</v>
      </c>
      <c r="J80" s="194" t="str">
        <f>IF(I134=0,"",I80/I134*100)</f>
        <v/>
      </c>
    </row>
    <row r="81" spans="1:10" ht="36.75" customHeight="1" x14ac:dyDescent="0.2">
      <c r="A81" s="183"/>
      <c r="B81" s="188" t="s">
        <v>114</v>
      </c>
      <c r="C81" s="189" t="s">
        <v>116</v>
      </c>
      <c r="D81" s="190"/>
      <c r="E81" s="190"/>
      <c r="F81" s="196" t="s">
        <v>24</v>
      </c>
      <c r="G81" s="197"/>
      <c r="H81" s="197"/>
      <c r="I81" s="197">
        <f>'SO01 D1.01a Pol'!G8+'SO01 D1.01b Pol'!G8+'SO01 D1.01d Pol'!G8+'SO02 E Pol'!G8</f>
        <v>0</v>
      </c>
      <c r="J81" s="194" t="str">
        <f>IF(I134=0,"",I81/I134*100)</f>
        <v/>
      </c>
    </row>
    <row r="82" spans="1:10" ht="36.75" customHeight="1" x14ac:dyDescent="0.2">
      <c r="A82" s="183"/>
      <c r="B82" s="188" t="s">
        <v>117</v>
      </c>
      <c r="C82" s="189"/>
      <c r="D82" s="190"/>
      <c r="E82" s="190"/>
      <c r="F82" s="196" t="s">
        <v>24</v>
      </c>
      <c r="G82" s="197"/>
      <c r="H82" s="197"/>
      <c r="I82" s="197">
        <f>'PS01 01 Pol'!G8</f>
        <v>0</v>
      </c>
      <c r="J82" s="194" t="str">
        <f>IF(I134=0,"",I82/I134*100)</f>
        <v/>
      </c>
    </row>
    <row r="83" spans="1:10" ht="36.75" customHeight="1" x14ac:dyDescent="0.2">
      <c r="A83" s="183"/>
      <c r="B83" s="188" t="s">
        <v>118</v>
      </c>
      <c r="C83" s="189" t="s">
        <v>119</v>
      </c>
      <c r="D83" s="190"/>
      <c r="E83" s="190"/>
      <c r="F83" s="196" t="s">
        <v>24</v>
      </c>
      <c r="G83" s="197"/>
      <c r="H83" s="197"/>
      <c r="I83" s="197">
        <f>'SO01 D1.12a Pol'!G12</f>
        <v>0</v>
      </c>
      <c r="J83" s="194" t="str">
        <f>IF(I134=0,"",I83/I134*100)</f>
        <v/>
      </c>
    </row>
    <row r="84" spans="1:10" ht="36.75" customHeight="1" x14ac:dyDescent="0.2">
      <c r="A84" s="183"/>
      <c r="B84" s="188" t="s">
        <v>118</v>
      </c>
      <c r="C84" s="189" t="s">
        <v>120</v>
      </c>
      <c r="D84" s="190"/>
      <c r="E84" s="190"/>
      <c r="F84" s="196" t="s">
        <v>24</v>
      </c>
      <c r="G84" s="197"/>
      <c r="H84" s="197"/>
      <c r="I84" s="197">
        <f>'SO01 D1.01a Pol'!G89+'SO01 D1.01b Pol'!G28+'SO01 D1.01d Pol'!G28+'SO02 E Pol'!G55</f>
        <v>0</v>
      </c>
      <c r="J84" s="194" t="str">
        <f>IF(I134=0,"",I84/I134*100)</f>
        <v/>
      </c>
    </row>
    <row r="85" spans="1:10" ht="36.75" customHeight="1" x14ac:dyDescent="0.2">
      <c r="A85" s="183"/>
      <c r="B85" s="188" t="s">
        <v>121</v>
      </c>
      <c r="C85" s="189" t="s">
        <v>122</v>
      </c>
      <c r="D85" s="190"/>
      <c r="E85" s="190"/>
      <c r="F85" s="196" t="s">
        <v>24</v>
      </c>
      <c r="G85" s="197"/>
      <c r="H85" s="197"/>
      <c r="I85" s="197">
        <f>'PS01 02 Pol'!G8</f>
        <v>0</v>
      </c>
      <c r="J85" s="194" t="str">
        <f>IF(I134=0,"",I85/I134*100)</f>
        <v/>
      </c>
    </row>
    <row r="86" spans="1:10" ht="36.75" customHeight="1" x14ac:dyDescent="0.2">
      <c r="A86" s="183"/>
      <c r="B86" s="188" t="s">
        <v>91</v>
      </c>
      <c r="C86" s="189" t="s">
        <v>123</v>
      </c>
      <c r="D86" s="190"/>
      <c r="E86" s="190"/>
      <c r="F86" s="196" t="s">
        <v>24</v>
      </c>
      <c r="G86" s="197"/>
      <c r="H86" s="197"/>
      <c r="I86" s="197">
        <f>'SO01 D1.12a Pol'!G21</f>
        <v>0</v>
      </c>
      <c r="J86" s="194" t="str">
        <f>IF(I134=0,"",I86/I134*100)</f>
        <v/>
      </c>
    </row>
    <row r="87" spans="1:10" ht="36.75" customHeight="1" x14ac:dyDescent="0.2">
      <c r="A87" s="183"/>
      <c r="B87" s="188" t="s">
        <v>91</v>
      </c>
      <c r="C87" s="189" t="s">
        <v>124</v>
      </c>
      <c r="D87" s="190"/>
      <c r="E87" s="190"/>
      <c r="F87" s="196" t="s">
        <v>24</v>
      </c>
      <c r="G87" s="197"/>
      <c r="H87" s="197"/>
      <c r="I87" s="197">
        <f>'SO01 D1.01a Pol'!G170+'SO01 D1.01d Pol'!G53+'SO02 E Pol'!G66</f>
        <v>0</v>
      </c>
      <c r="J87" s="194" t="str">
        <f>IF(I134=0,"",I87/I134*100)</f>
        <v/>
      </c>
    </row>
    <row r="88" spans="1:10" ht="36.75" customHeight="1" x14ac:dyDescent="0.2">
      <c r="A88" s="183"/>
      <c r="B88" s="188" t="s">
        <v>125</v>
      </c>
      <c r="C88" s="189"/>
      <c r="D88" s="190"/>
      <c r="E88" s="190"/>
      <c r="F88" s="196" t="s">
        <v>24</v>
      </c>
      <c r="G88" s="197"/>
      <c r="H88" s="197"/>
      <c r="I88" s="197">
        <f>'PS01 3 Pol'!G8</f>
        <v>0</v>
      </c>
      <c r="J88" s="194" t="str">
        <f>IF(I134=0,"",I88/I134*100)</f>
        <v/>
      </c>
    </row>
    <row r="89" spans="1:10" ht="36.75" customHeight="1" x14ac:dyDescent="0.2">
      <c r="A89" s="183"/>
      <c r="B89" s="188" t="s">
        <v>126</v>
      </c>
      <c r="C89" s="189" t="s">
        <v>127</v>
      </c>
      <c r="D89" s="190"/>
      <c r="E89" s="190"/>
      <c r="F89" s="196" t="s">
        <v>24</v>
      </c>
      <c r="G89" s="197"/>
      <c r="H89" s="197"/>
      <c r="I89" s="197">
        <f>'SO01 D1.06 Pol'!G76</f>
        <v>0</v>
      </c>
      <c r="J89" s="194" t="str">
        <f>IF(I134=0,"",I89/I134*100)</f>
        <v/>
      </c>
    </row>
    <row r="90" spans="1:10" ht="36.75" customHeight="1" x14ac:dyDescent="0.2">
      <c r="A90" s="183"/>
      <c r="B90" s="188" t="s">
        <v>128</v>
      </c>
      <c r="C90" s="189" t="s">
        <v>129</v>
      </c>
      <c r="D90" s="190"/>
      <c r="E90" s="190"/>
      <c r="F90" s="196" t="s">
        <v>24</v>
      </c>
      <c r="G90" s="197"/>
      <c r="H90" s="197"/>
      <c r="I90" s="197">
        <f>'SO01 D1.01a Pol'!G189+'SO01 D1.01d Pol'!G99</f>
        <v>0</v>
      </c>
      <c r="J90" s="194" t="str">
        <f>IF(I134=0,"",I90/I134*100)</f>
        <v/>
      </c>
    </row>
    <row r="91" spans="1:10" ht="36.75" customHeight="1" x14ac:dyDescent="0.2">
      <c r="A91" s="183"/>
      <c r="B91" s="188" t="s">
        <v>128</v>
      </c>
      <c r="C91" s="189" t="s">
        <v>130</v>
      </c>
      <c r="D91" s="190"/>
      <c r="E91" s="190"/>
      <c r="F91" s="196" t="s">
        <v>24</v>
      </c>
      <c r="G91" s="197"/>
      <c r="H91" s="197"/>
      <c r="I91" s="197">
        <f>'SO01 D1.12a Pol'!G32</f>
        <v>0</v>
      </c>
      <c r="J91" s="194" t="str">
        <f>IF(I134=0,"",I91/I134*100)</f>
        <v/>
      </c>
    </row>
    <row r="92" spans="1:10" ht="36.75" customHeight="1" x14ac:dyDescent="0.2">
      <c r="A92" s="183"/>
      <c r="B92" s="188" t="s">
        <v>131</v>
      </c>
      <c r="C92" s="189" t="s">
        <v>132</v>
      </c>
      <c r="D92" s="190"/>
      <c r="E92" s="190"/>
      <c r="F92" s="196" t="s">
        <v>24</v>
      </c>
      <c r="G92" s="197"/>
      <c r="H92" s="197"/>
      <c r="I92" s="197">
        <f>'SO01 D1.01d Pol'!G112</f>
        <v>0</v>
      </c>
      <c r="J92" s="194" t="str">
        <f>IF(I134=0,"",I92/I134*100)</f>
        <v/>
      </c>
    </row>
    <row r="93" spans="1:10" ht="36.75" customHeight="1" x14ac:dyDescent="0.2">
      <c r="A93" s="183"/>
      <c r="B93" s="188" t="s">
        <v>133</v>
      </c>
      <c r="C93" s="189" t="s">
        <v>134</v>
      </c>
      <c r="D93" s="190"/>
      <c r="E93" s="190"/>
      <c r="F93" s="196" t="s">
        <v>24</v>
      </c>
      <c r="G93" s="197"/>
      <c r="H93" s="197"/>
      <c r="I93" s="197">
        <f>'SO01 D1.12a Pol'!G42</f>
        <v>0</v>
      </c>
      <c r="J93" s="194" t="str">
        <f>IF(I134=0,"",I93/I134*100)</f>
        <v/>
      </c>
    </row>
    <row r="94" spans="1:10" ht="36.75" customHeight="1" x14ac:dyDescent="0.2">
      <c r="A94" s="183"/>
      <c r="B94" s="188" t="s">
        <v>133</v>
      </c>
      <c r="C94" s="189" t="s">
        <v>135</v>
      </c>
      <c r="D94" s="190"/>
      <c r="E94" s="190"/>
      <c r="F94" s="196" t="s">
        <v>24</v>
      </c>
      <c r="G94" s="197"/>
      <c r="H94" s="197"/>
      <c r="I94" s="197">
        <f>'SO01 D1.01a Pol'!G195+'SO01 D1.01d Pol'!G115+'SO02 E Pol'!G73</f>
        <v>0</v>
      </c>
      <c r="J94" s="194" t="str">
        <f>IF(I134=0,"",I94/I134*100)</f>
        <v/>
      </c>
    </row>
    <row r="95" spans="1:10" ht="36.75" customHeight="1" x14ac:dyDescent="0.2">
      <c r="A95" s="183"/>
      <c r="B95" s="188" t="s">
        <v>136</v>
      </c>
      <c r="C95" s="189" t="s">
        <v>137</v>
      </c>
      <c r="D95" s="190"/>
      <c r="E95" s="190"/>
      <c r="F95" s="196" t="s">
        <v>24</v>
      </c>
      <c r="G95" s="197"/>
      <c r="H95" s="197"/>
      <c r="I95" s="197">
        <f>'SO01 D1.01d Pol'!G123+'SO02 E Pol'!G83</f>
        <v>0</v>
      </c>
      <c r="J95" s="194" t="str">
        <f>IF(I134=0,"",I95/I134*100)</f>
        <v/>
      </c>
    </row>
    <row r="96" spans="1:10" ht="36.75" customHeight="1" x14ac:dyDescent="0.2">
      <c r="A96" s="183"/>
      <c r="B96" s="188" t="s">
        <v>138</v>
      </c>
      <c r="C96" s="189" t="s">
        <v>139</v>
      </c>
      <c r="D96" s="190"/>
      <c r="E96" s="190"/>
      <c r="F96" s="196" t="s">
        <v>24</v>
      </c>
      <c r="G96" s="197"/>
      <c r="H96" s="197"/>
      <c r="I96" s="197">
        <f>'SO01 D1.01a Pol'!G197+'SO01 D1.01b Pol'!G54+'SO01 D1.01d Pol'!G130</f>
        <v>0</v>
      </c>
      <c r="J96" s="194" t="str">
        <f>IF(I134=0,"",I96/I134*100)</f>
        <v/>
      </c>
    </row>
    <row r="97" spans="1:10" ht="36.75" customHeight="1" x14ac:dyDescent="0.2">
      <c r="A97" s="183"/>
      <c r="B97" s="188" t="s">
        <v>140</v>
      </c>
      <c r="C97" s="189" t="s">
        <v>141</v>
      </c>
      <c r="D97" s="190"/>
      <c r="E97" s="190"/>
      <c r="F97" s="196" t="s">
        <v>24</v>
      </c>
      <c r="G97" s="197"/>
      <c r="H97" s="197"/>
      <c r="I97" s="197">
        <f>'SO01 D1.01a Pol'!G202+'SO01 D1.01b Pol'!G71</f>
        <v>0</v>
      </c>
      <c r="J97" s="194" t="str">
        <f>IF(I134=0,"",I97/I134*100)</f>
        <v/>
      </c>
    </row>
    <row r="98" spans="1:10" ht="36.75" customHeight="1" x14ac:dyDescent="0.2">
      <c r="A98" s="183"/>
      <c r="B98" s="188" t="s">
        <v>142</v>
      </c>
      <c r="C98" s="189" t="s">
        <v>143</v>
      </c>
      <c r="D98" s="190"/>
      <c r="E98" s="190"/>
      <c r="F98" s="196" t="s">
        <v>24</v>
      </c>
      <c r="G98" s="197"/>
      <c r="H98" s="197"/>
      <c r="I98" s="197">
        <f>'SO02 E Pol'!G88</f>
        <v>0</v>
      </c>
      <c r="J98" s="194" t="str">
        <f>IF(I134=0,"",I98/I134*100)</f>
        <v/>
      </c>
    </row>
    <row r="99" spans="1:10" ht="36.75" customHeight="1" x14ac:dyDescent="0.2">
      <c r="A99" s="183"/>
      <c r="B99" s="188" t="s">
        <v>144</v>
      </c>
      <c r="C99" s="189" t="s">
        <v>145</v>
      </c>
      <c r="D99" s="190"/>
      <c r="E99" s="190"/>
      <c r="F99" s="196" t="s">
        <v>24</v>
      </c>
      <c r="G99" s="197"/>
      <c r="H99" s="197"/>
      <c r="I99" s="197">
        <f>'SO03 D3.02 Pol'!G43+'SO03 D3.03 Pol'!G36+'SO04 SO04 Pol'!G35</f>
        <v>0</v>
      </c>
      <c r="J99" s="194" t="str">
        <f>IF(I134=0,"",I99/I134*100)</f>
        <v/>
      </c>
    </row>
    <row r="100" spans="1:10" ht="36.75" customHeight="1" x14ac:dyDescent="0.2">
      <c r="A100" s="183"/>
      <c r="B100" s="188" t="s">
        <v>146</v>
      </c>
      <c r="C100" s="189" t="s">
        <v>147</v>
      </c>
      <c r="D100" s="190"/>
      <c r="E100" s="190"/>
      <c r="F100" s="196" t="s">
        <v>24</v>
      </c>
      <c r="G100" s="197"/>
      <c r="H100" s="197"/>
      <c r="I100" s="197">
        <f>'SO01 D1.01d Pol'!G179+'SO02 E Pol'!G97</f>
        <v>0</v>
      </c>
      <c r="J100" s="194" t="str">
        <f>IF(I134=0,"",I100/I134*100)</f>
        <v/>
      </c>
    </row>
    <row r="101" spans="1:10" ht="36.75" customHeight="1" x14ac:dyDescent="0.2">
      <c r="A101" s="183"/>
      <c r="B101" s="188" t="s">
        <v>148</v>
      </c>
      <c r="C101" s="189" t="s">
        <v>149</v>
      </c>
      <c r="D101" s="190"/>
      <c r="E101" s="190"/>
      <c r="F101" s="196" t="s">
        <v>24</v>
      </c>
      <c r="G101" s="197"/>
      <c r="H101" s="197"/>
      <c r="I101" s="197">
        <f>'SO01 D1.01a Pol'!G206+'SO01 D1.01d Pol'!G182+'SO02 E Pol'!G100</f>
        <v>0</v>
      </c>
      <c r="J101" s="194" t="str">
        <f>IF(I134=0,"",I101/I134*100)</f>
        <v/>
      </c>
    </row>
    <row r="102" spans="1:10" ht="36.75" customHeight="1" x14ac:dyDescent="0.2">
      <c r="A102" s="183"/>
      <c r="B102" s="188" t="s">
        <v>150</v>
      </c>
      <c r="C102" s="189" t="s">
        <v>151</v>
      </c>
      <c r="D102" s="190"/>
      <c r="E102" s="190"/>
      <c r="F102" s="196" t="s">
        <v>24</v>
      </c>
      <c r="G102" s="197"/>
      <c r="H102" s="197"/>
      <c r="I102" s="197">
        <f>'SO01 D1.01a Pol'!G226+'SO01 D1.01b Pol'!G79+'SO01 D1.01d Pol'!G203+'SO02 E Pol'!G114</f>
        <v>0</v>
      </c>
      <c r="J102" s="194" t="str">
        <f>IF(I134=0,"",I102/I134*100)</f>
        <v/>
      </c>
    </row>
    <row r="103" spans="1:10" ht="36.75" customHeight="1" x14ac:dyDescent="0.2">
      <c r="A103" s="183"/>
      <c r="B103" s="188" t="s">
        <v>152</v>
      </c>
      <c r="C103" s="189" t="s">
        <v>153</v>
      </c>
      <c r="D103" s="190"/>
      <c r="E103" s="190"/>
      <c r="F103" s="196" t="s">
        <v>24</v>
      </c>
      <c r="G103" s="197"/>
      <c r="H103" s="197"/>
      <c r="I103" s="197">
        <f>'SO03 D3.02 Pol'!G45+'SO04 SO04 Pol'!G37</f>
        <v>0</v>
      </c>
      <c r="J103" s="194" t="str">
        <f>IF(I134=0,"",I103/I134*100)</f>
        <v/>
      </c>
    </row>
    <row r="104" spans="1:10" ht="36.75" customHeight="1" x14ac:dyDescent="0.2">
      <c r="A104" s="183"/>
      <c r="B104" s="188" t="s">
        <v>154</v>
      </c>
      <c r="C104" s="189" t="s">
        <v>155</v>
      </c>
      <c r="D104" s="190"/>
      <c r="E104" s="190"/>
      <c r="F104" s="196" t="s">
        <v>25</v>
      </c>
      <c r="G104" s="197"/>
      <c r="H104" s="197"/>
      <c r="I104" s="197">
        <f>'SO01 D1.01d Pol'!G206</f>
        <v>0</v>
      </c>
      <c r="J104" s="194" t="str">
        <f>IF(I134=0,"",I104/I134*100)</f>
        <v/>
      </c>
    </row>
    <row r="105" spans="1:10" ht="36.75" customHeight="1" x14ac:dyDescent="0.2">
      <c r="A105" s="183"/>
      <c r="B105" s="188" t="s">
        <v>156</v>
      </c>
      <c r="C105" s="189" t="s">
        <v>157</v>
      </c>
      <c r="D105" s="190"/>
      <c r="E105" s="190"/>
      <c r="F105" s="196" t="s">
        <v>25</v>
      </c>
      <c r="G105" s="197"/>
      <c r="H105" s="197"/>
      <c r="I105" s="197">
        <f>'SO01 D1.01d Pol'!G211</f>
        <v>0</v>
      </c>
      <c r="J105" s="194" t="str">
        <f>IF(I134=0,"",I105/I134*100)</f>
        <v/>
      </c>
    </row>
    <row r="106" spans="1:10" ht="36.75" customHeight="1" x14ac:dyDescent="0.2">
      <c r="A106" s="183"/>
      <c r="B106" s="188" t="s">
        <v>158</v>
      </c>
      <c r="C106" s="189" t="s">
        <v>159</v>
      </c>
      <c r="D106" s="190"/>
      <c r="E106" s="190"/>
      <c r="F106" s="196" t="s">
        <v>25</v>
      </c>
      <c r="G106" s="197"/>
      <c r="H106" s="197"/>
      <c r="I106" s="197">
        <f>'SO01 D1.01d Pol'!G229</f>
        <v>0</v>
      </c>
      <c r="J106" s="194" t="str">
        <f>IF(I134=0,"",I106/I134*100)</f>
        <v/>
      </c>
    </row>
    <row r="107" spans="1:10" ht="36.75" customHeight="1" x14ac:dyDescent="0.2">
      <c r="A107" s="183"/>
      <c r="B107" s="188" t="s">
        <v>160</v>
      </c>
      <c r="C107" s="189" t="s">
        <v>161</v>
      </c>
      <c r="D107" s="190"/>
      <c r="E107" s="190"/>
      <c r="F107" s="196" t="s">
        <v>25</v>
      </c>
      <c r="G107" s="197"/>
      <c r="H107" s="197"/>
      <c r="I107" s="197">
        <f>'SO01 D1.01d Pol'!G238</f>
        <v>0</v>
      </c>
      <c r="J107" s="194" t="str">
        <f>IF(I134=0,"",I107/I134*100)</f>
        <v/>
      </c>
    </row>
    <row r="108" spans="1:10" ht="36.75" customHeight="1" x14ac:dyDescent="0.2">
      <c r="A108" s="183"/>
      <c r="B108" s="188" t="s">
        <v>162</v>
      </c>
      <c r="C108" s="189" t="s">
        <v>163</v>
      </c>
      <c r="D108" s="190"/>
      <c r="E108" s="190"/>
      <c r="F108" s="196" t="s">
        <v>25</v>
      </c>
      <c r="G108" s="197"/>
      <c r="H108" s="197"/>
      <c r="I108" s="197">
        <f>'SO01 D1.01a Pol'!G229+'SO01 D1.04 Pol'!G8</f>
        <v>0</v>
      </c>
      <c r="J108" s="194" t="str">
        <f>IF(I134=0,"",I108/I134*100)</f>
        <v/>
      </c>
    </row>
    <row r="109" spans="1:10" ht="36.75" customHeight="1" x14ac:dyDescent="0.2">
      <c r="A109" s="183"/>
      <c r="B109" s="188" t="s">
        <v>164</v>
      </c>
      <c r="C109" s="189" t="s">
        <v>165</v>
      </c>
      <c r="D109" s="190"/>
      <c r="E109" s="190"/>
      <c r="F109" s="196" t="s">
        <v>25</v>
      </c>
      <c r="G109" s="197"/>
      <c r="H109" s="197"/>
      <c r="I109" s="197">
        <f>'SO01 D1.04 Pol'!G82</f>
        <v>0</v>
      </c>
      <c r="J109" s="194" t="str">
        <f>IF(I134=0,"",I109/I134*100)</f>
        <v/>
      </c>
    </row>
    <row r="110" spans="1:10" ht="36.75" customHeight="1" x14ac:dyDescent="0.2">
      <c r="A110" s="183"/>
      <c r="B110" s="188" t="s">
        <v>164</v>
      </c>
      <c r="C110" s="189" t="s">
        <v>166</v>
      </c>
      <c r="D110" s="190"/>
      <c r="E110" s="190"/>
      <c r="F110" s="196" t="s">
        <v>25</v>
      </c>
      <c r="G110" s="197"/>
      <c r="H110" s="197"/>
      <c r="I110" s="197">
        <f>'SO03 D3.03 Pol'!G38</f>
        <v>0</v>
      </c>
      <c r="J110" s="194" t="str">
        <f>IF(I134=0,"",I110/I134*100)</f>
        <v/>
      </c>
    </row>
    <row r="111" spans="1:10" ht="36.75" customHeight="1" x14ac:dyDescent="0.2">
      <c r="A111" s="183"/>
      <c r="B111" s="188" t="s">
        <v>167</v>
      </c>
      <c r="C111" s="189" t="s">
        <v>168</v>
      </c>
      <c r="D111" s="190"/>
      <c r="E111" s="190"/>
      <c r="F111" s="196" t="s">
        <v>25</v>
      </c>
      <c r="G111" s="197"/>
      <c r="H111" s="197"/>
      <c r="I111" s="197">
        <f>'SO01 D1.04 Pol'!G160</f>
        <v>0</v>
      </c>
      <c r="J111" s="194" t="str">
        <f>IF(I134=0,"",I111/I134*100)</f>
        <v/>
      </c>
    </row>
    <row r="112" spans="1:10" ht="36.75" customHeight="1" x14ac:dyDescent="0.2">
      <c r="A112" s="183"/>
      <c r="B112" s="188" t="s">
        <v>169</v>
      </c>
      <c r="C112" s="189" t="s">
        <v>170</v>
      </c>
      <c r="D112" s="190"/>
      <c r="E112" s="190"/>
      <c r="F112" s="196" t="s">
        <v>25</v>
      </c>
      <c r="G112" s="197"/>
      <c r="H112" s="197"/>
      <c r="I112" s="197">
        <f>'SO01 D1.04 Pol'!G221</f>
        <v>0</v>
      </c>
      <c r="J112" s="194" t="str">
        <f>IF(I134=0,"",I112/I134*100)</f>
        <v/>
      </c>
    </row>
    <row r="113" spans="1:10" ht="36.75" customHeight="1" x14ac:dyDescent="0.2">
      <c r="A113" s="183"/>
      <c r="B113" s="188" t="s">
        <v>171</v>
      </c>
      <c r="C113" s="189" t="s">
        <v>172</v>
      </c>
      <c r="D113" s="190"/>
      <c r="E113" s="190"/>
      <c r="F113" s="196" t="s">
        <v>25</v>
      </c>
      <c r="G113" s="197"/>
      <c r="H113" s="197"/>
      <c r="I113" s="197">
        <f>'SO01 D1.04 Pol'!G234</f>
        <v>0</v>
      </c>
      <c r="J113" s="194" t="str">
        <f>IF(I134=0,"",I113/I134*100)</f>
        <v/>
      </c>
    </row>
    <row r="114" spans="1:10" ht="36.75" customHeight="1" x14ac:dyDescent="0.2">
      <c r="A114" s="183"/>
      <c r="B114" s="188" t="s">
        <v>173</v>
      </c>
      <c r="C114" s="189" t="s">
        <v>174</v>
      </c>
      <c r="D114" s="190"/>
      <c r="E114" s="190"/>
      <c r="F114" s="196" t="s">
        <v>25</v>
      </c>
      <c r="G114" s="197"/>
      <c r="H114" s="197"/>
      <c r="I114" s="197">
        <f>'SO01 D1.01d Pol'!G240</f>
        <v>0</v>
      </c>
      <c r="J114" s="194" t="str">
        <f>IF(I134=0,"",I114/I134*100)</f>
        <v/>
      </c>
    </row>
    <row r="115" spans="1:10" ht="36.75" customHeight="1" x14ac:dyDescent="0.2">
      <c r="A115" s="183"/>
      <c r="B115" s="188" t="s">
        <v>175</v>
      </c>
      <c r="C115" s="189" t="s">
        <v>176</v>
      </c>
      <c r="D115" s="190"/>
      <c r="E115" s="190"/>
      <c r="F115" s="196" t="s">
        <v>25</v>
      </c>
      <c r="G115" s="197"/>
      <c r="H115" s="197"/>
      <c r="I115" s="197">
        <f>'SO01 D1.01d Pol'!G274</f>
        <v>0</v>
      </c>
      <c r="J115" s="194" t="str">
        <f>IF(I134=0,"",I115/I134*100)</f>
        <v/>
      </c>
    </row>
    <row r="116" spans="1:10" ht="36.75" customHeight="1" x14ac:dyDescent="0.2">
      <c r="A116" s="183"/>
      <c r="B116" s="188" t="s">
        <v>177</v>
      </c>
      <c r="C116" s="189" t="s">
        <v>178</v>
      </c>
      <c r="D116" s="190"/>
      <c r="E116" s="190"/>
      <c r="F116" s="196" t="s">
        <v>25</v>
      </c>
      <c r="G116" s="197"/>
      <c r="H116" s="197"/>
      <c r="I116" s="197">
        <f>'SO02 E Pol'!G117</f>
        <v>0</v>
      </c>
      <c r="J116" s="194" t="str">
        <f>IF(I134=0,"",I116/I134*100)</f>
        <v/>
      </c>
    </row>
    <row r="117" spans="1:10" ht="36.75" customHeight="1" x14ac:dyDescent="0.2">
      <c r="A117" s="183"/>
      <c r="B117" s="188" t="s">
        <v>179</v>
      </c>
      <c r="C117" s="189" t="s">
        <v>180</v>
      </c>
      <c r="D117" s="190"/>
      <c r="E117" s="190"/>
      <c r="F117" s="196" t="s">
        <v>25</v>
      </c>
      <c r="G117" s="197"/>
      <c r="H117" s="197"/>
      <c r="I117" s="197">
        <f>'SO01 D1.01d Pol'!G284+'SO01 D1.04 Pol'!G240+'SO02 E Pol'!G120</f>
        <v>0</v>
      </c>
      <c r="J117" s="194" t="str">
        <f>IF(I134=0,"",I117/I134*100)</f>
        <v/>
      </c>
    </row>
    <row r="118" spans="1:10" ht="36.75" customHeight="1" x14ac:dyDescent="0.2">
      <c r="A118" s="183"/>
      <c r="B118" s="188" t="s">
        <v>181</v>
      </c>
      <c r="C118" s="189" t="s">
        <v>182</v>
      </c>
      <c r="D118" s="190"/>
      <c r="E118" s="190"/>
      <c r="F118" s="196" t="s">
        <v>25</v>
      </c>
      <c r="G118" s="197"/>
      <c r="H118" s="197"/>
      <c r="I118" s="197">
        <f>'SO01 D1.01b Pol'!G82</f>
        <v>0</v>
      </c>
      <c r="J118" s="194" t="str">
        <f>IF(I134=0,"",I118/I134*100)</f>
        <v/>
      </c>
    </row>
    <row r="119" spans="1:10" ht="36.75" customHeight="1" x14ac:dyDescent="0.2">
      <c r="A119" s="183"/>
      <c r="B119" s="188" t="s">
        <v>183</v>
      </c>
      <c r="C119" s="189" t="s">
        <v>184</v>
      </c>
      <c r="D119" s="190"/>
      <c r="E119" s="190"/>
      <c r="F119" s="196" t="s">
        <v>25</v>
      </c>
      <c r="G119" s="197"/>
      <c r="H119" s="197"/>
      <c r="I119" s="197">
        <f>'SO01 D1.01d Pol'!G324</f>
        <v>0</v>
      </c>
      <c r="J119" s="194" t="str">
        <f>IF(I134=0,"",I119/I134*100)</f>
        <v/>
      </c>
    </row>
    <row r="120" spans="1:10" ht="36.75" customHeight="1" x14ac:dyDescent="0.2">
      <c r="A120" s="183"/>
      <c r="B120" s="188" t="s">
        <v>185</v>
      </c>
      <c r="C120" s="189" t="s">
        <v>186</v>
      </c>
      <c r="D120" s="190"/>
      <c r="E120" s="190"/>
      <c r="F120" s="196" t="s">
        <v>26</v>
      </c>
      <c r="G120" s="197"/>
      <c r="H120" s="197"/>
      <c r="I120" s="197">
        <f>'SO01 D1.08 Pol'!G8</f>
        <v>0</v>
      </c>
      <c r="J120" s="194" t="str">
        <f>IF(I134=0,"",I120/I134*100)</f>
        <v/>
      </c>
    </row>
    <row r="121" spans="1:10" ht="36.75" customHeight="1" x14ac:dyDescent="0.2">
      <c r="A121" s="183"/>
      <c r="B121" s="188" t="s">
        <v>187</v>
      </c>
      <c r="C121" s="189" t="s">
        <v>188</v>
      </c>
      <c r="D121" s="190"/>
      <c r="E121" s="190"/>
      <c r="F121" s="196" t="s">
        <v>26</v>
      </c>
      <c r="G121" s="197"/>
      <c r="H121" s="197"/>
      <c r="I121" s="197">
        <f>'SO01 D1.08 Pol'!G23</f>
        <v>0</v>
      </c>
      <c r="J121" s="194" t="str">
        <f>IF(I134=0,"",I121/I134*100)</f>
        <v/>
      </c>
    </row>
    <row r="122" spans="1:10" ht="36.75" customHeight="1" x14ac:dyDescent="0.2">
      <c r="A122" s="183"/>
      <c r="B122" s="188" t="s">
        <v>189</v>
      </c>
      <c r="C122" s="189" t="s">
        <v>190</v>
      </c>
      <c r="D122" s="190"/>
      <c r="E122" s="190"/>
      <c r="F122" s="196" t="s">
        <v>26</v>
      </c>
      <c r="G122" s="197"/>
      <c r="H122" s="197"/>
      <c r="I122" s="197">
        <f>'SO01 D1.08 Pol'!G30</f>
        <v>0</v>
      </c>
      <c r="J122" s="194" t="str">
        <f>IF(I134=0,"",I122/I134*100)</f>
        <v/>
      </c>
    </row>
    <row r="123" spans="1:10" ht="36.75" customHeight="1" x14ac:dyDescent="0.2">
      <c r="A123" s="183"/>
      <c r="B123" s="188" t="s">
        <v>191</v>
      </c>
      <c r="C123" s="189" t="s">
        <v>192</v>
      </c>
      <c r="D123" s="190"/>
      <c r="E123" s="190"/>
      <c r="F123" s="196" t="s">
        <v>26</v>
      </c>
      <c r="G123" s="197"/>
      <c r="H123" s="197"/>
      <c r="I123" s="197">
        <f>'SO01 D1.08 Pol'!G54</f>
        <v>0</v>
      </c>
      <c r="J123" s="194" t="str">
        <f>IF(I134=0,"",I123/I134*100)</f>
        <v/>
      </c>
    </row>
    <row r="124" spans="1:10" ht="36.75" customHeight="1" x14ac:dyDescent="0.2">
      <c r="A124" s="183"/>
      <c r="B124" s="188" t="s">
        <v>193</v>
      </c>
      <c r="C124" s="189" t="s">
        <v>194</v>
      </c>
      <c r="D124" s="190"/>
      <c r="E124" s="190"/>
      <c r="F124" s="196" t="s">
        <v>26</v>
      </c>
      <c r="G124" s="197"/>
      <c r="H124" s="197"/>
      <c r="I124" s="197">
        <f>'SO01 D1.08 Pol'!G72</f>
        <v>0</v>
      </c>
      <c r="J124" s="194" t="str">
        <f>IF(I134=0,"",I124/I134*100)</f>
        <v/>
      </c>
    </row>
    <row r="125" spans="1:10" ht="36.75" customHeight="1" x14ac:dyDescent="0.2">
      <c r="A125" s="183"/>
      <c r="B125" s="188" t="s">
        <v>195</v>
      </c>
      <c r="C125" s="189" t="s">
        <v>196</v>
      </c>
      <c r="D125" s="190"/>
      <c r="E125" s="190"/>
      <c r="F125" s="196" t="s">
        <v>26</v>
      </c>
      <c r="G125" s="197"/>
      <c r="H125" s="197"/>
      <c r="I125" s="197">
        <f>'SO01 D1.08 Pol'!G79</f>
        <v>0</v>
      </c>
      <c r="J125" s="194" t="str">
        <f>IF(I134=0,"",I125/I134*100)</f>
        <v/>
      </c>
    </row>
    <row r="126" spans="1:10" ht="36.75" customHeight="1" x14ac:dyDescent="0.2">
      <c r="A126" s="183"/>
      <c r="B126" s="188" t="s">
        <v>197</v>
      </c>
      <c r="C126" s="189" t="s">
        <v>198</v>
      </c>
      <c r="D126" s="190"/>
      <c r="E126" s="190"/>
      <c r="F126" s="196" t="s">
        <v>26</v>
      </c>
      <c r="G126" s="197"/>
      <c r="H126" s="197"/>
      <c r="I126" s="197">
        <f>'SO01 D1.08 Pol'!G85</f>
        <v>0</v>
      </c>
      <c r="J126" s="194" t="str">
        <f>IF(I134=0,"",I126/I134*100)</f>
        <v/>
      </c>
    </row>
    <row r="127" spans="1:10" ht="36.75" customHeight="1" x14ac:dyDescent="0.2">
      <c r="A127" s="183"/>
      <c r="B127" s="188" t="s">
        <v>199</v>
      </c>
      <c r="C127" s="189" t="s">
        <v>200</v>
      </c>
      <c r="D127" s="190"/>
      <c r="E127" s="190"/>
      <c r="F127" s="196" t="s">
        <v>26</v>
      </c>
      <c r="G127" s="197"/>
      <c r="H127" s="197"/>
      <c r="I127" s="197">
        <f>'SO01 D1.08 Pol'!G106</f>
        <v>0</v>
      </c>
      <c r="J127" s="194" t="str">
        <f>IF(I134=0,"",I127/I134*100)</f>
        <v/>
      </c>
    </row>
    <row r="128" spans="1:10" ht="36.75" customHeight="1" x14ac:dyDescent="0.2">
      <c r="A128" s="183"/>
      <c r="B128" s="188" t="s">
        <v>201</v>
      </c>
      <c r="C128" s="189" t="s">
        <v>202</v>
      </c>
      <c r="D128" s="190"/>
      <c r="E128" s="190"/>
      <c r="F128" s="196" t="s">
        <v>26</v>
      </c>
      <c r="G128" s="197"/>
      <c r="H128" s="197"/>
      <c r="I128" s="197">
        <f>'SO01 D1.01a Pol'!G240+'SO01 D1.01d Pol'!G344+'SO03 D3.01 Pol'!G8</f>
        <v>0</v>
      </c>
      <c r="J128" s="194" t="str">
        <f>IF(I134=0,"",I128/I134*100)</f>
        <v/>
      </c>
    </row>
    <row r="129" spans="1:10" ht="36.75" customHeight="1" x14ac:dyDescent="0.2">
      <c r="A129" s="183"/>
      <c r="B129" s="188" t="s">
        <v>203</v>
      </c>
      <c r="C129" s="189" t="s">
        <v>204</v>
      </c>
      <c r="D129" s="190"/>
      <c r="E129" s="190"/>
      <c r="F129" s="196" t="s">
        <v>26</v>
      </c>
      <c r="G129" s="197"/>
      <c r="H129" s="197"/>
      <c r="I129" s="197">
        <f>'SO03 D3.01 Pol'!G29</f>
        <v>0</v>
      </c>
      <c r="J129" s="194" t="str">
        <f>IF(I134=0,"",I129/I134*100)</f>
        <v/>
      </c>
    </row>
    <row r="130" spans="1:10" ht="36.75" customHeight="1" x14ac:dyDescent="0.2">
      <c r="A130" s="183"/>
      <c r="B130" s="188" t="s">
        <v>205</v>
      </c>
      <c r="C130" s="189" t="s">
        <v>206</v>
      </c>
      <c r="D130" s="190"/>
      <c r="E130" s="190"/>
      <c r="F130" s="196" t="s">
        <v>26</v>
      </c>
      <c r="G130" s="197"/>
      <c r="H130" s="197"/>
      <c r="I130" s="197">
        <f>'SO01 D1.04 Pol'!G248</f>
        <v>0</v>
      </c>
      <c r="J130" s="194" t="str">
        <f>IF(I134=0,"",I130/I134*100)</f>
        <v/>
      </c>
    </row>
    <row r="131" spans="1:10" ht="36.75" customHeight="1" x14ac:dyDescent="0.2">
      <c r="A131" s="183"/>
      <c r="B131" s="188" t="s">
        <v>207</v>
      </c>
      <c r="C131" s="189" t="s">
        <v>208</v>
      </c>
      <c r="D131" s="190"/>
      <c r="E131" s="190"/>
      <c r="F131" s="196" t="s">
        <v>209</v>
      </c>
      <c r="G131" s="197"/>
      <c r="H131" s="197"/>
      <c r="I131" s="197">
        <f>'SO01 D1.01a Pol'!G242+'SO01 D1.01d Pol'!G346+'SO02 E Pol'!G161</f>
        <v>0</v>
      </c>
      <c r="J131" s="194" t="str">
        <f>IF(I134=0,"",I131/I134*100)</f>
        <v/>
      </c>
    </row>
    <row r="132" spans="1:10" ht="36.75" customHeight="1" x14ac:dyDescent="0.2">
      <c r="A132" s="183"/>
      <c r="B132" s="188" t="s">
        <v>210</v>
      </c>
      <c r="C132" s="189" t="s">
        <v>27</v>
      </c>
      <c r="D132" s="190"/>
      <c r="E132" s="190"/>
      <c r="F132" s="196" t="s">
        <v>210</v>
      </c>
      <c r="G132" s="197"/>
      <c r="H132" s="197"/>
      <c r="I132" s="197">
        <f>'SO03 D3.03 Pol'!G45</f>
        <v>0</v>
      </c>
      <c r="J132" s="194" t="str">
        <f>IF(I134=0,"",I132/I134*100)</f>
        <v/>
      </c>
    </row>
    <row r="133" spans="1:10" ht="36.75" customHeight="1" x14ac:dyDescent="0.2">
      <c r="A133" s="183"/>
      <c r="B133" s="188" t="s">
        <v>211</v>
      </c>
      <c r="C133" s="189" t="s">
        <v>212</v>
      </c>
      <c r="D133" s="190"/>
      <c r="E133" s="190"/>
      <c r="F133" s="196" t="s">
        <v>210</v>
      </c>
      <c r="G133" s="197"/>
      <c r="H133" s="197"/>
      <c r="I133" s="197">
        <f>'SO01 D1.01a Pol'!G248+'SO01 D1.01b Pol'!G84+'SO01 D1.01d Pol'!G352+'SO02 E Pol'!G167</f>
        <v>0</v>
      </c>
      <c r="J133" s="194" t="str">
        <f>IF(I134=0,"",I133/I134*100)</f>
        <v/>
      </c>
    </row>
    <row r="134" spans="1:10" ht="25.5" customHeight="1" x14ac:dyDescent="0.2">
      <c r="A134" s="184"/>
      <c r="B134" s="191" t="s">
        <v>1</v>
      </c>
      <c r="C134" s="192"/>
      <c r="D134" s="193"/>
      <c r="E134" s="193"/>
      <c r="F134" s="198"/>
      <c r="G134" s="199"/>
      <c r="H134" s="199"/>
      <c r="I134" s="199">
        <f>SUM(I74:I133)</f>
        <v>0</v>
      </c>
      <c r="J134" s="195">
        <f>SUM(J74:J133)</f>
        <v>0</v>
      </c>
    </row>
    <row r="135" spans="1:10" x14ac:dyDescent="0.2">
      <c r="F135" s="134"/>
      <c r="G135" s="134"/>
      <c r="H135" s="134"/>
      <c r="I135" s="134"/>
      <c r="J135" s="135"/>
    </row>
    <row r="136" spans="1:10" x14ac:dyDescent="0.2">
      <c r="F136" s="134"/>
      <c r="G136" s="134"/>
      <c r="H136" s="134"/>
      <c r="I136" s="134"/>
      <c r="J136" s="135"/>
    </row>
    <row r="137" spans="1:10" x14ac:dyDescent="0.2">
      <c r="F137" s="134"/>
      <c r="G137" s="134"/>
      <c r="H137" s="134"/>
      <c r="I137" s="134"/>
      <c r="J137" s="135"/>
    </row>
  </sheetData>
  <sheetProtection algorithmName="SHA-512" hashValue="1DRWnnEInGySl8fmO1WvorHt68gq5+A+nMoLDq//TccNq4JXGcZJ4UIptdGGtd4hxK4oFS40OOkLRnSHVdgiJQ==" saltValue="Z1jtinjCfgBEmeDbmkvfSw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29">
    <mergeCell ref="C131:E131"/>
    <mergeCell ref="C132:E132"/>
    <mergeCell ref="C133:E133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86:E86"/>
    <mergeCell ref="C87:E87"/>
    <mergeCell ref="C88:E88"/>
    <mergeCell ref="C89:E89"/>
    <mergeCell ref="C90:E90"/>
    <mergeCell ref="C81:E81"/>
    <mergeCell ref="C82:E82"/>
    <mergeCell ref="C83:E83"/>
    <mergeCell ref="C84:E84"/>
    <mergeCell ref="C85:E85"/>
    <mergeCell ref="C76:E76"/>
    <mergeCell ref="C77:E77"/>
    <mergeCell ref="C78:E78"/>
    <mergeCell ref="C79:E79"/>
    <mergeCell ref="C80:E80"/>
    <mergeCell ref="B66:J66"/>
    <mergeCell ref="B67:J67"/>
    <mergeCell ref="B68:J68"/>
    <mergeCell ref="C74:E74"/>
    <mergeCell ref="C75:E75"/>
    <mergeCell ref="C59:E59"/>
    <mergeCell ref="C60:E60"/>
    <mergeCell ref="C61:E61"/>
    <mergeCell ref="C62:E62"/>
    <mergeCell ref="B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68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67</v>
      </c>
      <c r="C4" s="208" t="s">
        <v>68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104</v>
      </c>
      <c r="C8" s="260" t="s">
        <v>105</v>
      </c>
      <c r="D8" s="233"/>
      <c r="E8" s="234"/>
      <c r="F8" s="235"/>
      <c r="G8" s="235">
        <f>SUMIF(AG9:AG11,"&lt;&gt;NOR",G9:G11)</f>
        <v>0</v>
      </c>
      <c r="H8" s="235"/>
      <c r="I8" s="235">
        <f>SUM(I9:I11)</f>
        <v>0</v>
      </c>
      <c r="J8" s="235"/>
      <c r="K8" s="235">
        <f>SUM(K9:K11)</f>
        <v>0</v>
      </c>
      <c r="L8" s="235"/>
      <c r="M8" s="235">
        <f>SUM(M9:M11)</f>
        <v>0</v>
      </c>
      <c r="N8" s="235"/>
      <c r="O8" s="235">
        <f>SUM(O9:O11)</f>
        <v>0</v>
      </c>
      <c r="P8" s="235"/>
      <c r="Q8" s="235">
        <f>SUM(Q9:Q11)</f>
        <v>0</v>
      </c>
      <c r="R8" s="235"/>
      <c r="S8" s="235"/>
      <c r="T8" s="236"/>
      <c r="U8" s="230"/>
      <c r="V8" s="230">
        <f>SUM(V9:V11)</f>
        <v>0</v>
      </c>
      <c r="W8" s="230"/>
      <c r="X8" s="230"/>
      <c r="AG8" t="s">
        <v>241</v>
      </c>
    </row>
    <row r="9" spans="1:60" outlineLevel="1" x14ac:dyDescent="0.2">
      <c r="A9" s="251">
        <v>1</v>
      </c>
      <c r="B9" s="252" t="s">
        <v>1206</v>
      </c>
      <c r="C9" s="265" t="s">
        <v>1586</v>
      </c>
      <c r="D9" s="253" t="s">
        <v>603</v>
      </c>
      <c r="E9" s="254">
        <v>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/>
      <c r="S9" s="256" t="s">
        <v>418</v>
      </c>
      <c r="T9" s="257" t="s">
        <v>419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1182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1510</v>
      </c>
      <c r="C10" s="265" t="s">
        <v>1587</v>
      </c>
      <c r="D10" s="253" t="s">
        <v>603</v>
      </c>
      <c r="E10" s="254">
        <v>1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0</v>
      </c>
      <c r="O10" s="256">
        <f>ROUND(E10*N10,2)</f>
        <v>0</v>
      </c>
      <c r="P10" s="256">
        <v>0</v>
      </c>
      <c r="Q10" s="256">
        <f>ROUND(E10*P10,2)</f>
        <v>0</v>
      </c>
      <c r="R10" s="256"/>
      <c r="S10" s="256" t="s">
        <v>418</v>
      </c>
      <c r="T10" s="257" t="s">
        <v>419</v>
      </c>
      <c r="U10" s="226">
        <v>0</v>
      </c>
      <c r="V10" s="226">
        <f>ROUND(E10*U10,2)</f>
        <v>0</v>
      </c>
      <c r="W10" s="226"/>
      <c r="X10" s="226" t="s">
        <v>317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1182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41">
        <v>3</v>
      </c>
      <c r="B11" s="242" t="s">
        <v>1512</v>
      </c>
      <c r="C11" s="261" t="s">
        <v>1588</v>
      </c>
      <c r="D11" s="243" t="s">
        <v>603</v>
      </c>
      <c r="E11" s="244">
        <v>2</v>
      </c>
      <c r="F11" s="245"/>
      <c r="G11" s="246">
        <f>ROUND(E11*F11,2)</f>
        <v>0</v>
      </c>
      <c r="H11" s="245"/>
      <c r="I11" s="246">
        <f>ROUND(E11*H11,2)</f>
        <v>0</v>
      </c>
      <c r="J11" s="245"/>
      <c r="K11" s="246">
        <f>ROUND(E11*J11,2)</f>
        <v>0</v>
      </c>
      <c r="L11" s="246">
        <v>21</v>
      </c>
      <c r="M11" s="246">
        <f>G11*(1+L11/100)</f>
        <v>0</v>
      </c>
      <c r="N11" s="246">
        <v>0</v>
      </c>
      <c r="O11" s="246">
        <f>ROUND(E11*N11,2)</f>
        <v>0</v>
      </c>
      <c r="P11" s="246">
        <v>0</v>
      </c>
      <c r="Q11" s="246">
        <f>ROUND(E11*P11,2)</f>
        <v>0</v>
      </c>
      <c r="R11" s="246"/>
      <c r="S11" s="246" t="s">
        <v>418</v>
      </c>
      <c r="T11" s="247" t="s">
        <v>419</v>
      </c>
      <c r="U11" s="226">
        <v>0</v>
      </c>
      <c r="V11" s="226">
        <f>ROUND(E11*U11,2)</f>
        <v>0</v>
      </c>
      <c r="W11" s="226"/>
      <c r="X11" s="226" t="s">
        <v>317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1182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x14ac:dyDescent="0.2">
      <c r="A12" s="3"/>
      <c r="B12" s="4"/>
      <c r="C12" s="267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AE12">
        <v>15</v>
      </c>
      <c r="AF12">
        <v>21</v>
      </c>
      <c r="AG12" t="s">
        <v>227</v>
      </c>
    </row>
    <row r="13" spans="1:60" x14ac:dyDescent="0.2">
      <c r="A13" s="219"/>
      <c r="B13" s="220" t="s">
        <v>29</v>
      </c>
      <c r="C13" s="268"/>
      <c r="D13" s="221"/>
      <c r="E13" s="222"/>
      <c r="F13" s="222"/>
      <c r="G13" s="259">
        <f>G8</f>
        <v>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AE13">
        <f>SUMIF(L7:L11,AE12,G7:G11)</f>
        <v>0</v>
      </c>
      <c r="AF13">
        <f>SUMIF(L7:L11,AF12,G7:G11)</f>
        <v>0</v>
      </c>
      <c r="AG13" t="s">
        <v>538</v>
      </c>
    </row>
    <row r="14" spans="1:60" x14ac:dyDescent="0.2">
      <c r="C14" s="269"/>
      <c r="D14" s="10"/>
      <c r="AG14" t="s">
        <v>540</v>
      </c>
    </row>
    <row r="15" spans="1:60" x14ac:dyDescent="0.2">
      <c r="D15" s="10"/>
    </row>
    <row r="16" spans="1:60" x14ac:dyDescent="0.2">
      <c r="D16" s="10"/>
    </row>
    <row r="17" spans="4:4" x14ac:dyDescent="0.2">
      <c r="D17" s="10"/>
    </row>
    <row r="18" spans="4:4" x14ac:dyDescent="0.2">
      <c r="D18" s="10"/>
    </row>
    <row r="19" spans="4:4" x14ac:dyDescent="0.2">
      <c r="D19" s="10"/>
    </row>
    <row r="20" spans="4:4" x14ac:dyDescent="0.2">
      <c r="D20" s="10"/>
    </row>
    <row r="21" spans="4:4" x14ac:dyDescent="0.2">
      <c r="D21" s="10"/>
    </row>
    <row r="22" spans="4:4" x14ac:dyDescent="0.2">
      <c r="D22" s="10"/>
    </row>
    <row r="23" spans="4:4" x14ac:dyDescent="0.2">
      <c r="D23" s="10"/>
    </row>
    <row r="24" spans="4:4" x14ac:dyDescent="0.2">
      <c r="D24" s="10"/>
    </row>
    <row r="25" spans="4:4" x14ac:dyDescent="0.2">
      <c r="D25" s="10"/>
    </row>
    <row r="26" spans="4:4" x14ac:dyDescent="0.2">
      <c r="D26" s="10"/>
    </row>
    <row r="27" spans="4:4" x14ac:dyDescent="0.2">
      <c r="D27" s="10"/>
    </row>
    <row r="28" spans="4:4" x14ac:dyDescent="0.2">
      <c r="D28" s="10"/>
    </row>
    <row r="29" spans="4:4" x14ac:dyDescent="0.2">
      <c r="D29" s="10"/>
    </row>
    <row r="30" spans="4:4" x14ac:dyDescent="0.2">
      <c r="D30" s="10"/>
    </row>
    <row r="31" spans="4:4" x14ac:dyDescent="0.2">
      <c r="D31" s="10"/>
    </row>
    <row r="32" spans="4:4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w2ggzzzCAXLnqmI/NHlqHG4l+dp02v9Llwp38Z4bU+E3mbEbp2cTLBr8xdnjXgxP8w/thr4bFxzRA0uqfT9Cw==" saltValue="ZwmpGuh67oyxQog2j/iy2Q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69</v>
      </c>
      <c r="C3" s="205" t="s">
        <v>70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71</v>
      </c>
      <c r="C4" s="208" t="s">
        <v>72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114</v>
      </c>
      <c r="C8" s="260" t="s">
        <v>116</v>
      </c>
      <c r="D8" s="233"/>
      <c r="E8" s="234"/>
      <c r="F8" s="235"/>
      <c r="G8" s="235">
        <f>SUMIF(AG9:AG54,"&lt;&gt;NOR",G9:G54)</f>
        <v>0</v>
      </c>
      <c r="H8" s="235"/>
      <c r="I8" s="235">
        <f>SUM(I9:I54)</f>
        <v>0</v>
      </c>
      <c r="J8" s="235"/>
      <c r="K8" s="235">
        <f>SUM(K9:K54)</f>
        <v>0</v>
      </c>
      <c r="L8" s="235"/>
      <c r="M8" s="235">
        <f>SUM(M9:M54)</f>
        <v>0</v>
      </c>
      <c r="N8" s="235"/>
      <c r="O8" s="235">
        <f>SUM(O9:O54)</f>
        <v>0.02</v>
      </c>
      <c r="P8" s="235"/>
      <c r="Q8" s="235">
        <f>SUM(Q9:Q54)</f>
        <v>57.44</v>
      </c>
      <c r="R8" s="235"/>
      <c r="S8" s="235"/>
      <c r="T8" s="236"/>
      <c r="U8" s="230"/>
      <c r="V8" s="230">
        <f>SUM(V9:V54)</f>
        <v>488.06</v>
      </c>
      <c r="W8" s="230"/>
      <c r="X8" s="230"/>
      <c r="AG8" t="s">
        <v>241</v>
      </c>
    </row>
    <row r="9" spans="1:60" ht="22.5" outlineLevel="1" x14ac:dyDescent="0.2">
      <c r="A9" s="241">
        <v>1</v>
      </c>
      <c r="B9" s="242" t="s">
        <v>1589</v>
      </c>
      <c r="C9" s="261" t="s">
        <v>1590</v>
      </c>
      <c r="D9" s="243" t="s">
        <v>334</v>
      </c>
      <c r="E9" s="244">
        <v>244.6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0.13800000000000001</v>
      </c>
      <c r="Q9" s="246">
        <f>ROUND(E9*P9,2)</f>
        <v>33.75</v>
      </c>
      <c r="R9" s="246" t="s">
        <v>707</v>
      </c>
      <c r="S9" s="246" t="s">
        <v>246</v>
      </c>
      <c r="T9" s="247" t="s">
        <v>247</v>
      </c>
      <c r="U9" s="226">
        <v>0.16</v>
      </c>
      <c r="V9" s="226">
        <f>ROUND(E9*U9,2)</f>
        <v>39.14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249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23"/>
      <c r="B10" s="224"/>
      <c r="C10" s="262" t="s">
        <v>1591</v>
      </c>
      <c r="D10" s="249"/>
      <c r="E10" s="249"/>
      <c r="F10" s="249"/>
      <c r="G10" s="249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251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3" t="s">
        <v>1592</v>
      </c>
      <c r="D11" s="228"/>
      <c r="E11" s="229">
        <v>244.6</v>
      </c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253</v>
      </c>
      <c r="AH11" s="216">
        <v>0</v>
      </c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41">
        <v>2</v>
      </c>
      <c r="B12" s="242" t="s">
        <v>1593</v>
      </c>
      <c r="C12" s="261" t="s">
        <v>1594</v>
      </c>
      <c r="D12" s="243" t="s">
        <v>329</v>
      </c>
      <c r="E12" s="244">
        <v>107.7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6">
        <v>0</v>
      </c>
      <c r="O12" s="246">
        <f>ROUND(E12*N12,2)</f>
        <v>0</v>
      </c>
      <c r="P12" s="246">
        <v>0.22</v>
      </c>
      <c r="Q12" s="246">
        <f>ROUND(E12*P12,2)</f>
        <v>23.69</v>
      </c>
      <c r="R12" s="246" t="s">
        <v>707</v>
      </c>
      <c r="S12" s="246" t="s">
        <v>246</v>
      </c>
      <c r="T12" s="247" t="s">
        <v>247</v>
      </c>
      <c r="U12" s="226">
        <v>0.14299999999999999</v>
      </c>
      <c r="V12" s="226">
        <f>ROUND(E12*U12,2)</f>
        <v>15.4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249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62" t="s">
        <v>1595</v>
      </c>
      <c r="D13" s="249"/>
      <c r="E13" s="249"/>
      <c r="F13" s="249"/>
      <c r="G13" s="249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251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48" t="str">
        <f>C13</f>
        <v>s vybouráním lože, s přemístěním hmot na skládku na vzdálenost do 3 m nebo naložením na dopravní prostředek</v>
      </c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23"/>
      <c r="B14" s="224"/>
      <c r="C14" s="263" t="s">
        <v>1596</v>
      </c>
      <c r="D14" s="228"/>
      <c r="E14" s="229">
        <v>107.7</v>
      </c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253</v>
      </c>
      <c r="AH14" s="216">
        <v>0</v>
      </c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41">
        <v>3</v>
      </c>
      <c r="B15" s="242" t="s">
        <v>1597</v>
      </c>
      <c r="C15" s="261" t="s">
        <v>1598</v>
      </c>
      <c r="D15" s="243" t="s">
        <v>244</v>
      </c>
      <c r="E15" s="244">
        <v>76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6">
        <v>0</v>
      </c>
      <c r="O15" s="246">
        <f>ROUND(E15*N15,2)</f>
        <v>0</v>
      </c>
      <c r="P15" s="246">
        <v>0</v>
      </c>
      <c r="Q15" s="246">
        <f>ROUND(E15*P15,2)</f>
        <v>0</v>
      </c>
      <c r="R15" s="246" t="s">
        <v>245</v>
      </c>
      <c r="S15" s="246" t="s">
        <v>246</v>
      </c>
      <c r="T15" s="247" t="s">
        <v>247</v>
      </c>
      <c r="U15" s="226">
        <v>3.2000000000000001E-2</v>
      </c>
      <c r="V15" s="226">
        <f>ROUND(E15*U15,2)</f>
        <v>2.4300000000000002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249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2" t="s">
        <v>1599</v>
      </c>
      <c r="D16" s="249"/>
      <c r="E16" s="249"/>
      <c r="F16" s="249"/>
      <c r="G16" s="249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251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48" t="str">
        <f>C16</f>
        <v>nebo lesní půdy, s vodorovným přemístěním na hromady v místě upotřebení nebo na dočasné či trvalé skládky se složením</v>
      </c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23"/>
      <c r="B17" s="224"/>
      <c r="C17" s="263" t="s">
        <v>1600</v>
      </c>
      <c r="D17" s="228"/>
      <c r="E17" s="229">
        <v>76</v>
      </c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253</v>
      </c>
      <c r="AH17" s="216">
        <v>0</v>
      </c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ht="22.5" outlineLevel="1" x14ac:dyDescent="0.2">
      <c r="A18" s="241">
        <v>4</v>
      </c>
      <c r="B18" s="242" t="s">
        <v>1601</v>
      </c>
      <c r="C18" s="261" t="s">
        <v>1602</v>
      </c>
      <c r="D18" s="243" t="s">
        <v>244</v>
      </c>
      <c r="E18" s="244">
        <v>128.75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6">
        <v>0</v>
      </c>
      <c r="O18" s="246">
        <f>ROUND(E18*N18,2)</f>
        <v>0</v>
      </c>
      <c r="P18" s="246">
        <v>0</v>
      </c>
      <c r="Q18" s="246">
        <f>ROUND(E18*P18,2)</f>
        <v>0</v>
      </c>
      <c r="R18" s="246" t="s">
        <v>245</v>
      </c>
      <c r="S18" s="246" t="s">
        <v>246</v>
      </c>
      <c r="T18" s="247" t="s">
        <v>247</v>
      </c>
      <c r="U18" s="226">
        <v>0.36799999999999999</v>
      </c>
      <c r="V18" s="226">
        <f>ROUND(E18*U18,2)</f>
        <v>47.38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249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23"/>
      <c r="B19" s="224"/>
      <c r="C19" s="262" t="s">
        <v>1603</v>
      </c>
      <c r="D19" s="249"/>
      <c r="E19" s="249"/>
      <c r="F19" s="249"/>
      <c r="G19" s="249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16"/>
      <c r="Z19" s="216"/>
      <c r="AA19" s="216"/>
      <c r="AB19" s="216"/>
      <c r="AC19" s="216"/>
      <c r="AD19" s="216"/>
      <c r="AE19" s="216"/>
      <c r="AF19" s="216"/>
      <c r="AG19" s="216" t="s">
        <v>251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3" t="s">
        <v>1604</v>
      </c>
      <c r="D20" s="228"/>
      <c r="E20" s="229">
        <v>128.75</v>
      </c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253</v>
      </c>
      <c r="AH20" s="216">
        <v>0</v>
      </c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ht="22.5" outlineLevel="1" x14ac:dyDescent="0.2">
      <c r="A21" s="241">
        <v>5</v>
      </c>
      <c r="B21" s="242" t="s">
        <v>1605</v>
      </c>
      <c r="C21" s="261" t="s">
        <v>1606</v>
      </c>
      <c r="D21" s="243" t="s">
        <v>244</v>
      </c>
      <c r="E21" s="244">
        <v>128.75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6">
        <v>0</v>
      </c>
      <c r="O21" s="246">
        <f>ROUND(E21*N21,2)</f>
        <v>0</v>
      </c>
      <c r="P21" s="246">
        <v>0</v>
      </c>
      <c r="Q21" s="246">
        <f>ROUND(E21*P21,2)</f>
        <v>0</v>
      </c>
      <c r="R21" s="246" t="s">
        <v>245</v>
      </c>
      <c r="S21" s="246" t="s">
        <v>246</v>
      </c>
      <c r="T21" s="247" t="s">
        <v>247</v>
      </c>
      <c r="U21" s="226">
        <v>5.8000000000000003E-2</v>
      </c>
      <c r="V21" s="226">
        <f>ROUND(E21*U21,2)</f>
        <v>7.47</v>
      </c>
      <c r="W21" s="226"/>
      <c r="X21" s="226" t="s">
        <v>248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249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2" t="s">
        <v>1603</v>
      </c>
      <c r="D22" s="249"/>
      <c r="E22" s="249"/>
      <c r="F22" s="249"/>
      <c r="G22" s="249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251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41">
        <v>6</v>
      </c>
      <c r="B23" s="242" t="s">
        <v>1607</v>
      </c>
      <c r="C23" s="261" t="s">
        <v>1608</v>
      </c>
      <c r="D23" s="243" t="s">
        <v>244</v>
      </c>
      <c r="E23" s="244">
        <v>6.5871000000000004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6">
        <v>0</v>
      </c>
      <c r="O23" s="246">
        <f>ROUND(E23*N23,2)</f>
        <v>0</v>
      </c>
      <c r="P23" s="246">
        <v>0</v>
      </c>
      <c r="Q23" s="246">
        <f>ROUND(E23*P23,2)</f>
        <v>0</v>
      </c>
      <c r="R23" s="246" t="s">
        <v>245</v>
      </c>
      <c r="S23" s="246" t="s">
        <v>246</v>
      </c>
      <c r="T23" s="247" t="s">
        <v>247</v>
      </c>
      <c r="U23" s="226">
        <v>3.5329999999999999</v>
      </c>
      <c r="V23" s="226">
        <f>ROUND(E23*U23,2)</f>
        <v>23.27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249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23"/>
      <c r="B24" s="224"/>
      <c r="C24" s="262" t="s">
        <v>1609</v>
      </c>
      <c r="D24" s="249"/>
      <c r="E24" s="249"/>
      <c r="F24" s="249"/>
      <c r="G24" s="249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16"/>
      <c r="Z24" s="216"/>
      <c r="AA24" s="216"/>
      <c r="AB24" s="216"/>
      <c r="AC24" s="216"/>
      <c r="AD24" s="216"/>
      <c r="AE24" s="216"/>
      <c r="AF24" s="216"/>
      <c r="AG24" s="216" t="s">
        <v>251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23"/>
      <c r="B25" s="224"/>
      <c r="C25" s="263" t="s">
        <v>1610</v>
      </c>
      <c r="D25" s="228"/>
      <c r="E25" s="229">
        <v>4.1391</v>
      </c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253</v>
      </c>
      <c r="AH25" s="216">
        <v>0</v>
      </c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23"/>
      <c r="B26" s="224"/>
      <c r="C26" s="263" t="s">
        <v>1611</v>
      </c>
      <c r="D26" s="228"/>
      <c r="E26" s="229">
        <v>2.448</v>
      </c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16"/>
      <c r="Z26" s="216"/>
      <c r="AA26" s="216"/>
      <c r="AB26" s="216"/>
      <c r="AC26" s="216"/>
      <c r="AD26" s="216"/>
      <c r="AE26" s="216"/>
      <c r="AF26" s="216"/>
      <c r="AG26" s="216" t="s">
        <v>253</v>
      </c>
      <c r="AH26" s="216">
        <v>0</v>
      </c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ht="22.5" outlineLevel="1" x14ac:dyDescent="0.2">
      <c r="A27" s="241">
        <v>7</v>
      </c>
      <c r="B27" s="242" t="s">
        <v>272</v>
      </c>
      <c r="C27" s="261" t="s">
        <v>273</v>
      </c>
      <c r="D27" s="243" t="s">
        <v>244</v>
      </c>
      <c r="E27" s="244">
        <v>128.75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6">
        <v>0</v>
      </c>
      <c r="O27" s="246">
        <f>ROUND(E27*N27,2)</f>
        <v>0</v>
      </c>
      <c r="P27" s="246">
        <v>0</v>
      </c>
      <c r="Q27" s="246">
        <f>ROUND(E27*P27,2)</f>
        <v>0</v>
      </c>
      <c r="R27" s="246" t="s">
        <v>245</v>
      </c>
      <c r="S27" s="246" t="s">
        <v>246</v>
      </c>
      <c r="T27" s="247" t="s">
        <v>247</v>
      </c>
      <c r="U27" s="226">
        <v>1.0999999999999999E-2</v>
      </c>
      <c r="V27" s="226">
        <f>ROUND(E27*U27,2)</f>
        <v>1.42</v>
      </c>
      <c r="W27" s="226"/>
      <c r="X27" s="226" t="s">
        <v>248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249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23"/>
      <c r="B28" s="224"/>
      <c r="C28" s="262" t="s">
        <v>274</v>
      </c>
      <c r="D28" s="249"/>
      <c r="E28" s="249"/>
      <c r="F28" s="249"/>
      <c r="G28" s="249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251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23"/>
      <c r="B29" s="224"/>
      <c r="C29" s="263" t="s">
        <v>1612</v>
      </c>
      <c r="D29" s="228"/>
      <c r="E29" s="229">
        <v>128.75</v>
      </c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253</v>
      </c>
      <c r="AH29" s="216">
        <v>0</v>
      </c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ht="22.5" outlineLevel="1" x14ac:dyDescent="0.2">
      <c r="A30" s="241">
        <v>8</v>
      </c>
      <c r="B30" s="242" t="s">
        <v>272</v>
      </c>
      <c r="C30" s="261" t="s">
        <v>273</v>
      </c>
      <c r="D30" s="243" t="s">
        <v>244</v>
      </c>
      <c r="E30" s="244">
        <v>6.5871000000000004</v>
      </c>
      <c r="F30" s="245"/>
      <c r="G30" s="246">
        <f>ROUND(E30*F30,2)</f>
        <v>0</v>
      </c>
      <c r="H30" s="245"/>
      <c r="I30" s="246">
        <f>ROUND(E30*H30,2)</f>
        <v>0</v>
      </c>
      <c r="J30" s="245"/>
      <c r="K30" s="246">
        <f>ROUND(E30*J30,2)</f>
        <v>0</v>
      </c>
      <c r="L30" s="246">
        <v>21</v>
      </c>
      <c r="M30" s="246">
        <f>G30*(1+L30/100)</f>
        <v>0</v>
      </c>
      <c r="N30" s="246">
        <v>0</v>
      </c>
      <c r="O30" s="246">
        <f>ROUND(E30*N30,2)</f>
        <v>0</v>
      </c>
      <c r="P30" s="246">
        <v>0</v>
      </c>
      <c r="Q30" s="246">
        <f>ROUND(E30*P30,2)</f>
        <v>0</v>
      </c>
      <c r="R30" s="246" t="s">
        <v>245</v>
      </c>
      <c r="S30" s="246" t="s">
        <v>246</v>
      </c>
      <c r="T30" s="247" t="s">
        <v>247</v>
      </c>
      <c r="U30" s="226">
        <v>1.0999999999999999E-2</v>
      </c>
      <c r="V30" s="226">
        <f>ROUND(E30*U30,2)</f>
        <v>7.0000000000000007E-2</v>
      </c>
      <c r="W30" s="226"/>
      <c r="X30" s="226" t="s">
        <v>248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249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2" t="s">
        <v>274</v>
      </c>
      <c r="D31" s="249"/>
      <c r="E31" s="249"/>
      <c r="F31" s="249"/>
      <c r="G31" s="249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251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23"/>
      <c r="B32" s="224"/>
      <c r="C32" s="263" t="s">
        <v>1613</v>
      </c>
      <c r="D32" s="228"/>
      <c r="E32" s="229">
        <v>6.5871000000000004</v>
      </c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16"/>
      <c r="Z32" s="216"/>
      <c r="AA32" s="216"/>
      <c r="AB32" s="216"/>
      <c r="AC32" s="216"/>
      <c r="AD32" s="216"/>
      <c r="AE32" s="216"/>
      <c r="AF32" s="216"/>
      <c r="AG32" s="216" t="s">
        <v>253</v>
      </c>
      <c r="AH32" s="216">
        <v>0</v>
      </c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ht="22.5" outlineLevel="1" x14ac:dyDescent="0.2">
      <c r="A33" s="241">
        <v>9</v>
      </c>
      <c r="B33" s="242" t="s">
        <v>1614</v>
      </c>
      <c r="C33" s="261" t="s">
        <v>1615</v>
      </c>
      <c r="D33" s="243" t="s">
        <v>244</v>
      </c>
      <c r="E33" s="244">
        <v>6.5871000000000004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6">
        <v>0</v>
      </c>
      <c r="O33" s="246">
        <f>ROUND(E33*N33,2)</f>
        <v>0</v>
      </c>
      <c r="P33" s="246">
        <v>0</v>
      </c>
      <c r="Q33" s="246">
        <f>ROUND(E33*P33,2)</f>
        <v>0</v>
      </c>
      <c r="R33" s="246" t="s">
        <v>245</v>
      </c>
      <c r="S33" s="246" t="s">
        <v>246</v>
      </c>
      <c r="T33" s="247" t="s">
        <v>247</v>
      </c>
      <c r="U33" s="226">
        <v>0.66800000000000004</v>
      </c>
      <c r="V33" s="226">
        <f>ROUND(E33*U33,2)</f>
        <v>4.4000000000000004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249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23"/>
      <c r="B34" s="224"/>
      <c r="C34" s="262" t="s">
        <v>1616</v>
      </c>
      <c r="D34" s="249"/>
      <c r="E34" s="249"/>
      <c r="F34" s="249"/>
      <c r="G34" s="249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16"/>
      <c r="Z34" s="216"/>
      <c r="AA34" s="216"/>
      <c r="AB34" s="216"/>
      <c r="AC34" s="216"/>
      <c r="AD34" s="216"/>
      <c r="AE34" s="216"/>
      <c r="AF34" s="216"/>
      <c r="AG34" s="216" t="s">
        <v>251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ht="22.5" outlineLevel="1" x14ac:dyDescent="0.2">
      <c r="A35" s="241">
        <v>10</v>
      </c>
      <c r="B35" s="242" t="s">
        <v>278</v>
      </c>
      <c r="C35" s="261" t="s">
        <v>279</v>
      </c>
      <c r="D35" s="243" t="s">
        <v>244</v>
      </c>
      <c r="E35" s="244">
        <v>128.75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6">
        <v>0</v>
      </c>
      <c r="O35" s="246">
        <f>ROUND(E35*N35,2)</f>
        <v>0</v>
      </c>
      <c r="P35" s="246">
        <v>0</v>
      </c>
      <c r="Q35" s="246">
        <f>ROUND(E35*P35,2)</f>
        <v>0</v>
      </c>
      <c r="R35" s="246" t="s">
        <v>245</v>
      </c>
      <c r="S35" s="246" t="s">
        <v>246</v>
      </c>
      <c r="T35" s="247" t="s">
        <v>247</v>
      </c>
      <c r="U35" s="226">
        <v>5.2999999999999999E-2</v>
      </c>
      <c r="V35" s="226">
        <f>ROUND(E35*U35,2)</f>
        <v>6.82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249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3" t="s">
        <v>1612</v>
      </c>
      <c r="D36" s="228"/>
      <c r="E36" s="229">
        <v>128.75</v>
      </c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253</v>
      </c>
      <c r="AH36" s="216">
        <v>0</v>
      </c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ht="33.75" outlineLevel="1" x14ac:dyDescent="0.2">
      <c r="A37" s="251">
        <v>11</v>
      </c>
      <c r="B37" s="252" t="s">
        <v>1617</v>
      </c>
      <c r="C37" s="265" t="s">
        <v>1618</v>
      </c>
      <c r="D37" s="253" t="s">
        <v>244</v>
      </c>
      <c r="E37" s="254">
        <v>6.5871000000000004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0</v>
      </c>
      <c r="O37" s="256">
        <f>ROUND(E37*N37,2)</f>
        <v>0</v>
      </c>
      <c r="P37" s="256">
        <v>0</v>
      </c>
      <c r="Q37" s="256">
        <f>ROUND(E37*P37,2)</f>
        <v>0</v>
      </c>
      <c r="R37" s="256" t="s">
        <v>245</v>
      </c>
      <c r="S37" s="256" t="s">
        <v>246</v>
      </c>
      <c r="T37" s="257" t="s">
        <v>247</v>
      </c>
      <c r="U37" s="226">
        <v>1.9379999999999999</v>
      </c>
      <c r="V37" s="226">
        <f>ROUND(E37*U37,2)</f>
        <v>12.77</v>
      </c>
      <c r="W37" s="226"/>
      <c r="X37" s="226" t="s">
        <v>248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249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41">
        <v>12</v>
      </c>
      <c r="B38" s="242" t="s">
        <v>1619</v>
      </c>
      <c r="C38" s="261" t="s">
        <v>1620</v>
      </c>
      <c r="D38" s="243" t="s">
        <v>244</v>
      </c>
      <c r="E38" s="244">
        <v>629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6">
        <v>0</v>
      </c>
      <c r="O38" s="246">
        <f>ROUND(E38*N38,2)</f>
        <v>0</v>
      </c>
      <c r="P38" s="246">
        <v>0</v>
      </c>
      <c r="Q38" s="246">
        <f>ROUND(E38*P38,2)</f>
        <v>0</v>
      </c>
      <c r="R38" s="246" t="s">
        <v>1621</v>
      </c>
      <c r="S38" s="246" t="s">
        <v>246</v>
      </c>
      <c r="T38" s="247" t="s">
        <v>247</v>
      </c>
      <c r="U38" s="226">
        <v>1.6E-2</v>
      </c>
      <c r="V38" s="226">
        <f>ROUND(E38*U38,2)</f>
        <v>10.06</v>
      </c>
      <c r="W38" s="226"/>
      <c r="X38" s="226" t="s">
        <v>248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249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2" t="s">
        <v>1622</v>
      </c>
      <c r="D39" s="249"/>
      <c r="E39" s="249"/>
      <c r="F39" s="249"/>
      <c r="G39" s="249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251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4" t="s">
        <v>1623</v>
      </c>
      <c r="D40" s="250"/>
      <c r="E40" s="250"/>
      <c r="F40" s="250"/>
      <c r="G40" s="250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284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3" t="s">
        <v>1624</v>
      </c>
      <c r="D41" s="228"/>
      <c r="E41" s="229">
        <v>629</v>
      </c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253</v>
      </c>
      <c r="AH41" s="216">
        <v>0</v>
      </c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ht="22.5" outlineLevel="1" x14ac:dyDescent="0.2">
      <c r="A42" s="241">
        <v>13</v>
      </c>
      <c r="B42" s="242" t="s">
        <v>1625</v>
      </c>
      <c r="C42" s="261" t="s">
        <v>1626</v>
      </c>
      <c r="D42" s="243" t="s">
        <v>334</v>
      </c>
      <c r="E42" s="244">
        <v>629</v>
      </c>
      <c r="F42" s="245"/>
      <c r="G42" s="246">
        <f>ROUND(E42*F42,2)</f>
        <v>0</v>
      </c>
      <c r="H42" s="245"/>
      <c r="I42" s="246">
        <f>ROUND(E42*H42,2)</f>
        <v>0</v>
      </c>
      <c r="J42" s="245"/>
      <c r="K42" s="246">
        <f>ROUND(E42*J42,2)</f>
        <v>0</v>
      </c>
      <c r="L42" s="246">
        <v>21</v>
      </c>
      <c r="M42" s="246">
        <f>G42*(1+L42/100)</f>
        <v>0</v>
      </c>
      <c r="N42" s="246">
        <v>0</v>
      </c>
      <c r="O42" s="246">
        <f>ROUND(E42*N42,2)</f>
        <v>0</v>
      </c>
      <c r="P42" s="246">
        <v>0</v>
      </c>
      <c r="Q42" s="246">
        <f>ROUND(E42*P42,2)</f>
        <v>0</v>
      </c>
      <c r="R42" s="246" t="s">
        <v>1621</v>
      </c>
      <c r="S42" s="246" t="s">
        <v>246</v>
      </c>
      <c r="T42" s="247" t="s">
        <v>247</v>
      </c>
      <c r="U42" s="226">
        <v>0.17100000000000001</v>
      </c>
      <c r="V42" s="226">
        <f>ROUND(E42*U42,2)</f>
        <v>107.56</v>
      </c>
      <c r="W42" s="226"/>
      <c r="X42" s="226" t="s">
        <v>248</v>
      </c>
      <c r="Y42" s="216"/>
      <c r="Z42" s="216"/>
      <c r="AA42" s="216"/>
      <c r="AB42" s="216"/>
      <c r="AC42" s="216"/>
      <c r="AD42" s="216"/>
      <c r="AE42" s="216"/>
      <c r="AF42" s="216"/>
      <c r="AG42" s="216" t="s">
        <v>249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23"/>
      <c r="B43" s="224"/>
      <c r="C43" s="262" t="s">
        <v>1627</v>
      </c>
      <c r="D43" s="249"/>
      <c r="E43" s="249"/>
      <c r="F43" s="249"/>
      <c r="G43" s="249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6"/>
      <c r="Z43" s="216"/>
      <c r="AA43" s="216"/>
      <c r="AB43" s="216"/>
      <c r="AC43" s="216"/>
      <c r="AD43" s="216"/>
      <c r="AE43" s="216"/>
      <c r="AF43" s="216"/>
      <c r="AG43" s="216" t="s">
        <v>251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3" t="s">
        <v>1624</v>
      </c>
      <c r="D44" s="228"/>
      <c r="E44" s="229">
        <v>629</v>
      </c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253</v>
      </c>
      <c r="AH44" s="216">
        <v>0</v>
      </c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41">
        <v>14</v>
      </c>
      <c r="B45" s="242" t="s">
        <v>310</v>
      </c>
      <c r="C45" s="261" t="s">
        <v>311</v>
      </c>
      <c r="D45" s="243" t="s">
        <v>312</v>
      </c>
      <c r="E45" s="244">
        <v>223.2945</v>
      </c>
      <c r="F45" s="245"/>
      <c r="G45" s="246">
        <f>ROUND(E45*F45,2)</f>
        <v>0</v>
      </c>
      <c r="H45" s="245"/>
      <c r="I45" s="246">
        <f>ROUND(E45*H45,2)</f>
        <v>0</v>
      </c>
      <c r="J45" s="245"/>
      <c r="K45" s="246">
        <f>ROUND(E45*J45,2)</f>
        <v>0</v>
      </c>
      <c r="L45" s="246">
        <v>21</v>
      </c>
      <c r="M45" s="246">
        <f>G45*(1+L45/100)</f>
        <v>0</v>
      </c>
      <c r="N45" s="246">
        <v>0</v>
      </c>
      <c r="O45" s="246">
        <f>ROUND(E45*N45,2)</f>
        <v>0</v>
      </c>
      <c r="P45" s="246">
        <v>0</v>
      </c>
      <c r="Q45" s="246">
        <f>ROUND(E45*P45,2)</f>
        <v>0</v>
      </c>
      <c r="R45" s="246" t="s">
        <v>245</v>
      </c>
      <c r="S45" s="246" t="s">
        <v>246</v>
      </c>
      <c r="T45" s="247" t="s">
        <v>247</v>
      </c>
      <c r="U45" s="226">
        <v>0</v>
      </c>
      <c r="V45" s="226">
        <f>ROUND(E45*U45,2)</f>
        <v>0</v>
      </c>
      <c r="W45" s="226"/>
      <c r="X45" s="226" t="s">
        <v>248</v>
      </c>
      <c r="Y45" s="216"/>
      <c r="Z45" s="216"/>
      <c r="AA45" s="216"/>
      <c r="AB45" s="216"/>
      <c r="AC45" s="216"/>
      <c r="AD45" s="216"/>
      <c r="AE45" s="216"/>
      <c r="AF45" s="216"/>
      <c r="AG45" s="216" t="s">
        <v>249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23"/>
      <c r="B46" s="224"/>
      <c r="C46" s="263" t="s">
        <v>1628</v>
      </c>
      <c r="D46" s="228"/>
      <c r="E46" s="229">
        <v>223.2945</v>
      </c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6"/>
      <c r="Z46" s="216"/>
      <c r="AA46" s="216"/>
      <c r="AB46" s="216"/>
      <c r="AC46" s="216"/>
      <c r="AD46" s="216"/>
      <c r="AE46" s="216"/>
      <c r="AF46" s="216"/>
      <c r="AG46" s="216" t="s">
        <v>253</v>
      </c>
      <c r="AH46" s="216">
        <v>0</v>
      </c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ht="22.5" outlineLevel="1" x14ac:dyDescent="0.2">
      <c r="A47" s="241">
        <v>15</v>
      </c>
      <c r="B47" s="242" t="s">
        <v>1629</v>
      </c>
      <c r="C47" s="261" t="s">
        <v>1630</v>
      </c>
      <c r="D47" s="243" t="s">
        <v>334</v>
      </c>
      <c r="E47" s="244">
        <v>380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6">
        <v>3.0000000000000001E-5</v>
      </c>
      <c r="O47" s="246">
        <f>ROUND(E47*N47,2)</f>
        <v>0.01</v>
      </c>
      <c r="P47" s="246">
        <v>0</v>
      </c>
      <c r="Q47" s="246">
        <f>ROUND(E47*P47,2)</f>
        <v>0</v>
      </c>
      <c r="R47" s="246" t="s">
        <v>962</v>
      </c>
      <c r="S47" s="246" t="s">
        <v>246</v>
      </c>
      <c r="T47" s="247" t="s">
        <v>247</v>
      </c>
      <c r="U47" s="226">
        <v>0.33367000000000002</v>
      </c>
      <c r="V47" s="226">
        <f>ROUND(E47*U47,2)</f>
        <v>126.79</v>
      </c>
      <c r="W47" s="226"/>
      <c r="X47" s="226" t="s">
        <v>945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946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ht="22.5" outlineLevel="1" x14ac:dyDescent="0.2">
      <c r="A48" s="223"/>
      <c r="B48" s="224"/>
      <c r="C48" s="262" t="s">
        <v>1631</v>
      </c>
      <c r="D48" s="249"/>
      <c r="E48" s="249"/>
      <c r="F48" s="249"/>
      <c r="G48" s="249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16"/>
      <c r="Z48" s="216"/>
      <c r="AA48" s="216"/>
      <c r="AB48" s="216"/>
      <c r="AC48" s="216"/>
      <c r="AD48" s="216"/>
      <c r="AE48" s="216"/>
      <c r="AF48" s="216"/>
      <c r="AG48" s="216" t="s">
        <v>251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48" t="str">
        <f>C48</f>
        <v>vč. urovnání ornice, naložení na skládce, vodorovným přemístěním ornice na místo rozprostření, založení trávníku osetím a dodávky travního semene.</v>
      </c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4" t="s">
        <v>1632</v>
      </c>
      <c r="D49" s="250"/>
      <c r="E49" s="250"/>
      <c r="F49" s="250"/>
      <c r="G49" s="250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284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23"/>
      <c r="B50" s="224"/>
      <c r="C50" s="263" t="s">
        <v>1633</v>
      </c>
      <c r="D50" s="228"/>
      <c r="E50" s="229">
        <v>380</v>
      </c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16"/>
      <c r="Z50" s="216"/>
      <c r="AA50" s="216"/>
      <c r="AB50" s="216"/>
      <c r="AC50" s="216"/>
      <c r="AD50" s="216"/>
      <c r="AE50" s="216"/>
      <c r="AF50" s="216"/>
      <c r="AG50" s="216" t="s">
        <v>253</v>
      </c>
      <c r="AH50" s="216">
        <v>0</v>
      </c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ht="22.5" outlineLevel="1" x14ac:dyDescent="0.2">
      <c r="A51" s="241">
        <v>16</v>
      </c>
      <c r="B51" s="242" t="s">
        <v>1634</v>
      </c>
      <c r="C51" s="261" t="s">
        <v>1635</v>
      </c>
      <c r="D51" s="243" t="s">
        <v>334</v>
      </c>
      <c r="E51" s="244">
        <v>249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6">
        <v>3.0000000000000001E-5</v>
      </c>
      <c r="O51" s="246">
        <f>ROUND(E51*N51,2)</f>
        <v>0.01</v>
      </c>
      <c r="P51" s="246">
        <v>0</v>
      </c>
      <c r="Q51" s="246">
        <f>ROUND(E51*P51,2)</f>
        <v>0</v>
      </c>
      <c r="R51" s="246" t="s">
        <v>962</v>
      </c>
      <c r="S51" s="246" t="s">
        <v>246</v>
      </c>
      <c r="T51" s="247" t="s">
        <v>247</v>
      </c>
      <c r="U51" s="226">
        <v>0.33367000000000002</v>
      </c>
      <c r="V51" s="226">
        <f>ROUND(E51*U51,2)</f>
        <v>83.08</v>
      </c>
      <c r="W51" s="226"/>
      <c r="X51" s="226" t="s">
        <v>945</v>
      </c>
      <c r="Y51" s="216"/>
      <c r="Z51" s="216"/>
      <c r="AA51" s="216"/>
      <c r="AB51" s="216"/>
      <c r="AC51" s="216"/>
      <c r="AD51" s="216"/>
      <c r="AE51" s="216"/>
      <c r="AF51" s="216"/>
      <c r="AG51" s="216" t="s">
        <v>946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ht="22.5" outlineLevel="1" x14ac:dyDescent="0.2">
      <c r="A52" s="223"/>
      <c r="B52" s="224"/>
      <c r="C52" s="262" t="s">
        <v>1631</v>
      </c>
      <c r="D52" s="249"/>
      <c r="E52" s="249"/>
      <c r="F52" s="249"/>
      <c r="G52" s="249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251</v>
      </c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48" t="str">
        <f>C52</f>
        <v>vč. urovnání ornice, naložení na skládce, vodorovným přemístěním ornice na místo rozprostření, založení trávníku osetím a dodávky travního semene.</v>
      </c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23"/>
      <c r="B53" s="224"/>
      <c r="C53" s="264" t="s">
        <v>1632</v>
      </c>
      <c r="D53" s="250"/>
      <c r="E53" s="250"/>
      <c r="F53" s="250"/>
      <c r="G53" s="250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16"/>
      <c r="Z53" s="216"/>
      <c r="AA53" s="216"/>
      <c r="AB53" s="216"/>
      <c r="AC53" s="216"/>
      <c r="AD53" s="216"/>
      <c r="AE53" s="216"/>
      <c r="AF53" s="216"/>
      <c r="AG53" s="216" t="s">
        <v>284</v>
      </c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outlineLevel="1" x14ac:dyDescent="0.2">
      <c r="A54" s="223"/>
      <c r="B54" s="224"/>
      <c r="C54" s="263" t="s">
        <v>1636</v>
      </c>
      <c r="D54" s="228"/>
      <c r="E54" s="229">
        <v>249</v>
      </c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16"/>
      <c r="Z54" s="216"/>
      <c r="AA54" s="216"/>
      <c r="AB54" s="216"/>
      <c r="AC54" s="216"/>
      <c r="AD54" s="216"/>
      <c r="AE54" s="216"/>
      <c r="AF54" s="216"/>
      <c r="AG54" s="216" t="s">
        <v>253</v>
      </c>
      <c r="AH54" s="216">
        <v>0</v>
      </c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x14ac:dyDescent="0.2">
      <c r="A55" s="231" t="s">
        <v>240</v>
      </c>
      <c r="B55" s="232" t="s">
        <v>118</v>
      </c>
      <c r="C55" s="260" t="s">
        <v>120</v>
      </c>
      <c r="D55" s="233"/>
      <c r="E55" s="234"/>
      <c r="F55" s="235"/>
      <c r="G55" s="235">
        <f>SUMIF(AG56:AG65,"&lt;&gt;NOR",G56:G65)</f>
        <v>0</v>
      </c>
      <c r="H55" s="235"/>
      <c r="I55" s="235">
        <f>SUM(I56:I65)</f>
        <v>0</v>
      </c>
      <c r="J55" s="235"/>
      <c r="K55" s="235">
        <f>SUM(K56:K65)</f>
        <v>0</v>
      </c>
      <c r="L55" s="235"/>
      <c r="M55" s="235">
        <f>SUM(M56:M65)</f>
        <v>0</v>
      </c>
      <c r="N55" s="235"/>
      <c r="O55" s="235">
        <f>SUM(O56:O65)</f>
        <v>17.420000000000002</v>
      </c>
      <c r="P55" s="235"/>
      <c r="Q55" s="235">
        <f>SUM(Q56:Q65)</f>
        <v>0</v>
      </c>
      <c r="R55" s="235"/>
      <c r="S55" s="235"/>
      <c r="T55" s="236"/>
      <c r="U55" s="230"/>
      <c r="V55" s="230">
        <f>SUM(V56:V65)</f>
        <v>129.87</v>
      </c>
      <c r="W55" s="230"/>
      <c r="X55" s="230"/>
      <c r="AG55" t="s">
        <v>241</v>
      </c>
    </row>
    <row r="56" spans="1:60" ht="22.5" outlineLevel="1" x14ac:dyDescent="0.2">
      <c r="A56" s="241">
        <v>17</v>
      </c>
      <c r="B56" s="242" t="s">
        <v>338</v>
      </c>
      <c r="C56" s="261" t="s">
        <v>339</v>
      </c>
      <c r="D56" s="243" t="s">
        <v>334</v>
      </c>
      <c r="E56" s="244">
        <v>515</v>
      </c>
      <c r="F56" s="245"/>
      <c r="G56" s="246">
        <f>ROUND(E56*F56,2)</f>
        <v>0</v>
      </c>
      <c r="H56" s="245"/>
      <c r="I56" s="246">
        <f>ROUND(E56*H56,2)</f>
        <v>0</v>
      </c>
      <c r="J56" s="245"/>
      <c r="K56" s="246">
        <f>ROUND(E56*J56,2)</f>
        <v>0</v>
      </c>
      <c r="L56" s="246">
        <v>21</v>
      </c>
      <c r="M56" s="246">
        <f>G56*(1+L56/100)</f>
        <v>0</v>
      </c>
      <c r="N56" s="246">
        <v>0</v>
      </c>
      <c r="O56" s="246">
        <f>ROUND(E56*N56,2)</f>
        <v>0</v>
      </c>
      <c r="P56" s="246">
        <v>0</v>
      </c>
      <c r="Q56" s="246">
        <f>ROUND(E56*P56,2)</f>
        <v>0</v>
      </c>
      <c r="R56" s="246" t="s">
        <v>245</v>
      </c>
      <c r="S56" s="246" t="s">
        <v>246</v>
      </c>
      <c r="T56" s="247" t="s">
        <v>247</v>
      </c>
      <c r="U56" s="226">
        <v>0.15</v>
      </c>
      <c r="V56" s="226">
        <f>ROUND(E56*U56,2)</f>
        <v>77.25</v>
      </c>
      <c r="W56" s="226"/>
      <c r="X56" s="226" t="s">
        <v>248</v>
      </c>
      <c r="Y56" s="216"/>
      <c r="Z56" s="216"/>
      <c r="AA56" s="216"/>
      <c r="AB56" s="216"/>
      <c r="AC56" s="216"/>
      <c r="AD56" s="216"/>
      <c r="AE56" s="216"/>
      <c r="AF56" s="216"/>
      <c r="AG56" s="216" t="s">
        <v>249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2" t="s">
        <v>340</v>
      </c>
      <c r="D57" s="249"/>
      <c r="E57" s="249"/>
      <c r="F57" s="249"/>
      <c r="G57" s="249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251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48" t="str">
        <f>C57</f>
        <v>z rostlé horniny tř.1 - 4 pod násypy z hornin soudržných do 92% PS a hornin nesoudržných sypkých relativní ulehlosti I(d) do 0,8</v>
      </c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3" t="s">
        <v>1637</v>
      </c>
      <c r="D58" s="228"/>
      <c r="E58" s="229">
        <v>515</v>
      </c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253</v>
      </c>
      <c r="AH58" s="216">
        <v>0</v>
      </c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41">
        <v>18</v>
      </c>
      <c r="B59" s="242" t="s">
        <v>1638</v>
      </c>
      <c r="C59" s="261" t="s">
        <v>1639</v>
      </c>
      <c r="D59" s="243" t="s">
        <v>244</v>
      </c>
      <c r="E59" s="244">
        <v>6.8176500000000004</v>
      </c>
      <c r="F59" s="245"/>
      <c r="G59" s="246">
        <f>ROUND(E59*F59,2)</f>
        <v>0</v>
      </c>
      <c r="H59" s="245"/>
      <c r="I59" s="246">
        <f>ROUND(E59*H59,2)</f>
        <v>0</v>
      </c>
      <c r="J59" s="245"/>
      <c r="K59" s="246">
        <f>ROUND(E59*J59,2)</f>
        <v>0</v>
      </c>
      <c r="L59" s="246">
        <v>21</v>
      </c>
      <c r="M59" s="246">
        <f>G59*(1+L59/100)</f>
        <v>0</v>
      </c>
      <c r="N59" s="246">
        <v>2.5249999999999999</v>
      </c>
      <c r="O59" s="246">
        <f>ROUND(E59*N59,2)</f>
        <v>17.21</v>
      </c>
      <c r="P59" s="246">
        <v>0</v>
      </c>
      <c r="Q59" s="246">
        <f>ROUND(E59*P59,2)</f>
        <v>0</v>
      </c>
      <c r="R59" s="246" t="s">
        <v>349</v>
      </c>
      <c r="S59" s="246" t="s">
        <v>246</v>
      </c>
      <c r="T59" s="247" t="s">
        <v>247</v>
      </c>
      <c r="U59" s="226">
        <v>0.47699999999999998</v>
      </c>
      <c r="V59" s="226">
        <f>ROUND(E59*U59,2)</f>
        <v>3.25</v>
      </c>
      <c r="W59" s="226"/>
      <c r="X59" s="226" t="s">
        <v>248</v>
      </c>
      <c r="Y59" s="216"/>
      <c r="Z59" s="216"/>
      <c r="AA59" s="216"/>
      <c r="AB59" s="216"/>
      <c r="AC59" s="216"/>
      <c r="AD59" s="216"/>
      <c r="AE59" s="216"/>
      <c r="AF59" s="216"/>
      <c r="AG59" s="216" t="s">
        <v>249</v>
      </c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23"/>
      <c r="B60" s="224"/>
      <c r="C60" s="263" t="s">
        <v>1640</v>
      </c>
      <c r="D60" s="228"/>
      <c r="E60" s="229">
        <v>4.2839700000000001</v>
      </c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16"/>
      <c r="Z60" s="216"/>
      <c r="AA60" s="216"/>
      <c r="AB60" s="216"/>
      <c r="AC60" s="216"/>
      <c r="AD60" s="216"/>
      <c r="AE60" s="216"/>
      <c r="AF60" s="216"/>
      <c r="AG60" s="216" t="s">
        <v>253</v>
      </c>
      <c r="AH60" s="216">
        <v>0</v>
      </c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3" t="s">
        <v>1641</v>
      </c>
      <c r="D61" s="228"/>
      <c r="E61" s="229">
        <v>2.5336799999999999</v>
      </c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253</v>
      </c>
      <c r="AH61" s="216">
        <v>0</v>
      </c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ht="22.5" outlineLevel="1" x14ac:dyDescent="0.2">
      <c r="A62" s="241">
        <v>19</v>
      </c>
      <c r="B62" s="242" t="s">
        <v>1642</v>
      </c>
      <c r="C62" s="261" t="s">
        <v>1643</v>
      </c>
      <c r="D62" s="243" t="s">
        <v>639</v>
      </c>
      <c r="E62" s="244">
        <v>97</v>
      </c>
      <c r="F62" s="245"/>
      <c r="G62" s="246">
        <f>ROUND(E62*F62,2)</f>
        <v>0</v>
      </c>
      <c r="H62" s="245"/>
      <c r="I62" s="246">
        <f>ROUND(E62*H62,2)</f>
        <v>0</v>
      </c>
      <c r="J62" s="245"/>
      <c r="K62" s="246">
        <f>ROUND(E62*J62,2)</f>
        <v>0</v>
      </c>
      <c r="L62" s="246">
        <v>21</v>
      </c>
      <c r="M62" s="246">
        <f>G62*(1+L62/100)</f>
        <v>0</v>
      </c>
      <c r="N62" s="246">
        <v>2.1800000000000001E-3</v>
      </c>
      <c r="O62" s="246">
        <f>ROUND(E62*N62,2)</f>
        <v>0.21</v>
      </c>
      <c r="P62" s="246">
        <v>0</v>
      </c>
      <c r="Q62" s="246">
        <f>ROUND(E62*P62,2)</f>
        <v>0</v>
      </c>
      <c r="R62" s="246" t="s">
        <v>647</v>
      </c>
      <c r="S62" s="246" t="s">
        <v>246</v>
      </c>
      <c r="T62" s="247" t="s">
        <v>247</v>
      </c>
      <c r="U62" s="226">
        <v>0.50900000000000001</v>
      </c>
      <c r="V62" s="226">
        <f>ROUND(E62*U62,2)</f>
        <v>49.37</v>
      </c>
      <c r="W62" s="226"/>
      <c r="X62" s="226" t="s">
        <v>248</v>
      </c>
      <c r="Y62" s="216"/>
      <c r="Z62" s="216"/>
      <c r="AA62" s="216"/>
      <c r="AB62" s="216"/>
      <c r="AC62" s="216"/>
      <c r="AD62" s="216"/>
      <c r="AE62" s="216"/>
      <c r="AF62" s="216"/>
      <c r="AG62" s="216" t="s">
        <v>249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62" t="s">
        <v>1644</v>
      </c>
      <c r="D63" s="249"/>
      <c r="E63" s="249"/>
      <c r="F63" s="249"/>
      <c r="G63" s="249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251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3" t="s">
        <v>1645</v>
      </c>
      <c r="D64" s="228"/>
      <c r="E64" s="229">
        <v>63</v>
      </c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253</v>
      </c>
      <c r="AH64" s="216">
        <v>0</v>
      </c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23"/>
      <c r="B65" s="224"/>
      <c r="C65" s="263" t="s">
        <v>1646</v>
      </c>
      <c r="D65" s="228"/>
      <c r="E65" s="229">
        <v>34</v>
      </c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16"/>
      <c r="Z65" s="216"/>
      <c r="AA65" s="216"/>
      <c r="AB65" s="216"/>
      <c r="AC65" s="216"/>
      <c r="AD65" s="216"/>
      <c r="AE65" s="216"/>
      <c r="AF65" s="216"/>
      <c r="AG65" s="216" t="s">
        <v>253</v>
      </c>
      <c r="AH65" s="216">
        <v>0</v>
      </c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x14ac:dyDescent="0.2">
      <c r="A66" s="231" t="s">
        <v>240</v>
      </c>
      <c r="B66" s="232" t="s">
        <v>91</v>
      </c>
      <c r="C66" s="260" t="s">
        <v>124</v>
      </c>
      <c r="D66" s="233"/>
      <c r="E66" s="234"/>
      <c r="F66" s="235"/>
      <c r="G66" s="235">
        <f>SUMIF(AG67:AG72,"&lt;&gt;NOR",G67:G72)</f>
        <v>0</v>
      </c>
      <c r="H66" s="235"/>
      <c r="I66" s="235">
        <f>SUM(I67:I72)</f>
        <v>0</v>
      </c>
      <c r="J66" s="235"/>
      <c r="K66" s="235">
        <f>SUM(K67:K72)</f>
        <v>0</v>
      </c>
      <c r="L66" s="235"/>
      <c r="M66" s="235">
        <f>SUM(M67:M72)</f>
        <v>0</v>
      </c>
      <c r="N66" s="235"/>
      <c r="O66" s="235">
        <f>SUM(O67:O72)</f>
        <v>0.45</v>
      </c>
      <c r="P66" s="235"/>
      <c r="Q66" s="235">
        <f>SUM(Q67:Q72)</f>
        <v>0</v>
      </c>
      <c r="R66" s="235"/>
      <c r="S66" s="235"/>
      <c r="T66" s="236"/>
      <c r="U66" s="230"/>
      <c r="V66" s="230">
        <f>SUM(V67:V72)</f>
        <v>42.68</v>
      </c>
      <c r="W66" s="230"/>
      <c r="X66" s="230"/>
      <c r="AG66" t="s">
        <v>241</v>
      </c>
    </row>
    <row r="67" spans="1:60" ht="22.5" outlineLevel="1" x14ac:dyDescent="0.2">
      <c r="A67" s="241">
        <v>20</v>
      </c>
      <c r="B67" s="242" t="s">
        <v>1647</v>
      </c>
      <c r="C67" s="261" t="s">
        <v>1648</v>
      </c>
      <c r="D67" s="243" t="s">
        <v>639</v>
      </c>
      <c r="E67" s="244">
        <v>97</v>
      </c>
      <c r="F67" s="245"/>
      <c r="G67" s="246">
        <f>ROUND(E67*F67,2)</f>
        <v>0</v>
      </c>
      <c r="H67" s="245"/>
      <c r="I67" s="246">
        <f>ROUND(E67*H67,2)</f>
        <v>0</v>
      </c>
      <c r="J67" s="245"/>
      <c r="K67" s="246">
        <f>ROUND(E67*J67,2)</f>
        <v>0</v>
      </c>
      <c r="L67" s="246">
        <v>21</v>
      </c>
      <c r="M67" s="246">
        <f>G67*(1+L67/100)</f>
        <v>0</v>
      </c>
      <c r="N67" s="246">
        <v>4.6800000000000001E-3</v>
      </c>
      <c r="O67" s="246">
        <f>ROUND(E67*N67,2)</f>
        <v>0.45</v>
      </c>
      <c r="P67" s="246">
        <v>0</v>
      </c>
      <c r="Q67" s="246">
        <f>ROUND(E67*P67,2)</f>
        <v>0</v>
      </c>
      <c r="R67" s="246" t="s">
        <v>647</v>
      </c>
      <c r="S67" s="246" t="s">
        <v>246</v>
      </c>
      <c r="T67" s="247" t="s">
        <v>247</v>
      </c>
      <c r="U67" s="226">
        <v>0.44</v>
      </c>
      <c r="V67" s="226">
        <f>ROUND(E67*U67,2)</f>
        <v>42.68</v>
      </c>
      <c r="W67" s="226"/>
      <c r="X67" s="226" t="s">
        <v>248</v>
      </c>
      <c r="Y67" s="216"/>
      <c r="Z67" s="216"/>
      <c r="AA67" s="216"/>
      <c r="AB67" s="216"/>
      <c r="AC67" s="216"/>
      <c r="AD67" s="216"/>
      <c r="AE67" s="216"/>
      <c r="AF67" s="216"/>
      <c r="AG67" s="216" t="s">
        <v>249</v>
      </c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23"/>
      <c r="B68" s="224"/>
      <c r="C68" s="262" t="s">
        <v>1649</v>
      </c>
      <c r="D68" s="249"/>
      <c r="E68" s="249"/>
      <c r="F68" s="249"/>
      <c r="G68" s="249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16"/>
      <c r="Z68" s="216"/>
      <c r="AA68" s="216"/>
      <c r="AB68" s="216"/>
      <c r="AC68" s="216"/>
      <c r="AD68" s="216"/>
      <c r="AE68" s="216"/>
      <c r="AF68" s="216"/>
      <c r="AG68" s="216" t="s">
        <v>251</v>
      </c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3" t="s">
        <v>1650</v>
      </c>
      <c r="D69" s="228"/>
      <c r="E69" s="229">
        <v>43</v>
      </c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253</v>
      </c>
      <c r="AH69" s="216">
        <v>0</v>
      </c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23"/>
      <c r="B70" s="224"/>
      <c r="C70" s="263" t="s">
        <v>1651</v>
      </c>
      <c r="D70" s="228"/>
      <c r="E70" s="229">
        <v>20</v>
      </c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16"/>
      <c r="Z70" s="216"/>
      <c r="AA70" s="216"/>
      <c r="AB70" s="216"/>
      <c r="AC70" s="216"/>
      <c r="AD70" s="216"/>
      <c r="AE70" s="216"/>
      <c r="AF70" s="216"/>
      <c r="AG70" s="216" t="s">
        <v>253</v>
      </c>
      <c r="AH70" s="216">
        <v>0</v>
      </c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63" t="s">
        <v>1652</v>
      </c>
      <c r="D71" s="228"/>
      <c r="E71" s="229">
        <v>26</v>
      </c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253</v>
      </c>
      <c r="AH71" s="216">
        <v>0</v>
      </c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23"/>
      <c r="B72" s="224"/>
      <c r="C72" s="263" t="s">
        <v>1653</v>
      </c>
      <c r="D72" s="228"/>
      <c r="E72" s="229">
        <v>8</v>
      </c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16"/>
      <c r="Z72" s="216"/>
      <c r="AA72" s="216"/>
      <c r="AB72" s="216"/>
      <c r="AC72" s="216"/>
      <c r="AD72" s="216"/>
      <c r="AE72" s="216"/>
      <c r="AF72" s="216"/>
      <c r="AG72" s="216" t="s">
        <v>253</v>
      </c>
      <c r="AH72" s="216">
        <v>0</v>
      </c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x14ac:dyDescent="0.2">
      <c r="A73" s="231" t="s">
        <v>240</v>
      </c>
      <c r="B73" s="232" t="s">
        <v>133</v>
      </c>
      <c r="C73" s="260" t="s">
        <v>135</v>
      </c>
      <c r="D73" s="233"/>
      <c r="E73" s="234"/>
      <c r="F73" s="235"/>
      <c r="G73" s="235">
        <f>SUMIF(AG74:AG82,"&lt;&gt;NOR",G74:G82)</f>
        <v>0</v>
      </c>
      <c r="H73" s="235"/>
      <c r="I73" s="235">
        <f>SUM(I74:I82)</f>
        <v>0</v>
      </c>
      <c r="J73" s="235"/>
      <c r="K73" s="235">
        <f>SUM(K74:K82)</f>
        <v>0</v>
      </c>
      <c r="L73" s="235"/>
      <c r="M73" s="235">
        <f>SUM(M74:M82)</f>
        <v>0</v>
      </c>
      <c r="N73" s="235"/>
      <c r="O73" s="235">
        <f>SUM(O74:O82)</f>
        <v>300.51</v>
      </c>
      <c r="P73" s="235"/>
      <c r="Q73" s="235">
        <f>SUM(Q74:Q82)</f>
        <v>0</v>
      </c>
      <c r="R73" s="235"/>
      <c r="S73" s="235"/>
      <c r="T73" s="236"/>
      <c r="U73" s="230"/>
      <c r="V73" s="230">
        <f>SUM(V74:V82)</f>
        <v>270.77000000000004</v>
      </c>
      <c r="W73" s="230"/>
      <c r="X73" s="230"/>
      <c r="AG73" t="s">
        <v>241</v>
      </c>
    </row>
    <row r="74" spans="1:60" ht="22.5" outlineLevel="1" x14ac:dyDescent="0.2">
      <c r="A74" s="241">
        <v>21</v>
      </c>
      <c r="B74" s="242" t="s">
        <v>1654</v>
      </c>
      <c r="C74" s="261" t="s">
        <v>1655</v>
      </c>
      <c r="D74" s="243" t="s">
        <v>334</v>
      </c>
      <c r="E74" s="244">
        <v>515</v>
      </c>
      <c r="F74" s="245"/>
      <c r="G74" s="246">
        <f>ROUND(E74*F74,2)</f>
        <v>0</v>
      </c>
      <c r="H74" s="245"/>
      <c r="I74" s="246">
        <f>ROUND(E74*H74,2)</f>
        <v>0</v>
      </c>
      <c r="J74" s="245"/>
      <c r="K74" s="246">
        <f>ROUND(E74*J74,2)</f>
        <v>0</v>
      </c>
      <c r="L74" s="246">
        <v>21</v>
      </c>
      <c r="M74" s="246">
        <f>G74*(1+L74/100)</f>
        <v>0</v>
      </c>
      <c r="N74" s="246">
        <v>0.378</v>
      </c>
      <c r="O74" s="246">
        <f>ROUND(E74*N74,2)</f>
        <v>194.67</v>
      </c>
      <c r="P74" s="246">
        <v>0</v>
      </c>
      <c r="Q74" s="246">
        <f>ROUND(E74*P74,2)</f>
        <v>0</v>
      </c>
      <c r="R74" s="246" t="s">
        <v>707</v>
      </c>
      <c r="S74" s="246" t="s">
        <v>246</v>
      </c>
      <c r="T74" s="247" t="s">
        <v>247</v>
      </c>
      <c r="U74" s="226">
        <v>2.5999999999999999E-2</v>
      </c>
      <c r="V74" s="226">
        <f>ROUND(E74*U74,2)</f>
        <v>13.39</v>
      </c>
      <c r="W74" s="226"/>
      <c r="X74" s="226" t="s">
        <v>248</v>
      </c>
      <c r="Y74" s="216"/>
      <c r="Z74" s="216"/>
      <c r="AA74" s="216"/>
      <c r="AB74" s="216"/>
      <c r="AC74" s="216"/>
      <c r="AD74" s="216"/>
      <c r="AE74" s="216"/>
      <c r="AF74" s="216"/>
      <c r="AG74" s="216" t="s">
        <v>249</v>
      </c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3" t="s">
        <v>1637</v>
      </c>
      <c r="D75" s="228"/>
      <c r="E75" s="229">
        <v>515</v>
      </c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253</v>
      </c>
      <c r="AH75" s="216">
        <v>0</v>
      </c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outlineLevel="1" x14ac:dyDescent="0.2">
      <c r="A76" s="241">
        <v>22</v>
      </c>
      <c r="B76" s="242" t="s">
        <v>705</v>
      </c>
      <c r="C76" s="261" t="s">
        <v>706</v>
      </c>
      <c r="D76" s="243" t="s">
        <v>334</v>
      </c>
      <c r="E76" s="244">
        <v>515</v>
      </c>
      <c r="F76" s="245"/>
      <c r="G76" s="246">
        <f>ROUND(E76*F76,2)</f>
        <v>0</v>
      </c>
      <c r="H76" s="245"/>
      <c r="I76" s="246">
        <f>ROUND(E76*H76,2)</f>
        <v>0</v>
      </c>
      <c r="J76" s="245"/>
      <c r="K76" s="246">
        <f>ROUND(E76*J76,2)</f>
        <v>0</v>
      </c>
      <c r="L76" s="246">
        <v>21</v>
      </c>
      <c r="M76" s="246">
        <f>G76*(1+L76/100)</f>
        <v>0</v>
      </c>
      <c r="N76" s="246">
        <v>7.3899999999999993E-2</v>
      </c>
      <c r="O76" s="246">
        <f>ROUND(E76*N76,2)</f>
        <v>38.06</v>
      </c>
      <c r="P76" s="246">
        <v>0</v>
      </c>
      <c r="Q76" s="246">
        <f>ROUND(E76*P76,2)</f>
        <v>0</v>
      </c>
      <c r="R76" s="246" t="s">
        <v>707</v>
      </c>
      <c r="S76" s="246" t="s">
        <v>246</v>
      </c>
      <c r="T76" s="247" t="s">
        <v>247</v>
      </c>
      <c r="U76" s="226">
        <v>0.45200000000000001</v>
      </c>
      <c r="V76" s="226">
        <f>ROUND(E76*U76,2)</f>
        <v>232.78</v>
      </c>
      <c r="W76" s="226"/>
      <c r="X76" s="226" t="s">
        <v>248</v>
      </c>
      <c r="Y76" s="216"/>
      <c r="Z76" s="216"/>
      <c r="AA76" s="216"/>
      <c r="AB76" s="216"/>
      <c r="AC76" s="216"/>
      <c r="AD76" s="216"/>
      <c r="AE76" s="216"/>
      <c r="AF76" s="216"/>
      <c r="AG76" s="216" t="s">
        <v>249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ht="22.5" outlineLevel="1" x14ac:dyDescent="0.2">
      <c r="A77" s="223"/>
      <c r="B77" s="224"/>
      <c r="C77" s="262" t="s">
        <v>708</v>
      </c>
      <c r="D77" s="249"/>
      <c r="E77" s="249"/>
      <c r="F77" s="249"/>
      <c r="G77" s="249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16"/>
      <c r="Z77" s="216"/>
      <c r="AA77" s="216"/>
      <c r="AB77" s="216"/>
      <c r="AC77" s="216"/>
      <c r="AD77" s="216"/>
      <c r="AE77" s="216"/>
      <c r="AF77" s="216"/>
      <c r="AG77" s="216" t="s">
        <v>251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48" t="str">
        <f>C77</f>
        <v>s provedením lože z kameniva drceného, s vyplněním spár, s dvojitým hutněním a se smetením přebytečného materiálu na krajnici. S dodáním hmot pro lože a výplň spár.</v>
      </c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3" t="s">
        <v>1637</v>
      </c>
      <c r="D78" s="228"/>
      <c r="E78" s="229">
        <v>515</v>
      </c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253</v>
      </c>
      <c r="AH78" s="216">
        <v>0</v>
      </c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41">
        <v>23</v>
      </c>
      <c r="B79" s="242" t="s">
        <v>710</v>
      </c>
      <c r="C79" s="261" t="s">
        <v>711</v>
      </c>
      <c r="D79" s="243" t="s">
        <v>329</v>
      </c>
      <c r="E79" s="244">
        <v>60</v>
      </c>
      <c r="F79" s="245"/>
      <c r="G79" s="246">
        <f>ROUND(E79*F79,2)</f>
        <v>0</v>
      </c>
      <c r="H79" s="245"/>
      <c r="I79" s="246">
        <f>ROUND(E79*H79,2)</f>
        <v>0</v>
      </c>
      <c r="J79" s="245"/>
      <c r="K79" s="246">
        <f>ROUND(E79*J79,2)</f>
        <v>0</v>
      </c>
      <c r="L79" s="246">
        <v>21</v>
      </c>
      <c r="M79" s="246">
        <f>G79*(1+L79/100)</f>
        <v>0</v>
      </c>
      <c r="N79" s="246">
        <v>3.3E-4</v>
      </c>
      <c r="O79" s="246">
        <f>ROUND(E79*N79,2)</f>
        <v>0.02</v>
      </c>
      <c r="P79" s="246">
        <v>0</v>
      </c>
      <c r="Q79" s="246">
        <f>ROUND(E79*P79,2)</f>
        <v>0</v>
      </c>
      <c r="R79" s="246" t="s">
        <v>707</v>
      </c>
      <c r="S79" s="246" t="s">
        <v>246</v>
      </c>
      <c r="T79" s="247" t="s">
        <v>247</v>
      </c>
      <c r="U79" s="226">
        <v>0.41</v>
      </c>
      <c r="V79" s="226">
        <f>ROUND(E79*U79,2)</f>
        <v>24.6</v>
      </c>
      <c r="W79" s="226"/>
      <c r="X79" s="226" t="s">
        <v>248</v>
      </c>
      <c r="Y79" s="216"/>
      <c r="Z79" s="216"/>
      <c r="AA79" s="216"/>
      <c r="AB79" s="216"/>
      <c r="AC79" s="216"/>
      <c r="AD79" s="216"/>
      <c r="AE79" s="216"/>
      <c r="AF79" s="216"/>
      <c r="AG79" s="216" t="s">
        <v>249</v>
      </c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23"/>
      <c r="B80" s="224"/>
      <c r="C80" s="263" t="s">
        <v>1656</v>
      </c>
      <c r="D80" s="228"/>
      <c r="E80" s="229">
        <v>60</v>
      </c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16"/>
      <c r="Z80" s="216"/>
      <c r="AA80" s="216"/>
      <c r="AB80" s="216"/>
      <c r="AC80" s="216"/>
      <c r="AD80" s="216"/>
      <c r="AE80" s="216"/>
      <c r="AF80" s="216"/>
      <c r="AG80" s="216" t="s">
        <v>253</v>
      </c>
      <c r="AH80" s="216">
        <v>0</v>
      </c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ht="22.5" outlineLevel="1" x14ac:dyDescent="0.2">
      <c r="A81" s="241">
        <v>24</v>
      </c>
      <c r="B81" s="242" t="s">
        <v>713</v>
      </c>
      <c r="C81" s="261" t="s">
        <v>714</v>
      </c>
      <c r="D81" s="243" t="s">
        <v>334</v>
      </c>
      <c r="E81" s="244">
        <v>525.29999999999995</v>
      </c>
      <c r="F81" s="245"/>
      <c r="G81" s="246">
        <f>ROUND(E81*F81,2)</f>
        <v>0</v>
      </c>
      <c r="H81" s="245"/>
      <c r="I81" s="246">
        <f>ROUND(E81*H81,2)</f>
        <v>0</v>
      </c>
      <c r="J81" s="245"/>
      <c r="K81" s="246">
        <f>ROUND(E81*J81,2)</f>
        <v>0</v>
      </c>
      <c r="L81" s="246">
        <v>21</v>
      </c>
      <c r="M81" s="246">
        <f>G81*(1+L81/100)</f>
        <v>0</v>
      </c>
      <c r="N81" s="246">
        <v>0.129</v>
      </c>
      <c r="O81" s="246">
        <f>ROUND(E81*N81,2)</f>
        <v>67.760000000000005</v>
      </c>
      <c r="P81" s="246">
        <v>0</v>
      </c>
      <c r="Q81" s="246">
        <f>ROUND(E81*P81,2)</f>
        <v>0</v>
      </c>
      <c r="R81" s="246" t="s">
        <v>316</v>
      </c>
      <c r="S81" s="246" t="s">
        <v>246</v>
      </c>
      <c r="T81" s="247" t="s">
        <v>247</v>
      </c>
      <c r="U81" s="226">
        <v>0</v>
      </c>
      <c r="V81" s="226">
        <f>ROUND(E81*U81,2)</f>
        <v>0</v>
      </c>
      <c r="W81" s="226"/>
      <c r="X81" s="226" t="s">
        <v>317</v>
      </c>
      <c r="Y81" s="216"/>
      <c r="Z81" s="216"/>
      <c r="AA81" s="216"/>
      <c r="AB81" s="216"/>
      <c r="AC81" s="216"/>
      <c r="AD81" s="216"/>
      <c r="AE81" s="216"/>
      <c r="AF81" s="216"/>
      <c r="AG81" s="216" t="s">
        <v>318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23"/>
      <c r="B82" s="224"/>
      <c r="C82" s="263" t="s">
        <v>1657</v>
      </c>
      <c r="D82" s="228"/>
      <c r="E82" s="229">
        <v>525.29999999999995</v>
      </c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16"/>
      <c r="Z82" s="216"/>
      <c r="AA82" s="216"/>
      <c r="AB82" s="216"/>
      <c r="AC82" s="216"/>
      <c r="AD82" s="216"/>
      <c r="AE82" s="216"/>
      <c r="AF82" s="216"/>
      <c r="AG82" s="216" t="s">
        <v>253</v>
      </c>
      <c r="AH82" s="216">
        <v>0</v>
      </c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x14ac:dyDescent="0.2">
      <c r="A83" s="231" t="s">
        <v>240</v>
      </c>
      <c r="B83" s="232" t="s">
        <v>136</v>
      </c>
      <c r="C83" s="260" t="s">
        <v>137</v>
      </c>
      <c r="D83" s="233"/>
      <c r="E83" s="234"/>
      <c r="F83" s="235"/>
      <c r="G83" s="235">
        <f>SUMIF(AG84:AG87,"&lt;&gt;NOR",G84:G87)</f>
        <v>0</v>
      </c>
      <c r="H83" s="235"/>
      <c r="I83" s="235">
        <f>SUM(I84:I87)</f>
        <v>0</v>
      </c>
      <c r="J83" s="235"/>
      <c r="K83" s="235">
        <f>SUM(K84:K87)</f>
        <v>0</v>
      </c>
      <c r="L83" s="235"/>
      <c r="M83" s="235">
        <f>SUM(M84:M87)</f>
        <v>0</v>
      </c>
      <c r="N83" s="235"/>
      <c r="O83" s="235">
        <f>SUM(O84:O87)</f>
        <v>0.02</v>
      </c>
      <c r="P83" s="235"/>
      <c r="Q83" s="235">
        <f>SUM(Q84:Q87)</f>
        <v>0</v>
      </c>
      <c r="R83" s="235"/>
      <c r="S83" s="235"/>
      <c r="T83" s="236"/>
      <c r="U83" s="230"/>
      <c r="V83" s="230">
        <f>SUM(V84:V87)</f>
        <v>95.15</v>
      </c>
      <c r="W83" s="230"/>
      <c r="X83" s="230"/>
      <c r="AG83" t="s">
        <v>241</v>
      </c>
    </row>
    <row r="84" spans="1:60" outlineLevel="1" x14ac:dyDescent="0.2">
      <c r="A84" s="241">
        <v>25</v>
      </c>
      <c r="B84" s="242" t="s">
        <v>1658</v>
      </c>
      <c r="C84" s="261" t="s">
        <v>1659</v>
      </c>
      <c r="D84" s="243" t="s">
        <v>334</v>
      </c>
      <c r="E84" s="244">
        <v>864.99</v>
      </c>
      <c r="F84" s="245"/>
      <c r="G84" s="246">
        <f>ROUND(E84*F84,2)</f>
        <v>0</v>
      </c>
      <c r="H84" s="245"/>
      <c r="I84" s="246">
        <f>ROUND(E84*H84,2)</f>
        <v>0</v>
      </c>
      <c r="J84" s="245"/>
      <c r="K84" s="246">
        <f>ROUND(E84*J84,2)</f>
        <v>0</v>
      </c>
      <c r="L84" s="246">
        <v>21</v>
      </c>
      <c r="M84" s="246">
        <f>G84*(1+L84/100)</f>
        <v>0</v>
      </c>
      <c r="N84" s="246">
        <v>2.0000000000000002E-5</v>
      </c>
      <c r="O84" s="246">
        <f>ROUND(E84*N84,2)</f>
        <v>0.02</v>
      </c>
      <c r="P84" s="246">
        <v>0</v>
      </c>
      <c r="Q84" s="246">
        <f>ROUND(E84*P84,2)</f>
        <v>0</v>
      </c>
      <c r="R84" s="246" t="s">
        <v>349</v>
      </c>
      <c r="S84" s="246" t="s">
        <v>246</v>
      </c>
      <c r="T84" s="247" t="s">
        <v>247</v>
      </c>
      <c r="U84" s="226">
        <v>0.11</v>
      </c>
      <c r="V84" s="226">
        <f>ROUND(E84*U84,2)</f>
        <v>95.15</v>
      </c>
      <c r="W84" s="226"/>
      <c r="X84" s="226" t="s">
        <v>248</v>
      </c>
      <c r="Y84" s="216"/>
      <c r="Z84" s="216"/>
      <c r="AA84" s="216"/>
      <c r="AB84" s="216"/>
      <c r="AC84" s="216"/>
      <c r="AD84" s="216"/>
      <c r="AE84" s="216"/>
      <c r="AF84" s="216"/>
      <c r="AG84" s="216" t="s">
        <v>249</v>
      </c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23"/>
      <c r="B85" s="224"/>
      <c r="C85" s="263" t="s">
        <v>1660</v>
      </c>
      <c r="D85" s="228"/>
      <c r="E85" s="229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16"/>
      <c r="Z85" s="216"/>
      <c r="AA85" s="216"/>
      <c r="AB85" s="216"/>
      <c r="AC85" s="216"/>
      <c r="AD85" s="216"/>
      <c r="AE85" s="216"/>
      <c r="AF85" s="216"/>
      <c r="AG85" s="216" t="s">
        <v>253</v>
      </c>
      <c r="AH85" s="216">
        <v>0</v>
      </c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3" t="s">
        <v>1661</v>
      </c>
      <c r="D86" s="228"/>
      <c r="E86" s="229">
        <v>624.75</v>
      </c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253</v>
      </c>
      <c r="AH86" s="216">
        <v>0</v>
      </c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23"/>
      <c r="B87" s="224"/>
      <c r="C87" s="263" t="s">
        <v>1662</v>
      </c>
      <c r="D87" s="228"/>
      <c r="E87" s="229">
        <v>240.24</v>
      </c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16"/>
      <c r="Z87" s="216"/>
      <c r="AA87" s="216"/>
      <c r="AB87" s="216"/>
      <c r="AC87" s="216"/>
      <c r="AD87" s="216"/>
      <c r="AE87" s="216"/>
      <c r="AF87" s="216"/>
      <c r="AG87" s="216" t="s">
        <v>253</v>
      </c>
      <c r="AH87" s="216">
        <v>0</v>
      </c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x14ac:dyDescent="0.2">
      <c r="A88" s="231" t="s">
        <v>240</v>
      </c>
      <c r="B88" s="232" t="s">
        <v>142</v>
      </c>
      <c r="C88" s="260" t="s">
        <v>143</v>
      </c>
      <c r="D88" s="233"/>
      <c r="E88" s="234"/>
      <c r="F88" s="235"/>
      <c r="G88" s="235">
        <f>SUMIF(AG89:AG96,"&lt;&gt;NOR",G89:G96)</f>
        <v>0</v>
      </c>
      <c r="H88" s="235"/>
      <c r="I88" s="235">
        <f>SUM(I89:I96)</f>
        <v>0</v>
      </c>
      <c r="J88" s="235"/>
      <c r="K88" s="235">
        <f>SUM(K89:K96)</f>
        <v>0</v>
      </c>
      <c r="L88" s="235"/>
      <c r="M88" s="235">
        <f>SUM(M89:M96)</f>
        <v>0</v>
      </c>
      <c r="N88" s="235"/>
      <c r="O88" s="235">
        <f>SUM(O89:O96)</f>
        <v>45.83</v>
      </c>
      <c r="P88" s="235"/>
      <c r="Q88" s="235">
        <f>SUM(Q89:Q96)</f>
        <v>0</v>
      </c>
      <c r="R88" s="235"/>
      <c r="S88" s="235"/>
      <c r="T88" s="236"/>
      <c r="U88" s="230"/>
      <c r="V88" s="230">
        <f>SUM(V89:V96)</f>
        <v>40.869999999999997</v>
      </c>
      <c r="W88" s="230"/>
      <c r="X88" s="230"/>
      <c r="AG88" t="s">
        <v>241</v>
      </c>
    </row>
    <row r="89" spans="1:60" ht="22.5" outlineLevel="1" x14ac:dyDescent="0.2">
      <c r="A89" s="241">
        <v>26</v>
      </c>
      <c r="B89" s="242" t="s">
        <v>1663</v>
      </c>
      <c r="C89" s="261" t="s">
        <v>1664</v>
      </c>
      <c r="D89" s="243" t="s">
        <v>329</v>
      </c>
      <c r="E89" s="244">
        <v>223</v>
      </c>
      <c r="F89" s="245"/>
      <c r="G89" s="246">
        <f>ROUND(E89*F89,2)</f>
        <v>0</v>
      </c>
      <c r="H89" s="245"/>
      <c r="I89" s="246">
        <f>ROUND(E89*H89,2)</f>
        <v>0</v>
      </c>
      <c r="J89" s="245"/>
      <c r="K89" s="246">
        <f>ROUND(E89*J89,2)</f>
        <v>0</v>
      </c>
      <c r="L89" s="246">
        <v>21</v>
      </c>
      <c r="M89" s="246">
        <f>G89*(1+L89/100)</f>
        <v>0</v>
      </c>
      <c r="N89" s="246">
        <v>0.10249999999999999</v>
      </c>
      <c r="O89" s="246">
        <f>ROUND(E89*N89,2)</f>
        <v>22.86</v>
      </c>
      <c r="P89" s="246">
        <v>0</v>
      </c>
      <c r="Q89" s="246">
        <f>ROUND(E89*P89,2)</f>
        <v>0</v>
      </c>
      <c r="R89" s="246" t="s">
        <v>707</v>
      </c>
      <c r="S89" s="246" t="s">
        <v>246</v>
      </c>
      <c r="T89" s="247" t="s">
        <v>247</v>
      </c>
      <c r="U89" s="226">
        <v>0.14000000000000001</v>
      </c>
      <c r="V89" s="226">
        <f>ROUND(E89*U89,2)</f>
        <v>31.22</v>
      </c>
      <c r="W89" s="226"/>
      <c r="X89" s="226" t="s">
        <v>248</v>
      </c>
      <c r="Y89" s="216"/>
      <c r="Z89" s="216"/>
      <c r="AA89" s="216"/>
      <c r="AB89" s="216"/>
      <c r="AC89" s="216"/>
      <c r="AD89" s="216"/>
      <c r="AE89" s="216"/>
      <c r="AF89" s="216"/>
      <c r="AG89" s="216" t="s">
        <v>249</v>
      </c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23"/>
      <c r="B90" s="224"/>
      <c r="C90" s="262" t="s">
        <v>1665</v>
      </c>
      <c r="D90" s="249"/>
      <c r="E90" s="249"/>
      <c r="F90" s="249"/>
      <c r="G90" s="249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16"/>
      <c r="Z90" s="216"/>
      <c r="AA90" s="216"/>
      <c r="AB90" s="216"/>
      <c r="AC90" s="216"/>
      <c r="AD90" s="216"/>
      <c r="AE90" s="216"/>
      <c r="AF90" s="216"/>
      <c r="AG90" s="216" t="s">
        <v>251</v>
      </c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3" t="s">
        <v>1666</v>
      </c>
      <c r="D91" s="228"/>
      <c r="E91" s="229">
        <v>223</v>
      </c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253</v>
      </c>
      <c r="AH91" s="216">
        <v>0</v>
      </c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41">
        <v>27</v>
      </c>
      <c r="B92" s="242" t="s">
        <v>1667</v>
      </c>
      <c r="C92" s="261" t="s">
        <v>1668</v>
      </c>
      <c r="D92" s="243" t="s">
        <v>244</v>
      </c>
      <c r="E92" s="244">
        <v>6.69</v>
      </c>
      <c r="F92" s="245"/>
      <c r="G92" s="246">
        <f>ROUND(E92*F92,2)</f>
        <v>0</v>
      </c>
      <c r="H92" s="245"/>
      <c r="I92" s="246">
        <f>ROUND(E92*H92,2)</f>
        <v>0</v>
      </c>
      <c r="J92" s="245"/>
      <c r="K92" s="246">
        <f>ROUND(E92*J92,2)</f>
        <v>0</v>
      </c>
      <c r="L92" s="246">
        <v>21</v>
      </c>
      <c r="M92" s="246">
        <f>G92*(1+L92/100)</f>
        <v>0</v>
      </c>
      <c r="N92" s="246">
        <v>2.5249999999999999</v>
      </c>
      <c r="O92" s="246">
        <f>ROUND(E92*N92,2)</f>
        <v>16.89</v>
      </c>
      <c r="P92" s="246">
        <v>0</v>
      </c>
      <c r="Q92" s="246">
        <f>ROUND(E92*P92,2)</f>
        <v>0</v>
      </c>
      <c r="R92" s="246" t="s">
        <v>707</v>
      </c>
      <c r="S92" s="246" t="s">
        <v>246</v>
      </c>
      <c r="T92" s="247" t="s">
        <v>247</v>
      </c>
      <c r="U92" s="226">
        <v>1.4419999999999999</v>
      </c>
      <c r="V92" s="226">
        <f>ROUND(E92*U92,2)</f>
        <v>9.65</v>
      </c>
      <c r="W92" s="226"/>
      <c r="X92" s="226" t="s">
        <v>248</v>
      </c>
      <c r="Y92" s="216"/>
      <c r="Z92" s="216"/>
      <c r="AA92" s="216"/>
      <c r="AB92" s="216"/>
      <c r="AC92" s="216"/>
      <c r="AD92" s="216"/>
      <c r="AE92" s="216"/>
      <c r="AF92" s="216"/>
      <c r="AG92" s="216" t="s">
        <v>249</v>
      </c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outlineLevel="1" x14ac:dyDescent="0.2">
      <c r="A93" s="223"/>
      <c r="B93" s="224"/>
      <c r="C93" s="262" t="s">
        <v>1669</v>
      </c>
      <c r="D93" s="249"/>
      <c r="E93" s="249"/>
      <c r="F93" s="249"/>
      <c r="G93" s="249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16"/>
      <c r="Z93" s="216"/>
      <c r="AA93" s="216"/>
      <c r="AB93" s="216"/>
      <c r="AC93" s="216"/>
      <c r="AD93" s="216"/>
      <c r="AE93" s="216"/>
      <c r="AF93" s="216"/>
      <c r="AG93" s="216" t="s">
        <v>251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23"/>
      <c r="B94" s="224"/>
      <c r="C94" s="263" t="s">
        <v>1670</v>
      </c>
      <c r="D94" s="228"/>
      <c r="E94" s="229">
        <v>6.69</v>
      </c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16"/>
      <c r="Z94" s="216"/>
      <c r="AA94" s="216"/>
      <c r="AB94" s="216"/>
      <c r="AC94" s="216"/>
      <c r="AD94" s="216"/>
      <c r="AE94" s="216"/>
      <c r="AF94" s="216"/>
      <c r="AG94" s="216" t="s">
        <v>253</v>
      </c>
      <c r="AH94" s="216">
        <v>0</v>
      </c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outlineLevel="1" x14ac:dyDescent="0.2">
      <c r="A95" s="241">
        <v>28</v>
      </c>
      <c r="B95" s="242" t="s">
        <v>1671</v>
      </c>
      <c r="C95" s="261" t="s">
        <v>1672</v>
      </c>
      <c r="D95" s="243" t="s">
        <v>639</v>
      </c>
      <c r="E95" s="244">
        <v>225.23</v>
      </c>
      <c r="F95" s="245"/>
      <c r="G95" s="246">
        <f>ROUND(E95*F95,2)</f>
        <v>0</v>
      </c>
      <c r="H95" s="245"/>
      <c r="I95" s="246">
        <f>ROUND(E95*H95,2)</f>
        <v>0</v>
      </c>
      <c r="J95" s="245"/>
      <c r="K95" s="246">
        <f>ROUND(E95*J95,2)</f>
        <v>0</v>
      </c>
      <c r="L95" s="246">
        <v>21</v>
      </c>
      <c r="M95" s="246">
        <f>G95*(1+L95/100)</f>
        <v>0</v>
      </c>
      <c r="N95" s="246">
        <v>2.7E-2</v>
      </c>
      <c r="O95" s="246">
        <f>ROUND(E95*N95,2)</f>
        <v>6.08</v>
      </c>
      <c r="P95" s="246">
        <v>0</v>
      </c>
      <c r="Q95" s="246">
        <f>ROUND(E95*P95,2)</f>
        <v>0</v>
      </c>
      <c r="R95" s="246" t="s">
        <v>316</v>
      </c>
      <c r="S95" s="246" t="s">
        <v>246</v>
      </c>
      <c r="T95" s="247" t="s">
        <v>247</v>
      </c>
      <c r="U95" s="226">
        <v>0</v>
      </c>
      <c r="V95" s="226">
        <f>ROUND(E95*U95,2)</f>
        <v>0</v>
      </c>
      <c r="W95" s="226"/>
      <c r="X95" s="226" t="s">
        <v>317</v>
      </c>
      <c r="Y95" s="216"/>
      <c r="Z95" s="216"/>
      <c r="AA95" s="216"/>
      <c r="AB95" s="216"/>
      <c r="AC95" s="216"/>
      <c r="AD95" s="216"/>
      <c r="AE95" s="216"/>
      <c r="AF95" s="216"/>
      <c r="AG95" s="216" t="s">
        <v>318</v>
      </c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3" t="s">
        <v>1673</v>
      </c>
      <c r="D96" s="228"/>
      <c r="E96" s="229">
        <v>225.23</v>
      </c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253</v>
      </c>
      <c r="AH96" s="216">
        <v>0</v>
      </c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x14ac:dyDescent="0.2">
      <c r="A97" s="231" t="s">
        <v>240</v>
      </c>
      <c r="B97" s="232" t="s">
        <v>146</v>
      </c>
      <c r="C97" s="260" t="s">
        <v>147</v>
      </c>
      <c r="D97" s="233"/>
      <c r="E97" s="234"/>
      <c r="F97" s="235"/>
      <c r="G97" s="235">
        <f>SUMIF(AG98:AG99,"&lt;&gt;NOR",G98:G99)</f>
        <v>0</v>
      </c>
      <c r="H97" s="235"/>
      <c r="I97" s="235">
        <f>SUM(I98:I99)</f>
        <v>0</v>
      </c>
      <c r="J97" s="235"/>
      <c r="K97" s="235">
        <f>SUM(K98:K99)</f>
        <v>0</v>
      </c>
      <c r="L97" s="235"/>
      <c r="M97" s="235">
        <f>SUM(M98:M99)</f>
        <v>0</v>
      </c>
      <c r="N97" s="235"/>
      <c r="O97" s="235">
        <f>SUM(O98:O99)</f>
        <v>0</v>
      </c>
      <c r="P97" s="235"/>
      <c r="Q97" s="235">
        <f>SUM(Q98:Q99)</f>
        <v>0</v>
      </c>
      <c r="R97" s="235"/>
      <c r="S97" s="235"/>
      <c r="T97" s="236"/>
      <c r="U97" s="230"/>
      <c r="V97" s="230">
        <f>SUM(V98:V99)</f>
        <v>86.84</v>
      </c>
      <c r="W97" s="230"/>
      <c r="X97" s="230"/>
      <c r="AG97" t="s">
        <v>241</v>
      </c>
    </row>
    <row r="98" spans="1:60" ht="33.75" outlineLevel="1" x14ac:dyDescent="0.2">
      <c r="A98" s="241">
        <v>29</v>
      </c>
      <c r="B98" s="242" t="s">
        <v>762</v>
      </c>
      <c r="C98" s="261" t="s">
        <v>763</v>
      </c>
      <c r="D98" s="243" t="s">
        <v>334</v>
      </c>
      <c r="E98" s="244">
        <v>624.75</v>
      </c>
      <c r="F98" s="245"/>
      <c r="G98" s="246">
        <f>ROUND(E98*F98,2)</f>
        <v>0</v>
      </c>
      <c r="H98" s="245"/>
      <c r="I98" s="246">
        <f>ROUND(E98*H98,2)</f>
        <v>0</v>
      </c>
      <c r="J98" s="245"/>
      <c r="K98" s="246">
        <f>ROUND(E98*J98,2)</f>
        <v>0</v>
      </c>
      <c r="L98" s="246">
        <v>21</v>
      </c>
      <c r="M98" s="246">
        <f>G98*(1+L98/100)</f>
        <v>0</v>
      </c>
      <c r="N98" s="246">
        <v>0</v>
      </c>
      <c r="O98" s="246">
        <f>ROUND(E98*N98,2)</f>
        <v>0</v>
      </c>
      <c r="P98" s="246">
        <v>0</v>
      </c>
      <c r="Q98" s="246">
        <f>ROUND(E98*P98,2)</f>
        <v>0</v>
      </c>
      <c r="R98" s="246" t="s">
        <v>349</v>
      </c>
      <c r="S98" s="246" t="s">
        <v>246</v>
      </c>
      <c r="T98" s="247" t="s">
        <v>247</v>
      </c>
      <c r="U98" s="226">
        <v>0.13900000000000001</v>
      </c>
      <c r="V98" s="226">
        <f>ROUND(E98*U98,2)</f>
        <v>86.84</v>
      </c>
      <c r="W98" s="226"/>
      <c r="X98" s="226" t="s">
        <v>248</v>
      </c>
      <c r="Y98" s="216"/>
      <c r="Z98" s="216"/>
      <c r="AA98" s="216"/>
      <c r="AB98" s="216"/>
      <c r="AC98" s="216"/>
      <c r="AD98" s="216"/>
      <c r="AE98" s="216"/>
      <c r="AF98" s="216"/>
      <c r="AG98" s="216" t="s">
        <v>249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23"/>
      <c r="B99" s="224"/>
      <c r="C99" s="263" t="s">
        <v>1674</v>
      </c>
      <c r="D99" s="228"/>
      <c r="E99" s="229">
        <v>624.75</v>
      </c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16"/>
      <c r="Z99" s="216"/>
      <c r="AA99" s="216"/>
      <c r="AB99" s="216"/>
      <c r="AC99" s="216"/>
      <c r="AD99" s="216"/>
      <c r="AE99" s="216"/>
      <c r="AF99" s="216"/>
      <c r="AG99" s="216" t="s">
        <v>253</v>
      </c>
      <c r="AH99" s="216">
        <v>0</v>
      </c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x14ac:dyDescent="0.2">
      <c r="A100" s="231" t="s">
        <v>240</v>
      </c>
      <c r="B100" s="232" t="s">
        <v>148</v>
      </c>
      <c r="C100" s="260" t="s">
        <v>149</v>
      </c>
      <c r="D100" s="233"/>
      <c r="E100" s="234"/>
      <c r="F100" s="235"/>
      <c r="G100" s="235">
        <f>SUMIF(AG101:AG113,"&lt;&gt;NOR",G101:G113)</f>
        <v>0</v>
      </c>
      <c r="H100" s="235"/>
      <c r="I100" s="235">
        <f>SUM(I101:I113)</f>
        <v>0</v>
      </c>
      <c r="J100" s="235"/>
      <c r="K100" s="235">
        <f>SUM(K101:K113)</f>
        <v>0</v>
      </c>
      <c r="L100" s="235"/>
      <c r="M100" s="235">
        <f>SUM(M101:M113)</f>
        <v>0</v>
      </c>
      <c r="N100" s="235"/>
      <c r="O100" s="235">
        <f>SUM(O101:O113)</f>
        <v>0.01</v>
      </c>
      <c r="P100" s="235"/>
      <c r="Q100" s="235">
        <f>SUM(Q101:Q113)</f>
        <v>54.41</v>
      </c>
      <c r="R100" s="235"/>
      <c r="S100" s="235"/>
      <c r="T100" s="236"/>
      <c r="U100" s="230"/>
      <c r="V100" s="230">
        <f>SUM(V101:V113)</f>
        <v>231.42999999999998</v>
      </c>
      <c r="W100" s="230"/>
      <c r="X100" s="230"/>
      <c r="AG100" t="s">
        <v>241</v>
      </c>
    </row>
    <row r="101" spans="1:60" outlineLevel="1" x14ac:dyDescent="0.2">
      <c r="A101" s="241">
        <v>30</v>
      </c>
      <c r="B101" s="242" t="s">
        <v>1675</v>
      </c>
      <c r="C101" s="261" t="s">
        <v>1676</v>
      </c>
      <c r="D101" s="243" t="s">
        <v>244</v>
      </c>
      <c r="E101" s="244">
        <v>1.8720000000000001</v>
      </c>
      <c r="F101" s="245"/>
      <c r="G101" s="246">
        <f>ROUND(E101*F101,2)</f>
        <v>0</v>
      </c>
      <c r="H101" s="245"/>
      <c r="I101" s="246">
        <f>ROUND(E101*H101,2)</f>
        <v>0</v>
      </c>
      <c r="J101" s="245"/>
      <c r="K101" s="246">
        <f>ROUND(E101*J101,2)</f>
        <v>0</v>
      </c>
      <c r="L101" s="246">
        <v>21</v>
      </c>
      <c r="M101" s="246">
        <f>G101*(1+L101/100)</f>
        <v>0</v>
      </c>
      <c r="N101" s="246">
        <v>0</v>
      </c>
      <c r="O101" s="246">
        <f>ROUND(E101*N101,2)</f>
        <v>0</v>
      </c>
      <c r="P101" s="246">
        <v>2</v>
      </c>
      <c r="Q101" s="246">
        <f>ROUND(E101*P101,2)</f>
        <v>3.74</v>
      </c>
      <c r="R101" s="246" t="s">
        <v>471</v>
      </c>
      <c r="S101" s="246" t="s">
        <v>246</v>
      </c>
      <c r="T101" s="247" t="s">
        <v>247</v>
      </c>
      <c r="U101" s="226">
        <v>6.4359999999999999</v>
      </c>
      <c r="V101" s="226">
        <f>ROUND(E101*U101,2)</f>
        <v>12.05</v>
      </c>
      <c r="W101" s="226"/>
      <c r="X101" s="226" t="s">
        <v>248</v>
      </c>
      <c r="Y101" s="216"/>
      <c r="Z101" s="216"/>
      <c r="AA101" s="216"/>
      <c r="AB101" s="216"/>
      <c r="AC101" s="216"/>
      <c r="AD101" s="216"/>
      <c r="AE101" s="216"/>
      <c r="AF101" s="216"/>
      <c r="AG101" s="216" t="s">
        <v>249</v>
      </c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23"/>
      <c r="B102" s="224"/>
      <c r="C102" s="262" t="s">
        <v>1677</v>
      </c>
      <c r="D102" s="249"/>
      <c r="E102" s="249"/>
      <c r="F102" s="249"/>
      <c r="G102" s="249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16"/>
      <c r="Z102" s="216"/>
      <c r="AA102" s="216"/>
      <c r="AB102" s="216"/>
      <c r="AC102" s="216"/>
      <c r="AD102" s="216"/>
      <c r="AE102" s="216"/>
      <c r="AF102" s="216"/>
      <c r="AG102" s="216" t="s">
        <v>251</v>
      </c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outlineLevel="1" x14ac:dyDescent="0.2">
      <c r="A103" s="223"/>
      <c r="B103" s="224"/>
      <c r="C103" s="263" t="s">
        <v>1678</v>
      </c>
      <c r="D103" s="228"/>
      <c r="E103" s="229">
        <v>1.8720000000000001</v>
      </c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16"/>
      <c r="Z103" s="216"/>
      <c r="AA103" s="216"/>
      <c r="AB103" s="216"/>
      <c r="AC103" s="216"/>
      <c r="AD103" s="216"/>
      <c r="AE103" s="216"/>
      <c r="AF103" s="216"/>
      <c r="AG103" s="216" t="s">
        <v>253</v>
      </c>
      <c r="AH103" s="216">
        <v>0</v>
      </c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41">
        <v>31</v>
      </c>
      <c r="B104" s="242" t="s">
        <v>469</v>
      </c>
      <c r="C104" s="261" t="s">
        <v>470</v>
      </c>
      <c r="D104" s="243" t="s">
        <v>244</v>
      </c>
      <c r="E104" s="244">
        <v>3.7296</v>
      </c>
      <c r="F104" s="245"/>
      <c r="G104" s="246">
        <f>ROUND(E104*F104,2)</f>
        <v>0</v>
      </c>
      <c r="H104" s="245"/>
      <c r="I104" s="246">
        <f>ROUND(E104*H104,2)</f>
        <v>0</v>
      </c>
      <c r="J104" s="245"/>
      <c r="K104" s="246">
        <f>ROUND(E104*J104,2)</f>
        <v>0</v>
      </c>
      <c r="L104" s="246">
        <v>21</v>
      </c>
      <c r="M104" s="246">
        <f>G104*(1+L104/100)</f>
        <v>0</v>
      </c>
      <c r="N104" s="246">
        <v>1.47E-3</v>
      </c>
      <c r="O104" s="246">
        <f>ROUND(E104*N104,2)</f>
        <v>0.01</v>
      </c>
      <c r="P104" s="246">
        <v>2.4</v>
      </c>
      <c r="Q104" s="246">
        <f>ROUND(E104*P104,2)</f>
        <v>8.9499999999999993</v>
      </c>
      <c r="R104" s="246" t="s">
        <v>471</v>
      </c>
      <c r="S104" s="246" t="s">
        <v>246</v>
      </c>
      <c r="T104" s="247" t="s">
        <v>247</v>
      </c>
      <c r="U104" s="226">
        <v>8.5</v>
      </c>
      <c r="V104" s="226">
        <f>ROUND(E104*U104,2)</f>
        <v>31.7</v>
      </c>
      <c r="W104" s="226"/>
      <c r="X104" s="226" t="s">
        <v>248</v>
      </c>
      <c r="Y104" s="216"/>
      <c r="Z104" s="216"/>
      <c r="AA104" s="216"/>
      <c r="AB104" s="216"/>
      <c r="AC104" s="216"/>
      <c r="AD104" s="216"/>
      <c r="AE104" s="216"/>
      <c r="AF104" s="216"/>
      <c r="AG104" s="216" t="s">
        <v>249</v>
      </c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ht="22.5" outlineLevel="1" x14ac:dyDescent="0.2">
      <c r="A105" s="223"/>
      <c r="B105" s="224"/>
      <c r="C105" s="262" t="s">
        <v>472</v>
      </c>
      <c r="D105" s="249"/>
      <c r="E105" s="249"/>
      <c r="F105" s="249"/>
      <c r="G105" s="249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16"/>
      <c r="Z105" s="216"/>
      <c r="AA105" s="216"/>
      <c r="AB105" s="216"/>
      <c r="AC105" s="216"/>
      <c r="AD105" s="216"/>
      <c r="AE105" s="216"/>
      <c r="AF105" s="216"/>
      <c r="AG105" s="216" t="s">
        <v>251</v>
      </c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48" t="str">
        <f>C105</f>
        <v>nebo vybourání otvorů průřezové plochy přes 4 m2 ve zdivu železobetonovém, včetně pomocného lešení o výšce podlahy do 1900 mm a pro zatížení do 1,5 kPa  (150 kg/m2),</v>
      </c>
      <c r="BB105" s="216"/>
      <c r="BC105" s="216"/>
      <c r="BD105" s="216"/>
      <c r="BE105" s="216"/>
      <c r="BF105" s="216"/>
      <c r="BG105" s="216"/>
      <c r="BH105" s="216"/>
    </row>
    <row r="106" spans="1:60" outlineLevel="1" x14ac:dyDescent="0.2">
      <c r="A106" s="223"/>
      <c r="B106" s="224"/>
      <c r="C106" s="263" t="s">
        <v>1679</v>
      </c>
      <c r="D106" s="228"/>
      <c r="E106" s="229">
        <v>3.7296</v>
      </c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16"/>
      <c r="Z106" s="216"/>
      <c r="AA106" s="216"/>
      <c r="AB106" s="216"/>
      <c r="AC106" s="216"/>
      <c r="AD106" s="216"/>
      <c r="AE106" s="216"/>
      <c r="AF106" s="216"/>
      <c r="AG106" s="216" t="s">
        <v>253</v>
      </c>
      <c r="AH106" s="216">
        <v>0</v>
      </c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</row>
    <row r="107" spans="1:60" ht="22.5" outlineLevel="1" x14ac:dyDescent="0.2">
      <c r="A107" s="241">
        <v>32</v>
      </c>
      <c r="B107" s="242" t="s">
        <v>1680</v>
      </c>
      <c r="C107" s="261" t="s">
        <v>1681</v>
      </c>
      <c r="D107" s="243" t="s">
        <v>244</v>
      </c>
      <c r="E107" s="244">
        <v>18.965810000000001</v>
      </c>
      <c r="F107" s="245"/>
      <c r="G107" s="246">
        <f>ROUND(E107*F107,2)</f>
        <v>0</v>
      </c>
      <c r="H107" s="245"/>
      <c r="I107" s="246">
        <f>ROUND(E107*H107,2)</f>
        <v>0</v>
      </c>
      <c r="J107" s="245"/>
      <c r="K107" s="246">
        <f>ROUND(E107*J107,2)</f>
        <v>0</v>
      </c>
      <c r="L107" s="246">
        <v>21</v>
      </c>
      <c r="M107" s="246">
        <f>G107*(1+L107/100)</f>
        <v>0</v>
      </c>
      <c r="N107" s="246">
        <v>0</v>
      </c>
      <c r="O107" s="246">
        <f>ROUND(E107*N107,2)</f>
        <v>0</v>
      </c>
      <c r="P107" s="246">
        <v>2.2000000000000002</v>
      </c>
      <c r="Q107" s="246">
        <f>ROUND(E107*P107,2)</f>
        <v>41.72</v>
      </c>
      <c r="R107" s="246" t="s">
        <v>471</v>
      </c>
      <c r="S107" s="246" t="s">
        <v>246</v>
      </c>
      <c r="T107" s="247" t="s">
        <v>247</v>
      </c>
      <c r="U107" s="226">
        <v>5.867</v>
      </c>
      <c r="V107" s="226">
        <f>ROUND(E107*U107,2)</f>
        <v>111.27</v>
      </c>
      <c r="W107" s="226"/>
      <c r="X107" s="226" t="s">
        <v>248</v>
      </c>
      <c r="Y107" s="216"/>
      <c r="Z107" s="216"/>
      <c r="AA107" s="216"/>
      <c r="AB107" s="216"/>
      <c r="AC107" s="216"/>
      <c r="AD107" s="216"/>
      <c r="AE107" s="216"/>
      <c r="AF107" s="216"/>
      <c r="AG107" s="216" t="s">
        <v>249</v>
      </c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outlineLevel="1" x14ac:dyDescent="0.2">
      <c r="A108" s="223"/>
      <c r="B108" s="224"/>
      <c r="C108" s="263" t="s">
        <v>1682</v>
      </c>
      <c r="D108" s="228"/>
      <c r="E108" s="229">
        <v>3.68</v>
      </c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16"/>
      <c r="Z108" s="216"/>
      <c r="AA108" s="216"/>
      <c r="AB108" s="216"/>
      <c r="AC108" s="216"/>
      <c r="AD108" s="216"/>
      <c r="AE108" s="216"/>
      <c r="AF108" s="216"/>
      <c r="AG108" s="216" t="s">
        <v>253</v>
      </c>
      <c r="AH108" s="216">
        <v>0</v>
      </c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outlineLevel="1" x14ac:dyDescent="0.2">
      <c r="A109" s="223"/>
      <c r="B109" s="224"/>
      <c r="C109" s="263" t="s">
        <v>1683</v>
      </c>
      <c r="D109" s="228"/>
      <c r="E109" s="229">
        <v>0.73580999999999996</v>
      </c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16"/>
      <c r="Z109" s="216"/>
      <c r="AA109" s="216"/>
      <c r="AB109" s="216"/>
      <c r="AC109" s="216"/>
      <c r="AD109" s="216"/>
      <c r="AE109" s="216"/>
      <c r="AF109" s="216"/>
      <c r="AG109" s="216" t="s">
        <v>253</v>
      </c>
      <c r="AH109" s="216">
        <v>0</v>
      </c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23"/>
      <c r="B110" s="224"/>
      <c r="C110" s="263" t="s">
        <v>1684</v>
      </c>
      <c r="D110" s="228"/>
      <c r="E110" s="229">
        <v>2.4</v>
      </c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16"/>
      <c r="Z110" s="216"/>
      <c r="AA110" s="216"/>
      <c r="AB110" s="216"/>
      <c r="AC110" s="216"/>
      <c r="AD110" s="216"/>
      <c r="AE110" s="216"/>
      <c r="AF110" s="216"/>
      <c r="AG110" s="216" t="s">
        <v>253</v>
      </c>
      <c r="AH110" s="216">
        <v>0</v>
      </c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outlineLevel="1" x14ac:dyDescent="0.2">
      <c r="A111" s="223"/>
      <c r="B111" s="224"/>
      <c r="C111" s="263" t="s">
        <v>1685</v>
      </c>
      <c r="D111" s="228"/>
      <c r="E111" s="229">
        <v>9.75</v>
      </c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16"/>
      <c r="Z111" s="216"/>
      <c r="AA111" s="216"/>
      <c r="AB111" s="216"/>
      <c r="AC111" s="216"/>
      <c r="AD111" s="216"/>
      <c r="AE111" s="216"/>
      <c r="AF111" s="216"/>
      <c r="AG111" s="216" t="s">
        <v>253</v>
      </c>
      <c r="AH111" s="216">
        <v>0</v>
      </c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outlineLevel="1" x14ac:dyDescent="0.2">
      <c r="A112" s="223"/>
      <c r="B112" s="224"/>
      <c r="C112" s="263" t="s">
        <v>1686</v>
      </c>
      <c r="D112" s="228"/>
      <c r="E112" s="229">
        <v>2.4</v>
      </c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16"/>
      <c r="Z112" s="216"/>
      <c r="AA112" s="216"/>
      <c r="AB112" s="216"/>
      <c r="AC112" s="216"/>
      <c r="AD112" s="216"/>
      <c r="AE112" s="216"/>
      <c r="AF112" s="216"/>
      <c r="AG112" s="216" t="s">
        <v>253</v>
      </c>
      <c r="AH112" s="216">
        <v>0</v>
      </c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</row>
    <row r="113" spans="1:60" ht="22.5" outlineLevel="1" x14ac:dyDescent="0.2">
      <c r="A113" s="251">
        <v>33</v>
      </c>
      <c r="B113" s="252" t="s">
        <v>1687</v>
      </c>
      <c r="C113" s="265" t="s">
        <v>1688</v>
      </c>
      <c r="D113" s="253" t="s">
        <v>244</v>
      </c>
      <c r="E113" s="254">
        <v>18.965810000000001</v>
      </c>
      <c r="F113" s="255"/>
      <c r="G113" s="256">
        <f>ROUND(E113*F113,2)</f>
        <v>0</v>
      </c>
      <c r="H113" s="255"/>
      <c r="I113" s="256">
        <f>ROUND(E113*H113,2)</f>
        <v>0</v>
      </c>
      <c r="J113" s="255"/>
      <c r="K113" s="256">
        <f>ROUND(E113*J113,2)</f>
        <v>0</v>
      </c>
      <c r="L113" s="256">
        <v>21</v>
      </c>
      <c r="M113" s="256">
        <f>G113*(1+L113/100)</f>
        <v>0</v>
      </c>
      <c r="N113" s="256">
        <v>0</v>
      </c>
      <c r="O113" s="256">
        <f>ROUND(E113*N113,2)</f>
        <v>0</v>
      </c>
      <c r="P113" s="256">
        <v>0</v>
      </c>
      <c r="Q113" s="256">
        <f>ROUND(E113*P113,2)</f>
        <v>0</v>
      </c>
      <c r="R113" s="256" t="s">
        <v>471</v>
      </c>
      <c r="S113" s="256" t="s">
        <v>246</v>
      </c>
      <c r="T113" s="257" t="s">
        <v>247</v>
      </c>
      <c r="U113" s="226">
        <v>4.0289999999999999</v>
      </c>
      <c r="V113" s="226">
        <f>ROUND(E113*U113,2)</f>
        <v>76.41</v>
      </c>
      <c r="W113" s="226"/>
      <c r="X113" s="226" t="s">
        <v>248</v>
      </c>
      <c r="Y113" s="216"/>
      <c r="Z113" s="216"/>
      <c r="AA113" s="216"/>
      <c r="AB113" s="216"/>
      <c r="AC113" s="216"/>
      <c r="AD113" s="216"/>
      <c r="AE113" s="216"/>
      <c r="AF113" s="216"/>
      <c r="AG113" s="216" t="s">
        <v>249</v>
      </c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x14ac:dyDescent="0.2">
      <c r="A114" s="231" t="s">
        <v>240</v>
      </c>
      <c r="B114" s="232" t="s">
        <v>150</v>
      </c>
      <c r="C114" s="260" t="s">
        <v>151</v>
      </c>
      <c r="D114" s="233"/>
      <c r="E114" s="234"/>
      <c r="F114" s="235"/>
      <c r="G114" s="235">
        <f>SUMIF(AG115:AG116,"&lt;&gt;NOR",G115:G116)</f>
        <v>0</v>
      </c>
      <c r="H114" s="235"/>
      <c r="I114" s="235">
        <f>SUM(I115:I116)</f>
        <v>0</v>
      </c>
      <c r="J114" s="235"/>
      <c r="K114" s="235">
        <f>SUM(K115:K116)</f>
        <v>0</v>
      </c>
      <c r="L114" s="235"/>
      <c r="M114" s="235">
        <f>SUM(M115:M116)</f>
        <v>0</v>
      </c>
      <c r="N114" s="235"/>
      <c r="O114" s="235">
        <f>SUM(O115:O116)</f>
        <v>0</v>
      </c>
      <c r="P114" s="235"/>
      <c r="Q114" s="235">
        <f>SUM(Q115:Q116)</f>
        <v>0</v>
      </c>
      <c r="R114" s="235"/>
      <c r="S114" s="235"/>
      <c r="T114" s="236"/>
      <c r="U114" s="230"/>
      <c r="V114" s="230">
        <f>SUM(V115:V116)</f>
        <v>142.06</v>
      </c>
      <c r="W114" s="230"/>
      <c r="X114" s="230"/>
      <c r="AG114" t="s">
        <v>241</v>
      </c>
    </row>
    <row r="115" spans="1:60" outlineLevel="1" x14ac:dyDescent="0.2">
      <c r="A115" s="241">
        <v>34</v>
      </c>
      <c r="B115" s="242" t="s">
        <v>1689</v>
      </c>
      <c r="C115" s="261" t="s">
        <v>1690</v>
      </c>
      <c r="D115" s="243" t="s">
        <v>312</v>
      </c>
      <c r="E115" s="244">
        <v>364.24572999999998</v>
      </c>
      <c r="F115" s="245"/>
      <c r="G115" s="246">
        <f>ROUND(E115*F115,2)</f>
        <v>0</v>
      </c>
      <c r="H115" s="245"/>
      <c r="I115" s="246">
        <f>ROUND(E115*H115,2)</f>
        <v>0</v>
      </c>
      <c r="J115" s="245"/>
      <c r="K115" s="246">
        <f>ROUND(E115*J115,2)</f>
        <v>0</v>
      </c>
      <c r="L115" s="246">
        <v>21</v>
      </c>
      <c r="M115" s="246">
        <f>G115*(1+L115/100)</f>
        <v>0</v>
      </c>
      <c r="N115" s="246">
        <v>0</v>
      </c>
      <c r="O115" s="246">
        <f>ROUND(E115*N115,2)</f>
        <v>0</v>
      </c>
      <c r="P115" s="246">
        <v>0</v>
      </c>
      <c r="Q115" s="246">
        <f>ROUND(E115*P115,2)</f>
        <v>0</v>
      </c>
      <c r="R115" s="246" t="s">
        <v>707</v>
      </c>
      <c r="S115" s="246" t="s">
        <v>246</v>
      </c>
      <c r="T115" s="247" t="s">
        <v>247</v>
      </c>
      <c r="U115" s="226">
        <v>0.39</v>
      </c>
      <c r="V115" s="226">
        <f>ROUND(E115*U115,2)</f>
        <v>142.06</v>
      </c>
      <c r="W115" s="226"/>
      <c r="X115" s="226" t="s">
        <v>492</v>
      </c>
      <c r="Y115" s="216"/>
      <c r="Z115" s="216"/>
      <c r="AA115" s="216"/>
      <c r="AB115" s="216"/>
      <c r="AC115" s="216"/>
      <c r="AD115" s="216"/>
      <c r="AE115" s="216"/>
      <c r="AF115" s="216"/>
      <c r="AG115" s="216" t="s">
        <v>493</v>
      </c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</row>
    <row r="116" spans="1:60" outlineLevel="1" x14ac:dyDescent="0.2">
      <c r="A116" s="223"/>
      <c r="B116" s="224"/>
      <c r="C116" s="262" t="s">
        <v>1691</v>
      </c>
      <c r="D116" s="249"/>
      <c r="E116" s="249"/>
      <c r="F116" s="249"/>
      <c r="G116" s="249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16"/>
      <c r="Z116" s="216"/>
      <c r="AA116" s="216"/>
      <c r="AB116" s="216"/>
      <c r="AC116" s="216"/>
      <c r="AD116" s="216"/>
      <c r="AE116" s="216"/>
      <c r="AF116" s="216"/>
      <c r="AG116" s="216" t="s">
        <v>251</v>
      </c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x14ac:dyDescent="0.2">
      <c r="A117" s="231" t="s">
        <v>240</v>
      </c>
      <c r="B117" s="232" t="s">
        <v>177</v>
      </c>
      <c r="C117" s="260" t="s">
        <v>178</v>
      </c>
      <c r="D117" s="233"/>
      <c r="E117" s="234"/>
      <c r="F117" s="235"/>
      <c r="G117" s="235">
        <f>SUMIF(AG118:AG119,"&lt;&gt;NOR",G118:G119)</f>
        <v>0</v>
      </c>
      <c r="H117" s="235"/>
      <c r="I117" s="235">
        <f>SUM(I118:I119)</f>
        <v>0</v>
      </c>
      <c r="J117" s="235"/>
      <c r="K117" s="235">
        <f>SUM(K118:K119)</f>
        <v>0</v>
      </c>
      <c r="L117" s="235"/>
      <c r="M117" s="235">
        <f>SUM(M118:M119)</f>
        <v>0</v>
      </c>
      <c r="N117" s="235"/>
      <c r="O117" s="235">
        <f>SUM(O118:O119)</f>
        <v>0</v>
      </c>
      <c r="P117" s="235"/>
      <c r="Q117" s="235">
        <f>SUM(Q118:Q119)</f>
        <v>0</v>
      </c>
      <c r="R117" s="235"/>
      <c r="S117" s="235"/>
      <c r="T117" s="236"/>
      <c r="U117" s="230"/>
      <c r="V117" s="230">
        <f>SUM(V118:V119)</f>
        <v>0</v>
      </c>
      <c r="W117" s="230"/>
      <c r="X117" s="230"/>
      <c r="AG117" t="s">
        <v>241</v>
      </c>
    </row>
    <row r="118" spans="1:60" outlineLevel="1" x14ac:dyDescent="0.2">
      <c r="A118" s="241">
        <v>35</v>
      </c>
      <c r="B118" s="242" t="s">
        <v>1692</v>
      </c>
      <c r="C118" s="261" t="s">
        <v>1693</v>
      </c>
      <c r="D118" s="243" t="s">
        <v>603</v>
      </c>
      <c r="E118" s="244">
        <v>13</v>
      </c>
      <c r="F118" s="245"/>
      <c r="G118" s="246">
        <f>ROUND(E118*F118,2)</f>
        <v>0</v>
      </c>
      <c r="H118" s="245"/>
      <c r="I118" s="246">
        <f>ROUND(E118*H118,2)</f>
        <v>0</v>
      </c>
      <c r="J118" s="245"/>
      <c r="K118" s="246">
        <f>ROUND(E118*J118,2)</f>
        <v>0</v>
      </c>
      <c r="L118" s="246">
        <v>21</v>
      </c>
      <c r="M118" s="246">
        <f>G118*(1+L118/100)</f>
        <v>0</v>
      </c>
      <c r="N118" s="246">
        <v>0</v>
      </c>
      <c r="O118" s="246">
        <f>ROUND(E118*N118,2)</f>
        <v>0</v>
      </c>
      <c r="P118" s="246">
        <v>0</v>
      </c>
      <c r="Q118" s="246">
        <f>ROUND(E118*P118,2)</f>
        <v>0</v>
      </c>
      <c r="R118" s="246"/>
      <c r="S118" s="246" t="s">
        <v>418</v>
      </c>
      <c r="T118" s="247" t="s">
        <v>419</v>
      </c>
      <c r="U118" s="226">
        <v>0</v>
      </c>
      <c r="V118" s="226">
        <f>ROUND(E118*U118,2)</f>
        <v>0</v>
      </c>
      <c r="W118" s="226"/>
      <c r="X118" s="226" t="s">
        <v>248</v>
      </c>
      <c r="Y118" s="216"/>
      <c r="Z118" s="216"/>
      <c r="AA118" s="216"/>
      <c r="AB118" s="216"/>
      <c r="AC118" s="216"/>
      <c r="AD118" s="216"/>
      <c r="AE118" s="216"/>
      <c r="AF118" s="216"/>
      <c r="AG118" s="216" t="s">
        <v>249</v>
      </c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outlineLevel="1" x14ac:dyDescent="0.2">
      <c r="A119" s="223"/>
      <c r="B119" s="224"/>
      <c r="C119" s="263" t="s">
        <v>1694</v>
      </c>
      <c r="D119" s="228"/>
      <c r="E119" s="229">
        <v>13</v>
      </c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16"/>
      <c r="Z119" s="216"/>
      <c r="AA119" s="216"/>
      <c r="AB119" s="216"/>
      <c r="AC119" s="216"/>
      <c r="AD119" s="216"/>
      <c r="AE119" s="216"/>
      <c r="AF119" s="216"/>
      <c r="AG119" s="216" t="s">
        <v>253</v>
      </c>
      <c r="AH119" s="216">
        <v>0</v>
      </c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x14ac:dyDescent="0.2">
      <c r="A120" s="231" t="s">
        <v>240</v>
      </c>
      <c r="B120" s="232" t="s">
        <v>179</v>
      </c>
      <c r="C120" s="260" t="s">
        <v>180</v>
      </c>
      <c r="D120" s="233"/>
      <c r="E120" s="234"/>
      <c r="F120" s="235"/>
      <c r="G120" s="235">
        <f>SUMIF(AG121:AG160,"&lt;&gt;NOR",G121:G160)</f>
        <v>0</v>
      </c>
      <c r="H120" s="235"/>
      <c r="I120" s="235">
        <f>SUM(I121:I160)</f>
        <v>0</v>
      </c>
      <c r="J120" s="235"/>
      <c r="K120" s="235">
        <f>SUM(K121:K160)</f>
        <v>0</v>
      </c>
      <c r="L120" s="235"/>
      <c r="M120" s="235">
        <f>SUM(M121:M160)</f>
        <v>0</v>
      </c>
      <c r="N120" s="235"/>
      <c r="O120" s="235">
        <f>SUM(O121:O160)</f>
        <v>0.5</v>
      </c>
      <c r="P120" s="235"/>
      <c r="Q120" s="235">
        <f>SUM(Q121:Q160)</f>
        <v>1.49</v>
      </c>
      <c r="R120" s="235"/>
      <c r="S120" s="235"/>
      <c r="T120" s="236"/>
      <c r="U120" s="230"/>
      <c r="V120" s="230">
        <f>SUM(V121:V160)</f>
        <v>101.68</v>
      </c>
      <c r="W120" s="230"/>
      <c r="X120" s="230"/>
      <c r="AG120" t="s">
        <v>241</v>
      </c>
    </row>
    <row r="121" spans="1:60" outlineLevel="1" x14ac:dyDescent="0.2">
      <c r="A121" s="241">
        <v>36</v>
      </c>
      <c r="B121" s="242" t="s">
        <v>1695</v>
      </c>
      <c r="C121" s="261" t="s">
        <v>1696</v>
      </c>
      <c r="D121" s="243" t="s">
        <v>329</v>
      </c>
      <c r="E121" s="244">
        <v>126</v>
      </c>
      <c r="F121" s="245"/>
      <c r="G121" s="246">
        <f>ROUND(E121*F121,2)</f>
        <v>0</v>
      </c>
      <c r="H121" s="245"/>
      <c r="I121" s="246">
        <f>ROUND(E121*H121,2)</f>
        <v>0</v>
      </c>
      <c r="J121" s="245"/>
      <c r="K121" s="246">
        <f>ROUND(E121*J121,2)</f>
        <v>0</v>
      </c>
      <c r="L121" s="246">
        <v>21</v>
      </c>
      <c r="M121" s="246">
        <f>G121*(1+L121/100)</f>
        <v>0</v>
      </c>
      <c r="N121" s="246">
        <v>0</v>
      </c>
      <c r="O121" s="246">
        <f>ROUND(E121*N121,2)</f>
        <v>0</v>
      </c>
      <c r="P121" s="246">
        <v>0</v>
      </c>
      <c r="Q121" s="246">
        <f>ROUND(E121*P121,2)</f>
        <v>0</v>
      </c>
      <c r="R121" s="246" t="s">
        <v>875</v>
      </c>
      <c r="S121" s="246" t="s">
        <v>246</v>
      </c>
      <c r="T121" s="247" t="s">
        <v>247</v>
      </c>
      <c r="U121" s="226">
        <v>0.28000000000000003</v>
      </c>
      <c r="V121" s="226">
        <f>ROUND(E121*U121,2)</f>
        <v>35.28</v>
      </c>
      <c r="W121" s="226"/>
      <c r="X121" s="226" t="s">
        <v>248</v>
      </c>
      <c r="Y121" s="216"/>
      <c r="Z121" s="216"/>
      <c r="AA121" s="216"/>
      <c r="AB121" s="216"/>
      <c r="AC121" s="216"/>
      <c r="AD121" s="216"/>
      <c r="AE121" s="216"/>
      <c r="AF121" s="216"/>
      <c r="AG121" s="216" t="s">
        <v>249</v>
      </c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outlineLevel="1" x14ac:dyDescent="0.2">
      <c r="A122" s="223"/>
      <c r="B122" s="224"/>
      <c r="C122" s="263" t="s">
        <v>1697</v>
      </c>
      <c r="D122" s="228"/>
      <c r="E122" s="229">
        <v>126</v>
      </c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16"/>
      <c r="Z122" s="216"/>
      <c r="AA122" s="216"/>
      <c r="AB122" s="216"/>
      <c r="AC122" s="216"/>
      <c r="AD122" s="216"/>
      <c r="AE122" s="216"/>
      <c r="AF122" s="216"/>
      <c r="AG122" s="216" t="s">
        <v>253</v>
      </c>
      <c r="AH122" s="216">
        <v>0</v>
      </c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ht="22.5" outlineLevel="1" x14ac:dyDescent="0.2">
      <c r="A123" s="241">
        <v>37</v>
      </c>
      <c r="B123" s="242" t="s">
        <v>873</v>
      </c>
      <c r="C123" s="261" t="s">
        <v>874</v>
      </c>
      <c r="D123" s="243" t="s">
        <v>329</v>
      </c>
      <c r="E123" s="244">
        <v>62.9</v>
      </c>
      <c r="F123" s="245"/>
      <c r="G123" s="246">
        <f>ROUND(E123*F123,2)</f>
        <v>0</v>
      </c>
      <c r="H123" s="245"/>
      <c r="I123" s="246">
        <f>ROUND(E123*H123,2)</f>
        <v>0</v>
      </c>
      <c r="J123" s="245"/>
      <c r="K123" s="246">
        <f>ROUND(E123*J123,2)</f>
        <v>0</v>
      </c>
      <c r="L123" s="246">
        <v>21</v>
      </c>
      <c r="M123" s="246">
        <f>G123*(1+L123/100)</f>
        <v>0</v>
      </c>
      <c r="N123" s="246">
        <v>1.48E-3</v>
      </c>
      <c r="O123" s="246">
        <f>ROUND(E123*N123,2)</f>
        <v>0.09</v>
      </c>
      <c r="P123" s="246">
        <v>0</v>
      </c>
      <c r="Q123" s="246">
        <f>ROUND(E123*P123,2)</f>
        <v>0</v>
      </c>
      <c r="R123" s="246" t="s">
        <v>875</v>
      </c>
      <c r="S123" s="246" t="s">
        <v>246</v>
      </c>
      <c r="T123" s="247" t="s">
        <v>247</v>
      </c>
      <c r="U123" s="226">
        <v>0.3</v>
      </c>
      <c r="V123" s="226">
        <f>ROUND(E123*U123,2)</f>
        <v>18.87</v>
      </c>
      <c r="W123" s="226"/>
      <c r="X123" s="226" t="s">
        <v>248</v>
      </c>
      <c r="Y123" s="216"/>
      <c r="Z123" s="216"/>
      <c r="AA123" s="216"/>
      <c r="AB123" s="216"/>
      <c r="AC123" s="216"/>
      <c r="AD123" s="216"/>
      <c r="AE123" s="216"/>
      <c r="AF123" s="216"/>
      <c r="AG123" s="216" t="s">
        <v>249</v>
      </c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</row>
    <row r="124" spans="1:60" outlineLevel="1" x14ac:dyDescent="0.2">
      <c r="A124" s="223"/>
      <c r="B124" s="224"/>
      <c r="C124" s="263" t="s">
        <v>1698</v>
      </c>
      <c r="D124" s="228"/>
      <c r="E124" s="229">
        <v>62.9</v>
      </c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16"/>
      <c r="Z124" s="216"/>
      <c r="AA124" s="216"/>
      <c r="AB124" s="216"/>
      <c r="AC124" s="216"/>
      <c r="AD124" s="216"/>
      <c r="AE124" s="216"/>
      <c r="AF124" s="216"/>
      <c r="AG124" s="216" t="s">
        <v>253</v>
      </c>
      <c r="AH124" s="216">
        <v>0</v>
      </c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outlineLevel="1" x14ac:dyDescent="0.2">
      <c r="A125" s="241">
        <v>38</v>
      </c>
      <c r="B125" s="242" t="s">
        <v>1699</v>
      </c>
      <c r="C125" s="261" t="s">
        <v>1700</v>
      </c>
      <c r="D125" s="243" t="s">
        <v>329</v>
      </c>
      <c r="E125" s="244">
        <v>62.6</v>
      </c>
      <c r="F125" s="245"/>
      <c r="G125" s="246">
        <f>ROUND(E125*F125,2)</f>
        <v>0</v>
      </c>
      <c r="H125" s="245"/>
      <c r="I125" s="246">
        <f>ROUND(E125*H125,2)</f>
        <v>0</v>
      </c>
      <c r="J125" s="245"/>
      <c r="K125" s="246">
        <f>ROUND(E125*J125,2)</f>
        <v>0</v>
      </c>
      <c r="L125" s="246">
        <v>21</v>
      </c>
      <c r="M125" s="246">
        <f>G125*(1+L125/100)</f>
        <v>0</v>
      </c>
      <c r="N125" s="246">
        <v>0</v>
      </c>
      <c r="O125" s="246">
        <f>ROUND(E125*N125,2)</f>
        <v>0</v>
      </c>
      <c r="P125" s="246">
        <v>2.48E-3</v>
      </c>
      <c r="Q125" s="246">
        <f>ROUND(E125*P125,2)</f>
        <v>0.16</v>
      </c>
      <c r="R125" s="246" t="s">
        <v>875</v>
      </c>
      <c r="S125" s="246" t="s">
        <v>246</v>
      </c>
      <c r="T125" s="247" t="s">
        <v>247</v>
      </c>
      <c r="U125" s="226">
        <v>0.20599999999999999</v>
      </c>
      <c r="V125" s="226">
        <f>ROUND(E125*U125,2)</f>
        <v>12.9</v>
      </c>
      <c r="W125" s="226"/>
      <c r="X125" s="226" t="s">
        <v>248</v>
      </c>
      <c r="Y125" s="216"/>
      <c r="Z125" s="216"/>
      <c r="AA125" s="216"/>
      <c r="AB125" s="216"/>
      <c r="AC125" s="216"/>
      <c r="AD125" s="216"/>
      <c r="AE125" s="216"/>
      <c r="AF125" s="216"/>
      <c r="AG125" s="216" t="s">
        <v>249</v>
      </c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</row>
    <row r="126" spans="1:60" outlineLevel="1" x14ac:dyDescent="0.2">
      <c r="A126" s="223"/>
      <c r="B126" s="224"/>
      <c r="C126" s="263" t="s">
        <v>1701</v>
      </c>
      <c r="D126" s="228"/>
      <c r="E126" s="229">
        <v>62.6</v>
      </c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16"/>
      <c r="Z126" s="216"/>
      <c r="AA126" s="216"/>
      <c r="AB126" s="216"/>
      <c r="AC126" s="216"/>
      <c r="AD126" s="216"/>
      <c r="AE126" s="216"/>
      <c r="AF126" s="216"/>
      <c r="AG126" s="216" t="s">
        <v>253</v>
      </c>
      <c r="AH126" s="216">
        <v>0</v>
      </c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ht="22.5" outlineLevel="1" x14ac:dyDescent="0.2">
      <c r="A127" s="241">
        <v>39</v>
      </c>
      <c r="B127" s="242" t="s">
        <v>1702</v>
      </c>
      <c r="C127" s="261" t="s">
        <v>1703</v>
      </c>
      <c r="D127" s="243" t="s">
        <v>1167</v>
      </c>
      <c r="E127" s="244">
        <v>1332</v>
      </c>
      <c r="F127" s="245"/>
      <c r="G127" s="246">
        <f>ROUND(E127*F127,2)</f>
        <v>0</v>
      </c>
      <c r="H127" s="245"/>
      <c r="I127" s="246">
        <f>ROUND(E127*H127,2)</f>
        <v>0</v>
      </c>
      <c r="J127" s="245"/>
      <c r="K127" s="246">
        <f>ROUND(E127*J127,2)</f>
        <v>0</v>
      </c>
      <c r="L127" s="246">
        <v>21</v>
      </c>
      <c r="M127" s="246">
        <f>G127*(1+L127/100)</f>
        <v>0</v>
      </c>
      <c r="N127" s="246">
        <v>5.0000000000000002E-5</v>
      </c>
      <c r="O127" s="246">
        <f>ROUND(E127*N127,2)</f>
        <v>7.0000000000000007E-2</v>
      </c>
      <c r="P127" s="246">
        <v>1E-3</v>
      </c>
      <c r="Q127" s="246">
        <f>ROUND(E127*P127,2)</f>
        <v>1.33</v>
      </c>
      <c r="R127" s="246" t="s">
        <v>875</v>
      </c>
      <c r="S127" s="246" t="s">
        <v>246</v>
      </c>
      <c r="T127" s="247" t="s">
        <v>247</v>
      </c>
      <c r="U127" s="226">
        <v>2.5999999999999999E-2</v>
      </c>
      <c r="V127" s="226">
        <f>ROUND(E127*U127,2)</f>
        <v>34.630000000000003</v>
      </c>
      <c r="W127" s="226"/>
      <c r="X127" s="226" t="s">
        <v>248</v>
      </c>
      <c r="Y127" s="216"/>
      <c r="Z127" s="216"/>
      <c r="AA127" s="216"/>
      <c r="AB127" s="216"/>
      <c r="AC127" s="216"/>
      <c r="AD127" s="216"/>
      <c r="AE127" s="216"/>
      <c r="AF127" s="216"/>
      <c r="AG127" s="216" t="s">
        <v>249</v>
      </c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outlineLevel="1" x14ac:dyDescent="0.2">
      <c r="A128" s="223"/>
      <c r="B128" s="224"/>
      <c r="C128" s="263" t="s">
        <v>1704</v>
      </c>
      <c r="D128" s="228"/>
      <c r="E128" s="229">
        <v>1332</v>
      </c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16"/>
      <c r="Z128" s="216"/>
      <c r="AA128" s="216"/>
      <c r="AB128" s="216"/>
      <c r="AC128" s="216"/>
      <c r="AD128" s="216"/>
      <c r="AE128" s="216"/>
      <c r="AF128" s="216"/>
      <c r="AG128" s="216" t="s">
        <v>253</v>
      </c>
      <c r="AH128" s="216">
        <v>0</v>
      </c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</row>
    <row r="129" spans="1:60" outlineLevel="1" x14ac:dyDescent="0.2">
      <c r="A129" s="241">
        <v>40</v>
      </c>
      <c r="B129" s="242" t="s">
        <v>1705</v>
      </c>
      <c r="C129" s="261" t="s">
        <v>1706</v>
      </c>
      <c r="D129" s="243" t="s">
        <v>603</v>
      </c>
      <c r="E129" s="244">
        <v>1</v>
      </c>
      <c r="F129" s="245"/>
      <c r="G129" s="246">
        <f>ROUND(E129*F129,2)</f>
        <v>0</v>
      </c>
      <c r="H129" s="245"/>
      <c r="I129" s="246">
        <f>ROUND(E129*H129,2)</f>
        <v>0</v>
      </c>
      <c r="J129" s="245"/>
      <c r="K129" s="246">
        <f>ROUND(E129*J129,2)</f>
        <v>0</v>
      </c>
      <c r="L129" s="246">
        <v>21</v>
      </c>
      <c r="M129" s="246">
        <f>G129*(1+L129/100)</f>
        <v>0</v>
      </c>
      <c r="N129" s="246">
        <v>0</v>
      </c>
      <c r="O129" s="246">
        <f>ROUND(E129*N129,2)</f>
        <v>0</v>
      </c>
      <c r="P129" s="246">
        <v>0</v>
      </c>
      <c r="Q129" s="246">
        <f>ROUND(E129*P129,2)</f>
        <v>0</v>
      </c>
      <c r="R129" s="246"/>
      <c r="S129" s="246" t="s">
        <v>418</v>
      </c>
      <c r="T129" s="247" t="s">
        <v>419</v>
      </c>
      <c r="U129" s="226">
        <v>0</v>
      </c>
      <c r="V129" s="226">
        <f>ROUND(E129*U129,2)</f>
        <v>0</v>
      </c>
      <c r="W129" s="226"/>
      <c r="X129" s="226" t="s">
        <v>248</v>
      </c>
      <c r="Y129" s="216"/>
      <c r="Z129" s="216"/>
      <c r="AA129" s="216"/>
      <c r="AB129" s="216"/>
      <c r="AC129" s="216"/>
      <c r="AD129" s="216"/>
      <c r="AE129" s="216"/>
      <c r="AF129" s="216"/>
      <c r="AG129" s="216" t="s">
        <v>249</v>
      </c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outlineLevel="1" x14ac:dyDescent="0.2">
      <c r="A130" s="223"/>
      <c r="B130" s="224"/>
      <c r="C130" s="263" t="s">
        <v>1707</v>
      </c>
      <c r="D130" s="228"/>
      <c r="E130" s="229">
        <v>1</v>
      </c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16"/>
      <c r="Z130" s="216"/>
      <c r="AA130" s="216"/>
      <c r="AB130" s="216"/>
      <c r="AC130" s="216"/>
      <c r="AD130" s="216"/>
      <c r="AE130" s="216"/>
      <c r="AF130" s="216"/>
      <c r="AG130" s="216" t="s">
        <v>253</v>
      </c>
      <c r="AH130" s="216">
        <v>0</v>
      </c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</row>
    <row r="131" spans="1:60" outlineLevel="1" x14ac:dyDescent="0.2">
      <c r="A131" s="241">
        <v>41</v>
      </c>
      <c r="B131" s="242" t="s">
        <v>1708</v>
      </c>
      <c r="C131" s="261" t="s">
        <v>1709</v>
      </c>
      <c r="D131" s="243" t="s">
        <v>603</v>
      </c>
      <c r="E131" s="244">
        <v>2</v>
      </c>
      <c r="F131" s="245"/>
      <c r="G131" s="246">
        <f>ROUND(E131*F131,2)</f>
        <v>0</v>
      </c>
      <c r="H131" s="245"/>
      <c r="I131" s="246">
        <f>ROUND(E131*H131,2)</f>
        <v>0</v>
      </c>
      <c r="J131" s="245"/>
      <c r="K131" s="246">
        <f>ROUND(E131*J131,2)</f>
        <v>0</v>
      </c>
      <c r="L131" s="246">
        <v>21</v>
      </c>
      <c r="M131" s="246">
        <f>G131*(1+L131/100)</f>
        <v>0</v>
      </c>
      <c r="N131" s="246">
        <v>0</v>
      </c>
      <c r="O131" s="246">
        <f>ROUND(E131*N131,2)</f>
        <v>0</v>
      </c>
      <c r="P131" s="246">
        <v>0</v>
      </c>
      <c r="Q131" s="246">
        <f>ROUND(E131*P131,2)</f>
        <v>0</v>
      </c>
      <c r="R131" s="246"/>
      <c r="S131" s="246" t="s">
        <v>418</v>
      </c>
      <c r="T131" s="247" t="s">
        <v>419</v>
      </c>
      <c r="U131" s="226">
        <v>0</v>
      </c>
      <c r="V131" s="226">
        <f>ROUND(E131*U131,2)</f>
        <v>0</v>
      </c>
      <c r="W131" s="226"/>
      <c r="X131" s="226" t="s">
        <v>248</v>
      </c>
      <c r="Y131" s="216"/>
      <c r="Z131" s="216"/>
      <c r="AA131" s="216"/>
      <c r="AB131" s="216"/>
      <c r="AC131" s="216"/>
      <c r="AD131" s="216"/>
      <c r="AE131" s="216"/>
      <c r="AF131" s="216"/>
      <c r="AG131" s="216" t="s">
        <v>249</v>
      </c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outlineLevel="1" x14ac:dyDescent="0.2">
      <c r="A132" s="223"/>
      <c r="B132" s="224"/>
      <c r="C132" s="263" t="s">
        <v>1710</v>
      </c>
      <c r="D132" s="228"/>
      <c r="E132" s="229">
        <v>2</v>
      </c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16"/>
      <c r="Z132" s="216"/>
      <c r="AA132" s="216"/>
      <c r="AB132" s="216"/>
      <c r="AC132" s="216"/>
      <c r="AD132" s="216"/>
      <c r="AE132" s="216"/>
      <c r="AF132" s="216"/>
      <c r="AG132" s="216" t="s">
        <v>253</v>
      </c>
      <c r="AH132" s="216">
        <v>0</v>
      </c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outlineLevel="1" x14ac:dyDescent="0.2">
      <c r="A133" s="241">
        <v>42</v>
      </c>
      <c r="B133" s="242" t="s">
        <v>1711</v>
      </c>
      <c r="C133" s="261" t="s">
        <v>1712</v>
      </c>
      <c r="D133" s="243" t="s">
        <v>603</v>
      </c>
      <c r="E133" s="244">
        <v>1</v>
      </c>
      <c r="F133" s="245"/>
      <c r="G133" s="246">
        <f>ROUND(E133*F133,2)</f>
        <v>0</v>
      </c>
      <c r="H133" s="245"/>
      <c r="I133" s="246">
        <f>ROUND(E133*H133,2)</f>
        <v>0</v>
      </c>
      <c r="J133" s="245"/>
      <c r="K133" s="246">
        <f>ROUND(E133*J133,2)</f>
        <v>0</v>
      </c>
      <c r="L133" s="246">
        <v>21</v>
      </c>
      <c r="M133" s="246">
        <f>G133*(1+L133/100)</f>
        <v>0</v>
      </c>
      <c r="N133" s="246">
        <v>0</v>
      </c>
      <c r="O133" s="246">
        <f>ROUND(E133*N133,2)</f>
        <v>0</v>
      </c>
      <c r="P133" s="246">
        <v>0</v>
      </c>
      <c r="Q133" s="246">
        <f>ROUND(E133*P133,2)</f>
        <v>0</v>
      </c>
      <c r="R133" s="246"/>
      <c r="S133" s="246" t="s">
        <v>418</v>
      </c>
      <c r="T133" s="247" t="s">
        <v>419</v>
      </c>
      <c r="U133" s="226">
        <v>0</v>
      </c>
      <c r="V133" s="226">
        <f>ROUND(E133*U133,2)</f>
        <v>0</v>
      </c>
      <c r="W133" s="226"/>
      <c r="X133" s="226" t="s">
        <v>248</v>
      </c>
      <c r="Y133" s="216"/>
      <c r="Z133" s="216"/>
      <c r="AA133" s="216"/>
      <c r="AB133" s="216"/>
      <c r="AC133" s="216"/>
      <c r="AD133" s="216"/>
      <c r="AE133" s="216"/>
      <c r="AF133" s="216"/>
      <c r="AG133" s="216" t="s">
        <v>249</v>
      </c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outlineLevel="1" x14ac:dyDescent="0.2">
      <c r="A134" s="223"/>
      <c r="B134" s="224"/>
      <c r="C134" s="263" t="s">
        <v>1707</v>
      </c>
      <c r="D134" s="228"/>
      <c r="E134" s="229">
        <v>1</v>
      </c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16"/>
      <c r="Z134" s="216"/>
      <c r="AA134" s="216"/>
      <c r="AB134" s="216"/>
      <c r="AC134" s="216"/>
      <c r="AD134" s="216"/>
      <c r="AE134" s="216"/>
      <c r="AF134" s="216"/>
      <c r="AG134" s="216" t="s">
        <v>253</v>
      </c>
      <c r="AH134" s="216">
        <v>0</v>
      </c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outlineLevel="1" x14ac:dyDescent="0.2">
      <c r="A135" s="251">
        <v>43</v>
      </c>
      <c r="B135" s="252" t="s">
        <v>1713</v>
      </c>
      <c r="C135" s="265" t="s">
        <v>1714</v>
      </c>
      <c r="D135" s="253" t="s">
        <v>603</v>
      </c>
      <c r="E135" s="254">
        <v>26</v>
      </c>
      <c r="F135" s="255"/>
      <c r="G135" s="256">
        <f>ROUND(E135*F135,2)</f>
        <v>0</v>
      </c>
      <c r="H135" s="255"/>
      <c r="I135" s="256">
        <f>ROUND(E135*H135,2)</f>
        <v>0</v>
      </c>
      <c r="J135" s="255"/>
      <c r="K135" s="256">
        <f>ROUND(E135*J135,2)</f>
        <v>0</v>
      </c>
      <c r="L135" s="256">
        <v>21</v>
      </c>
      <c r="M135" s="256">
        <f>G135*(1+L135/100)</f>
        <v>0</v>
      </c>
      <c r="N135" s="256">
        <v>0</v>
      </c>
      <c r="O135" s="256">
        <f>ROUND(E135*N135,2)</f>
        <v>0</v>
      </c>
      <c r="P135" s="256">
        <v>0</v>
      </c>
      <c r="Q135" s="256">
        <f>ROUND(E135*P135,2)</f>
        <v>0</v>
      </c>
      <c r="R135" s="256"/>
      <c r="S135" s="256" t="s">
        <v>418</v>
      </c>
      <c r="T135" s="257" t="s">
        <v>419</v>
      </c>
      <c r="U135" s="226">
        <v>0</v>
      </c>
      <c r="V135" s="226">
        <f>ROUND(E135*U135,2)</f>
        <v>0</v>
      </c>
      <c r="W135" s="226"/>
      <c r="X135" s="226" t="s">
        <v>248</v>
      </c>
      <c r="Y135" s="216"/>
      <c r="Z135" s="216"/>
      <c r="AA135" s="216"/>
      <c r="AB135" s="216"/>
      <c r="AC135" s="216"/>
      <c r="AD135" s="216"/>
      <c r="AE135" s="216"/>
      <c r="AF135" s="216"/>
      <c r="AG135" s="216" t="s">
        <v>249</v>
      </c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outlineLevel="1" x14ac:dyDescent="0.2">
      <c r="A136" s="241">
        <v>44</v>
      </c>
      <c r="B136" s="242" t="s">
        <v>1715</v>
      </c>
      <c r="C136" s="261" t="s">
        <v>1716</v>
      </c>
      <c r="D136" s="243" t="s">
        <v>603</v>
      </c>
      <c r="E136" s="244">
        <v>1</v>
      </c>
      <c r="F136" s="245"/>
      <c r="G136" s="246">
        <f>ROUND(E136*F136,2)</f>
        <v>0</v>
      </c>
      <c r="H136" s="245"/>
      <c r="I136" s="246">
        <f>ROUND(E136*H136,2)</f>
        <v>0</v>
      </c>
      <c r="J136" s="245"/>
      <c r="K136" s="246">
        <f>ROUND(E136*J136,2)</f>
        <v>0</v>
      </c>
      <c r="L136" s="246">
        <v>21</v>
      </c>
      <c r="M136" s="246">
        <f>G136*(1+L136/100)</f>
        <v>0</v>
      </c>
      <c r="N136" s="246">
        <v>0</v>
      </c>
      <c r="O136" s="246">
        <f>ROUND(E136*N136,2)</f>
        <v>0</v>
      </c>
      <c r="P136" s="246">
        <v>0</v>
      </c>
      <c r="Q136" s="246">
        <f>ROUND(E136*P136,2)</f>
        <v>0</v>
      </c>
      <c r="R136" s="246"/>
      <c r="S136" s="246" t="s">
        <v>418</v>
      </c>
      <c r="T136" s="247" t="s">
        <v>419</v>
      </c>
      <c r="U136" s="226">
        <v>0</v>
      </c>
      <c r="V136" s="226">
        <f>ROUND(E136*U136,2)</f>
        <v>0</v>
      </c>
      <c r="W136" s="226"/>
      <c r="X136" s="226" t="s">
        <v>248</v>
      </c>
      <c r="Y136" s="216"/>
      <c r="Z136" s="216"/>
      <c r="AA136" s="216"/>
      <c r="AB136" s="216"/>
      <c r="AC136" s="216"/>
      <c r="AD136" s="216"/>
      <c r="AE136" s="216"/>
      <c r="AF136" s="216"/>
      <c r="AG136" s="216" t="s">
        <v>249</v>
      </c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outlineLevel="1" x14ac:dyDescent="0.2">
      <c r="A137" s="223"/>
      <c r="B137" s="224"/>
      <c r="C137" s="263" t="s">
        <v>879</v>
      </c>
      <c r="D137" s="228"/>
      <c r="E137" s="229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16"/>
      <c r="Z137" s="216"/>
      <c r="AA137" s="216"/>
      <c r="AB137" s="216"/>
      <c r="AC137" s="216"/>
      <c r="AD137" s="216"/>
      <c r="AE137" s="216"/>
      <c r="AF137" s="216"/>
      <c r="AG137" s="216" t="s">
        <v>253</v>
      </c>
      <c r="AH137" s="216">
        <v>0</v>
      </c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outlineLevel="1" x14ac:dyDescent="0.2">
      <c r="A138" s="223"/>
      <c r="B138" s="224"/>
      <c r="C138" s="263" t="s">
        <v>1717</v>
      </c>
      <c r="D138" s="228"/>
      <c r="E138" s="229">
        <v>1</v>
      </c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16"/>
      <c r="Z138" s="216"/>
      <c r="AA138" s="216"/>
      <c r="AB138" s="216"/>
      <c r="AC138" s="216"/>
      <c r="AD138" s="216"/>
      <c r="AE138" s="216"/>
      <c r="AF138" s="216"/>
      <c r="AG138" s="216" t="s">
        <v>253</v>
      </c>
      <c r="AH138" s="216">
        <v>0</v>
      </c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outlineLevel="1" x14ac:dyDescent="0.2">
      <c r="A139" s="241">
        <v>45</v>
      </c>
      <c r="B139" s="242" t="s">
        <v>1718</v>
      </c>
      <c r="C139" s="261" t="s">
        <v>1719</v>
      </c>
      <c r="D139" s="243" t="s">
        <v>603</v>
      </c>
      <c r="E139" s="244">
        <v>1</v>
      </c>
      <c r="F139" s="245"/>
      <c r="G139" s="246">
        <f>ROUND(E139*F139,2)</f>
        <v>0</v>
      </c>
      <c r="H139" s="245"/>
      <c r="I139" s="246">
        <f>ROUND(E139*H139,2)</f>
        <v>0</v>
      </c>
      <c r="J139" s="245"/>
      <c r="K139" s="246">
        <f>ROUND(E139*J139,2)</f>
        <v>0</v>
      </c>
      <c r="L139" s="246">
        <v>21</v>
      </c>
      <c r="M139" s="246">
        <f>G139*(1+L139/100)</f>
        <v>0</v>
      </c>
      <c r="N139" s="246">
        <v>0</v>
      </c>
      <c r="O139" s="246">
        <f>ROUND(E139*N139,2)</f>
        <v>0</v>
      </c>
      <c r="P139" s="246">
        <v>0</v>
      </c>
      <c r="Q139" s="246">
        <f>ROUND(E139*P139,2)</f>
        <v>0</v>
      </c>
      <c r="R139" s="246"/>
      <c r="S139" s="246" t="s">
        <v>418</v>
      </c>
      <c r="T139" s="247" t="s">
        <v>419</v>
      </c>
      <c r="U139" s="226">
        <v>0</v>
      </c>
      <c r="V139" s="226">
        <f>ROUND(E139*U139,2)</f>
        <v>0</v>
      </c>
      <c r="W139" s="226"/>
      <c r="X139" s="226" t="s">
        <v>248</v>
      </c>
      <c r="Y139" s="216"/>
      <c r="Z139" s="216"/>
      <c r="AA139" s="216"/>
      <c r="AB139" s="216"/>
      <c r="AC139" s="216"/>
      <c r="AD139" s="216"/>
      <c r="AE139" s="216"/>
      <c r="AF139" s="216"/>
      <c r="AG139" s="216" t="s">
        <v>249</v>
      </c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23"/>
      <c r="B140" s="224"/>
      <c r="C140" s="263" t="s">
        <v>879</v>
      </c>
      <c r="D140" s="228"/>
      <c r="E140" s="229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16"/>
      <c r="Z140" s="216"/>
      <c r="AA140" s="216"/>
      <c r="AB140" s="216"/>
      <c r="AC140" s="216"/>
      <c r="AD140" s="216"/>
      <c r="AE140" s="216"/>
      <c r="AF140" s="216"/>
      <c r="AG140" s="216" t="s">
        <v>253</v>
      </c>
      <c r="AH140" s="216">
        <v>0</v>
      </c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outlineLevel="1" x14ac:dyDescent="0.2">
      <c r="A141" s="223"/>
      <c r="B141" s="224"/>
      <c r="C141" s="263" t="s">
        <v>1720</v>
      </c>
      <c r="D141" s="228"/>
      <c r="E141" s="229">
        <v>1</v>
      </c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16"/>
      <c r="Z141" s="216"/>
      <c r="AA141" s="216"/>
      <c r="AB141" s="216"/>
      <c r="AC141" s="216"/>
      <c r="AD141" s="216"/>
      <c r="AE141" s="216"/>
      <c r="AF141" s="216"/>
      <c r="AG141" s="216" t="s">
        <v>253</v>
      </c>
      <c r="AH141" s="216">
        <v>0</v>
      </c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41">
        <v>46</v>
      </c>
      <c r="B142" s="242" t="s">
        <v>1721</v>
      </c>
      <c r="C142" s="261" t="s">
        <v>1722</v>
      </c>
      <c r="D142" s="243" t="s">
        <v>329</v>
      </c>
      <c r="E142" s="244">
        <v>252</v>
      </c>
      <c r="F142" s="245"/>
      <c r="G142" s="246">
        <f>ROUND(E142*F142,2)</f>
        <v>0</v>
      </c>
      <c r="H142" s="245"/>
      <c r="I142" s="246">
        <f>ROUND(E142*H142,2)</f>
        <v>0</v>
      </c>
      <c r="J142" s="245"/>
      <c r="K142" s="246">
        <f>ROUND(E142*J142,2)</f>
        <v>0</v>
      </c>
      <c r="L142" s="246">
        <v>21</v>
      </c>
      <c r="M142" s="246">
        <f>G142*(1+L142/100)</f>
        <v>0</v>
      </c>
      <c r="N142" s="246">
        <v>0</v>
      </c>
      <c r="O142" s="246">
        <f>ROUND(E142*N142,2)</f>
        <v>0</v>
      </c>
      <c r="P142" s="246">
        <v>0</v>
      </c>
      <c r="Q142" s="246">
        <f>ROUND(E142*P142,2)</f>
        <v>0</v>
      </c>
      <c r="R142" s="246"/>
      <c r="S142" s="246" t="s">
        <v>418</v>
      </c>
      <c r="T142" s="247" t="s">
        <v>419</v>
      </c>
      <c r="U142" s="226">
        <v>0</v>
      </c>
      <c r="V142" s="226">
        <f>ROUND(E142*U142,2)</f>
        <v>0</v>
      </c>
      <c r="W142" s="226"/>
      <c r="X142" s="226" t="s">
        <v>248</v>
      </c>
      <c r="Y142" s="216"/>
      <c r="Z142" s="216"/>
      <c r="AA142" s="216"/>
      <c r="AB142" s="216"/>
      <c r="AC142" s="216"/>
      <c r="AD142" s="216"/>
      <c r="AE142" s="216"/>
      <c r="AF142" s="216"/>
      <c r="AG142" s="216" t="s">
        <v>249</v>
      </c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23"/>
      <c r="B143" s="224"/>
      <c r="C143" s="263" t="s">
        <v>1723</v>
      </c>
      <c r="D143" s="228"/>
      <c r="E143" s="229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16"/>
      <c r="Z143" s="216"/>
      <c r="AA143" s="216"/>
      <c r="AB143" s="216"/>
      <c r="AC143" s="216"/>
      <c r="AD143" s="216"/>
      <c r="AE143" s="216"/>
      <c r="AF143" s="216"/>
      <c r="AG143" s="216" t="s">
        <v>253</v>
      </c>
      <c r="AH143" s="216">
        <v>0</v>
      </c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outlineLevel="1" x14ac:dyDescent="0.2">
      <c r="A144" s="223"/>
      <c r="B144" s="224"/>
      <c r="C144" s="263" t="s">
        <v>1724</v>
      </c>
      <c r="D144" s="228"/>
      <c r="E144" s="229">
        <v>252</v>
      </c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16"/>
      <c r="Z144" s="216"/>
      <c r="AA144" s="216"/>
      <c r="AB144" s="216"/>
      <c r="AC144" s="216"/>
      <c r="AD144" s="216"/>
      <c r="AE144" s="216"/>
      <c r="AF144" s="216"/>
      <c r="AG144" s="216" t="s">
        <v>253</v>
      </c>
      <c r="AH144" s="216">
        <v>0</v>
      </c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51">
        <v>47</v>
      </c>
      <c r="B145" s="252" t="s">
        <v>1725</v>
      </c>
      <c r="C145" s="265" t="s">
        <v>1726</v>
      </c>
      <c r="D145" s="253" t="s">
        <v>603</v>
      </c>
      <c r="E145" s="254">
        <v>6</v>
      </c>
      <c r="F145" s="255"/>
      <c r="G145" s="256">
        <f>ROUND(E145*F145,2)</f>
        <v>0</v>
      </c>
      <c r="H145" s="255"/>
      <c r="I145" s="256">
        <f>ROUND(E145*H145,2)</f>
        <v>0</v>
      </c>
      <c r="J145" s="255"/>
      <c r="K145" s="256">
        <f>ROUND(E145*J145,2)</f>
        <v>0</v>
      </c>
      <c r="L145" s="256">
        <v>21</v>
      </c>
      <c r="M145" s="256">
        <f>G145*(1+L145/100)</f>
        <v>0</v>
      </c>
      <c r="N145" s="256">
        <v>0</v>
      </c>
      <c r="O145" s="256">
        <f>ROUND(E145*N145,2)</f>
        <v>0</v>
      </c>
      <c r="P145" s="256">
        <v>0</v>
      </c>
      <c r="Q145" s="256">
        <f>ROUND(E145*P145,2)</f>
        <v>0</v>
      </c>
      <c r="R145" s="256"/>
      <c r="S145" s="256" t="s">
        <v>418</v>
      </c>
      <c r="T145" s="257" t="s">
        <v>419</v>
      </c>
      <c r="U145" s="226">
        <v>0</v>
      </c>
      <c r="V145" s="226">
        <f>ROUND(E145*U145,2)</f>
        <v>0</v>
      </c>
      <c r="W145" s="226"/>
      <c r="X145" s="226" t="s">
        <v>248</v>
      </c>
      <c r="Y145" s="216"/>
      <c r="Z145" s="216"/>
      <c r="AA145" s="216"/>
      <c r="AB145" s="216"/>
      <c r="AC145" s="216"/>
      <c r="AD145" s="216"/>
      <c r="AE145" s="216"/>
      <c r="AF145" s="216"/>
      <c r="AG145" s="216" t="s">
        <v>249</v>
      </c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ht="22.5" outlineLevel="1" x14ac:dyDescent="0.2">
      <c r="A146" s="241">
        <v>48</v>
      </c>
      <c r="B146" s="242" t="s">
        <v>1727</v>
      </c>
      <c r="C146" s="261" t="s">
        <v>1728</v>
      </c>
      <c r="D146" s="243" t="s">
        <v>329</v>
      </c>
      <c r="E146" s="244">
        <v>132.30000000000001</v>
      </c>
      <c r="F146" s="245"/>
      <c r="G146" s="246">
        <f>ROUND(E146*F146,2)</f>
        <v>0</v>
      </c>
      <c r="H146" s="245"/>
      <c r="I146" s="246">
        <f>ROUND(E146*H146,2)</f>
        <v>0</v>
      </c>
      <c r="J146" s="245"/>
      <c r="K146" s="246">
        <f>ROUND(E146*J146,2)</f>
        <v>0</v>
      </c>
      <c r="L146" s="246">
        <v>21</v>
      </c>
      <c r="M146" s="246">
        <f>G146*(1+L146/100)</f>
        <v>0</v>
      </c>
      <c r="N146" s="246">
        <v>8.0000000000000004E-4</v>
      </c>
      <c r="O146" s="246">
        <f>ROUND(E146*N146,2)</f>
        <v>0.11</v>
      </c>
      <c r="P146" s="246">
        <v>0</v>
      </c>
      <c r="Q146" s="246">
        <f>ROUND(E146*P146,2)</f>
        <v>0</v>
      </c>
      <c r="R146" s="246" t="s">
        <v>316</v>
      </c>
      <c r="S146" s="246" t="s">
        <v>246</v>
      </c>
      <c r="T146" s="247" t="s">
        <v>247</v>
      </c>
      <c r="U146" s="226">
        <v>0</v>
      </c>
      <c r="V146" s="226">
        <f>ROUND(E146*U146,2)</f>
        <v>0</v>
      </c>
      <c r="W146" s="226"/>
      <c r="X146" s="226" t="s">
        <v>317</v>
      </c>
      <c r="Y146" s="216"/>
      <c r="Z146" s="216"/>
      <c r="AA146" s="216"/>
      <c r="AB146" s="216"/>
      <c r="AC146" s="216"/>
      <c r="AD146" s="216"/>
      <c r="AE146" s="216"/>
      <c r="AF146" s="216"/>
      <c r="AG146" s="216" t="s">
        <v>318</v>
      </c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23"/>
      <c r="B147" s="224"/>
      <c r="C147" s="263" t="s">
        <v>1729</v>
      </c>
      <c r="D147" s="228"/>
      <c r="E147" s="229">
        <v>132.30000000000001</v>
      </c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16"/>
      <c r="Z147" s="216"/>
      <c r="AA147" s="216"/>
      <c r="AB147" s="216"/>
      <c r="AC147" s="216"/>
      <c r="AD147" s="216"/>
      <c r="AE147" s="216"/>
      <c r="AF147" s="216"/>
      <c r="AG147" s="216" t="s">
        <v>253</v>
      </c>
      <c r="AH147" s="216">
        <v>0</v>
      </c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41">
        <v>49</v>
      </c>
      <c r="B148" s="242" t="s">
        <v>1730</v>
      </c>
      <c r="C148" s="261" t="s">
        <v>1731</v>
      </c>
      <c r="D148" s="243" t="s">
        <v>329</v>
      </c>
      <c r="E148" s="244">
        <v>264.60000000000002</v>
      </c>
      <c r="F148" s="245"/>
      <c r="G148" s="246">
        <f>ROUND(E148*F148,2)</f>
        <v>0</v>
      </c>
      <c r="H148" s="245"/>
      <c r="I148" s="246">
        <f>ROUND(E148*H148,2)</f>
        <v>0</v>
      </c>
      <c r="J148" s="245"/>
      <c r="K148" s="246">
        <f>ROUND(E148*J148,2)</f>
        <v>0</v>
      </c>
      <c r="L148" s="246">
        <v>21</v>
      </c>
      <c r="M148" s="246">
        <f>G148*(1+L148/100)</f>
        <v>0</v>
      </c>
      <c r="N148" s="246">
        <v>0</v>
      </c>
      <c r="O148" s="246">
        <f>ROUND(E148*N148,2)</f>
        <v>0</v>
      </c>
      <c r="P148" s="246">
        <v>0</v>
      </c>
      <c r="Q148" s="246">
        <f>ROUND(E148*P148,2)</f>
        <v>0</v>
      </c>
      <c r="R148" s="246" t="s">
        <v>316</v>
      </c>
      <c r="S148" s="246" t="s">
        <v>246</v>
      </c>
      <c r="T148" s="247" t="s">
        <v>247</v>
      </c>
      <c r="U148" s="226">
        <v>0</v>
      </c>
      <c r="V148" s="226">
        <f>ROUND(E148*U148,2)</f>
        <v>0</v>
      </c>
      <c r="W148" s="226"/>
      <c r="X148" s="226" t="s">
        <v>317</v>
      </c>
      <c r="Y148" s="216"/>
      <c r="Z148" s="216"/>
      <c r="AA148" s="216"/>
      <c r="AB148" s="216"/>
      <c r="AC148" s="216"/>
      <c r="AD148" s="216"/>
      <c r="AE148" s="216"/>
      <c r="AF148" s="216"/>
      <c r="AG148" s="216" t="s">
        <v>318</v>
      </c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23"/>
      <c r="B149" s="224"/>
      <c r="C149" s="263" t="s">
        <v>1732</v>
      </c>
      <c r="D149" s="228"/>
      <c r="E149" s="229">
        <v>264.60000000000002</v>
      </c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16"/>
      <c r="Z149" s="216"/>
      <c r="AA149" s="216"/>
      <c r="AB149" s="216"/>
      <c r="AC149" s="216"/>
      <c r="AD149" s="216"/>
      <c r="AE149" s="216"/>
      <c r="AF149" s="216"/>
      <c r="AG149" s="216" t="s">
        <v>253</v>
      </c>
      <c r="AH149" s="216">
        <v>0</v>
      </c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ht="22.5" outlineLevel="1" x14ac:dyDescent="0.2">
      <c r="A150" s="241">
        <v>50</v>
      </c>
      <c r="B150" s="242" t="s">
        <v>1733</v>
      </c>
      <c r="C150" s="261" t="s">
        <v>1734</v>
      </c>
      <c r="D150" s="243" t="s">
        <v>639</v>
      </c>
      <c r="E150" s="244">
        <v>20</v>
      </c>
      <c r="F150" s="245"/>
      <c r="G150" s="246">
        <f>ROUND(E150*F150,2)</f>
        <v>0</v>
      </c>
      <c r="H150" s="245"/>
      <c r="I150" s="246">
        <f>ROUND(E150*H150,2)</f>
        <v>0</v>
      </c>
      <c r="J150" s="245"/>
      <c r="K150" s="246">
        <f>ROUND(E150*J150,2)</f>
        <v>0</v>
      </c>
      <c r="L150" s="246">
        <v>21</v>
      </c>
      <c r="M150" s="246">
        <f>G150*(1+L150/100)</f>
        <v>0</v>
      </c>
      <c r="N150" s="246">
        <v>0</v>
      </c>
      <c r="O150" s="246">
        <f>ROUND(E150*N150,2)</f>
        <v>0</v>
      </c>
      <c r="P150" s="246">
        <v>0</v>
      </c>
      <c r="Q150" s="246">
        <f>ROUND(E150*P150,2)</f>
        <v>0</v>
      </c>
      <c r="R150" s="246" t="s">
        <v>316</v>
      </c>
      <c r="S150" s="246" t="s">
        <v>246</v>
      </c>
      <c r="T150" s="247" t="s">
        <v>247</v>
      </c>
      <c r="U150" s="226">
        <v>0</v>
      </c>
      <c r="V150" s="226">
        <f>ROUND(E150*U150,2)</f>
        <v>0</v>
      </c>
      <c r="W150" s="226"/>
      <c r="X150" s="226" t="s">
        <v>317</v>
      </c>
      <c r="Y150" s="216"/>
      <c r="Z150" s="216"/>
      <c r="AA150" s="216"/>
      <c r="AB150" s="216"/>
      <c r="AC150" s="216"/>
      <c r="AD150" s="216"/>
      <c r="AE150" s="216"/>
      <c r="AF150" s="216"/>
      <c r="AG150" s="216" t="s">
        <v>318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23"/>
      <c r="B151" s="224"/>
      <c r="C151" s="263" t="s">
        <v>1735</v>
      </c>
      <c r="D151" s="228"/>
      <c r="E151" s="229">
        <v>20</v>
      </c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16"/>
      <c r="Z151" s="216"/>
      <c r="AA151" s="216"/>
      <c r="AB151" s="216"/>
      <c r="AC151" s="216"/>
      <c r="AD151" s="216"/>
      <c r="AE151" s="216"/>
      <c r="AF151" s="216"/>
      <c r="AG151" s="216" t="s">
        <v>253</v>
      </c>
      <c r="AH151" s="216">
        <v>0</v>
      </c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ht="22.5" outlineLevel="1" x14ac:dyDescent="0.2">
      <c r="A152" s="241">
        <v>51</v>
      </c>
      <c r="B152" s="242" t="s">
        <v>1736</v>
      </c>
      <c r="C152" s="261" t="s">
        <v>1737</v>
      </c>
      <c r="D152" s="243" t="s">
        <v>639</v>
      </c>
      <c r="E152" s="244">
        <v>43</v>
      </c>
      <c r="F152" s="245"/>
      <c r="G152" s="246">
        <f>ROUND(E152*F152,2)</f>
        <v>0</v>
      </c>
      <c r="H152" s="245"/>
      <c r="I152" s="246">
        <f>ROUND(E152*H152,2)</f>
        <v>0</v>
      </c>
      <c r="J152" s="245"/>
      <c r="K152" s="246">
        <f>ROUND(E152*J152,2)</f>
        <v>0</v>
      </c>
      <c r="L152" s="246">
        <v>21</v>
      </c>
      <c r="M152" s="246">
        <f>G152*(1+L152/100)</f>
        <v>0</v>
      </c>
      <c r="N152" s="246">
        <v>2E-3</v>
      </c>
      <c r="O152" s="246">
        <f>ROUND(E152*N152,2)</f>
        <v>0.09</v>
      </c>
      <c r="P152" s="246">
        <v>0</v>
      </c>
      <c r="Q152" s="246">
        <f>ROUND(E152*P152,2)</f>
        <v>0</v>
      </c>
      <c r="R152" s="246" t="s">
        <v>316</v>
      </c>
      <c r="S152" s="246" t="s">
        <v>246</v>
      </c>
      <c r="T152" s="247" t="s">
        <v>247</v>
      </c>
      <c r="U152" s="226">
        <v>0</v>
      </c>
      <c r="V152" s="226">
        <f>ROUND(E152*U152,2)</f>
        <v>0</v>
      </c>
      <c r="W152" s="226"/>
      <c r="X152" s="226" t="s">
        <v>317</v>
      </c>
      <c r="Y152" s="216"/>
      <c r="Z152" s="216"/>
      <c r="AA152" s="216"/>
      <c r="AB152" s="216"/>
      <c r="AC152" s="216"/>
      <c r="AD152" s="216"/>
      <c r="AE152" s="216"/>
      <c r="AF152" s="216"/>
      <c r="AG152" s="216" t="s">
        <v>318</v>
      </c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23"/>
      <c r="B153" s="224"/>
      <c r="C153" s="263" t="s">
        <v>1738</v>
      </c>
      <c r="D153" s="228"/>
      <c r="E153" s="229">
        <v>43</v>
      </c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16"/>
      <c r="Z153" s="216"/>
      <c r="AA153" s="216"/>
      <c r="AB153" s="216"/>
      <c r="AC153" s="216"/>
      <c r="AD153" s="216"/>
      <c r="AE153" s="216"/>
      <c r="AF153" s="216"/>
      <c r="AG153" s="216" t="s">
        <v>253</v>
      </c>
      <c r="AH153" s="216">
        <v>0</v>
      </c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ht="22.5" outlineLevel="1" x14ac:dyDescent="0.2">
      <c r="A154" s="251">
        <v>52</v>
      </c>
      <c r="B154" s="252" t="s">
        <v>1739</v>
      </c>
      <c r="C154" s="265" t="s">
        <v>1740</v>
      </c>
      <c r="D154" s="253" t="s">
        <v>639</v>
      </c>
      <c r="E154" s="254">
        <v>26</v>
      </c>
      <c r="F154" s="255"/>
      <c r="G154" s="256">
        <f>ROUND(E154*F154,2)</f>
        <v>0</v>
      </c>
      <c r="H154" s="255"/>
      <c r="I154" s="256">
        <f>ROUND(E154*H154,2)</f>
        <v>0</v>
      </c>
      <c r="J154" s="255"/>
      <c r="K154" s="256">
        <f>ROUND(E154*J154,2)</f>
        <v>0</v>
      </c>
      <c r="L154" s="256">
        <v>21</v>
      </c>
      <c r="M154" s="256">
        <f>G154*(1+L154/100)</f>
        <v>0</v>
      </c>
      <c r="N154" s="256">
        <v>2.8999999999999998E-3</v>
      </c>
      <c r="O154" s="256">
        <f>ROUND(E154*N154,2)</f>
        <v>0.08</v>
      </c>
      <c r="P154" s="256">
        <v>0</v>
      </c>
      <c r="Q154" s="256">
        <f>ROUND(E154*P154,2)</f>
        <v>0</v>
      </c>
      <c r="R154" s="256" t="s">
        <v>316</v>
      </c>
      <c r="S154" s="256" t="s">
        <v>246</v>
      </c>
      <c r="T154" s="257" t="s">
        <v>247</v>
      </c>
      <c r="U154" s="226">
        <v>0</v>
      </c>
      <c r="V154" s="226">
        <f>ROUND(E154*U154,2)</f>
        <v>0</v>
      </c>
      <c r="W154" s="226"/>
      <c r="X154" s="226" t="s">
        <v>317</v>
      </c>
      <c r="Y154" s="216"/>
      <c r="Z154" s="216"/>
      <c r="AA154" s="216"/>
      <c r="AB154" s="216"/>
      <c r="AC154" s="216"/>
      <c r="AD154" s="216"/>
      <c r="AE154" s="216"/>
      <c r="AF154" s="216"/>
      <c r="AG154" s="216" t="s">
        <v>318</v>
      </c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ht="22.5" outlineLevel="1" x14ac:dyDescent="0.2">
      <c r="A155" s="241">
        <v>53</v>
      </c>
      <c r="B155" s="242" t="s">
        <v>912</v>
      </c>
      <c r="C155" s="261" t="s">
        <v>913</v>
      </c>
      <c r="D155" s="243" t="s">
        <v>639</v>
      </c>
      <c r="E155" s="244">
        <v>20</v>
      </c>
      <c r="F155" s="245"/>
      <c r="G155" s="246">
        <f>ROUND(E155*F155,2)</f>
        <v>0</v>
      </c>
      <c r="H155" s="245"/>
      <c r="I155" s="246">
        <f>ROUND(E155*H155,2)</f>
        <v>0</v>
      </c>
      <c r="J155" s="245"/>
      <c r="K155" s="246">
        <f>ROUND(E155*J155,2)</f>
        <v>0</v>
      </c>
      <c r="L155" s="246">
        <v>21</v>
      </c>
      <c r="M155" s="246">
        <f>G155*(1+L155/100)</f>
        <v>0</v>
      </c>
      <c r="N155" s="246">
        <v>2E-3</v>
      </c>
      <c r="O155" s="246">
        <f>ROUND(E155*N155,2)</f>
        <v>0.04</v>
      </c>
      <c r="P155" s="246">
        <v>0</v>
      </c>
      <c r="Q155" s="246">
        <f>ROUND(E155*P155,2)</f>
        <v>0</v>
      </c>
      <c r="R155" s="246" t="s">
        <v>316</v>
      </c>
      <c r="S155" s="246" t="s">
        <v>246</v>
      </c>
      <c r="T155" s="247" t="s">
        <v>247</v>
      </c>
      <c r="U155" s="226">
        <v>0</v>
      </c>
      <c r="V155" s="226">
        <f>ROUND(E155*U155,2)</f>
        <v>0</v>
      </c>
      <c r="W155" s="226"/>
      <c r="X155" s="226" t="s">
        <v>317</v>
      </c>
      <c r="Y155" s="216"/>
      <c r="Z155" s="216"/>
      <c r="AA155" s="216"/>
      <c r="AB155" s="216"/>
      <c r="AC155" s="216"/>
      <c r="AD155" s="216"/>
      <c r="AE155" s="216"/>
      <c r="AF155" s="216"/>
      <c r="AG155" s="216" t="s">
        <v>318</v>
      </c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23"/>
      <c r="B156" s="224"/>
      <c r="C156" s="263" t="s">
        <v>1735</v>
      </c>
      <c r="D156" s="228"/>
      <c r="E156" s="229">
        <v>20</v>
      </c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16"/>
      <c r="Z156" s="216"/>
      <c r="AA156" s="216"/>
      <c r="AB156" s="216"/>
      <c r="AC156" s="216"/>
      <c r="AD156" s="216"/>
      <c r="AE156" s="216"/>
      <c r="AF156" s="216"/>
      <c r="AG156" s="216" t="s">
        <v>253</v>
      </c>
      <c r="AH156" s="216">
        <v>0</v>
      </c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ht="22.5" outlineLevel="1" x14ac:dyDescent="0.2">
      <c r="A157" s="241">
        <v>54</v>
      </c>
      <c r="B157" s="242" t="s">
        <v>1741</v>
      </c>
      <c r="C157" s="261" t="s">
        <v>1742</v>
      </c>
      <c r="D157" s="243" t="s">
        <v>639</v>
      </c>
      <c r="E157" s="244">
        <v>8</v>
      </c>
      <c r="F157" s="245"/>
      <c r="G157" s="246">
        <f>ROUND(E157*F157,2)</f>
        <v>0</v>
      </c>
      <c r="H157" s="245"/>
      <c r="I157" s="246">
        <f>ROUND(E157*H157,2)</f>
        <v>0</v>
      </c>
      <c r="J157" s="245"/>
      <c r="K157" s="246">
        <f>ROUND(E157*J157,2)</f>
        <v>0</v>
      </c>
      <c r="L157" s="246">
        <v>21</v>
      </c>
      <c r="M157" s="246">
        <f>G157*(1+L157/100)</f>
        <v>0</v>
      </c>
      <c r="N157" s="246">
        <v>2.7000000000000001E-3</v>
      </c>
      <c r="O157" s="246">
        <f>ROUND(E157*N157,2)</f>
        <v>0.02</v>
      </c>
      <c r="P157" s="246">
        <v>0</v>
      </c>
      <c r="Q157" s="246">
        <f>ROUND(E157*P157,2)</f>
        <v>0</v>
      </c>
      <c r="R157" s="246" t="s">
        <v>316</v>
      </c>
      <c r="S157" s="246" t="s">
        <v>246</v>
      </c>
      <c r="T157" s="247" t="s">
        <v>247</v>
      </c>
      <c r="U157" s="226">
        <v>0</v>
      </c>
      <c r="V157" s="226">
        <f>ROUND(E157*U157,2)</f>
        <v>0</v>
      </c>
      <c r="W157" s="226"/>
      <c r="X157" s="226" t="s">
        <v>317</v>
      </c>
      <c r="Y157" s="216"/>
      <c r="Z157" s="216"/>
      <c r="AA157" s="216"/>
      <c r="AB157" s="216"/>
      <c r="AC157" s="216"/>
      <c r="AD157" s="216"/>
      <c r="AE157" s="216"/>
      <c r="AF157" s="216"/>
      <c r="AG157" s="216" t="s">
        <v>318</v>
      </c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outlineLevel="1" x14ac:dyDescent="0.2">
      <c r="A158" s="223"/>
      <c r="B158" s="224"/>
      <c r="C158" s="263" t="s">
        <v>1743</v>
      </c>
      <c r="D158" s="228"/>
      <c r="E158" s="229">
        <v>8</v>
      </c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16"/>
      <c r="Z158" s="216"/>
      <c r="AA158" s="216"/>
      <c r="AB158" s="216"/>
      <c r="AC158" s="216"/>
      <c r="AD158" s="216"/>
      <c r="AE158" s="216"/>
      <c r="AF158" s="216"/>
      <c r="AG158" s="216" t="s">
        <v>253</v>
      </c>
      <c r="AH158" s="216">
        <v>0</v>
      </c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</row>
    <row r="159" spans="1:60" outlineLevel="1" x14ac:dyDescent="0.2">
      <c r="A159" s="223">
        <v>55</v>
      </c>
      <c r="B159" s="224" t="s">
        <v>915</v>
      </c>
      <c r="C159" s="273" t="s">
        <v>916</v>
      </c>
      <c r="D159" s="225" t="s">
        <v>0</v>
      </c>
      <c r="E159" s="271"/>
      <c r="F159" s="227"/>
      <c r="G159" s="226">
        <f>ROUND(E159*F159,2)</f>
        <v>0</v>
      </c>
      <c r="H159" s="227"/>
      <c r="I159" s="226">
        <f>ROUND(E159*H159,2)</f>
        <v>0</v>
      </c>
      <c r="J159" s="227"/>
      <c r="K159" s="226">
        <f>ROUND(E159*J159,2)</f>
        <v>0</v>
      </c>
      <c r="L159" s="226">
        <v>21</v>
      </c>
      <c r="M159" s="226">
        <f>G159*(1+L159/100)</f>
        <v>0</v>
      </c>
      <c r="N159" s="226">
        <v>0</v>
      </c>
      <c r="O159" s="226">
        <f>ROUND(E159*N159,2)</f>
        <v>0</v>
      </c>
      <c r="P159" s="226">
        <v>0</v>
      </c>
      <c r="Q159" s="226">
        <f>ROUND(E159*P159,2)</f>
        <v>0</v>
      </c>
      <c r="R159" s="226" t="s">
        <v>875</v>
      </c>
      <c r="S159" s="226" t="s">
        <v>246</v>
      </c>
      <c r="T159" s="226" t="s">
        <v>247</v>
      </c>
      <c r="U159" s="226">
        <v>0</v>
      </c>
      <c r="V159" s="226">
        <f>ROUND(E159*U159,2)</f>
        <v>0</v>
      </c>
      <c r="W159" s="226"/>
      <c r="X159" s="226" t="s">
        <v>492</v>
      </c>
      <c r="Y159" s="216"/>
      <c r="Z159" s="216"/>
      <c r="AA159" s="216"/>
      <c r="AB159" s="216"/>
      <c r="AC159" s="216"/>
      <c r="AD159" s="216"/>
      <c r="AE159" s="216"/>
      <c r="AF159" s="216"/>
      <c r="AG159" s="216" t="s">
        <v>493</v>
      </c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</row>
    <row r="160" spans="1:60" outlineLevel="1" x14ac:dyDescent="0.2">
      <c r="A160" s="223"/>
      <c r="B160" s="224"/>
      <c r="C160" s="272" t="s">
        <v>806</v>
      </c>
      <c r="D160" s="270"/>
      <c r="E160" s="270"/>
      <c r="F160" s="270"/>
      <c r="G160" s="270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16"/>
      <c r="Z160" s="216"/>
      <c r="AA160" s="216"/>
      <c r="AB160" s="216"/>
      <c r="AC160" s="216"/>
      <c r="AD160" s="216"/>
      <c r="AE160" s="216"/>
      <c r="AF160" s="216"/>
      <c r="AG160" s="216" t="s">
        <v>251</v>
      </c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</row>
    <row r="161" spans="1:60" x14ac:dyDescent="0.2">
      <c r="A161" s="231" t="s">
        <v>240</v>
      </c>
      <c r="B161" s="232" t="s">
        <v>207</v>
      </c>
      <c r="C161" s="260" t="s">
        <v>208</v>
      </c>
      <c r="D161" s="233"/>
      <c r="E161" s="234"/>
      <c r="F161" s="235"/>
      <c r="G161" s="235">
        <f>SUMIF(AG162:AG166,"&lt;&gt;NOR",G162:G166)</f>
        <v>0</v>
      </c>
      <c r="H161" s="235"/>
      <c r="I161" s="235">
        <f>SUM(I162:I166)</f>
        <v>0</v>
      </c>
      <c r="J161" s="235"/>
      <c r="K161" s="235">
        <f>SUM(K162:K166)</f>
        <v>0</v>
      </c>
      <c r="L161" s="235"/>
      <c r="M161" s="235">
        <f>SUM(M162:M166)</f>
        <v>0</v>
      </c>
      <c r="N161" s="235"/>
      <c r="O161" s="235">
        <f>SUM(O162:O166)</f>
        <v>0</v>
      </c>
      <c r="P161" s="235"/>
      <c r="Q161" s="235">
        <f>SUM(Q162:Q166)</f>
        <v>0</v>
      </c>
      <c r="R161" s="235"/>
      <c r="S161" s="235"/>
      <c r="T161" s="236"/>
      <c r="U161" s="230"/>
      <c r="V161" s="230">
        <f>SUM(V162:V166)</f>
        <v>162.32</v>
      </c>
      <c r="W161" s="230"/>
      <c r="X161" s="230"/>
      <c r="AG161" t="s">
        <v>241</v>
      </c>
    </row>
    <row r="162" spans="1:60" outlineLevel="1" x14ac:dyDescent="0.2">
      <c r="A162" s="241">
        <v>56</v>
      </c>
      <c r="B162" s="242" t="s">
        <v>514</v>
      </c>
      <c r="C162" s="261" t="s">
        <v>515</v>
      </c>
      <c r="D162" s="243" t="s">
        <v>312</v>
      </c>
      <c r="E162" s="244">
        <v>113.35587</v>
      </c>
      <c r="F162" s="245"/>
      <c r="G162" s="246">
        <f>ROUND(E162*F162,2)</f>
        <v>0</v>
      </c>
      <c r="H162" s="245"/>
      <c r="I162" s="246">
        <f>ROUND(E162*H162,2)</f>
        <v>0</v>
      </c>
      <c r="J162" s="245"/>
      <c r="K162" s="246">
        <f>ROUND(E162*J162,2)</f>
        <v>0</v>
      </c>
      <c r="L162" s="246">
        <v>21</v>
      </c>
      <c r="M162" s="246">
        <f>G162*(1+L162/100)</f>
        <v>0</v>
      </c>
      <c r="N162" s="246">
        <v>0</v>
      </c>
      <c r="O162" s="246">
        <f>ROUND(E162*N162,2)</f>
        <v>0</v>
      </c>
      <c r="P162" s="246">
        <v>0</v>
      </c>
      <c r="Q162" s="246">
        <f>ROUND(E162*P162,2)</f>
        <v>0</v>
      </c>
      <c r="R162" s="246" t="s">
        <v>471</v>
      </c>
      <c r="S162" s="246" t="s">
        <v>246</v>
      </c>
      <c r="T162" s="247" t="s">
        <v>247</v>
      </c>
      <c r="U162" s="226">
        <v>0.49</v>
      </c>
      <c r="V162" s="226">
        <f>ROUND(E162*U162,2)</f>
        <v>55.54</v>
      </c>
      <c r="W162" s="226"/>
      <c r="X162" s="226" t="s">
        <v>516</v>
      </c>
      <c r="Y162" s="216"/>
      <c r="Z162" s="216"/>
      <c r="AA162" s="216"/>
      <c r="AB162" s="216"/>
      <c r="AC162" s="216"/>
      <c r="AD162" s="216"/>
      <c r="AE162" s="216"/>
      <c r="AF162" s="216"/>
      <c r="AG162" s="216" t="s">
        <v>517</v>
      </c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</row>
    <row r="163" spans="1:60" outlineLevel="1" x14ac:dyDescent="0.2">
      <c r="A163" s="223"/>
      <c r="B163" s="224"/>
      <c r="C163" s="266" t="s">
        <v>518</v>
      </c>
      <c r="D163" s="258"/>
      <c r="E163" s="258"/>
      <c r="F163" s="258"/>
      <c r="G163" s="258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16"/>
      <c r="Z163" s="216"/>
      <c r="AA163" s="216"/>
      <c r="AB163" s="216"/>
      <c r="AC163" s="216"/>
      <c r="AD163" s="216"/>
      <c r="AE163" s="216"/>
      <c r="AF163" s="216"/>
      <c r="AG163" s="216" t="s">
        <v>284</v>
      </c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</row>
    <row r="164" spans="1:60" outlineLevel="1" x14ac:dyDescent="0.2">
      <c r="A164" s="251">
        <v>57</v>
      </c>
      <c r="B164" s="252" t="s">
        <v>519</v>
      </c>
      <c r="C164" s="265" t="s">
        <v>520</v>
      </c>
      <c r="D164" s="253" t="s">
        <v>312</v>
      </c>
      <c r="E164" s="254">
        <v>453.42347999999998</v>
      </c>
      <c r="F164" s="255"/>
      <c r="G164" s="256">
        <f>ROUND(E164*F164,2)</f>
        <v>0</v>
      </c>
      <c r="H164" s="255"/>
      <c r="I164" s="256">
        <f>ROUND(E164*H164,2)</f>
        <v>0</v>
      </c>
      <c r="J164" s="255"/>
      <c r="K164" s="256">
        <f>ROUND(E164*J164,2)</f>
        <v>0</v>
      </c>
      <c r="L164" s="256">
        <v>21</v>
      </c>
      <c r="M164" s="256">
        <f>G164*(1+L164/100)</f>
        <v>0</v>
      </c>
      <c r="N164" s="256">
        <v>0</v>
      </c>
      <c r="O164" s="256">
        <f>ROUND(E164*N164,2)</f>
        <v>0</v>
      </c>
      <c r="P164" s="256">
        <v>0</v>
      </c>
      <c r="Q164" s="256">
        <f>ROUND(E164*P164,2)</f>
        <v>0</v>
      </c>
      <c r="R164" s="256" t="s">
        <v>471</v>
      </c>
      <c r="S164" s="256" t="s">
        <v>246</v>
      </c>
      <c r="T164" s="257" t="s">
        <v>247</v>
      </c>
      <c r="U164" s="226">
        <v>0</v>
      </c>
      <c r="V164" s="226">
        <f>ROUND(E164*U164,2)</f>
        <v>0</v>
      </c>
      <c r="W164" s="226"/>
      <c r="X164" s="226" t="s">
        <v>516</v>
      </c>
      <c r="Y164" s="216"/>
      <c r="Z164" s="216"/>
      <c r="AA164" s="216"/>
      <c r="AB164" s="216"/>
      <c r="AC164" s="216"/>
      <c r="AD164" s="216"/>
      <c r="AE164" s="216"/>
      <c r="AF164" s="216"/>
      <c r="AG164" s="216" t="s">
        <v>517</v>
      </c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</row>
    <row r="165" spans="1:60" outlineLevel="1" x14ac:dyDescent="0.2">
      <c r="A165" s="251">
        <v>58</v>
      </c>
      <c r="B165" s="252" t="s">
        <v>521</v>
      </c>
      <c r="C165" s="265" t="s">
        <v>522</v>
      </c>
      <c r="D165" s="253" t="s">
        <v>312</v>
      </c>
      <c r="E165" s="254">
        <v>113.35587</v>
      </c>
      <c r="F165" s="255"/>
      <c r="G165" s="256">
        <f>ROUND(E165*F165,2)</f>
        <v>0</v>
      </c>
      <c r="H165" s="255"/>
      <c r="I165" s="256">
        <f>ROUND(E165*H165,2)</f>
        <v>0</v>
      </c>
      <c r="J165" s="255"/>
      <c r="K165" s="256">
        <f>ROUND(E165*J165,2)</f>
        <v>0</v>
      </c>
      <c r="L165" s="256">
        <v>21</v>
      </c>
      <c r="M165" s="256">
        <f>G165*(1+L165/100)</f>
        <v>0</v>
      </c>
      <c r="N165" s="256">
        <v>0</v>
      </c>
      <c r="O165" s="256">
        <f>ROUND(E165*N165,2)</f>
        <v>0</v>
      </c>
      <c r="P165" s="256">
        <v>0</v>
      </c>
      <c r="Q165" s="256">
        <f>ROUND(E165*P165,2)</f>
        <v>0</v>
      </c>
      <c r="R165" s="256" t="s">
        <v>471</v>
      </c>
      <c r="S165" s="256" t="s">
        <v>246</v>
      </c>
      <c r="T165" s="257" t="s">
        <v>247</v>
      </c>
      <c r="U165" s="226">
        <v>0.94199999999999995</v>
      </c>
      <c r="V165" s="226">
        <f>ROUND(E165*U165,2)</f>
        <v>106.78</v>
      </c>
      <c r="W165" s="226"/>
      <c r="X165" s="226" t="s">
        <v>516</v>
      </c>
      <c r="Y165" s="216"/>
      <c r="Z165" s="216"/>
      <c r="AA165" s="216"/>
      <c r="AB165" s="216"/>
      <c r="AC165" s="216"/>
      <c r="AD165" s="216"/>
      <c r="AE165" s="216"/>
      <c r="AF165" s="216"/>
      <c r="AG165" s="216" t="s">
        <v>517</v>
      </c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</row>
    <row r="166" spans="1:60" outlineLevel="1" x14ac:dyDescent="0.2">
      <c r="A166" s="251">
        <v>59</v>
      </c>
      <c r="B166" s="252" t="s">
        <v>523</v>
      </c>
      <c r="C166" s="265" t="s">
        <v>524</v>
      </c>
      <c r="D166" s="253" t="s">
        <v>312</v>
      </c>
      <c r="E166" s="254">
        <v>113.35587</v>
      </c>
      <c r="F166" s="255"/>
      <c r="G166" s="256">
        <f>ROUND(E166*F166,2)</f>
        <v>0</v>
      </c>
      <c r="H166" s="255"/>
      <c r="I166" s="256">
        <f>ROUND(E166*H166,2)</f>
        <v>0</v>
      </c>
      <c r="J166" s="255"/>
      <c r="K166" s="256">
        <f>ROUND(E166*J166,2)</f>
        <v>0</v>
      </c>
      <c r="L166" s="256">
        <v>21</v>
      </c>
      <c r="M166" s="256">
        <f>G166*(1+L166/100)</f>
        <v>0</v>
      </c>
      <c r="N166" s="256">
        <v>0</v>
      </c>
      <c r="O166" s="256">
        <f>ROUND(E166*N166,2)</f>
        <v>0</v>
      </c>
      <c r="P166" s="256">
        <v>0</v>
      </c>
      <c r="Q166" s="256">
        <f>ROUND(E166*P166,2)</f>
        <v>0</v>
      </c>
      <c r="R166" s="256" t="s">
        <v>471</v>
      </c>
      <c r="S166" s="256" t="s">
        <v>246</v>
      </c>
      <c r="T166" s="257" t="s">
        <v>419</v>
      </c>
      <c r="U166" s="226">
        <v>0</v>
      </c>
      <c r="V166" s="226">
        <f>ROUND(E166*U166,2)</f>
        <v>0</v>
      </c>
      <c r="W166" s="226"/>
      <c r="X166" s="226" t="s">
        <v>516</v>
      </c>
      <c r="Y166" s="216"/>
      <c r="Z166" s="216"/>
      <c r="AA166" s="216"/>
      <c r="AB166" s="216"/>
      <c r="AC166" s="216"/>
      <c r="AD166" s="216"/>
      <c r="AE166" s="216"/>
      <c r="AF166" s="216"/>
      <c r="AG166" s="216" t="s">
        <v>517</v>
      </c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</row>
    <row r="167" spans="1:60" x14ac:dyDescent="0.2">
      <c r="A167" s="231" t="s">
        <v>240</v>
      </c>
      <c r="B167" s="232" t="s">
        <v>211</v>
      </c>
      <c r="C167" s="260" t="s">
        <v>212</v>
      </c>
      <c r="D167" s="233"/>
      <c r="E167" s="234"/>
      <c r="F167" s="235"/>
      <c r="G167" s="235">
        <f>SUMIF(AG168:AG176,"&lt;&gt;NOR",G168:G176)</f>
        <v>0</v>
      </c>
      <c r="H167" s="235"/>
      <c r="I167" s="235">
        <f>SUM(I168:I176)</f>
        <v>0</v>
      </c>
      <c r="J167" s="235"/>
      <c r="K167" s="235">
        <f>SUM(K168:K176)</f>
        <v>0</v>
      </c>
      <c r="L167" s="235"/>
      <c r="M167" s="235">
        <f>SUM(M168:M176)</f>
        <v>0</v>
      </c>
      <c r="N167" s="235"/>
      <c r="O167" s="235">
        <f>SUM(O168:O176)</f>
        <v>0</v>
      </c>
      <c r="P167" s="235"/>
      <c r="Q167" s="235">
        <f>SUM(Q168:Q176)</f>
        <v>0</v>
      </c>
      <c r="R167" s="235"/>
      <c r="S167" s="235"/>
      <c r="T167" s="236"/>
      <c r="U167" s="230"/>
      <c r="V167" s="230">
        <f>SUM(V168:V176)</f>
        <v>0</v>
      </c>
      <c r="W167" s="230"/>
      <c r="X167" s="230"/>
      <c r="AG167" t="s">
        <v>241</v>
      </c>
    </row>
    <row r="168" spans="1:60" outlineLevel="1" x14ac:dyDescent="0.2">
      <c r="A168" s="241">
        <v>60</v>
      </c>
      <c r="B168" s="242" t="s">
        <v>1744</v>
      </c>
      <c r="C168" s="261" t="s">
        <v>1745</v>
      </c>
      <c r="D168" s="243" t="s">
        <v>527</v>
      </c>
      <c r="E168" s="244">
        <v>1</v>
      </c>
      <c r="F168" s="245"/>
      <c r="G168" s="246">
        <f>ROUND(E168*F168,2)</f>
        <v>0</v>
      </c>
      <c r="H168" s="245"/>
      <c r="I168" s="246">
        <f>ROUND(E168*H168,2)</f>
        <v>0</v>
      </c>
      <c r="J168" s="245"/>
      <c r="K168" s="246">
        <f>ROUND(E168*J168,2)</f>
        <v>0</v>
      </c>
      <c r="L168" s="246">
        <v>21</v>
      </c>
      <c r="M168" s="246">
        <f>G168*(1+L168/100)</f>
        <v>0</v>
      </c>
      <c r="N168" s="246">
        <v>0</v>
      </c>
      <c r="O168" s="246">
        <f>ROUND(E168*N168,2)</f>
        <v>0</v>
      </c>
      <c r="P168" s="246">
        <v>0</v>
      </c>
      <c r="Q168" s="246">
        <f>ROUND(E168*P168,2)</f>
        <v>0</v>
      </c>
      <c r="R168" s="246"/>
      <c r="S168" s="246" t="s">
        <v>246</v>
      </c>
      <c r="T168" s="247" t="s">
        <v>419</v>
      </c>
      <c r="U168" s="226">
        <v>0</v>
      </c>
      <c r="V168" s="226">
        <f>ROUND(E168*U168,2)</f>
        <v>0</v>
      </c>
      <c r="W168" s="226"/>
      <c r="X168" s="226" t="s">
        <v>528</v>
      </c>
      <c r="Y168" s="216"/>
      <c r="Z168" s="216"/>
      <c r="AA168" s="216"/>
      <c r="AB168" s="216"/>
      <c r="AC168" s="216"/>
      <c r="AD168" s="216"/>
      <c r="AE168" s="216"/>
      <c r="AF168" s="216"/>
      <c r="AG168" s="216" t="s">
        <v>529</v>
      </c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</row>
    <row r="169" spans="1:60" outlineLevel="1" x14ac:dyDescent="0.2">
      <c r="A169" s="223"/>
      <c r="B169" s="224"/>
      <c r="C169" s="266" t="s">
        <v>1746</v>
      </c>
      <c r="D169" s="258"/>
      <c r="E169" s="258"/>
      <c r="F169" s="258"/>
      <c r="G169" s="258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16"/>
      <c r="Z169" s="216"/>
      <c r="AA169" s="216"/>
      <c r="AB169" s="216"/>
      <c r="AC169" s="216"/>
      <c r="AD169" s="216"/>
      <c r="AE169" s="216"/>
      <c r="AF169" s="216"/>
      <c r="AG169" s="216" t="s">
        <v>284</v>
      </c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48" t="str">
        <f>C169</f>
        <v>Zaměření a vytýčení stávajících inženýrských sítí v místě stavby z hlediska jejich ochrany při provádění stavby.</v>
      </c>
      <c r="BB169" s="216"/>
      <c r="BC169" s="216"/>
      <c r="BD169" s="216"/>
      <c r="BE169" s="216"/>
      <c r="BF169" s="216"/>
      <c r="BG169" s="216"/>
      <c r="BH169" s="216"/>
    </row>
    <row r="170" spans="1:60" outlineLevel="1" x14ac:dyDescent="0.2">
      <c r="A170" s="241">
        <v>61</v>
      </c>
      <c r="B170" s="242" t="s">
        <v>525</v>
      </c>
      <c r="C170" s="261" t="s">
        <v>526</v>
      </c>
      <c r="D170" s="243" t="s">
        <v>527</v>
      </c>
      <c r="E170" s="244">
        <v>1</v>
      </c>
      <c r="F170" s="245"/>
      <c r="G170" s="246">
        <f>ROUND(E170*F170,2)</f>
        <v>0</v>
      </c>
      <c r="H170" s="245"/>
      <c r="I170" s="246">
        <f>ROUND(E170*H170,2)</f>
        <v>0</v>
      </c>
      <c r="J170" s="245"/>
      <c r="K170" s="246">
        <f>ROUND(E170*J170,2)</f>
        <v>0</v>
      </c>
      <c r="L170" s="246">
        <v>21</v>
      </c>
      <c r="M170" s="246">
        <f>G170*(1+L170/100)</f>
        <v>0</v>
      </c>
      <c r="N170" s="246">
        <v>0</v>
      </c>
      <c r="O170" s="246">
        <f>ROUND(E170*N170,2)</f>
        <v>0</v>
      </c>
      <c r="P170" s="246">
        <v>0</v>
      </c>
      <c r="Q170" s="246">
        <f>ROUND(E170*P170,2)</f>
        <v>0</v>
      </c>
      <c r="R170" s="246"/>
      <c r="S170" s="246" t="s">
        <v>246</v>
      </c>
      <c r="T170" s="247" t="s">
        <v>419</v>
      </c>
      <c r="U170" s="226">
        <v>0</v>
      </c>
      <c r="V170" s="226">
        <f>ROUND(E170*U170,2)</f>
        <v>0</v>
      </c>
      <c r="W170" s="226"/>
      <c r="X170" s="226" t="s">
        <v>528</v>
      </c>
      <c r="Y170" s="216"/>
      <c r="Z170" s="216"/>
      <c r="AA170" s="216"/>
      <c r="AB170" s="216"/>
      <c r="AC170" s="216"/>
      <c r="AD170" s="216"/>
      <c r="AE170" s="216"/>
      <c r="AF170" s="216"/>
      <c r="AG170" s="216" t="s">
        <v>529</v>
      </c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</row>
    <row r="171" spans="1:60" outlineLevel="1" x14ac:dyDescent="0.2">
      <c r="A171" s="223"/>
      <c r="B171" s="224"/>
      <c r="C171" s="266" t="s">
        <v>539</v>
      </c>
      <c r="D171" s="258"/>
      <c r="E171" s="258"/>
      <c r="F171" s="258"/>
      <c r="G171" s="258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16"/>
      <c r="Z171" s="216"/>
      <c r="AA171" s="216"/>
      <c r="AB171" s="216"/>
      <c r="AC171" s="216"/>
      <c r="AD171" s="216"/>
      <c r="AE171" s="216"/>
      <c r="AF171" s="216"/>
      <c r="AG171" s="216" t="s">
        <v>284</v>
      </c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</row>
    <row r="172" spans="1:60" ht="22.5" outlineLevel="1" x14ac:dyDescent="0.2">
      <c r="A172" s="223"/>
      <c r="B172" s="224"/>
      <c r="C172" s="264" t="s">
        <v>530</v>
      </c>
      <c r="D172" s="250"/>
      <c r="E172" s="250"/>
      <c r="F172" s="250"/>
      <c r="G172" s="250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16"/>
      <c r="Z172" s="216"/>
      <c r="AA172" s="216"/>
      <c r="AB172" s="216"/>
      <c r="AC172" s="216"/>
      <c r="AD172" s="216"/>
      <c r="AE172" s="216"/>
      <c r="AF172" s="216"/>
      <c r="AG172" s="216" t="s">
        <v>284</v>
      </c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48" t="str">
        <f>C172</f>
        <v>Vyhotovení protokolu o vytyčení stavby se seznamem souřadnic vytyčených bodů a jejich polohopisnými (S-JTSK) a výškopisnými (Bpv) hodnotami.</v>
      </c>
      <c r="BB172" s="216"/>
      <c r="BC172" s="216"/>
      <c r="BD172" s="216"/>
      <c r="BE172" s="216"/>
      <c r="BF172" s="216"/>
      <c r="BG172" s="216"/>
      <c r="BH172" s="216"/>
    </row>
    <row r="173" spans="1:60" outlineLevel="1" x14ac:dyDescent="0.2">
      <c r="A173" s="241">
        <v>62</v>
      </c>
      <c r="B173" s="242" t="s">
        <v>531</v>
      </c>
      <c r="C173" s="261" t="s">
        <v>532</v>
      </c>
      <c r="D173" s="243" t="s">
        <v>527</v>
      </c>
      <c r="E173" s="244">
        <v>1</v>
      </c>
      <c r="F173" s="245"/>
      <c r="G173" s="246">
        <f>ROUND(E173*F173,2)</f>
        <v>0</v>
      </c>
      <c r="H173" s="245"/>
      <c r="I173" s="246">
        <f>ROUND(E173*H173,2)</f>
        <v>0</v>
      </c>
      <c r="J173" s="245"/>
      <c r="K173" s="246">
        <f>ROUND(E173*J173,2)</f>
        <v>0</v>
      </c>
      <c r="L173" s="246">
        <v>21</v>
      </c>
      <c r="M173" s="246">
        <f>G173*(1+L173/100)</f>
        <v>0</v>
      </c>
      <c r="N173" s="246">
        <v>0</v>
      </c>
      <c r="O173" s="246">
        <f>ROUND(E173*N173,2)</f>
        <v>0</v>
      </c>
      <c r="P173" s="246">
        <v>0</v>
      </c>
      <c r="Q173" s="246">
        <f>ROUND(E173*P173,2)</f>
        <v>0</v>
      </c>
      <c r="R173" s="246"/>
      <c r="S173" s="246" t="s">
        <v>246</v>
      </c>
      <c r="T173" s="247" t="s">
        <v>419</v>
      </c>
      <c r="U173" s="226">
        <v>0</v>
      </c>
      <c r="V173" s="226">
        <f>ROUND(E173*U173,2)</f>
        <v>0</v>
      </c>
      <c r="W173" s="226"/>
      <c r="X173" s="226" t="s">
        <v>528</v>
      </c>
      <c r="Y173" s="216"/>
      <c r="Z173" s="216"/>
      <c r="AA173" s="216"/>
      <c r="AB173" s="216"/>
      <c r="AC173" s="216"/>
      <c r="AD173" s="216"/>
      <c r="AE173" s="216"/>
      <c r="AF173" s="216"/>
      <c r="AG173" s="216" t="s">
        <v>533</v>
      </c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</row>
    <row r="174" spans="1:60" outlineLevel="1" x14ac:dyDescent="0.2">
      <c r="A174" s="223"/>
      <c r="B174" s="224"/>
      <c r="C174" s="266" t="s">
        <v>534</v>
      </c>
      <c r="D174" s="258"/>
      <c r="E174" s="258"/>
      <c r="F174" s="258"/>
      <c r="G174" s="258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16"/>
      <c r="Z174" s="216"/>
      <c r="AA174" s="216"/>
      <c r="AB174" s="216"/>
      <c r="AC174" s="216"/>
      <c r="AD174" s="216"/>
      <c r="AE174" s="216"/>
      <c r="AF174" s="216"/>
      <c r="AG174" s="216" t="s">
        <v>284</v>
      </c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</row>
    <row r="175" spans="1:60" outlineLevel="1" x14ac:dyDescent="0.2">
      <c r="A175" s="241">
        <v>63</v>
      </c>
      <c r="B175" s="242" t="s">
        <v>535</v>
      </c>
      <c r="C175" s="261" t="s">
        <v>536</v>
      </c>
      <c r="D175" s="243" t="s">
        <v>527</v>
      </c>
      <c r="E175" s="244">
        <v>1</v>
      </c>
      <c r="F175" s="245"/>
      <c r="G175" s="246">
        <f>ROUND(E175*F175,2)</f>
        <v>0</v>
      </c>
      <c r="H175" s="245"/>
      <c r="I175" s="246">
        <f>ROUND(E175*H175,2)</f>
        <v>0</v>
      </c>
      <c r="J175" s="245"/>
      <c r="K175" s="246">
        <f>ROUND(E175*J175,2)</f>
        <v>0</v>
      </c>
      <c r="L175" s="246">
        <v>21</v>
      </c>
      <c r="M175" s="246">
        <f>G175*(1+L175/100)</f>
        <v>0</v>
      </c>
      <c r="N175" s="246">
        <v>0</v>
      </c>
      <c r="O175" s="246">
        <f>ROUND(E175*N175,2)</f>
        <v>0</v>
      </c>
      <c r="P175" s="246">
        <v>0</v>
      </c>
      <c r="Q175" s="246">
        <f>ROUND(E175*P175,2)</f>
        <v>0</v>
      </c>
      <c r="R175" s="246"/>
      <c r="S175" s="246" t="s">
        <v>246</v>
      </c>
      <c r="T175" s="247" t="s">
        <v>419</v>
      </c>
      <c r="U175" s="226">
        <v>0</v>
      </c>
      <c r="V175" s="226">
        <f>ROUND(E175*U175,2)</f>
        <v>0</v>
      </c>
      <c r="W175" s="226"/>
      <c r="X175" s="226" t="s">
        <v>528</v>
      </c>
      <c r="Y175" s="216"/>
      <c r="Z175" s="216"/>
      <c r="AA175" s="216"/>
      <c r="AB175" s="216"/>
      <c r="AC175" s="216"/>
      <c r="AD175" s="216"/>
      <c r="AE175" s="216"/>
      <c r="AF175" s="216"/>
      <c r="AG175" s="216" t="s">
        <v>533</v>
      </c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</row>
    <row r="176" spans="1:60" outlineLevel="1" x14ac:dyDescent="0.2">
      <c r="A176" s="223"/>
      <c r="B176" s="224"/>
      <c r="C176" s="266" t="s">
        <v>537</v>
      </c>
      <c r="D176" s="258"/>
      <c r="E176" s="258"/>
      <c r="F176" s="258"/>
      <c r="G176" s="258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16"/>
      <c r="Z176" s="216"/>
      <c r="AA176" s="216"/>
      <c r="AB176" s="216"/>
      <c r="AC176" s="216"/>
      <c r="AD176" s="216"/>
      <c r="AE176" s="216"/>
      <c r="AF176" s="216"/>
      <c r="AG176" s="216" t="s">
        <v>284</v>
      </c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</row>
    <row r="177" spans="1:33" x14ac:dyDescent="0.2">
      <c r="A177" s="3"/>
      <c r="B177" s="4"/>
      <c r="C177" s="267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AE177">
        <v>15</v>
      </c>
      <c r="AF177">
        <v>21</v>
      </c>
      <c r="AG177" t="s">
        <v>227</v>
      </c>
    </row>
    <row r="178" spans="1:33" x14ac:dyDescent="0.2">
      <c r="A178" s="219"/>
      <c r="B178" s="220" t="s">
        <v>29</v>
      </c>
      <c r="C178" s="268"/>
      <c r="D178" s="221"/>
      <c r="E178" s="222"/>
      <c r="F178" s="222"/>
      <c r="G178" s="259">
        <f>G8+G55+G66+G73+G83+G88+G97+G100+G114+G117+G120+G161+G167</f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AE178">
        <f>SUMIF(L7:L176,AE177,G7:G176)</f>
        <v>0</v>
      </c>
      <c r="AF178">
        <f>SUMIF(L7:L176,AF177,G7:G176)</f>
        <v>0</v>
      </c>
      <c r="AG178" t="s">
        <v>538</v>
      </c>
    </row>
    <row r="179" spans="1:33" x14ac:dyDescent="0.2">
      <c r="C179" s="269"/>
      <c r="D179" s="10"/>
      <c r="AG179" t="s">
        <v>540</v>
      </c>
    </row>
    <row r="180" spans="1:33" x14ac:dyDescent="0.2">
      <c r="D180" s="10"/>
    </row>
    <row r="181" spans="1:33" x14ac:dyDescent="0.2">
      <c r="D181" s="10"/>
    </row>
    <row r="182" spans="1:33" x14ac:dyDescent="0.2">
      <c r="D182" s="10"/>
    </row>
    <row r="183" spans="1:33" x14ac:dyDescent="0.2">
      <c r="D183" s="10"/>
    </row>
    <row r="184" spans="1:33" x14ac:dyDescent="0.2">
      <c r="D184" s="10"/>
    </row>
    <row r="185" spans="1:33" x14ac:dyDescent="0.2">
      <c r="D185" s="10"/>
    </row>
    <row r="186" spans="1:33" x14ac:dyDescent="0.2">
      <c r="D186" s="10"/>
    </row>
    <row r="187" spans="1:33" x14ac:dyDescent="0.2">
      <c r="D187" s="10"/>
    </row>
    <row r="188" spans="1:33" x14ac:dyDescent="0.2">
      <c r="D188" s="10"/>
    </row>
    <row r="189" spans="1:33" x14ac:dyDescent="0.2">
      <c r="D189" s="10"/>
    </row>
    <row r="190" spans="1:33" x14ac:dyDescent="0.2">
      <c r="D190" s="10"/>
    </row>
    <row r="191" spans="1:33" x14ac:dyDescent="0.2">
      <c r="D191" s="10"/>
    </row>
    <row r="192" spans="1:33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WE5m2Dg1gpuJA/N6+voAyKbK+s5BRFY7tuBwqtUypo/a6XcdiuVQKFDFriOVdWjqKldHzKKBTclar4NLAPRRA==" saltValue="UtOARatNDPiIRuX6gAg2Kw==" spinCount="100000" sheet="1"/>
  <mergeCells count="36">
    <mergeCell ref="C163:G163"/>
    <mergeCell ref="C169:G169"/>
    <mergeCell ref="C171:G171"/>
    <mergeCell ref="C172:G172"/>
    <mergeCell ref="C174:G174"/>
    <mergeCell ref="C176:G176"/>
    <mergeCell ref="C90:G90"/>
    <mergeCell ref="C93:G93"/>
    <mergeCell ref="C102:G102"/>
    <mergeCell ref="C105:G105"/>
    <mergeCell ref="C116:G116"/>
    <mergeCell ref="C160:G160"/>
    <mergeCell ref="C52:G52"/>
    <mergeCell ref="C53:G53"/>
    <mergeCell ref="C57:G57"/>
    <mergeCell ref="C63:G63"/>
    <mergeCell ref="C68:G68"/>
    <mergeCell ref="C77:G77"/>
    <mergeCell ref="C34:G34"/>
    <mergeCell ref="C39:G39"/>
    <mergeCell ref="C40:G40"/>
    <mergeCell ref="C43:G43"/>
    <mergeCell ref="C48:G48"/>
    <mergeCell ref="C49:G49"/>
    <mergeCell ref="C16:G16"/>
    <mergeCell ref="C19:G19"/>
    <mergeCell ref="C22:G22"/>
    <mergeCell ref="C24:G24"/>
    <mergeCell ref="C28:G28"/>
    <mergeCell ref="C31:G31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73</v>
      </c>
      <c r="C3" s="205" t="s">
        <v>74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75</v>
      </c>
      <c r="C4" s="208" t="s">
        <v>76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201</v>
      </c>
      <c r="C8" s="260" t="s">
        <v>202</v>
      </c>
      <c r="D8" s="233"/>
      <c r="E8" s="234"/>
      <c r="F8" s="235"/>
      <c r="G8" s="235">
        <f>SUMIF(AG9:AG28,"&lt;&gt;NOR",G9:G28)</f>
        <v>0</v>
      </c>
      <c r="H8" s="235"/>
      <c r="I8" s="235">
        <f>SUM(I9:I28)</f>
        <v>0</v>
      </c>
      <c r="J8" s="235"/>
      <c r="K8" s="235">
        <f>SUM(K9:K28)</f>
        <v>0</v>
      </c>
      <c r="L8" s="235"/>
      <c r="M8" s="235">
        <f>SUM(M9:M28)</f>
        <v>0</v>
      </c>
      <c r="N8" s="235"/>
      <c r="O8" s="235">
        <f>SUM(O9:O28)</f>
        <v>0.28000000000000003</v>
      </c>
      <c r="P8" s="235"/>
      <c r="Q8" s="235">
        <f>SUM(Q9:Q28)</f>
        <v>0</v>
      </c>
      <c r="R8" s="235"/>
      <c r="S8" s="235"/>
      <c r="T8" s="236"/>
      <c r="U8" s="230"/>
      <c r="V8" s="230">
        <f>SUM(V9:V28)</f>
        <v>56.83</v>
      </c>
      <c r="W8" s="230"/>
      <c r="X8" s="230"/>
      <c r="AG8" t="s">
        <v>241</v>
      </c>
    </row>
    <row r="9" spans="1:60" ht="22.5" outlineLevel="1" x14ac:dyDescent="0.2">
      <c r="A9" s="251">
        <v>1</v>
      </c>
      <c r="B9" s="252" t="s">
        <v>1747</v>
      </c>
      <c r="C9" s="265" t="s">
        <v>1748</v>
      </c>
      <c r="D9" s="253" t="s">
        <v>639</v>
      </c>
      <c r="E9" s="254">
        <v>20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 t="s">
        <v>201</v>
      </c>
      <c r="S9" s="256" t="s">
        <v>246</v>
      </c>
      <c r="T9" s="257" t="s">
        <v>1749</v>
      </c>
      <c r="U9" s="226">
        <v>8.2170000000000007E-2</v>
      </c>
      <c r="V9" s="226">
        <f>ROUND(E9*U9,2)</f>
        <v>1.64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249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41">
        <v>2</v>
      </c>
      <c r="B10" s="242" t="s">
        <v>1428</v>
      </c>
      <c r="C10" s="261" t="s">
        <v>1429</v>
      </c>
      <c r="D10" s="243" t="s">
        <v>639</v>
      </c>
      <c r="E10" s="244">
        <v>1</v>
      </c>
      <c r="F10" s="245"/>
      <c r="G10" s="246">
        <f>ROUND(E10*F10,2)</f>
        <v>0</v>
      </c>
      <c r="H10" s="245"/>
      <c r="I10" s="246">
        <f>ROUND(E10*H10,2)</f>
        <v>0</v>
      </c>
      <c r="J10" s="245"/>
      <c r="K10" s="246">
        <f>ROUND(E10*J10,2)</f>
        <v>0</v>
      </c>
      <c r="L10" s="246">
        <v>21</v>
      </c>
      <c r="M10" s="246">
        <f>G10*(1+L10/100)</f>
        <v>0</v>
      </c>
      <c r="N10" s="246">
        <v>0</v>
      </c>
      <c r="O10" s="246">
        <f>ROUND(E10*N10,2)</f>
        <v>0</v>
      </c>
      <c r="P10" s="246">
        <v>0</v>
      </c>
      <c r="Q10" s="246">
        <f>ROUND(E10*P10,2)</f>
        <v>0</v>
      </c>
      <c r="R10" s="246" t="s">
        <v>201</v>
      </c>
      <c r="S10" s="246" t="s">
        <v>246</v>
      </c>
      <c r="T10" s="247" t="s">
        <v>247</v>
      </c>
      <c r="U10" s="226">
        <v>0.85</v>
      </c>
      <c r="V10" s="226">
        <f>ROUND(E10*U10,2)</f>
        <v>0.85</v>
      </c>
      <c r="W10" s="226"/>
      <c r="X10" s="226" t="s">
        <v>248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249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2" t="s">
        <v>1341</v>
      </c>
      <c r="D11" s="249"/>
      <c r="E11" s="249"/>
      <c r="F11" s="249"/>
      <c r="G11" s="249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251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ht="22.5" outlineLevel="1" x14ac:dyDescent="0.2">
      <c r="A12" s="241">
        <v>3</v>
      </c>
      <c r="B12" s="242" t="s">
        <v>1750</v>
      </c>
      <c r="C12" s="261" t="s">
        <v>1751</v>
      </c>
      <c r="D12" s="243" t="s">
        <v>639</v>
      </c>
      <c r="E12" s="244">
        <v>1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6">
        <v>0</v>
      </c>
      <c r="O12" s="246">
        <f>ROUND(E12*N12,2)</f>
        <v>0</v>
      </c>
      <c r="P12" s="246">
        <v>0</v>
      </c>
      <c r="Q12" s="246">
        <f>ROUND(E12*P12,2)</f>
        <v>0</v>
      </c>
      <c r="R12" s="246" t="s">
        <v>201</v>
      </c>
      <c r="S12" s="246" t="s">
        <v>246</v>
      </c>
      <c r="T12" s="247" t="s">
        <v>247</v>
      </c>
      <c r="U12" s="226">
        <v>4.9580000000000002</v>
      </c>
      <c r="V12" s="226">
        <f>ROUND(E12*U12,2)</f>
        <v>4.96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249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ht="22.5" outlineLevel="1" x14ac:dyDescent="0.2">
      <c r="A13" s="223"/>
      <c r="B13" s="224"/>
      <c r="C13" s="262" t="s">
        <v>1424</v>
      </c>
      <c r="D13" s="249"/>
      <c r="E13" s="249"/>
      <c r="F13" s="249"/>
      <c r="G13" s="249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251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48" t="str">
        <f>C13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41">
        <v>4</v>
      </c>
      <c r="B14" s="242" t="s">
        <v>1752</v>
      </c>
      <c r="C14" s="261" t="s">
        <v>1753</v>
      </c>
      <c r="D14" s="243" t="s">
        <v>639</v>
      </c>
      <c r="E14" s="244">
        <v>1</v>
      </c>
      <c r="F14" s="245"/>
      <c r="G14" s="246">
        <f>ROUND(E14*F14,2)</f>
        <v>0</v>
      </c>
      <c r="H14" s="245"/>
      <c r="I14" s="246">
        <f>ROUND(E14*H14,2)</f>
        <v>0</v>
      </c>
      <c r="J14" s="245"/>
      <c r="K14" s="246">
        <f>ROUND(E14*J14,2)</f>
        <v>0</v>
      </c>
      <c r="L14" s="246">
        <v>21</v>
      </c>
      <c r="M14" s="246">
        <f>G14*(1+L14/100)</f>
        <v>0</v>
      </c>
      <c r="N14" s="246">
        <v>0</v>
      </c>
      <c r="O14" s="246">
        <f>ROUND(E14*N14,2)</f>
        <v>0</v>
      </c>
      <c r="P14" s="246">
        <v>0</v>
      </c>
      <c r="Q14" s="246">
        <f>ROUND(E14*P14,2)</f>
        <v>0</v>
      </c>
      <c r="R14" s="246" t="s">
        <v>201</v>
      </c>
      <c r="S14" s="246" t="s">
        <v>246</v>
      </c>
      <c r="T14" s="247" t="s">
        <v>247</v>
      </c>
      <c r="U14" s="226">
        <v>0.51</v>
      </c>
      <c r="V14" s="226">
        <f>ROUND(E14*U14,2)</f>
        <v>0.51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249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ht="22.5" outlineLevel="1" x14ac:dyDescent="0.2">
      <c r="A15" s="223"/>
      <c r="B15" s="224"/>
      <c r="C15" s="262" t="s">
        <v>1424</v>
      </c>
      <c r="D15" s="249"/>
      <c r="E15" s="249"/>
      <c r="F15" s="249"/>
      <c r="G15" s="249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251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48" t="str">
        <f>C15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51">
        <v>5</v>
      </c>
      <c r="B16" s="252" t="s">
        <v>1754</v>
      </c>
      <c r="C16" s="265" t="s">
        <v>1755</v>
      </c>
      <c r="D16" s="253" t="s">
        <v>329</v>
      </c>
      <c r="E16" s="254">
        <v>50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2.0999999999999999E-3</v>
      </c>
      <c r="O16" s="256">
        <f>ROUND(E16*N16,2)</f>
        <v>0.11</v>
      </c>
      <c r="P16" s="256">
        <v>0</v>
      </c>
      <c r="Q16" s="256">
        <f>ROUND(E16*P16,2)</f>
        <v>0</v>
      </c>
      <c r="R16" s="256" t="s">
        <v>201</v>
      </c>
      <c r="S16" s="256" t="s">
        <v>246</v>
      </c>
      <c r="T16" s="257" t="s">
        <v>247</v>
      </c>
      <c r="U16" s="226">
        <v>7.4060000000000001E-2</v>
      </c>
      <c r="V16" s="226">
        <f>ROUND(E16*U16,2)</f>
        <v>3.7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249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6</v>
      </c>
      <c r="B17" s="252" t="s">
        <v>1756</v>
      </c>
      <c r="C17" s="265" t="s">
        <v>1757</v>
      </c>
      <c r="D17" s="253" t="s">
        <v>329</v>
      </c>
      <c r="E17" s="254">
        <v>20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3.2000000000000003E-4</v>
      </c>
      <c r="O17" s="256">
        <f>ROUND(E17*N17,2)</f>
        <v>0.01</v>
      </c>
      <c r="P17" s="256">
        <v>0</v>
      </c>
      <c r="Q17" s="256">
        <f>ROUND(E17*P17,2)</f>
        <v>0</v>
      </c>
      <c r="R17" s="256" t="s">
        <v>201</v>
      </c>
      <c r="S17" s="256" t="s">
        <v>246</v>
      </c>
      <c r="T17" s="257" t="s">
        <v>247</v>
      </c>
      <c r="U17" s="226">
        <v>9.955E-2</v>
      </c>
      <c r="V17" s="226">
        <f>ROUND(E17*U17,2)</f>
        <v>1.99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249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ht="22.5" outlineLevel="1" x14ac:dyDescent="0.2">
      <c r="A18" s="251">
        <v>7</v>
      </c>
      <c r="B18" s="252" t="s">
        <v>1758</v>
      </c>
      <c r="C18" s="265" t="s">
        <v>1759</v>
      </c>
      <c r="D18" s="253" t="s">
        <v>329</v>
      </c>
      <c r="E18" s="254">
        <v>110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8.0000000000000004E-4</v>
      </c>
      <c r="O18" s="256">
        <f>ROUND(E18*N18,2)</f>
        <v>0.09</v>
      </c>
      <c r="P18" s="256">
        <v>0</v>
      </c>
      <c r="Q18" s="256">
        <f>ROUND(E18*P18,2)</f>
        <v>0</v>
      </c>
      <c r="R18" s="256" t="s">
        <v>201</v>
      </c>
      <c r="S18" s="256" t="s">
        <v>246</v>
      </c>
      <c r="T18" s="257" t="s">
        <v>247</v>
      </c>
      <c r="U18" s="226">
        <v>0.12062</v>
      </c>
      <c r="V18" s="226">
        <f>ROUND(E18*U18,2)</f>
        <v>13.27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249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8</v>
      </c>
      <c r="B19" s="252" t="s">
        <v>1760</v>
      </c>
      <c r="C19" s="265" t="s">
        <v>1761</v>
      </c>
      <c r="D19" s="253" t="s">
        <v>329</v>
      </c>
      <c r="E19" s="254">
        <v>95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4.2999999999999999E-4</v>
      </c>
      <c r="O19" s="256">
        <f>ROUND(E19*N19,2)</f>
        <v>0.04</v>
      </c>
      <c r="P19" s="256">
        <v>0</v>
      </c>
      <c r="Q19" s="256">
        <f>ROUND(E19*P19,2)</f>
        <v>0</v>
      </c>
      <c r="R19" s="256" t="s">
        <v>201</v>
      </c>
      <c r="S19" s="256" t="s">
        <v>246</v>
      </c>
      <c r="T19" s="257" t="s">
        <v>247</v>
      </c>
      <c r="U19" s="226">
        <v>0.10431</v>
      </c>
      <c r="V19" s="226">
        <f>ROUND(E19*U19,2)</f>
        <v>9.91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249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9</v>
      </c>
      <c r="B20" s="252" t="s">
        <v>1399</v>
      </c>
      <c r="C20" s="265" t="s">
        <v>1400</v>
      </c>
      <c r="D20" s="253" t="s">
        <v>1393</v>
      </c>
      <c r="E20" s="254">
        <v>20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0</v>
      </c>
      <c r="O20" s="256">
        <f>ROUND(E20*N20,2)</f>
        <v>0</v>
      </c>
      <c r="P20" s="256">
        <v>0</v>
      </c>
      <c r="Q20" s="256">
        <f>ROUND(E20*P20,2)</f>
        <v>0</v>
      </c>
      <c r="R20" s="256"/>
      <c r="S20" s="256" t="s">
        <v>246</v>
      </c>
      <c r="T20" s="257" t="s">
        <v>247</v>
      </c>
      <c r="U20" s="226">
        <v>1</v>
      </c>
      <c r="V20" s="226">
        <f>ROUND(E20*U20,2)</f>
        <v>20</v>
      </c>
      <c r="W20" s="226"/>
      <c r="X20" s="226" t="s">
        <v>248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249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51">
        <v>10</v>
      </c>
      <c r="B21" s="252" t="s">
        <v>1762</v>
      </c>
      <c r="C21" s="265" t="s">
        <v>1763</v>
      </c>
      <c r="D21" s="253" t="s">
        <v>611</v>
      </c>
      <c r="E21" s="254">
        <v>5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6">
        <v>0</v>
      </c>
      <c r="O21" s="256">
        <f>ROUND(E21*N21,2)</f>
        <v>0</v>
      </c>
      <c r="P21" s="256">
        <v>0</v>
      </c>
      <c r="Q21" s="256">
        <f>ROUND(E21*P21,2)</f>
        <v>0</v>
      </c>
      <c r="R21" s="256"/>
      <c r="S21" s="256" t="s">
        <v>418</v>
      </c>
      <c r="T21" s="257" t="s">
        <v>419</v>
      </c>
      <c r="U21" s="226">
        <v>0</v>
      </c>
      <c r="V21" s="226">
        <f>ROUND(E21*U21,2)</f>
        <v>0</v>
      </c>
      <c r="W21" s="226"/>
      <c r="X21" s="226" t="s">
        <v>248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249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ht="45" outlineLevel="1" x14ac:dyDescent="0.2">
      <c r="A22" s="251">
        <v>11</v>
      </c>
      <c r="B22" s="252" t="s">
        <v>1764</v>
      </c>
      <c r="C22" s="265" t="s">
        <v>1765</v>
      </c>
      <c r="D22" s="253" t="s">
        <v>639</v>
      </c>
      <c r="E22" s="254">
        <v>1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3.0000000000000001E-3</v>
      </c>
      <c r="O22" s="256">
        <f>ROUND(E22*N22,2)</f>
        <v>0</v>
      </c>
      <c r="P22" s="256">
        <v>0</v>
      </c>
      <c r="Q22" s="256">
        <f>ROUND(E22*P22,2)</f>
        <v>0</v>
      </c>
      <c r="R22" s="256" t="s">
        <v>316</v>
      </c>
      <c r="S22" s="256" t="s">
        <v>246</v>
      </c>
      <c r="T22" s="257" t="s">
        <v>247</v>
      </c>
      <c r="U22" s="226">
        <v>0</v>
      </c>
      <c r="V22" s="226">
        <f>ROUND(E22*U22,2)</f>
        <v>0</v>
      </c>
      <c r="W22" s="226"/>
      <c r="X22" s="226" t="s">
        <v>317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318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ht="22.5" outlineLevel="1" x14ac:dyDescent="0.2">
      <c r="A23" s="251">
        <v>12</v>
      </c>
      <c r="B23" s="252" t="s">
        <v>1766</v>
      </c>
      <c r="C23" s="265" t="s">
        <v>1767</v>
      </c>
      <c r="D23" s="253" t="s">
        <v>639</v>
      </c>
      <c r="E23" s="254">
        <v>1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4.4000000000000002E-4</v>
      </c>
      <c r="O23" s="256">
        <f>ROUND(E23*N23,2)</f>
        <v>0</v>
      </c>
      <c r="P23" s="256">
        <v>0</v>
      </c>
      <c r="Q23" s="256">
        <f>ROUND(E23*P23,2)</f>
        <v>0</v>
      </c>
      <c r="R23" s="256" t="s">
        <v>316</v>
      </c>
      <c r="S23" s="256" t="s">
        <v>1768</v>
      </c>
      <c r="T23" s="257" t="s">
        <v>1749</v>
      </c>
      <c r="U23" s="226">
        <v>0</v>
      </c>
      <c r="V23" s="226">
        <f>ROUND(E23*U23,2)</f>
        <v>0</v>
      </c>
      <c r="W23" s="226"/>
      <c r="X23" s="226" t="s">
        <v>317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318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13</v>
      </c>
      <c r="B24" s="252" t="s">
        <v>1769</v>
      </c>
      <c r="C24" s="265" t="s">
        <v>1770</v>
      </c>
      <c r="D24" s="253" t="s">
        <v>639</v>
      </c>
      <c r="E24" s="254">
        <v>3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1.2999999999999999E-4</v>
      </c>
      <c r="O24" s="256">
        <f>ROUND(E24*N24,2)</f>
        <v>0</v>
      </c>
      <c r="P24" s="256">
        <v>0</v>
      </c>
      <c r="Q24" s="256">
        <f>ROUND(E24*P24,2)</f>
        <v>0</v>
      </c>
      <c r="R24" s="256" t="s">
        <v>316</v>
      </c>
      <c r="S24" s="256" t="s">
        <v>246</v>
      </c>
      <c r="T24" s="257" t="s">
        <v>247</v>
      </c>
      <c r="U24" s="226">
        <v>0</v>
      </c>
      <c r="V24" s="226">
        <f>ROUND(E24*U24,2)</f>
        <v>0</v>
      </c>
      <c r="W24" s="226"/>
      <c r="X24" s="226" t="s">
        <v>317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318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ht="22.5" outlineLevel="1" x14ac:dyDescent="0.2">
      <c r="A25" s="251">
        <v>14</v>
      </c>
      <c r="B25" s="252" t="s">
        <v>1771</v>
      </c>
      <c r="C25" s="265" t="s">
        <v>1772</v>
      </c>
      <c r="D25" s="253" t="s">
        <v>639</v>
      </c>
      <c r="E25" s="254">
        <v>1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6">
        <v>0</v>
      </c>
      <c r="O25" s="256">
        <f>ROUND(E25*N25,2)</f>
        <v>0</v>
      </c>
      <c r="P25" s="256">
        <v>0</v>
      </c>
      <c r="Q25" s="256">
        <f>ROUND(E25*P25,2)</f>
        <v>0</v>
      </c>
      <c r="R25" s="256"/>
      <c r="S25" s="256" t="s">
        <v>418</v>
      </c>
      <c r="T25" s="257" t="s">
        <v>419</v>
      </c>
      <c r="U25" s="226">
        <v>0</v>
      </c>
      <c r="V25" s="226">
        <f>ROUND(E25*U25,2)</f>
        <v>0</v>
      </c>
      <c r="W25" s="226"/>
      <c r="X25" s="226" t="s">
        <v>317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318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ht="22.5" outlineLevel="1" x14ac:dyDescent="0.2">
      <c r="A26" s="251">
        <v>15</v>
      </c>
      <c r="B26" s="252" t="s">
        <v>1773</v>
      </c>
      <c r="C26" s="265" t="s">
        <v>1774</v>
      </c>
      <c r="D26" s="253" t="s">
        <v>639</v>
      </c>
      <c r="E26" s="254">
        <v>3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0</v>
      </c>
      <c r="O26" s="256">
        <f>ROUND(E26*N26,2)</f>
        <v>0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1405</v>
      </c>
      <c r="U26" s="226">
        <v>0</v>
      </c>
      <c r="V26" s="226">
        <f>ROUND(E26*U26,2)</f>
        <v>0</v>
      </c>
      <c r="W26" s="226"/>
      <c r="X26" s="226" t="s">
        <v>317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318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41">
        <v>16</v>
      </c>
      <c r="B27" s="242" t="s">
        <v>1775</v>
      </c>
      <c r="C27" s="261" t="s">
        <v>1776</v>
      </c>
      <c r="D27" s="243" t="s">
        <v>639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6">
        <v>3.3000000000000002E-2</v>
      </c>
      <c r="O27" s="246">
        <f>ROUND(E27*N27,2)</f>
        <v>0.03</v>
      </c>
      <c r="P27" s="246">
        <v>0</v>
      </c>
      <c r="Q27" s="246">
        <f>ROUND(E27*P27,2)</f>
        <v>0</v>
      </c>
      <c r="R27" s="246"/>
      <c r="S27" s="246" t="s">
        <v>418</v>
      </c>
      <c r="T27" s="247" t="s">
        <v>419</v>
      </c>
      <c r="U27" s="226">
        <v>0</v>
      </c>
      <c r="V27" s="226">
        <f>ROUND(E27*U27,2)</f>
        <v>0</v>
      </c>
      <c r="W27" s="226"/>
      <c r="X27" s="226" t="s">
        <v>317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318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ht="33.75" outlineLevel="1" x14ac:dyDescent="0.2">
      <c r="A28" s="223"/>
      <c r="B28" s="224"/>
      <c r="C28" s="266" t="s">
        <v>1777</v>
      </c>
      <c r="D28" s="258"/>
      <c r="E28" s="258"/>
      <c r="F28" s="258"/>
      <c r="G28" s="258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284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48" t="str">
        <f>C28</f>
        <v>rozvaděč elektroměrový E(pro přímé měření); uspořádání - samostatný modul pro umístění měř.soupravy; uspořádání měř.soupravy 2-prostor pro osazení dvousazb.třífázového elektr.včetně prostoru pro osazení spín.prvku; poč.elektroměřů 1;kompaktní pilíř + dveře z plastu;</v>
      </c>
      <c r="BB28" s="216"/>
      <c r="BC28" s="216"/>
      <c r="BD28" s="216"/>
      <c r="BE28" s="216"/>
      <c r="BF28" s="216"/>
      <c r="BG28" s="216"/>
      <c r="BH28" s="216"/>
    </row>
    <row r="29" spans="1:60" x14ac:dyDescent="0.2">
      <c r="A29" s="231" t="s">
        <v>240</v>
      </c>
      <c r="B29" s="232" t="s">
        <v>203</v>
      </c>
      <c r="C29" s="260" t="s">
        <v>204</v>
      </c>
      <c r="D29" s="233"/>
      <c r="E29" s="234"/>
      <c r="F29" s="235"/>
      <c r="G29" s="235">
        <f>SUMIF(AG30:AG41,"&lt;&gt;NOR",G30:G41)</f>
        <v>0</v>
      </c>
      <c r="H29" s="235"/>
      <c r="I29" s="235">
        <f>SUM(I30:I41)</f>
        <v>0</v>
      </c>
      <c r="J29" s="235"/>
      <c r="K29" s="235">
        <f>SUM(K30:K41)</f>
        <v>0</v>
      </c>
      <c r="L29" s="235"/>
      <c r="M29" s="235">
        <f>SUM(M30:M41)</f>
        <v>0</v>
      </c>
      <c r="N29" s="235"/>
      <c r="O29" s="235">
        <f>SUM(O30:O41)</f>
        <v>15.97</v>
      </c>
      <c r="P29" s="235"/>
      <c r="Q29" s="235">
        <f>SUM(Q30:Q41)</f>
        <v>0</v>
      </c>
      <c r="R29" s="235"/>
      <c r="S29" s="235"/>
      <c r="T29" s="236"/>
      <c r="U29" s="230"/>
      <c r="V29" s="230">
        <f>SUM(V30:V41)</f>
        <v>52</v>
      </c>
      <c r="W29" s="230"/>
      <c r="X29" s="230"/>
      <c r="AG29" t="s">
        <v>241</v>
      </c>
    </row>
    <row r="30" spans="1:60" outlineLevel="1" x14ac:dyDescent="0.2">
      <c r="A30" s="251">
        <v>17</v>
      </c>
      <c r="B30" s="252" t="s">
        <v>1778</v>
      </c>
      <c r="C30" s="265" t="s">
        <v>1779</v>
      </c>
      <c r="D30" s="253" t="s">
        <v>329</v>
      </c>
      <c r="E30" s="254">
        <v>150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0</v>
      </c>
      <c r="O30" s="256">
        <f>ROUND(E30*N30,2)</f>
        <v>0</v>
      </c>
      <c r="P30" s="256">
        <v>0</v>
      </c>
      <c r="Q30" s="256">
        <f>ROUND(E30*P30,2)</f>
        <v>0</v>
      </c>
      <c r="R30" s="256"/>
      <c r="S30" s="256" t="s">
        <v>246</v>
      </c>
      <c r="T30" s="257" t="s">
        <v>247</v>
      </c>
      <c r="U30" s="226">
        <v>0.125</v>
      </c>
      <c r="V30" s="226">
        <f>ROUND(E30*U30,2)</f>
        <v>18.75</v>
      </c>
      <c r="W30" s="226"/>
      <c r="X30" s="226" t="s">
        <v>248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249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51">
        <v>18</v>
      </c>
      <c r="B31" s="252" t="s">
        <v>1780</v>
      </c>
      <c r="C31" s="265" t="s">
        <v>1781</v>
      </c>
      <c r="D31" s="253" t="s">
        <v>1782</v>
      </c>
      <c r="E31" s="254">
        <v>0.1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3.4209999999999997E-2</v>
      </c>
      <c r="O31" s="256">
        <f>ROUND(E31*N31,2)</f>
        <v>0</v>
      </c>
      <c r="P31" s="256">
        <v>0</v>
      </c>
      <c r="Q31" s="256">
        <f>ROUND(E31*P31,2)</f>
        <v>0</v>
      </c>
      <c r="R31" s="256"/>
      <c r="S31" s="256" t="s">
        <v>246</v>
      </c>
      <c r="T31" s="257" t="s">
        <v>247</v>
      </c>
      <c r="U31" s="226">
        <v>4.0999999999999996</v>
      </c>
      <c r="V31" s="226">
        <f>ROUND(E31*U31,2)</f>
        <v>0.41</v>
      </c>
      <c r="W31" s="226"/>
      <c r="X31" s="226" t="s">
        <v>248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249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51">
        <v>19</v>
      </c>
      <c r="B32" s="252" t="s">
        <v>1783</v>
      </c>
      <c r="C32" s="265" t="s">
        <v>1784</v>
      </c>
      <c r="D32" s="253" t="s">
        <v>329</v>
      </c>
      <c r="E32" s="254">
        <v>80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0</v>
      </c>
      <c r="O32" s="256">
        <f>ROUND(E32*N32,2)</f>
        <v>0</v>
      </c>
      <c r="P32" s="256">
        <v>0</v>
      </c>
      <c r="Q32" s="256">
        <f>ROUND(E32*P32,2)</f>
        <v>0</v>
      </c>
      <c r="R32" s="256"/>
      <c r="S32" s="256" t="s">
        <v>246</v>
      </c>
      <c r="T32" s="257" t="s">
        <v>247</v>
      </c>
      <c r="U32" s="226">
        <v>5.11E-2</v>
      </c>
      <c r="V32" s="226">
        <f>ROUND(E32*U32,2)</f>
        <v>4.09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249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20</v>
      </c>
      <c r="B33" s="252" t="s">
        <v>1785</v>
      </c>
      <c r="C33" s="265" t="s">
        <v>1786</v>
      </c>
      <c r="D33" s="253" t="s">
        <v>329</v>
      </c>
      <c r="E33" s="254">
        <v>80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0.19864999999999999</v>
      </c>
      <c r="O33" s="256">
        <f>ROUND(E33*N33,2)</f>
        <v>15.89</v>
      </c>
      <c r="P33" s="256">
        <v>0</v>
      </c>
      <c r="Q33" s="256">
        <f>ROUND(E33*P33,2)</f>
        <v>0</v>
      </c>
      <c r="R33" s="256"/>
      <c r="S33" s="256" t="s">
        <v>246</v>
      </c>
      <c r="T33" s="257" t="s">
        <v>247</v>
      </c>
      <c r="U33" s="226">
        <v>9.8000000000000004E-2</v>
      </c>
      <c r="V33" s="226">
        <f>ROUND(E33*U33,2)</f>
        <v>7.84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249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21</v>
      </c>
      <c r="B34" s="252" t="s">
        <v>1787</v>
      </c>
      <c r="C34" s="265" t="s">
        <v>1788</v>
      </c>
      <c r="D34" s="253" t="s">
        <v>329</v>
      </c>
      <c r="E34" s="254">
        <v>80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3.1E-4</v>
      </c>
      <c r="O34" s="256">
        <f>ROUND(E34*N34,2)</f>
        <v>0.02</v>
      </c>
      <c r="P34" s="256">
        <v>0</v>
      </c>
      <c r="Q34" s="256">
        <f>ROUND(E34*P34,2)</f>
        <v>0</v>
      </c>
      <c r="R34" s="256"/>
      <c r="S34" s="256" t="s">
        <v>246</v>
      </c>
      <c r="T34" s="257" t="s">
        <v>247</v>
      </c>
      <c r="U34" s="226">
        <v>2.5999999999999999E-2</v>
      </c>
      <c r="V34" s="226">
        <f>ROUND(E34*U34,2)</f>
        <v>2.08</v>
      </c>
      <c r="W34" s="226"/>
      <c r="X34" s="226" t="s">
        <v>248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249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51">
        <v>22</v>
      </c>
      <c r="B35" s="252" t="s">
        <v>1789</v>
      </c>
      <c r="C35" s="265" t="s">
        <v>1790</v>
      </c>
      <c r="D35" s="253" t="s">
        <v>329</v>
      </c>
      <c r="E35" s="254">
        <v>80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6.0000000000000002E-5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246</v>
      </c>
      <c r="T35" s="257" t="s">
        <v>247</v>
      </c>
      <c r="U35" s="226">
        <v>2.5999999999999999E-2</v>
      </c>
      <c r="V35" s="226">
        <f>ROUND(E35*U35,2)</f>
        <v>2.08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249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51">
        <v>23</v>
      </c>
      <c r="B36" s="252" t="s">
        <v>1791</v>
      </c>
      <c r="C36" s="265" t="s">
        <v>1792</v>
      </c>
      <c r="D36" s="253" t="s">
        <v>329</v>
      </c>
      <c r="E36" s="254">
        <v>5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4.8000000000000001E-4</v>
      </c>
      <c r="O36" s="256">
        <f>ROUND(E36*N36,2)</f>
        <v>0</v>
      </c>
      <c r="P36" s="256">
        <v>0</v>
      </c>
      <c r="Q36" s="256">
        <f>ROUND(E36*P36,2)</f>
        <v>0</v>
      </c>
      <c r="R36" s="256"/>
      <c r="S36" s="256" t="s">
        <v>246</v>
      </c>
      <c r="T36" s="257" t="s">
        <v>247</v>
      </c>
      <c r="U36" s="226">
        <v>6.4000000000000001E-2</v>
      </c>
      <c r="V36" s="226">
        <f>ROUND(E36*U36,2)</f>
        <v>0.32</v>
      </c>
      <c r="W36" s="226"/>
      <c r="X36" s="226" t="s">
        <v>248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249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51">
        <v>24</v>
      </c>
      <c r="B37" s="252" t="s">
        <v>1793</v>
      </c>
      <c r="C37" s="265" t="s">
        <v>1794</v>
      </c>
      <c r="D37" s="253" t="s">
        <v>329</v>
      </c>
      <c r="E37" s="254">
        <v>95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0</v>
      </c>
      <c r="O37" s="256">
        <f>ROUND(E37*N37,2)</f>
        <v>0</v>
      </c>
      <c r="P37" s="256">
        <v>0</v>
      </c>
      <c r="Q37" s="256">
        <f>ROUND(E37*P37,2)</f>
        <v>0</v>
      </c>
      <c r="R37" s="256"/>
      <c r="S37" s="256" t="s">
        <v>246</v>
      </c>
      <c r="T37" s="257" t="s">
        <v>247</v>
      </c>
      <c r="U37" s="226">
        <v>8.4000000000000005E-2</v>
      </c>
      <c r="V37" s="226">
        <f>ROUND(E37*U37,2)</f>
        <v>7.98</v>
      </c>
      <c r="W37" s="226"/>
      <c r="X37" s="226" t="s">
        <v>248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249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51">
        <v>25</v>
      </c>
      <c r="B38" s="252" t="s">
        <v>1795</v>
      </c>
      <c r="C38" s="265" t="s">
        <v>1796</v>
      </c>
      <c r="D38" s="253" t="s">
        <v>334</v>
      </c>
      <c r="E38" s="254">
        <v>40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6">
        <v>2.0000000000000002E-5</v>
      </c>
      <c r="O38" s="256">
        <f>ROUND(E38*N38,2)</f>
        <v>0</v>
      </c>
      <c r="P38" s="256">
        <v>0</v>
      </c>
      <c r="Q38" s="256">
        <f>ROUND(E38*P38,2)</f>
        <v>0</v>
      </c>
      <c r="R38" s="256"/>
      <c r="S38" s="256" t="s">
        <v>246</v>
      </c>
      <c r="T38" s="257" t="s">
        <v>247</v>
      </c>
      <c r="U38" s="226">
        <v>0.05</v>
      </c>
      <c r="V38" s="226">
        <f>ROUND(E38*U38,2)</f>
        <v>2</v>
      </c>
      <c r="W38" s="226"/>
      <c r="X38" s="226" t="s">
        <v>248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249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51">
        <v>26</v>
      </c>
      <c r="B39" s="252" t="s">
        <v>1797</v>
      </c>
      <c r="C39" s="265" t="s">
        <v>1798</v>
      </c>
      <c r="D39" s="253" t="s">
        <v>334</v>
      </c>
      <c r="E39" s="254">
        <v>50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6">
        <v>0</v>
      </c>
      <c r="O39" s="256">
        <f>ROUND(E39*N39,2)</f>
        <v>0</v>
      </c>
      <c r="P39" s="256">
        <v>0</v>
      </c>
      <c r="Q39" s="256">
        <f>ROUND(E39*P39,2)</f>
        <v>0</v>
      </c>
      <c r="R39" s="256"/>
      <c r="S39" s="256" t="s">
        <v>246</v>
      </c>
      <c r="T39" s="257" t="s">
        <v>247</v>
      </c>
      <c r="U39" s="226">
        <v>0.129</v>
      </c>
      <c r="V39" s="226">
        <f>ROUND(E39*U39,2)</f>
        <v>6.45</v>
      </c>
      <c r="W39" s="226"/>
      <c r="X39" s="226" t="s">
        <v>248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249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51">
        <v>27</v>
      </c>
      <c r="B40" s="252" t="s">
        <v>1799</v>
      </c>
      <c r="C40" s="265" t="s">
        <v>1800</v>
      </c>
      <c r="D40" s="253" t="s">
        <v>611</v>
      </c>
      <c r="E40" s="254">
        <v>15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6">
        <v>0</v>
      </c>
      <c r="O40" s="256">
        <f>ROUND(E40*N40,2)</f>
        <v>0</v>
      </c>
      <c r="P40" s="256">
        <v>0</v>
      </c>
      <c r="Q40" s="256">
        <f>ROUND(E40*P40,2)</f>
        <v>0</v>
      </c>
      <c r="R40" s="256"/>
      <c r="S40" s="256" t="s">
        <v>418</v>
      </c>
      <c r="T40" s="257" t="s">
        <v>419</v>
      </c>
      <c r="U40" s="226">
        <v>0</v>
      </c>
      <c r="V40" s="226">
        <f>ROUND(E40*U40,2)</f>
        <v>0</v>
      </c>
      <c r="W40" s="226"/>
      <c r="X40" s="226" t="s">
        <v>248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249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ht="45" outlineLevel="1" x14ac:dyDescent="0.2">
      <c r="A41" s="241">
        <v>28</v>
      </c>
      <c r="B41" s="242" t="s">
        <v>1801</v>
      </c>
      <c r="C41" s="261" t="s">
        <v>1802</v>
      </c>
      <c r="D41" s="243" t="s">
        <v>329</v>
      </c>
      <c r="E41" s="244">
        <v>150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6">
        <v>3.6999999999999999E-4</v>
      </c>
      <c r="O41" s="246">
        <f>ROUND(E41*N41,2)</f>
        <v>0.06</v>
      </c>
      <c r="P41" s="246">
        <v>0</v>
      </c>
      <c r="Q41" s="246">
        <f>ROUND(E41*P41,2)</f>
        <v>0</v>
      </c>
      <c r="R41" s="246" t="s">
        <v>316</v>
      </c>
      <c r="S41" s="246" t="s">
        <v>246</v>
      </c>
      <c r="T41" s="247" t="s">
        <v>247</v>
      </c>
      <c r="U41" s="226">
        <v>0</v>
      </c>
      <c r="V41" s="226">
        <f>ROUND(E41*U41,2)</f>
        <v>0</v>
      </c>
      <c r="W41" s="226"/>
      <c r="X41" s="226" t="s">
        <v>317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318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x14ac:dyDescent="0.2">
      <c r="A42" s="3"/>
      <c r="B42" s="4"/>
      <c r="C42" s="267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AE42">
        <v>15</v>
      </c>
      <c r="AF42">
        <v>21</v>
      </c>
      <c r="AG42" t="s">
        <v>227</v>
      </c>
    </row>
    <row r="43" spans="1:60" x14ac:dyDescent="0.2">
      <c r="A43" s="219"/>
      <c r="B43" s="220" t="s">
        <v>29</v>
      </c>
      <c r="C43" s="268"/>
      <c r="D43" s="221"/>
      <c r="E43" s="222"/>
      <c r="F43" s="222"/>
      <c r="G43" s="259">
        <f>G8+G29</f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AE43">
        <f>SUMIF(L7:L41,AE42,G7:G41)</f>
        <v>0</v>
      </c>
      <c r="AF43">
        <f>SUMIF(L7:L41,AF42,G7:G41)</f>
        <v>0</v>
      </c>
      <c r="AG43" t="s">
        <v>538</v>
      </c>
    </row>
    <row r="44" spans="1:60" x14ac:dyDescent="0.2">
      <c r="C44" s="269"/>
      <c r="D44" s="10"/>
      <c r="AG44" t="s">
        <v>540</v>
      </c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rVqSdDCcGhZlw5nFVc7mYL+ZCDsAF1JaH4IpdTBUg2ubs3nxq6NejjbnmChP9c7ei3RUlV1ITXb2q8J5uXe9g==" saltValue="0Q60+iGS6ZXWM5Y2JYSb9w==" spinCount="100000" sheet="1"/>
  <mergeCells count="8">
    <mergeCell ref="C15:G15"/>
    <mergeCell ref="C28:G28"/>
    <mergeCell ref="A1:G1"/>
    <mergeCell ref="C2:G2"/>
    <mergeCell ref="C3:G3"/>
    <mergeCell ref="C4:G4"/>
    <mergeCell ref="C11:G11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73</v>
      </c>
      <c r="C3" s="205" t="s">
        <v>74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77</v>
      </c>
      <c r="C4" s="208" t="s">
        <v>78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106</v>
      </c>
      <c r="C8" s="260" t="s">
        <v>107</v>
      </c>
      <c r="D8" s="233"/>
      <c r="E8" s="234"/>
      <c r="F8" s="235"/>
      <c r="G8" s="235">
        <f>SUMIF(AG9:AG20,"&lt;&gt;NOR",G9:G20)</f>
        <v>0</v>
      </c>
      <c r="H8" s="235"/>
      <c r="I8" s="235">
        <f>SUM(I9:I20)</f>
        <v>0</v>
      </c>
      <c r="J8" s="235"/>
      <c r="K8" s="235">
        <f>SUM(K9:K20)</f>
        <v>0</v>
      </c>
      <c r="L8" s="235"/>
      <c r="M8" s="235">
        <f>SUM(M9:M20)</f>
        <v>0</v>
      </c>
      <c r="N8" s="235"/>
      <c r="O8" s="235">
        <f>SUM(O9:O20)</f>
        <v>90.12</v>
      </c>
      <c r="P8" s="235"/>
      <c r="Q8" s="235">
        <f>SUM(Q9:Q20)</f>
        <v>0</v>
      </c>
      <c r="R8" s="235"/>
      <c r="S8" s="235"/>
      <c r="T8" s="236"/>
      <c r="U8" s="230"/>
      <c r="V8" s="230">
        <f>SUM(V9:V20)</f>
        <v>0</v>
      </c>
      <c r="W8" s="230"/>
      <c r="X8" s="230"/>
      <c r="AG8" t="s">
        <v>241</v>
      </c>
    </row>
    <row r="9" spans="1:60" outlineLevel="1" x14ac:dyDescent="0.2">
      <c r="A9" s="251">
        <v>1</v>
      </c>
      <c r="B9" s="252" t="s">
        <v>1803</v>
      </c>
      <c r="C9" s="265" t="s">
        <v>1804</v>
      </c>
      <c r="D9" s="253" t="s">
        <v>244</v>
      </c>
      <c r="E9" s="254">
        <v>189.6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/>
      <c r="S9" s="256" t="s">
        <v>418</v>
      </c>
      <c r="T9" s="257" t="s">
        <v>419</v>
      </c>
      <c r="U9" s="226">
        <v>0</v>
      </c>
      <c r="V9" s="226">
        <f>ROUND(E9*U9,2)</f>
        <v>0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1191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1805</v>
      </c>
      <c r="C10" s="265" t="s">
        <v>1806</v>
      </c>
      <c r="D10" s="253" t="s">
        <v>244</v>
      </c>
      <c r="E10" s="254">
        <v>189.6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0</v>
      </c>
      <c r="O10" s="256">
        <f>ROUND(E10*N10,2)</f>
        <v>0</v>
      </c>
      <c r="P10" s="256">
        <v>0</v>
      </c>
      <c r="Q10" s="256">
        <f>ROUND(E10*P10,2)</f>
        <v>0</v>
      </c>
      <c r="R10" s="256"/>
      <c r="S10" s="256" t="s">
        <v>418</v>
      </c>
      <c r="T10" s="257" t="s">
        <v>419</v>
      </c>
      <c r="U10" s="226">
        <v>0</v>
      </c>
      <c r="V10" s="226">
        <f>ROUND(E10*U10,2)</f>
        <v>0</v>
      </c>
      <c r="W10" s="226"/>
      <c r="X10" s="226" t="s">
        <v>248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1191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51">
        <v>3</v>
      </c>
      <c r="B11" s="252" t="s">
        <v>1807</v>
      </c>
      <c r="C11" s="265" t="s">
        <v>1808</v>
      </c>
      <c r="D11" s="253" t="s">
        <v>334</v>
      </c>
      <c r="E11" s="254">
        <v>256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6">
        <v>8.4000000000000003E-4</v>
      </c>
      <c r="O11" s="256">
        <f>ROUND(E11*N11,2)</f>
        <v>0.22</v>
      </c>
      <c r="P11" s="256">
        <v>0</v>
      </c>
      <c r="Q11" s="256">
        <f>ROUND(E11*P11,2)</f>
        <v>0</v>
      </c>
      <c r="R11" s="256"/>
      <c r="S11" s="256" t="s">
        <v>418</v>
      </c>
      <c r="T11" s="257" t="s">
        <v>419</v>
      </c>
      <c r="U11" s="226">
        <v>0</v>
      </c>
      <c r="V11" s="226">
        <f>ROUND(E11*U11,2)</f>
        <v>0</v>
      </c>
      <c r="W11" s="226"/>
      <c r="X11" s="226" t="s">
        <v>248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1191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51">
        <v>4</v>
      </c>
      <c r="B12" s="252" t="s">
        <v>1809</v>
      </c>
      <c r="C12" s="265" t="s">
        <v>1810</v>
      </c>
      <c r="D12" s="253" t="s">
        <v>334</v>
      </c>
      <c r="E12" s="254">
        <v>256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6">
        <v>0</v>
      </c>
      <c r="O12" s="256">
        <f>ROUND(E12*N12,2)</f>
        <v>0</v>
      </c>
      <c r="P12" s="256">
        <v>0</v>
      </c>
      <c r="Q12" s="256">
        <f>ROUND(E12*P12,2)</f>
        <v>0</v>
      </c>
      <c r="R12" s="256"/>
      <c r="S12" s="256" t="s">
        <v>418</v>
      </c>
      <c r="T12" s="257" t="s">
        <v>419</v>
      </c>
      <c r="U12" s="226">
        <v>0</v>
      </c>
      <c r="V12" s="226">
        <f>ROUND(E12*U12,2)</f>
        <v>0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1191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51">
        <v>5</v>
      </c>
      <c r="B13" s="252" t="s">
        <v>1811</v>
      </c>
      <c r="C13" s="265" t="s">
        <v>1812</v>
      </c>
      <c r="D13" s="253" t="s">
        <v>244</v>
      </c>
      <c r="E13" s="254">
        <v>94.8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6">
        <v>0</v>
      </c>
      <c r="O13" s="256">
        <f>ROUND(E13*N13,2)</f>
        <v>0</v>
      </c>
      <c r="P13" s="256">
        <v>0</v>
      </c>
      <c r="Q13" s="256">
        <f>ROUND(E13*P13,2)</f>
        <v>0</v>
      </c>
      <c r="R13" s="256"/>
      <c r="S13" s="256" t="s">
        <v>418</v>
      </c>
      <c r="T13" s="257" t="s">
        <v>419</v>
      </c>
      <c r="U13" s="226">
        <v>0</v>
      </c>
      <c r="V13" s="226">
        <f>ROUND(E13*U13,2)</f>
        <v>0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1191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51">
        <v>6</v>
      </c>
      <c r="B14" s="252" t="s">
        <v>1813</v>
      </c>
      <c r="C14" s="265" t="s">
        <v>1814</v>
      </c>
      <c r="D14" s="253" t="s">
        <v>244</v>
      </c>
      <c r="E14" s="254">
        <v>79.92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6">
        <v>0</v>
      </c>
      <c r="O14" s="256">
        <f>ROUND(E14*N14,2)</f>
        <v>0</v>
      </c>
      <c r="P14" s="256">
        <v>0</v>
      </c>
      <c r="Q14" s="256">
        <f>ROUND(E14*P14,2)</f>
        <v>0</v>
      </c>
      <c r="R14" s="256"/>
      <c r="S14" s="256" t="s">
        <v>418</v>
      </c>
      <c r="T14" s="257" t="s">
        <v>419</v>
      </c>
      <c r="U14" s="226">
        <v>0</v>
      </c>
      <c r="V14" s="226">
        <f>ROUND(E14*U14,2)</f>
        <v>0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1191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51">
        <v>7</v>
      </c>
      <c r="B15" s="252" t="s">
        <v>1815</v>
      </c>
      <c r="C15" s="265" t="s">
        <v>1816</v>
      </c>
      <c r="D15" s="253" t="s">
        <v>244</v>
      </c>
      <c r="E15" s="254">
        <v>79.92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6">
        <v>0</v>
      </c>
      <c r="O15" s="256">
        <f>ROUND(E15*N15,2)</f>
        <v>0</v>
      </c>
      <c r="P15" s="256">
        <v>0</v>
      </c>
      <c r="Q15" s="256">
        <f>ROUND(E15*P15,2)</f>
        <v>0</v>
      </c>
      <c r="R15" s="256"/>
      <c r="S15" s="256" t="s">
        <v>418</v>
      </c>
      <c r="T15" s="257" t="s">
        <v>419</v>
      </c>
      <c r="U15" s="226">
        <v>0</v>
      </c>
      <c r="V15" s="226">
        <f>ROUND(E15*U15,2)</f>
        <v>0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1191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51">
        <v>8</v>
      </c>
      <c r="B16" s="252" t="s">
        <v>1817</v>
      </c>
      <c r="C16" s="265" t="s">
        <v>1818</v>
      </c>
      <c r="D16" s="253" t="s">
        <v>244</v>
      </c>
      <c r="E16" s="254">
        <v>79.92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0</v>
      </c>
      <c r="O16" s="256">
        <f>ROUND(E16*N16,2)</f>
        <v>0</v>
      </c>
      <c r="P16" s="256">
        <v>0</v>
      </c>
      <c r="Q16" s="256">
        <f>ROUND(E16*P16,2)</f>
        <v>0</v>
      </c>
      <c r="R16" s="256"/>
      <c r="S16" s="256" t="s">
        <v>418</v>
      </c>
      <c r="T16" s="257" t="s">
        <v>419</v>
      </c>
      <c r="U16" s="226">
        <v>0</v>
      </c>
      <c r="V16" s="226">
        <f>ROUND(E16*U16,2)</f>
        <v>0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1191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9</v>
      </c>
      <c r="B17" s="252" t="s">
        <v>1819</v>
      </c>
      <c r="C17" s="265" t="s">
        <v>1820</v>
      </c>
      <c r="D17" s="253" t="s">
        <v>244</v>
      </c>
      <c r="E17" s="254">
        <v>109.68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0</v>
      </c>
      <c r="O17" s="256">
        <f>ROUND(E17*N17,2)</f>
        <v>0</v>
      </c>
      <c r="P17" s="256">
        <v>0</v>
      </c>
      <c r="Q17" s="256">
        <f>ROUND(E17*P17,2)</f>
        <v>0</v>
      </c>
      <c r="R17" s="256"/>
      <c r="S17" s="256" t="s">
        <v>418</v>
      </c>
      <c r="T17" s="257" t="s">
        <v>419</v>
      </c>
      <c r="U17" s="226">
        <v>0</v>
      </c>
      <c r="V17" s="226">
        <f>ROUND(E17*U17,2)</f>
        <v>0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1191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51">
        <v>10</v>
      </c>
      <c r="B18" s="252" t="s">
        <v>1821</v>
      </c>
      <c r="C18" s="265" t="s">
        <v>1822</v>
      </c>
      <c r="D18" s="253" t="s">
        <v>244</v>
      </c>
      <c r="E18" s="254">
        <v>59.933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0</v>
      </c>
      <c r="O18" s="256">
        <f>ROUND(E18*N18,2)</f>
        <v>0</v>
      </c>
      <c r="P18" s="256">
        <v>0</v>
      </c>
      <c r="Q18" s="256">
        <f>ROUND(E18*P18,2)</f>
        <v>0</v>
      </c>
      <c r="R18" s="256"/>
      <c r="S18" s="256" t="s">
        <v>418</v>
      </c>
      <c r="T18" s="257" t="s">
        <v>419</v>
      </c>
      <c r="U18" s="226">
        <v>0</v>
      </c>
      <c r="V18" s="226">
        <f>ROUND(E18*U18,2)</f>
        <v>0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1191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11</v>
      </c>
      <c r="B19" s="252" t="s">
        <v>1823</v>
      </c>
      <c r="C19" s="265" t="s">
        <v>1824</v>
      </c>
      <c r="D19" s="253" t="s">
        <v>1825</v>
      </c>
      <c r="E19" s="254">
        <v>79.92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418</v>
      </c>
      <c r="T19" s="257" t="s">
        <v>419</v>
      </c>
      <c r="U19" s="226">
        <v>0</v>
      </c>
      <c r="V19" s="226">
        <f>ROUND(E19*U19,2)</f>
        <v>0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1191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12</v>
      </c>
      <c r="B20" s="252" t="s">
        <v>106</v>
      </c>
      <c r="C20" s="265" t="s">
        <v>1826</v>
      </c>
      <c r="D20" s="253" t="s">
        <v>244</v>
      </c>
      <c r="E20" s="254">
        <v>59.933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1.5</v>
      </c>
      <c r="O20" s="256">
        <f>ROUND(E20*N20,2)</f>
        <v>89.9</v>
      </c>
      <c r="P20" s="256">
        <v>0</v>
      </c>
      <c r="Q20" s="256">
        <f>ROUND(E20*P20,2)</f>
        <v>0</v>
      </c>
      <c r="R20" s="256"/>
      <c r="S20" s="256" t="s">
        <v>418</v>
      </c>
      <c r="T20" s="257" t="s">
        <v>419</v>
      </c>
      <c r="U20" s="226">
        <v>0</v>
      </c>
      <c r="V20" s="226">
        <f>ROUND(E20*U20,2)</f>
        <v>0</v>
      </c>
      <c r="W20" s="226"/>
      <c r="X20" s="226" t="s">
        <v>317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1827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x14ac:dyDescent="0.2">
      <c r="A21" s="231" t="s">
        <v>240</v>
      </c>
      <c r="B21" s="232" t="s">
        <v>108</v>
      </c>
      <c r="C21" s="260" t="s">
        <v>109</v>
      </c>
      <c r="D21" s="233"/>
      <c r="E21" s="234"/>
      <c r="F21" s="235"/>
      <c r="G21" s="235">
        <f>SUMIF(AG22:AG24,"&lt;&gt;NOR",G22:G24)</f>
        <v>0</v>
      </c>
      <c r="H21" s="235"/>
      <c r="I21" s="235">
        <f>SUM(I22:I24)</f>
        <v>0</v>
      </c>
      <c r="J21" s="235"/>
      <c r="K21" s="235">
        <f>SUM(K22:K24)</f>
        <v>0</v>
      </c>
      <c r="L21" s="235"/>
      <c r="M21" s="235">
        <f>SUM(M22:M24)</f>
        <v>0</v>
      </c>
      <c r="N21" s="235"/>
      <c r="O21" s="235">
        <f>SUM(O22:O24)</f>
        <v>3.51</v>
      </c>
      <c r="P21" s="235"/>
      <c r="Q21" s="235">
        <f>SUM(Q22:Q24)</f>
        <v>0</v>
      </c>
      <c r="R21" s="235"/>
      <c r="S21" s="235"/>
      <c r="T21" s="236"/>
      <c r="U21" s="230"/>
      <c r="V21" s="230">
        <f>SUM(V22:V24)</f>
        <v>0</v>
      </c>
      <c r="W21" s="230"/>
      <c r="X21" s="230"/>
      <c r="AG21" t="s">
        <v>241</v>
      </c>
    </row>
    <row r="22" spans="1:60" outlineLevel="1" x14ac:dyDescent="0.2">
      <c r="A22" s="251">
        <v>13</v>
      </c>
      <c r="B22" s="252" t="s">
        <v>1828</v>
      </c>
      <c r="C22" s="265" t="s">
        <v>1829</v>
      </c>
      <c r="D22" s="253" t="s">
        <v>244</v>
      </c>
      <c r="E22" s="254">
        <v>0.38400000000000001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2.2564299999999999</v>
      </c>
      <c r="O22" s="256">
        <f>ROUND(E22*N22,2)</f>
        <v>0.87</v>
      </c>
      <c r="P22" s="256">
        <v>0</v>
      </c>
      <c r="Q22" s="256">
        <f>ROUND(E22*P22,2)</f>
        <v>0</v>
      </c>
      <c r="R22" s="256"/>
      <c r="S22" s="256" t="s">
        <v>418</v>
      </c>
      <c r="T22" s="257" t="s">
        <v>419</v>
      </c>
      <c r="U22" s="226">
        <v>0</v>
      </c>
      <c r="V22" s="226">
        <f>ROUND(E22*U22,2)</f>
        <v>0</v>
      </c>
      <c r="W22" s="226"/>
      <c r="X22" s="226" t="s">
        <v>248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1191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51">
        <v>14</v>
      </c>
      <c r="B23" s="252" t="s">
        <v>1830</v>
      </c>
      <c r="C23" s="265" t="s">
        <v>1831</v>
      </c>
      <c r="D23" s="253" t="s">
        <v>1825</v>
      </c>
      <c r="E23" s="254">
        <v>15.12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0.122</v>
      </c>
      <c r="O23" s="256">
        <f>ROUND(E23*N23,2)</f>
        <v>1.84</v>
      </c>
      <c r="P23" s="256">
        <v>0</v>
      </c>
      <c r="Q23" s="256">
        <f>ROUND(E23*P23,2)</f>
        <v>0</v>
      </c>
      <c r="R23" s="256"/>
      <c r="S23" s="256" t="s">
        <v>418</v>
      </c>
      <c r="T23" s="257" t="s">
        <v>419</v>
      </c>
      <c r="U23" s="226">
        <v>0</v>
      </c>
      <c r="V23" s="226">
        <f>ROUND(E23*U23,2)</f>
        <v>0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1191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15</v>
      </c>
      <c r="B24" s="252" t="s">
        <v>1832</v>
      </c>
      <c r="C24" s="265" t="s">
        <v>1833</v>
      </c>
      <c r="D24" s="253" t="s">
        <v>244</v>
      </c>
      <c r="E24" s="254">
        <v>0.38400000000000001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2.0874999999999999</v>
      </c>
      <c r="O24" s="256">
        <f>ROUND(E24*N24,2)</f>
        <v>0.8</v>
      </c>
      <c r="P24" s="256">
        <v>0</v>
      </c>
      <c r="Q24" s="256">
        <f>ROUND(E24*P24,2)</f>
        <v>0</v>
      </c>
      <c r="R24" s="256"/>
      <c r="S24" s="256" t="s">
        <v>418</v>
      </c>
      <c r="T24" s="257" t="s">
        <v>419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1191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x14ac:dyDescent="0.2">
      <c r="A25" s="231" t="s">
        <v>240</v>
      </c>
      <c r="B25" s="232" t="s">
        <v>110</v>
      </c>
      <c r="C25" s="260" t="s">
        <v>111</v>
      </c>
      <c r="D25" s="233"/>
      <c r="E25" s="234"/>
      <c r="F25" s="235"/>
      <c r="G25" s="235">
        <f>SUMIF(AG26:AG39,"&lt;&gt;NOR",G26:G39)</f>
        <v>0</v>
      </c>
      <c r="H25" s="235"/>
      <c r="I25" s="235">
        <f>SUM(I26:I39)</f>
        <v>0</v>
      </c>
      <c r="J25" s="235"/>
      <c r="K25" s="235">
        <f>SUM(K26:K39)</f>
        <v>0</v>
      </c>
      <c r="L25" s="235"/>
      <c r="M25" s="235">
        <f>SUM(M26:M39)</f>
        <v>0</v>
      </c>
      <c r="N25" s="235"/>
      <c r="O25" s="235">
        <f>SUM(O26:O39)</f>
        <v>0.63</v>
      </c>
      <c r="P25" s="235"/>
      <c r="Q25" s="235">
        <f>SUM(Q26:Q39)</f>
        <v>0</v>
      </c>
      <c r="R25" s="235"/>
      <c r="S25" s="235"/>
      <c r="T25" s="236"/>
      <c r="U25" s="230"/>
      <c r="V25" s="230">
        <f>SUM(V26:V39)</f>
        <v>0</v>
      </c>
      <c r="W25" s="230"/>
      <c r="X25" s="230"/>
      <c r="AG25" t="s">
        <v>241</v>
      </c>
    </row>
    <row r="26" spans="1:60" outlineLevel="1" x14ac:dyDescent="0.2">
      <c r="A26" s="251">
        <v>16</v>
      </c>
      <c r="B26" s="252" t="s">
        <v>1834</v>
      </c>
      <c r="C26" s="265" t="s">
        <v>1835</v>
      </c>
      <c r="D26" s="253" t="s">
        <v>329</v>
      </c>
      <c r="E26" s="254">
        <v>3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0</v>
      </c>
      <c r="O26" s="256">
        <f>ROUND(E26*N26,2)</f>
        <v>0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419</v>
      </c>
      <c r="U26" s="226">
        <v>0</v>
      </c>
      <c r="V26" s="226">
        <f>ROUND(E26*U26,2)</f>
        <v>0</v>
      </c>
      <c r="W26" s="226"/>
      <c r="X26" s="226" t="s">
        <v>248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1191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51">
        <v>17</v>
      </c>
      <c r="B27" s="252" t="s">
        <v>1836</v>
      </c>
      <c r="C27" s="265" t="s">
        <v>1837</v>
      </c>
      <c r="D27" s="253" t="s">
        <v>329</v>
      </c>
      <c r="E27" s="254">
        <v>9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6">
        <v>0</v>
      </c>
      <c r="O27" s="256">
        <f>ROUND(E27*N27,2)</f>
        <v>0</v>
      </c>
      <c r="P27" s="256">
        <v>0</v>
      </c>
      <c r="Q27" s="256">
        <f>ROUND(E27*P27,2)</f>
        <v>0</v>
      </c>
      <c r="R27" s="256"/>
      <c r="S27" s="256" t="s">
        <v>418</v>
      </c>
      <c r="T27" s="257" t="s">
        <v>419</v>
      </c>
      <c r="U27" s="226">
        <v>0</v>
      </c>
      <c r="V27" s="226">
        <f>ROUND(E27*U27,2)</f>
        <v>0</v>
      </c>
      <c r="W27" s="226"/>
      <c r="X27" s="226" t="s">
        <v>248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1191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51">
        <v>18</v>
      </c>
      <c r="B28" s="252" t="s">
        <v>1838</v>
      </c>
      <c r="C28" s="265" t="s">
        <v>1839</v>
      </c>
      <c r="D28" s="253" t="s">
        <v>329</v>
      </c>
      <c r="E28" s="254">
        <v>1.65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6">
        <v>1.5900000000000001E-3</v>
      </c>
      <c r="O28" s="256">
        <f>ROUND(E28*N28,2)</f>
        <v>0</v>
      </c>
      <c r="P28" s="256">
        <v>0</v>
      </c>
      <c r="Q28" s="256">
        <f>ROUND(E28*P28,2)</f>
        <v>0</v>
      </c>
      <c r="R28" s="256"/>
      <c r="S28" s="256" t="s">
        <v>418</v>
      </c>
      <c r="T28" s="257" t="s">
        <v>419</v>
      </c>
      <c r="U28" s="226">
        <v>0</v>
      </c>
      <c r="V28" s="226">
        <f>ROUND(E28*U28,2)</f>
        <v>0</v>
      </c>
      <c r="W28" s="226"/>
      <c r="X28" s="226" t="s">
        <v>248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1191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51">
        <v>19</v>
      </c>
      <c r="B29" s="252" t="s">
        <v>1840</v>
      </c>
      <c r="C29" s="265" t="s">
        <v>1841</v>
      </c>
      <c r="D29" s="253" t="s">
        <v>329</v>
      </c>
      <c r="E29" s="254">
        <v>30.8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6">
        <v>2.0600000000000002E-3</v>
      </c>
      <c r="O29" s="256">
        <f>ROUND(E29*N29,2)</f>
        <v>0.06</v>
      </c>
      <c r="P29" s="256">
        <v>0</v>
      </c>
      <c r="Q29" s="256">
        <f>ROUND(E29*P29,2)</f>
        <v>0</v>
      </c>
      <c r="R29" s="256"/>
      <c r="S29" s="256" t="s">
        <v>418</v>
      </c>
      <c r="T29" s="257" t="s">
        <v>419</v>
      </c>
      <c r="U29" s="226">
        <v>0</v>
      </c>
      <c r="V29" s="226">
        <f>ROUND(E29*U29,2)</f>
        <v>0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1191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51">
        <v>20</v>
      </c>
      <c r="B30" s="252" t="s">
        <v>1842</v>
      </c>
      <c r="C30" s="265" t="s">
        <v>1843</v>
      </c>
      <c r="D30" s="253" t="s">
        <v>329</v>
      </c>
      <c r="E30" s="254">
        <v>29.5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0</v>
      </c>
      <c r="O30" s="256">
        <f>ROUND(E30*N30,2)</f>
        <v>0</v>
      </c>
      <c r="P30" s="256">
        <v>0</v>
      </c>
      <c r="Q30" s="256">
        <f>ROUND(E30*P30,2)</f>
        <v>0</v>
      </c>
      <c r="R30" s="256"/>
      <c r="S30" s="256" t="s">
        <v>418</v>
      </c>
      <c r="T30" s="257" t="s">
        <v>419</v>
      </c>
      <c r="U30" s="226">
        <v>0</v>
      </c>
      <c r="V30" s="226">
        <f>ROUND(E30*U30,2)</f>
        <v>0</v>
      </c>
      <c r="W30" s="226"/>
      <c r="X30" s="226" t="s">
        <v>248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1191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51">
        <v>21</v>
      </c>
      <c r="B31" s="252" t="s">
        <v>1844</v>
      </c>
      <c r="C31" s="265" t="s">
        <v>1845</v>
      </c>
      <c r="D31" s="253" t="s">
        <v>329</v>
      </c>
      <c r="E31" s="254">
        <v>8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0</v>
      </c>
      <c r="O31" s="256">
        <f>ROUND(E31*N31,2)</f>
        <v>0</v>
      </c>
      <c r="P31" s="256">
        <v>0</v>
      </c>
      <c r="Q31" s="256">
        <f>ROUND(E31*P31,2)</f>
        <v>0</v>
      </c>
      <c r="R31" s="256"/>
      <c r="S31" s="256" t="s">
        <v>418</v>
      </c>
      <c r="T31" s="257" t="s">
        <v>419</v>
      </c>
      <c r="U31" s="226">
        <v>0</v>
      </c>
      <c r="V31" s="226">
        <f>ROUND(E31*U31,2)</f>
        <v>0</v>
      </c>
      <c r="W31" s="226"/>
      <c r="X31" s="226" t="s">
        <v>248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1191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51">
        <v>22</v>
      </c>
      <c r="B32" s="252" t="s">
        <v>1846</v>
      </c>
      <c r="C32" s="265" t="s">
        <v>1847</v>
      </c>
      <c r="D32" s="253" t="s">
        <v>329</v>
      </c>
      <c r="E32" s="254">
        <v>8.8000000000000007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4.8199999999999996E-3</v>
      </c>
      <c r="O32" s="256">
        <f>ROUND(E32*N32,2)</f>
        <v>0.04</v>
      </c>
      <c r="P32" s="256">
        <v>0</v>
      </c>
      <c r="Q32" s="256">
        <f>ROUND(E32*P32,2)</f>
        <v>0</v>
      </c>
      <c r="R32" s="256"/>
      <c r="S32" s="256" t="s">
        <v>418</v>
      </c>
      <c r="T32" s="257" t="s">
        <v>419</v>
      </c>
      <c r="U32" s="226">
        <v>0</v>
      </c>
      <c r="V32" s="226">
        <f>ROUND(E32*U32,2)</f>
        <v>0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1191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23</v>
      </c>
      <c r="B33" s="252" t="s">
        <v>1848</v>
      </c>
      <c r="C33" s="265" t="s">
        <v>1849</v>
      </c>
      <c r="D33" s="253" t="s">
        <v>329</v>
      </c>
      <c r="E33" s="254">
        <v>66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7.2399999999999999E-3</v>
      </c>
      <c r="O33" s="256">
        <f>ROUND(E33*N33,2)</f>
        <v>0.48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1191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24</v>
      </c>
      <c r="B34" s="252" t="s">
        <v>1850</v>
      </c>
      <c r="C34" s="265" t="s">
        <v>1851</v>
      </c>
      <c r="D34" s="253" t="s">
        <v>329</v>
      </c>
      <c r="E34" s="254">
        <v>60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1.0000000000000001E-5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</v>
      </c>
      <c r="V34" s="226">
        <f>ROUND(E34*U34,2)</f>
        <v>0</v>
      </c>
      <c r="W34" s="226"/>
      <c r="X34" s="226" t="s">
        <v>248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1191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51">
        <v>25</v>
      </c>
      <c r="B35" s="252" t="s">
        <v>1852</v>
      </c>
      <c r="C35" s="265" t="s">
        <v>1853</v>
      </c>
      <c r="D35" s="253" t="s">
        <v>329</v>
      </c>
      <c r="E35" s="254">
        <v>109.5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0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418</v>
      </c>
      <c r="T35" s="257" t="s">
        <v>419</v>
      </c>
      <c r="U35" s="226">
        <v>0</v>
      </c>
      <c r="V35" s="226">
        <f>ROUND(E35*U35,2)</f>
        <v>0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1191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51">
        <v>26</v>
      </c>
      <c r="B36" s="252" t="s">
        <v>1823</v>
      </c>
      <c r="C36" s="265" t="s">
        <v>1854</v>
      </c>
      <c r="D36" s="253" t="s">
        <v>1855</v>
      </c>
      <c r="E36" s="254">
        <v>3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4.0000000000000001E-3</v>
      </c>
      <c r="O36" s="256">
        <f>ROUND(E36*N36,2)</f>
        <v>0.01</v>
      </c>
      <c r="P36" s="256">
        <v>0</v>
      </c>
      <c r="Q36" s="256">
        <f>ROUND(E36*P36,2)</f>
        <v>0</v>
      </c>
      <c r="R36" s="256"/>
      <c r="S36" s="256" t="s">
        <v>418</v>
      </c>
      <c r="T36" s="257" t="s">
        <v>419</v>
      </c>
      <c r="U36" s="226">
        <v>0</v>
      </c>
      <c r="V36" s="226">
        <f>ROUND(E36*U36,2)</f>
        <v>0</v>
      </c>
      <c r="W36" s="226"/>
      <c r="X36" s="226" t="s">
        <v>1856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1857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51">
        <v>27</v>
      </c>
      <c r="B37" s="252" t="s">
        <v>1823</v>
      </c>
      <c r="C37" s="265" t="s">
        <v>1858</v>
      </c>
      <c r="D37" s="253" t="s">
        <v>1855</v>
      </c>
      <c r="E37" s="254">
        <v>9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4.0000000000000001E-3</v>
      </c>
      <c r="O37" s="256">
        <f>ROUND(E37*N37,2)</f>
        <v>0.04</v>
      </c>
      <c r="P37" s="256">
        <v>0</v>
      </c>
      <c r="Q37" s="256">
        <f>ROUND(E37*P37,2)</f>
        <v>0</v>
      </c>
      <c r="R37" s="256"/>
      <c r="S37" s="256" t="s">
        <v>418</v>
      </c>
      <c r="T37" s="257" t="s">
        <v>419</v>
      </c>
      <c r="U37" s="226">
        <v>0</v>
      </c>
      <c r="V37" s="226">
        <f>ROUND(E37*U37,2)</f>
        <v>0</v>
      </c>
      <c r="W37" s="226"/>
      <c r="X37" s="226" t="s">
        <v>317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1827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51">
        <v>28</v>
      </c>
      <c r="B38" s="252" t="s">
        <v>1823</v>
      </c>
      <c r="C38" s="265" t="s">
        <v>1859</v>
      </c>
      <c r="D38" s="253" t="s">
        <v>1855</v>
      </c>
      <c r="E38" s="254">
        <v>18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6">
        <v>0</v>
      </c>
      <c r="O38" s="256">
        <f>ROUND(E38*N38,2)</f>
        <v>0</v>
      </c>
      <c r="P38" s="256">
        <v>0</v>
      </c>
      <c r="Q38" s="256">
        <f>ROUND(E38*P38,2)</f>
        <v>0</v>
      </c>
      <c r="R38" s="256"/>
      <c r="S38" s="256" t="s">
        <v>418</v>
      </c>
      <c r="T38" s="257" t="s">
        <v>419</v>
      </c>
      <c r="U38" s="226">
        <v>0</v>
      </c>
      <c r="V38" s="226">
        <f>ROUND(E38*U38,2)</f>
        <v>0</v>
      </c>
      <c r="W38" s="226"/>
      <c r="X38" s="226" t="s">
        <v>1856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1860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51">
        <v>29</v>
      </c>
      <c r="B39" s="252" t="s">
        <v>1823</v>
      </c>
      <c r="C39" s="265" t="s">
        <v>1861</v>
      </c>
      <c r="D39" s="253" t="s">
        <v>1855</v>
      </c>
      <c r="E39" s="254">
        <v>12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6">
        <v>0</v>
      </c>
      <c r="O39" s="256">
        <f>ROUND(E39*N39,2)</f>
        <v>0</v>
      </c>
      <c r="P39" s="256">
        <v>0</v>
      </c>
      <c r="Q39" s="256">
        <f>ROUND(E39*P39,2)</f>
        <v>0</v>
      </c>
      <c r="R39" s="256"/>
      <c r="S39" s="256" t="s">
        <v>418</v>
      </c>
      <c r="T39" s="257" t="s">
        <v>419</v>
      </c>
      <c r="U39" s="226">
        <v>0</v>
      </c>
      <c r="V39" s="226">
        <f>ROUND(E39*U39,2)</f>
        <v>0</v>
      </c>
      <c r="W39" s="226"/>
      <c r="X39" s="226" t="s">
        <v>1856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1860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x14ac:dyDescent="0.2">
      <c r="A40" s="231" t="s">
        <v>240</v>
      </c>
      <c r="B40" s="232" t="s">
        <v>112</v>
      </c>
      <c r="C40" s="260" t="s">
        <v>113</v>
      </c>
      <c r="D40" s="233"/>
      <c r="E40" s="234"/>
      <c r="F40" s="235"/>
      <c r="G40" s="235">
        <f>SUMIF(AG41:AG42,"&lt;&gt;NOR",G41:G42)</f>
        <v>0</v>
      </c>
      <c r="H40" s="235"/>
      <c r="I40" s="235">
        <f>SUM(I41:I42)</f>
        <v>0</v>
      </c>
      <c r="J40" s="235"/>
      <c r="K40" s="235">
        <f>SUM(K41:K42)</f>
        <v>0</v>
      </c>
      <c r="L40" s="235"/>
      <c r="M40" s="235">
        <f>SUM(M41:M42)</f>
        <v>0</v>
      </c>
      <c r="N40" s="235"/>
      <c r="O40" s="235">
        <f>SUM(O41:O42)</f>
        <v>0</v>
      </c>
      <c r="P40" s="235"/>
      <c r="Q40" s="235">
        <f>SUM(Q41:Q42)</f>
        <v>0</v>
      </c>
      <c r="R40" s="235"/>
      <c r="S40" s="235"/>
      <c r="T40" s="236"/>
      <c r="U40" s="230"/>
      <c r="V40" s="230">
        <f>SUM(V41:V42)</f>
        <v>0</v>
      </c>
      <c r="W40" s="230"/>
      <c r="X40" s="230"/>
      <c r="AG40" t="s">
        <v>241</v>
      </c>
    </row>
    <row r="41" spans="1:60" outlineLevel="1" x14ac:dyDescent="0.2">
      <c r="A41" s="251">
        <v>30</v>
      </c>
      <c r="B41" s="252" t="s">
        <v>1823</v>
      </c>
      <c r="C41" s="265" t="s">
        <v>1862</v>
      </c>
      <c r="D41" s="253" t="s">
        <v>639</v>
      </c>
      <c r="E41" s="254">
        <v>4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6">
        <v>0</v>
      </c>
      <c r="O41" s="256">
        <f>ROUND(E41*N41,2)</f>
        <v>0</v>
      </c>
      <c r="P41" s="256">
        <v>0</v>
      </c>
      <c r="Q41" s="256">
        <f>ROUND(E41*P41,2)</f>
        <v>0</v>
      </c>
      <c r="R41" s="256"/>
      <c r="S41" s="256" t="s">
        <v>418</v>
      </c>
      <c r="T41" s="257" t="s">
        <v>419</v>
      </c>
      <c r="U41" s="226">
        <v>0</v>
      </c>
      <c r="V41" s="226">
        <f>ROUND(E41*U41,2)</f>
        <v>0</v>
      </c>
      <c r="W41" s="226"/>
      <c r="X41" s="226" t="s">
        <v>1856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1860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51">
        <v>31</v>
      </c>
      <c r="B42" s="252" t="s">
        <v>1823</v>
      </c>
      <c r="C42" s="265" t="s">
        <v>1863</v>
      </c>
      <c r="D42" s="253" t="s">
        <v>639</v>
      </c>
      <c r="E42" s="254">
        <v>1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6">
        <v>0</v>
      </c>
      <c r="O42" s="256">
        <f>ROUND(E42*N42,2)</f>
        <v>0</v>
      </c>
      <c r="P42" s="256">
        <v>0</v>
      </c>
      <c r="Q42" s="256">
        <f>ROUND(E42*P42,2)</f>
        <v>0</v>
      </c>
      <c r="R42" s="256"/>
      <c r="S42" s="256" t="s">
        <v>418</v>
      </c>
      <c r="T42" s="257" t="s">
        <v>419</v>
      </c>
      <c r="U42" s="226">
        <v>0</v>
      </c>
      <c r="V42" s="226">
        <f>ROUND(E42*U42,2)</f>
        <v>0</v>
      </c>
      <c r="W42" s="226"/>
      <c r="X42" s="226" t="s">
        <v>1856</v>
      </c>
      <c r="Y42" s="216"/>
      <c r="Z42" s="216"/>
      <c r="AA42" s="216"/>
      <c r="AB42" s="216"/>
      <c r="AC42" s="216"/>
      <c r="AD42" s="216"/>
      <c r="AE42" s="216"/>
      <c r="AF42" s="216"/>
      <c r="AG42" s="216" t="s">
        <v>1860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x14ac:dyDescent="0.2">
      <c r="A43" s="231" t="s">
        <v>240</v>
      </c>
      <c r="B43" s="232" t="s">
        <v>144</v>
      </c>
      <c r="C43" s="260" t="s">
        <v>145</v>
      </c>
      <c r="D43" s="233"/>
      <c r="E43" s="234"/>
      <c r="F43" s="235"/>
      <c r="G43" s="235">
        <f>SUMIF(AG44:AG44,"&lt;&gt;NOR",G44:G44)</f>
        <v>0</v>
      </c>
      <c r="H43" s="235"/>
      <c r="I43" s="235">
        <f>SUM(I44:I44)</f>
        <v>0</v>
      </c>
      <c r="J43" s="235"/>
      <c r="K43" s="235">
        <f>SUM(K44:K44)</f>
        <v>0</v>
      </c>
      <c r="L43" s="235"/>
      <c r="M43" s="235">
        <f>SUM(M44:M44)</f>
        <v>0</v>
      </c>
      <c r="N43" s="235"/>
      <c r="O43" s="235">
        <f>SUM(O44:O44)</f>
        <v>0</v>
      </c>
      <c r="P43" s="235"/>
      <c r="Q43" s="235">
        <f>SUM(Q44:Q44)</f>
        <v>0</v>
      </c>
      <c r="R43" s="235"/>
      <c r="S43" s="235"/>
      <c r="T43" s="236"/>
      <c r="U43" s="230"/>
      <c r="V43" s="230">
        <f>SUM(V44:V44)</f>
        <v>0</v>
      </c>
      <c r="W43" s="230"/>
      <c r="X43" s="230"/>
      <c r="AG43" t="s">
        <v>241</v>
      </c>
    </row>
    <row r="44" spans="1:60" outlineLevel="1" x14ac:dyDescent="0.2">
      <c r="A44" s="251">
        <v>32</v>
      </c>
      <c r="B44" s="252" t="s">
        <v>1823</v>
      </c>
      <c r="C44" s="265" t="s">
        <v>1864</v>
      </c>
      <c r="D44" s="253" t="s">
        <v>1865</v>
      </c>
      <c r="E44" s="254">
        <v>6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6">
        <v>0</v>
      </c>
      <c r="O44" s="256">
        <f>ROUND(E44*N44,2)</f>
        <v>0</v>
      </c>
      <c r="P44" s="256">
        <v>0</v>
      </c>
      <c r="Q44" s="256">
        <f>ROUND(E44*P44,2)</f>
        <v>0</v>
      </c>
      <c r="R44" s="256"/>
      <c r="S44" s="256" t="s">
        <v>418</v>
      </c>
      <c r="T44" s="257" t="s">
        <v>419</v>
      </c>
      <c r="U44" s="226">
        <v>0</v>
      </c>
      <c r="V44" s="226">
        <f>ROUND(E44*U44,2)</f>
        <v>0</v>
      </c>
      <c r="W44" s="226"/>
      <c r="X44" s="226" t="s">
        <v>1856</v>
      </c>
      <c r="Y44" s="216"/>
      <c r="Z44" s="216"/>
      <c r="AA44" s="216"/>
      <c r="AB44" s="216"/>
      <c r="AC44" s="216"/>
      <c r="AD44" s="216"/>
      <c r="AE44" s="216"/>
      <c r="AF44" s="216"/>
      <c r="AG44" s="216" t="s">
        <v>1860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x14ac:dyDescent="0.2">
      <c r="A45" s="231" t="s">
        <v>240</v>
      </c>
      <c r="B45" s="232" t="s">
        <v>152</v>
      </c>
      <c r="C45" s="260" t="s">
        <v>153</v>
      </c>
      <c r="D45" s="233"/>
      <c r="E45" s="234"/>
      <c r="F45" s="235"/>
      <c r="G45" s="235">
        <f>SUMIF(AG46:AG46,"&lt;&gt;NOR",G46:G46)</f>
        <v>0</v>
      </c>
      <c r="H45" s="235"/>
      <c r="I45" s="235">
        <f>SUM(I46:I46)</f>
        <v>0</v>
      </c>
      <c r="J45" s="235"/>
      <c r="K45" s="235">
        <f>SUM(K46:K46)</f>
        <v>0</v>
      </c>
      <c r="L45" s="235"/>
      <c r="M45" s="235">
        <f>SUM(M46:M46)</f>
        <v>0</v>
      </c>
      <c r="N45" s="235"/>
      <c r="O45" s="235">
        <f>SUM(O46:O46)</f>
        <v>0</v>
      </c>
      <c r="P45" s="235"/>
      <c r="Q45" s="235">
        <f>SUM(Q46:Q46)</f>
        <v>0</v>
      </c>
      <c r="R45" s="235"/>
      <c r="S45" s="235"/>
      <c r="T45" s="236"/>
      <c r="U45" s="230"/>
      <c r="V45" s="230">
        <f>SUM(V46:V46)</f>
        <v>0</v>
      </c>
      <c r="W45" s="230"/>
      <c r="X45" s="230"/>
      <c r="AG45" t="s">
        <v>241</v>
      </c>
    </row>
    <row r="46" spans="1:60" outlineLevel="1" x14ac:dyDescent="0.2">
      <c r="A46" s="241">
        <v>33</v>
      </c>
      <c r="B46" s="242" t="s">
        <v>1866</v>
      </c>
      <c r="C46" s="261" t="s">
        <v>1867</v>
      </c>
      <c r="D46" s="243" t="s">
        <v>312</v>
      </c>
      <c r="E46" s="244">
        <v>94.262410000000003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6">
        <v>0</v>
      </c>
      <c r="O46" s="246">
        <f>ROUND(E46*N46,2)</f>
        <v>0</v>
      </c>
      <c r="P46" s="246">
        <v>0</v>
      </c>
      <c r="Q46" s="246">
        <f>ROUND(E46*P46,2)</f>
        <v>0</v>
      </c>
      <c r="R46" s="246"/>
      <c r="S46" s="246" t="s">
        <v>418</v>
      </c>
      <c r="T46" s="247" t="s">
        <v>419</v>
      </c>
      <c r="U46" s="226">
        <v>0</v>
      </c>
      <c r="V46" s="226">
        <f>ROUND(E46*U46,2)</f>
        <v>0</v>
      </c>
      <c r="W46" s="226"/>
      <c r="X46" s="226" t="s">
        <v>248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1191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x14ac:dyDescent="0.2">
      <c r="A47" s="3"/>
      <c r="B47" s="4"/>
      <c r="C47" s="267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227</v>
      </c>
    </row>
    <row r="48" spans="1:60" x14ac:dyDescent="0.2">
      <c r="A48" s="219"/>
      <c r="B48" s="220" t="s">
        <v>29</v>
      </c>
      <c r="C48" s="268"/>
      <c r="D48" s="221"/>
      <c r="E48" s="222"/>
      <c r="F48" s="222"/>
      <c r="G48" s="259">
        <f>G8+G21+G25+G40+G43+G45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538</v>
      </c>
    </row>
    <row r="49" spans="3:33" x14ac:dyDescent="0.2">
      <c r="C49" s="269"/>
      <c r="D49" s="10"/>
      <c r="AG49" t="s">
        <v>540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kVKHRGPYfnw3zFCCAzPGrGETijPYTqTUJsqEzxxp1bBQHk4tKj6ZYduadY2EvG4225bPQQQXvCcXuKSDlPLRuw==" saltValue="UjBA+2bZ3TM4Q5KeuMkwHA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73</v>
      </c>
      <c r="C3" s="205" t="s">
        <v>74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79</v>
      </c>
      <c r="C4" s="208" t="s">
        <v>80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106</v>
      </c>
      <c r="C8" s="260" t="s">
        <v>107</v>
      </c>
      <c r="D8" s="233"/>
      <c r="E8" s="234"/>
      <c r="F8" s="235"/>
      <c r="G8" s="235">
        <f>SUMIF(AG9:AG20,"&lt;&gt;NOR",G9:G20)</f>
        <v>0</v>
      </c>
      <c r="H8" s="235"/>
      <c r="I8" s="235">
        <f>SUM(I9:I20)</f>
        <v>0</v>
      </c>
      <c r="J8" s="235"/>
      <c r="K8" s="235">
        <f>SUM(K9:K20)</f>
        <v>0</v>
      </c>
      <c r="L8" s="235"/>
      <c r="M8" s="235">
        <f>SUM(M9:M20)</f>
        <v>0</v>
      </c>
      <c r="N8" s="235"/>
      <c r="O8" s="235">
        <f>SUM(O9:O20)</f>
        <v>42.2</v>
      </c>
      <c r="P8" s="235"/>
      <c r="Q8" s="235">
        <f>SUM(Q9:Q20)</f>
        <v>0</v>
      </c>
      <c r="R8" s="235"/>
      <c r="S8" s="235"/>
      <c r="T8" s="236"/>
      <c r="U8" s="230"/>
      <c r="V8" s="230">
        <f>SUM(V9:V20)</f>
        <v>0</v>
      </c>
      <c r="W8" s="230"/>
      <c r="X8" s="230"/>
      <c r="AG8" t="s">
        <v>241</v>
      </c>
    </row>
    <row r="9" spans="1:60" outlineLevel="1" x14ac:dyDescent="0.2">
      <c r="A9" s="251">
        <v>1</v>
      </c>
      <c r="B9" s="252" t="s">
        <v>1803</v>
      </c>
      <c r="C9" s="265" t="s">
        <v>1804</v>
      </c>
      <c r="D9" s="253" t="s">
        <v>244</v>
      </c>
      <c r="E9" s="254">
        <v>120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/>
      <c r="S9" s="256" t="s">
        <v>418</v>
      </c>
      <c r="T9" s="257" t="s">
        <v>419</v>
      </c>
      <c r="U9" s="226">
        <v>0</v>
      </c>
      <c r="V9" s="226">
        <f>ROUND(E9*U9,2)</f>
        <v>0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1191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1805</v>
      </c>
      <c r="C10" s="265" t="s">
        <v>1806</v>
      </c>
      <c r="D10" s="253" t="s">
        <v>244</v>
      </c>
      <c r="E10" s="254">
        <v>120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0</v>
      </c>
      <c r="O10" s="256">
        <f>ROUND(E10*N10,2)</f>
        <v>0</v>
      </c>
      <c r="P10" s="256">
        <v>0</v>
      </c>
      <c r="Q10" s="256">
        <f>ROUND(E10*P10,2)</f>
        <v>0</v>
      </c>
      <c r="R10" s="256"/>
      <c r="S10" s="256" t="s">
        <v>418</v>
      </c>
      <c r="T10" s="257" t="s">
        <v>419</v>
      </c>
      <c r="U10" s="226">
        <v>0</v>
      </c>
      <c r="V10" s="226">
        <f>ROUND(E10*U10,2)</f>
        <v>0</v>
      </c>
      <c r="W10" s="226"/>
      <c r="X10" s="226" t="s">
        <v>248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1191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51">
        <v>3</v>
      </c>
      <c r="B11" s="252" t="s">
        <v>1807</v>
      </c>
      <c r="C11" s="265" t="s">
        <v>1808</v>
      </c>
      <c r="D11" s="253" t="s">
        <v>334</v>
      </c>
      <c r="E11" s="254">
        <v>240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6">
        <v>8.4000000000000003E-4</v>
      </c>
      <c r="O11" s="256">
        <f>ROUND(E11*N11,2)</f>
        <v>0.2</v>
      </c>
      <c r="P11" s="256">
        <v>0</v>
      </c>
      <c r="Q11" s="256">
        <f>ROUND(E11*P11,2)</f>
        <v>0</v>
      </c>
      <c r="R11" s="256"/>
      <c r="S11" s="256" t="s">
        <v>418</v>
      </c>
      <c r="T11" s="257" t="s">
        <v>419</v>
      </c>
      <c r="U11" s="226">
        <v>0</v>
      </c>
      <c r="V11" s="226">
        <f>ROUND(E11*U11,2)</f>
        <v>0</v>
      </c>
      <c r="W11" s="226"/>
      <c r="X11" s="226" t="s">
        <v>248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1191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51">
        <v>4</v>
      </c>
      <c r="B12" s="252" t="s">
        <v>1809</v>
      </c>
      <c r="C12" s="265" t="s">
        <v>1810</v>
      </c>
      <c r="D12" s="253" t="s">
        <v>334</v>
      </c>
      <c r="E12" s="254">
        <v>240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6">
        <v>0</v>
      </c>
      <c r="O12" s="256">
        <f>ROUND(E12*N12,2)</f>
        <v>0</v>
      </c>
      <c r="P12" s="256">
        <v>0</v>
      </c>
      <c r="Q12" s="256">
        <f>ROUND(E12*P12,2)</f>
        <v>0</v>
      </c>
      <c r="R12" s="256"/>
      <c r="S12" s="256" t="s">
        <v>418</v>
      </c>
      <c r="T12" s="257" t="s">
        <v>419</v>
      </c>
      <c r="U12" s="226">
        <v>0</v>
      </c>
      <c r="V12" s="226">
        <f>ROUND(E12*U12,2)</f>
        <v>0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1191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51">
        <v>5</v>
      </c>
      <c r="B13" s="252" t="s">
        <v>1811</v>
      </c>
      <c r="C13" s="265" t="s">
        <v>1812</v>
      </c>
      <c r="D13" s="253" t="s">
        <v>244</v>
      </c>
      <c r="E13" s="254">
        <v>60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6">
        <v>0</v>
      </c>
      <c r="O13" s="256">
        <f>ROUND(E13*N13,2)</f>
        <v>0</v>
      </c>
      <c r="P13" s="256">
        <v>0</v>
      </c>
      <c r="Q13" s="256">
        <f>ROUND(E13*P13,2)</f>
        <v>0</v>
      </c>
      <c r="R13" s="256"/>
      <c r="S13" s="256" t="s">
        <v>418</v>
      </c>
      <c r="T13" s="257" t="s">
        <v>419</v>
      </c>
      <c r="U13" s="226">
        <v>0</v>
      </c>
      <c r="V13" s="226">
        <f>ROUND(E13*U13,2)</f>
        <v>0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1191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51">
        <v>6</v>
      </c>
      <c r="B14" s="252" t="s">
        <v>1813</v>
      </c>
      <c r="C14" s="265" t="s">
        <v>1814</v>
      </c>
      <c r="D14" s="253" t="s">
        <v>244</v>
      </c>
      <c r="E14" s="254">
        <v>37.6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6">
        <v>0</v>
      </c>
      <c r="O14" s="256">
        <f>ROUND(E14*N14,2)</f>
        <v>0</v>
      </c>
      <c r="P14" s="256">
        <v>0</v>
      </c>
      <c r="Q14" s="256">
        <f>ROUND(E14*P14,2)</f>
        <v>0</v>
      </c>
      <c r="R14" s="256"/>
      <c r="S14" s="256" t="s">
        <v>418</v>
      </c>
      <c r="T14" s="257" t="s">
        <v>419</v>
      </c>
      <c r="U14" s="226">
        <v>0</v>
      </c>
      <c r="V14" s="226">
        <f>ROUND(E14*U14,2)</f>
        <v>0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1191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51">
        <v>7</v>
      </c>
      <c r="B15" s="252" t="s">
        <v>1815</v>
      </c>
      <c r="C15" s="265" t="s">
        <v>1816</v>
      </c>
      <c r="D15" s="253" t="s">
        <v>244</v>
      </c>
      <c r="E15" s="254">
        <v>37.6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6">
        <v>0</v>
      </c>
      <c r="O15" s="256">
        <f>ROUND(E15*N15,2)</f>
        <v>0</v>
      </c>
      <c r="P15" s="256">
        <v>0</v>
      </c>
      <c r="Q15" s="256">
        <f>ROUND(E15*P15,2)</f>
        <v>0</v>
      </c>
      <c r="R15" s="256"/>
      <c r="S15" s="256" t="s">
        <v>418</v>
      </c>
      <c r="T15" s="257" t="s">
        <v>419</v>
      </c>
      <c r="U15" s="226">
        <v>0</v>
      </c>
      <c r="V15" s="226">
        <f>ROUND(E15*U15,2)</f>
        <v>0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1191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51">
        <v>8</v>
      </c>
      <c r="B16" s="252" t="s">
        <v>1817</v>
      </c>
      <c r="C16" s="265" t="s">
        <v>1818</v>
      </c>
      <c r="D16" s="253" t="s">
        <v>244</v>
      </c>
      <c r="E16" s="254">
        <v>37.6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0</v>
      </c>
      <c r="O16" s="256">
        <f>ROUND(E16*N16,2)</f>
        <v>0</v>
      </c>
      <c r="P16" s="256">
        <v>0</v>
      </c>
      <c r="Q16" s="256">
        <f>ROUND(E16*P16,2)</f>
        <v>0</v>
      </c>
      <c r="R16" s="256"/>
      <c r="S16" s="256" t="s">
        <v>418</v>
      </c>
      <c r="T16" s="257" t="s">
        <v>419</v>
      </c>
      <c r="U16" s="226">
        <v>0</v>
      </c>
      <c r="V16" s="226">
        <f>ROUND(E16*U16,2)</f>
        <v>0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1191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9</v>
      </c>
      <c r="B17" s="252" t="s">
        <v>1819</v>
      </c>
      <c r="C17" s="265" t="s">
        <v>1820</v>
      </c>
      <c r="D17" s="253" t="s">
        <v>244</v>
      </c>
      <c r="E17" s="254">
        <v>82.4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0</v>
      </c>
      <c r="O17" s="256">
        <f>ROUND(E17*N17,2)</f>
        <v>0</v>
      </c>
      <c r="P17" s="256">
        <v>0</v>
      </c>
      <c r="Q17" s="256">
        <f>ROUND(E17*P17,2)</f>
        <v>0</v>
      </c>
      <c r="R17" s="256"/>
      <c r="S17" s="256" t="s">
        <v>418</v>
      </c>
      <c r="T17" s="257" t="s">
        <v>419</v>
      </c>
      <c r="U17" s="226">
        <v>0</v>
      </c>
      <c r="V17" s="226">
        <f>ROUND(E17*U17,2)</f>
        <v>0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1191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51">
        <v>10</v>
      </c>
      <c r="B18" s="252" t="s">
        <v>1821</v>
      </c>
      <c r="C18" s="265" t="s">
        <v>1822</v>
      </c>
      <c r="D18" s="253" t="s">
        <v>244</v>
      </c>
      <c r="E18" s="254">
        <v>28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0</v>
      </c>
      <c r="O18" s="256">
        <f>ROUND(E18*N18,2)</f>
        <v>0</v>
      </c>
      <c r="P18" s="256">
        <v>0</v>
      </c>
      <c r="Q18" s="256">
        <f>ROUND(E18*P18,2)</f>
        <v>0</v>
      </c>
      <c r="R18" s="256"/>
      <c r="S18" s="256" t="s">
        <v>418</v>
      </c>
      <c r="T18" s="257" t="s">
        <v>419</v>
      </c>
      <c r="U18" s="226">
        <v>0</v>
      </c>
      <c r="V18" s="226">
        <f>ROUND(E18*U18,2)</f>
        <v>0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1191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11</v>
      </c>
      <c r="B19" s="252" t="s">
        <v>1823</v>
      </c>
      <c r="C19" s="265" t="s">
        <v>1824</v>
      </c>
      <c r="D19" s="253" t="s">
        <v>1825</v>
      </c>
      <c r="E19" s="254">
        <v>37.6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418</v>
      </c>
      <c r="T19" s="257" t="s">
        <v>419</v>
      </c>
      <c r="U19" s="226">
        <v>0</v>
      </c>
      <c r="V19" s="226">
        <f>ROUND(E19*U19,2)</f>
        <v>0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1191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12</v>
      </c>
      <c r="B20" s="252" t="s">
        <v>106</v>
      </c>
      <c r="C20" s="265" t="s">
        <v>1826</v>
      </c>
      <c r="D20" s="253" t="s">
        <v>244</v>
      </c>
      <c r="E20" s="254">
        <v>28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1.5</v>
      </c>
      <c r="O20" s="256">
        <f>ROUND(E20*N20,2)</f>
        <v>42</v>
      </c>
      <c r="P20" s="256">
        <v>0</v>
      </c>
      <c r="Q20" s="256">
        <f>ROUND(E20*P20,2)</f>
        <v>0</v>
      </c>
      <c r="R20" s="256"/>
      <c r="S20" s="256" t="s">
        <v>418</v>
      </c>
      <c r="T20" s="257" t="s">
        <v>419</v>
      </c>
      <c r="U20" s="226">
        <v>0</v>
      </c>
      <c r="V20" s="226">
        <f>ROUND(E20*U20,2)</f>
        <v>0</v>
      </c>
      <c r="W20" s="226"/>
      <c r="X20" s="226" t="s">
        <v>317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1827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x14ac:dyDescent="0.2">
      <c r="A21" s="231" t="s">
        <v>240</v>
      </c>
      <c r="B21" s="232" t="s">
        <v>108</v>
      </c>
      <c r="C21" s="260" t="s">
        <v>109</v>
      </c>
      <c r="D21" s="233"/>
      <c r="E21" s="234"/>
      <c r="F21" s="235"/>
      <c r="G21" s="235">
        <f>SUMIF(AG22:AG24,"&lt;&gt;NOR",G22:G24)</f>
        <v>0</v>
      </c>
      <c r="H21" s="235"/>
      <c r="I21" s="235">
        <f>SUM(I22:I24)</f>
        <v>0</v>
      </c>
      <c r="J21" s="235"/>
      <c r="K21" s="235">
        <f>SUM(K22:K24)</f>
        <v>0</v>
      </c>
      <c r="L21" s="235"/>
      <c r="M21" s="235">
        <f>SUM(M22:M24)</f>
        <v>0</v>
      </c>
      <c r="N21" s="235"/>
      <c r="O21" s="235">
        <f>SUM(O22:O24)</f>
        <v>5.1999999999999993</v>
      </c>
      <c r="P21" s="235"/>
      <c r="Q21" s="235">
        <f>SUM(Q22:Q24)</f>
        <v>0</v>
      </c>
      <c r="R21" s="235"/>
      <c r="S21" s="235"/>
      <c r="T21" s="236"/>
      <c r="U21" s="230"/>
      <c r="V21" s="230">
        <f>SUM(V22:V24)</f>
        <v>0</v>
      </c>
      <c r="W21" s="230"/>
      <c r="X21" s="230"/>
      <c r="AG21" t="s">
        <v>241</v>
      </c>
    </row>
    <row r="22" spans="1:60" outlineLevel="1" x14ac:dyDescent="0.2">
      <c r="A22" s="251">
        <v>13</v>
      </c>
      <c r="B22" s="252" t="s">
        <v>1828</v>
      </c>
      <c r="C22" s="265" t="s">
        <v>1829</v>
      </c>
      <c r="D22" s="253" t="s">
        <v>244</v>
      </c>
      <c r="E22" s="254">
        <v>0.92811999999999995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2.2564299999999999</v>
      </c>
      <c r="O22" s="256">
        <f>ROUND(E22*N22,2)</f>
        <v>2.09</v>
      </c>
      <c r="P22" s="256">
        <v>0</v>
      </c>
      <c r="Q22" s="256">
        <f>ROUND(E22*P22,2)</f>
        <v>0</v>
      </c>
      <c r="R22" s="256"/>
      <c r="S22" s="256" t="s">
        <v>418</v>
      </c>
      <c r="T22" s="257" t="s">
        <v>419</v>
      </c>
      <c r="U22" s="226">
        <v>0</v>
      </c>
      <c r="V22" s="226">
        <f>ROUND(E22*U22,2)</f>
        <v>0</v>
      </c>
      <c r="W22" s="226"/>
      <c r="X22" s="226" t="s">
        <v>248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1191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51">
        <v>14</v>
      </c>
      <c r="B23" s="252" t="s">
        <v>1830</v>
      </c>
      <c r="C23" s="265" t="s">
        <v>1831</v>
      </c>
      <c r="D23" s="253" t="s">
        <v>1825</v>
      </c>
      <c r="E23" s="254">
        <v>9.6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0.122</v>
      </c>
      <c r="O23" s="256">
        <f>ROUND(E23*N23,2)</f>
        <v>1.17</v>
      </c>
      <c r="P23" s="256">
        <v>0</v>
      </c>
      <c r="Q23" s="256">
        <f>ROUND(E23*P23,2)</f>
        <v>0</v>
      </c>
      <c r="R23" s="256"/>
      <c r="S23" s="256" t="s">
        <v>418</v>
      </c>
      <c r="T23" s="257" t="s">
        <v>419</v>
      </c>
      <c r="U23" s="226">
        <v>0</v>
      </c>
      <c r="V23" s="226">
        <f>ROUND(E23*U23,2)</f>
        <v>0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1191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15</v>
      </c>
      <c r="B24" s="252" t="s">
        <v>1832</v>
      </c>
      <c r="C24" s="265" t="s">
        <v>1833</v>
      </c>
      <c r="D24" s="253" t="s">
        <v>244</v>
      </c>
      <c r="E24" s="254">
        <v>0.92811999999999995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2.0874999999999999</v>
      </c>
      <c r="O24" s="256">
        <f>ROUND(E24*N24,2)</f>
        <v>1.94</v>
      </c>
      <c r="P24" s="256">
        <v>0</v>
      </c>
      <c r="Q24" s="256">
        <f>ROUND(E24*P24,2)</f>
        <v>0</v>
      </c>
      <c r="R24" s="256"/>
      <c r="S24" s="256" t="s">
        <v>418</v>
      </c>
      <c r="T24" s="257" t="s">
        <v>419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1191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x14ac:dyDescent="0.2">
      <c r="A25" s="231" t="s">
        <v>240</v>
      </c>
      <c r="B25" s="232" t="s">
        <v>110</v>
      </c>
      <c r="C25" s="260" t="s">
        <v>111</v>
      </c>
      <c r="D25" s="233"/>
      <c r="E25" s="234"/>
      <c r="F25" s="235"/>
      <c r="G25" s="235">
        <f>SUMIF(AG26:AG33,"&lt;&gt;NOR",G26:G33)</f>
        <v>0</v>
      </c>
      <c r="H25" s="235"/>
      <c r="I25" s="235">
        <f>SUM(I26:I33)</f>
        <v>0</v>
      </c>
      <c r="J25" s="235"/>
      <c r="K25" s="235">
        <f>SUM(K26:K33)</f>
        <v>0</v>
      </c>
      <c r="L25" s="235"/>
      <c r="M25" s="235">
        <f>SUM(M26:M33)</f>
        <v>0</v>
      </c>
      <c r="N25" s="235"/>
      <c r="O25" s="235">
        <f>SUM(O26:O33)</f>
        <v>9.0000000000000011E-2</v>
      </c>
      <c r="P25" s="235"/>
      <c r="Q25" s="235">
        <f>SUM(Q26:Q33)</f>
        <v>0</v>
      </c>
      <c r="R25" s="235"/>
      <c r="S25" s="235"/>
      <c r="T25" s="236"/>
      <c r="U25" s="230"/>
      <c r="V25" s="230">
        <f>SUM(V26:V33)</f>
        <v>0</v>
      </c>
      <c r="W25" s="230"/>
      <c r="X25" s="230"/>
      <c r="AG25" t="s">
        <v>241</v>
      </c>
    </row>
    <row r="26" spans="1:60" outlineLevel="1" x14ac:dyDescent="0.2">
      <c r="A26" s="251">
        <v>16</v>
      </c>
      <c r="B26" s="252" t="s">
        <v>1868</v>
      </c>
      <c r="C26" s="265" t="s">
        <v>1869</v>
      </c>
      <c r="D26" s="253" t="s">
        <v>329</v>
      </c>
      <c r="E26" s="254">
        <v>80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1.9000000000000001E-4</v>
      </c>
      <c r="O26" s="256">
        <f>ROUND(E26*N26,2)</f>
        <v>0.02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419</v>
      </c>
      <c r="U26" s="226">
        <v>0</v>
      </c>
      <c r="V26" s="226">
        <f>ROUND(E26*U26,2)</f>
        <v>0</v>
      </c>
      <c r="W26" s="226"/>
      <c r="X26" s="226" t="s">
        <v>248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1191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51">
        <v>17</v>
      </c>
      <c r="B27" s="252" t="s">
        <v>1870</v>
      </c>
      <c r="C27" s="265" t="s">
        <v>1871</v>
      </c>
      <c r="D27" s="253" t="s">
        <v>329</v>
      </c>
      <c r="E27" s="254">
        <v>80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6">
        <v>5.0000000000000002E-5</v>
      </c>
      <c r="O27" s="256">
        <f>ROUND(E27*N27,2)</f>
        <v>0</v>
      </c>
      <c r="P27" s="256">
        <v>0</v>
      </c>
      <c r="Q27" s="256">
        <f>ROUND(E27*P27,2)</f>
        <v>0</v>
      </c>
      <c r="R27" s="256"/>
      <c r="S27" s="256" t="s">
        <v>418</v>
      </c>
      <c r="T27" s="257" t="s">
        <v>419</v>
      </c>
      <c r="U27" s="226">
        <v>0</v>
      </c>
      <c r="V27" s="226">
        <f>ROUND(E27*U27,2)</f>
        <v>0</v>
      </c>
      <c r="W27" s="226"/>
      <c r="X27" s="226" t="s">
        <v>248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1191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51">
        <v>18</v>
      </c>
      <c r="B28" s="252" t="s">
        <v>1872</v>
      </c>
      <c r="C28" s="265" t="s">
        <v>1873</v>
      </c>
      <c r="D28" s="253" t="s">
        <v>329</v>
      </c>
      <c r="E28" s="254">
        <v>62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6">
        <v>0</v>
      </c>
      <c r="O28" s="256">
        <f>ROUND(E28*N28,2)</f>
        <v>0</v>
      </c>
      <c r="P28" s="256">
        <v>0</v>
      </c>
      <c r="Q28" s="256">
        <f>ROUND(E28*P28,2)</f>
        <v>0</v>
      </c>
      <c r="R28" s="256"/>
      <c r="S28" s="256" t="s">
        <v>418</v>
      </c>
      <c r="T28" s="257" t="s">
        <v>419</v>
      </c>
      <c r="U28" s="226">
        <v>0</v>
      </c>
      <c r="V28" s="226">
        <f>ROUND(E28*U28,2)</f>
        <v>0</v>
      </c>
      <c r="W28" s="226"/>
      <c r="X28" s="226" t="s">
        <v>248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1191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51">
        <v>19</v>
      </c>
      <c r="B29" s="252" t="s">
        <v>1836</v>
      </c>
      <c r="C29" s="265" t="s">
        <v>1837</v>
      </c>
      <c r="D29" s="253" t="s">
        <v>329</v>
      </c>
      <c r="E29" s="254">
        <v>18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6">
        <v>0</v>
      </c>
      <c r="O29" s="256">
        <f>ROUND(E29*N29,2)</f>
        <v>0</v>
      </c>
      <c r="P29" s="256">
        <v>0</v>
      </c>
      <c r="Q29" s="256">
        <f>ROUND(E29*P29,2)</f>
        <v>0</v>
      </c>
      <c r="R29" s="256"/>
      <c r="S29" s="256" t="s">
        <v>418</v>
      </c>
      <c r="T29" s="257" t="s">
        <v>419</v>
      </c>
      <c r="U29" s="226">
        <v>0</v>
      </c>
      <c r="V29" s="226">
        <f>ROUND(E29*U29,2)</f>
        <v>0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1191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51">
        <v>20</v>
      </c>
      <c r="B30" s="252" t="s">
        <v>1823</v>
      </c>
      <c r="C30" s="265" t="s">
        <v>1858</v>
      </c>
      <c r="D30" s="253" t="s">
        <v>1855</v>
      </c>
      <c r="E30" s="254">
        <v>18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4.0000000000000001E-3</v>
      </c>
      <c r="O30" s="256">
        <f>ROUND(E30*N30,2)</f>
        <v>7.0000000000000007E-2</v>
      </c>
      <c r="P30" s="256">
        <v>0</v>
      </c>
      <c r="Q30" s="256">
        <f>ROUND(E30*P30,2)</f>
        <v>0</v>
      </c>
      <c r="R30" s="256"/>
      <c r="S30" s="256" t="s">
        <v>418</v>
      </c>
      <c r="T30" s="257" t="s">
        <v>419</v>
      </c>
      <c r="U30" s="226">
        <v>0</v>
      </c>
      <c r="V30" s="226">
        <f>ROUND(E30*U30,2)</f>
        <v>0</v>
      </c>
      <c r="W30" s="226"/>
      <c r="X30" s="226" t="s">
        <v>1856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1857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51">
        <v>21</v>
      </c>
      <c r="B31" s="252" t="s">
        <v>1823</v>
      </c>
      <c r="C31" s="265" t="s">
        <v>1874</v>
      </c>
      <c r="D31" s="253" t="s">
        <v>1855</v>
      </c>
      <c r="E31" s="254">
        <v>62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0</v>
      </c>
      <c r="O31" s="256">
        <f>ROUND(E31*N31,2)</f>
        <v>0</v>
      </c>
      <c r="P31" s="256">
        <v>0</v>
      </c>
      <c r="Q31" s="256">
        <f>ROUND(E31*P31,2)</f>
        <v>0</v>
      </c>
      <c r="R31" s="256"/>
      <c r="S31" s="256" t="s">
        <v>418</v>
      </c>
      <c r="T31" s="257" t="s">
        <v>419</v>
      </c>
      <c r="U31" s="226">
        <v>0</v>
      </c>
      <c r="V31" s="226">
        <f>ROUND(E31*U31,2)</f>
        <v>0</v>
      </c>
      <c r="W31" s="226"/>
      <c r="X31" s="226" t="s">
        <v>317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1827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51">
        <v>22</v>
      </c>
      <c r="B32" s="252" t="s">
        <v>1823</v>
      </c>
      <c r="C32" s="265" t="s">
        <v>1859</v>
      </c>
      <c r="D32" s="253" t="s">
        <v>1855</v>
      </c>
      <c r="E32" s="254">
        <v>120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0</v>
      </c>
      <c r="O32" s="256">
        <f>ROUND(E32*N32,2)</f>
        <v>0</v>
      </c>
      <c r="P32" s="256">
        <v>0</v>
      </c>
      <c r="Q32" s="256">
        <f>ROUND(E32*P32,2)</f>
        <v>0</v>
      </c>
      <c r="R32" s="256"/>
      <c r="S32" s="256" t="s">
        <v>418</v>
      </c>
      <c r="T32" s="257" t="s">
        <v>419</v>
      </c>
      <c r="U32" s="226">
        <v>0</v>
      </c>
      <c r="V32" s="226">
        <f>ROUND(E32*U32,2)</f>
        <v>0</v>
      </c>
      <c r="W32" s="226"/>
      <c r="X32" s="226" t="s">
        <v>1856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1860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23</v>
      </c>
      <c r="B33" s="252" t="s">
        <v>1823</v>
      </c>
      <c r="C33" s="265" t="s">
        <v>1861</v>
      </c>
      <c r="D33" s="253" t="s">
        <v>1855</v>
      </c>
      <c r="E33" s="254">
        <v>80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1856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1860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x14ac:dyDescent="0.2">
      <c r="A34" s="231" t="s">
        <v>240</v>
      </c>
      <c r="B34" s="232" t="s">
        <v>112</v>
      </c>
      <c r="C34" s="260" t="s">
        <v>113</v>
      </c>
      <c r="D34" s="233"/>
      <c r="E34" s="234"/>
      <c r="F34" s="235"/>
      <c r="G34" s="235">
        <f>SUMIF(AG35:AG35,"&lt;&gt;NOR",G35:G35)</f>
        <v>0</v>
      </c>
      <c r="H34" s="235"/>
      <c r="I34" s="235">
        <f>SUM(I35:I35)</f>
        <v>0</v>
      </c>
      <c r="J34" s="235"/>
      <c r="K34" s="235">
        <f>SUM(K35:K35)</f>
        <v>0</v>
      </c>
      <c r="L34" s="235"/>
      <c r="M34" s="235">
        <f>SUM(M35:M35)</f>
        <v>0</v>
      </c>
      <c r="N34" s="235"/>
      <c r="O34" s="235">
        <f>SUM(O35:O35)</f>
        <v>0</v>
      </c>
      <c r="P34" s="235"/>
      <c r="Q34" s="235">
        <f>SUM(Q35:Q35)</f>
        <v>0</v>
      </c>
      <c r="R34" s="235"/>
      <c r="S34" s="235"/>
      <c r="T34" s="236"/>
      <c r="U34" s="230"/>
      <c r="V34" s="230">
        <f>SUM(V35:V35)</f>
        <v>0</v>
      </c>
      <c r="W34" s="230"/>
      <c r="X34" s="230"/>
      <c r="AG34" t="s">
        <v>241</v>
      </c>
    </row>
    <row r="35" spans="1:60" outlineLevel="1" x14ac:dyDescent="0.2">
      <c r="A35" s="251">
        <v>24</v>
      </c>
      <c r="B35" s="252" t="s">
        <v>112</v>
      </c>
      <c r="C35" s="265" t="s">
        <v>1875</v>
      </c>
      <c r="D35" s="253" t="s">
        <v>1876</v>
      </c>
      <c r="E35" s="254">
        <v>1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0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418</v>
      </c>
      <c r="T35" s="257" t="s">
        <v>419</v>
      </c>
      <c r="U35" s="226">
        <v>0</v>
      </c>
      <c r="V35" s="226">
        <f>ROUND(E35*U35,2)</f>
        <v>0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1191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x14ac:dyDescent="0.2">
      <c r="A36" s="231" t="s">
        <v>240</v>
      </c>
      <c r="B36" s="232" t="s">
        <v>144</v>
      </c>
      <c r="C36" s="260" t="s">
        <v>145</v>
      </c>
      <c r="D36" s="233"/>
      <c r="E36" s="234"/>
      <c r="F36" s="235"/>
      <c r="G36" s="235">
        <f>SUMIF(AG37:AG37,"&lt;&gt;NOR",G37:G37)</f>
        <v>0</v>
      </c>
      <c r="H36" s="235"/>
      <c r="I36" s="235">
        <f>SUM(I37:I37)</f>
        <v>0</v>
      </c>
      <c r="J36" s="235"/>
      <c r="K36" s="235">
        <f>SUM(K37:K37)</f>
        <v>0</v>
      </c>
      <c r="L36" s="235"/>
      <c r="M36" s="235">
        <f>SUM(M37:M37)</f>
        <v>0</v>
      </c>
      <c r="N36" s="235"/>
      <c r="O36" s="235">
        <f>SUM(O37:O37)</f>
        <v>0</v>
      </c>
      <c r="P36" s="235"/>
      <c r="Q36" s="235">
        <f>SUM(Q37:Q37)</f>
        <v>0</v>
      </c>
      <c r="R36" s="235"/>
      <c r="S36" s="235"/>
      <c r="T36" s="236"/>
      <c r="U36" s="230"/>
      <c r="V36" s="230">
        <f>SUM(V37:V37)</f>
        <v>0</v>
      </c>
      <c r="W36" s="230"/>
      <c r="X36" s="230"/>
      <c r="AG36" t="s">
        <v>241</v>
      </c>
    </row>
    <row r="37" spans="1:60" outlineLevel="1" x14ac:dyDescent="0.2">
      <c r="A37" s="251">
        <v>25</v>
      </c>
      <c r="B37" s="252" t="s">
        <v>1823</v>
      </c>
      <c r="C37" s="265" t="s">
        <v>1864</v>
      </c>
      <c r="D37" s="253" t="s">
        <v>1865</v>
      </c>
      <c r="E37" s="254">
        <v>6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0</v>
      </c>
      <c r="O37" s="256">
        <f>ROUND(E37*N37,2)</f>
        <v>0</v>
      </c>
      <c r="P37" s="256">
        <v>0</v>
      </c>
      <c r="Q37" s="256">
        <f>ROUND(E37*P37,2)</f>
        <v>0</v>
      </c>
      <c r="R37" s="256"/>
      <c r="S37" s="256" t="s">
        <v>418</v>
      </c>
      <c r="T37" s="257" t="s">
        <v>419</v>
      </c>
      <c r="U37" s="226">
        <v>0</v>
      </c>
      <c r="V37" s="226">
        <f>ROUND(E37*U37,2)</f>
        <v>0</v>
      </c>
      <c r="W37" s="226"/>
      <c r="X37" s="226" t="s">
        <v>1856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1860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x14ac:dyDescent="0.2">
      <c r="A38" s="231" t="s">
        <v>240</v>
      </c>
      <c r="B38" s="232" t="s">
        <v>164</v>
      </c>
      <c r="C38" s="260" t="s">
        <v>166</v>
      </c>
      <c r="D38" s="233"/>
      <c r="E38" s="234"/>
      <c r="F38" s="235"/>
      <c r="G38" s="235">
        <f>SUMIF(AG39:AG44,"&lt;&gt;NOR",G39:G44)</f>
        <v>0</v>
      </c>
      <c r="H38" s="235"/>
      <c r="I38" s="235">
        <f>SUM(I39:I44)</f>
        <v>0</v>
      </c>
      <c r="J38" s="235"/>
      <c r="K38" s="235">
        <f>SUM(K39:K44)</f>
        <v>0</v>
      </c>
      <c r="L38" s="235"/>
      <c r="M38" s="235">
        <f>SUM(M39:M44)</f>
        <v>0</v>
      </c>
      <c r="N38" s="235"/>
      <c r="O38" s="235">
        <f>SUM(O39:O44)</f>
        <v>0.11</v>
      </c>
      <c r="P38" s="235"/>
      <c r="Q38" s="235">
        <f>SUM(Q39:Q44)</f>
        <v>0</v>
      </c>
      <c r="R38" s="235"/>
      <c r="S38" s="235"/>
      <c r="T38" s="236"/>
      <c r="U38" s="230"/>
      <c r="V38" s="230">
        <f>SUM(V39:V44)</f>
        <v>0</v>
      </c>
      <c r="W38" s="230"/>
      <c r="X38" s="230"/>
      <c r="AG38" t="s">
        <v>241</v>
      </c>
    </row>
    <row r="39" spans="1:60" outlineLevel="1" x14ac:dyDescent="0.2">
      <c r="A39" s="251">
        <v>26</v>
      </c>
      <c r="B39" s="252" t="s">
        <v>1877</v>
      </c>
      <c r="C39" s="265" t="s">
        <v>1878</v>
      </c>
      <c r="D39" s="253" t="s">
        <v>329</v>
      </c>
      <c r="E39" s="254">
        <v>6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6">
        <v>1.677E-2</v>
      </c>
      <c r="O39" s="256">
        <f>ROUND(E39*N39,2)</f>
        <v>0.1</v>
      </c>
      <c r="P39" s="256">
        <v>0</v>
      </c>
      <c r="Q39" s="256">
        <f>ROUND(E39*P39,2)</f>
        <v>0</v>
      </c>
      <c r="R39" s="256"/>
      <c r="S39" s="256" t="s">
        <v>418</v>
      </c>
      <c r="T39" s="257" t="s">
        <v>419</v>
      </c>
      <c r="U39" s="226">
        <v>0</v>
      </c>
      <c r="V39" s="226">
        <f>ROUND(E39*U39,2)</f>
        <v>0</v>
      </c>
      <c r="W39" s="226"/>
      <c r="X39" s="226" t="s">
        <v>248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1879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51">
        <v>27</v>
      </c>
      <c r="B40" s="252" t="s">
        <v>1880</v>
      </c>
      <c r="C40" s="265" t="s">
        <v>1881</v>
      </c>
      <c r="D40" s="253" t="s">
        <v>639</v>
      </c>
      <c r="E40" s="254">
        <v>3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6">
        <v>1.6800000000000001E-3</v>
      </c>
      <c r="O40" s="256">
        <f>ROUND(E40*N40,2)</f>
        <v>0.01</v>
      </c>
      <c r="P40" s="256">
        <v>0</v>
      </c>
      <c r="Q40" s="256">
        <f>ROUND(E40*P40,2)</f>
        <v>0</v>
      </c>
      <c r="R40" s="256"/>
      <c r="S40" s="256" t="s">
        <v>418</v>
      </c>
      <c r="T40" s="257" t="s">
        <v>419</v>
      </c>
      <c r="U40" s="226">
        <v>0</v>
      </c>
      <c r="V40" s="226">
        <f>ROUND(E40*U40,2)</f>
        <v>0</v>
      </c>
      <c r="W40" s="226"/>
      <c r="X40" s="226" t="s">
        <v>248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1879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51">
        <v>28</v>
      </c>
      <c r="B41" s="252" t="s">
        <v>1882</v>
      </c>
      <c r="C41" s="265" t="s">
        <v>1883</v>
      </c>
      <c r="D41" s="253" t="s">
        <v>639</v>
      </c>
      <c r="E41" s="254">
        <v>3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6">
        <v>2.0000000000000002E-5</v>
      </c>
      <c r="O41" s="256">
        <f>ROUND(E41*N41,2)</f>
        <v>0</v>
      </c>
      <c r="P41" s="256">
        <v>0</v>
      </c>
      <c r="Q41" s="256">
        <f>ROUND(E41*P41,2)</f>
        <v>0</v>
      </c>
      <c r="R41" s="256"/>
      <c r="S41" s="256" t="s">
        <v>418</v>
      </c>
      <c r="T41" s="257" t="s">
        <v>419</v>
      </c>
      <c r="U41" s="226">
        <v>0</v>
      </c>
      <c r="V41" s="226">
        <f>ROUND(E41*U41,2)</f>
        <v>0</v>
      </c>
      <c r="W41" s="226"/>
      <c r="X41" s="226" t="s">
        <v>248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1879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51">
        <v>29</v>
      </c>
      <c r="B42" s="252" t="s">
        <v>1868</v>
      </c>
      <c r="C42" s="265" t="s">
        <v>1869</v>
      </c>
      <c r="D42" s="253" t="s">
        <v>329</v>
      </c>
      <c r="E42" s="254">
        <v>6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6">
        <v>1.9000000000000001E-4</v>
      </c>
      <c r="O42" s="256">
        <f>ROUND(E42*N42,2)</f>
        <v>0</v>
      </c>
      <c r="P42" s="256">
        <v>0</v>
      </c>
      <c r="Q42" s="256">
        <f>ROUND(E42*P42,2)</f>
        <v>0</v>
      </c>
      <c r="R42" s="256"/>
      <c r="S42" s="256" t="s">
        <v>418</v>
      </c>
      <c r="T42" s="257" t="s">
        <v>419</v>
      </c>
      <c r="U42" s="226">
        <v>0</v>
      </c>
      <c r="V42" s="226">
        <f>ROUND(E42*U42,2)</f>
        <v>0</v>
      </c>
      <c r="W42" s="226"/>
      <c r="X42" s="226" t="s">
        <v>248</v>
      </c>
      <c r="Y42" s="216"/>
      <c r="Z42" s="216"/>
      <c r="AA42" s="216"/>
      <c r="AB42" s="216"/>
      <c r="AC42" s="216"/>
      <c r="AD42" s="216"/>
      <c r="AE42" s="216"/>
      <c r="AF42" s="216"/>
      <c r="AG42" s="216" t="s">
        <v>1879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51">
        <v>30</v>
      </c>
      <c r="B43" s="252" t="s">
        <v>1870</v>
      </c>
      <c r="C43" s="265" t="s">
        <v>1871</v>
      </c>
      <c r="D43" s="253" t="s">
        <v>329</v>
      </c>
      <c r="E43" s="254">
        <v>6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6">
        <v>5.0000000000000002E-5</v>
      </c>
      <c r="O43" s="256">
        <f>ROUND(E43*N43,2)</f>
        <v>0</v>
      </c>
      <c r="P43" s="256">
        <v>0</v>
      </c>
      <c r="Q43" s="256">
        <f>ROUND(E43*P43,2)</f>
        <v>0</v>
      </c>
      <c r="R43" s="256"/>
      <c r="S43" s="256" t="s">
        <v>418</v>
      </c>
      <c r="T43" s="257" t="s">
        <v>419</v>
      </c>
      <c r="U43" s="226">
        <v>0</v>
      </c>
      <c r="V43" s="226">
        <f>ROUND(E43*U43,2)</f>
        <v>0</v>
      </c>
      <c r="W43" s="226"/>
      <c r="X43" s="226" t="s">
        <v>248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1879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51">
        <v>31</v>
      </c>
      <c r="B44" s="252" t="s">
        <v>1823</v>
      </c>
      <c r="C44" s="265" t="s">
        <v>1884</v>
      </c>
      <c r="D44" s="253" t="s">
        <v>1885</v>
      </c>
      <c r="E44" s="254">
        <v>3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6">
        <v>0</v>
      </c>
      <c r="O44" s="256">
        <f>ROUND(E44*N44,2)</f>
        <v>0</v>
      </c>
      <c r="P44" s="256">
        <v>0</v>
      </c>
      <c r="Q44" s="256">
        <f>ROUND(E44*P44,2)</f>
        <v>0</v>
      </c>
      <c r="R44" s="256"/>
      <c r="S44" s="256" t="s">
        <v>418</v>
      </c>
      <c r="T44" s="257" t="s">
        <v>419</v>
      </c>
      <c r="U44" s="226">
        <v>0</v>
      </c>
      <c r="V44" s="226">
        <f>ROUND(E44*U44,2)</f>
        <v>0</v>
      </c>
      <c r="W44" s="226"/>
      <c r="X44" s="226" t="s">
        <v>248</v>
      </c>
      <c r="Y44" s="216"/>
      <c r="Z44" s="216"/>
      <c r="AA44" s="216"/>
      <c r="AB44" s="216"/>
      <c r="AC44" s="216"/>
      <c r="AD44" s="216"/>
      <c r="AE44" s="216"/>
      <c r="AF44" s="216"/>
      <c r="AG44" s="216" t="s">
        <v>1879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x14ac:dyDescent="0.2">
      <c r="A45" s="231" t="s">
        <v>240</v>
      </c>
      <c r="B45" s="232" t="s">
        <v>210</v>
      </c>
      <c r="C45" s="260" t="s">
        <v>27</v>
      </c>
      <c r="D45" s="233"/>
      <c r="E45" s="234"/>
      <c r="F45" s="235"/>
      <c r="G45" s="235">
        <f>SUMIF(AG46:AG46,"&lt;&gt;NOR",G46:G46)</f>
        <v>0</v>
      </c>
      <c r="H45" s="235"/>
      <c r="I45" s="235">
        <f>SUM(I46:I46)</f>
        <v>0</v>
      </c>
      <c r="J45" s="235"/>
      <c r="K45" s="235">
        <f>SUM(K46:K46)</f>
        <v>0</v>
      </c>
      <c r="L45" s="235"/>
      <c r="M45" s="235">
        <f>SUM(M46:M46)</f>
        <v>0</v>
      </c>
      <c r="N45" s="235"/>
      <c r="O45" s="235">
        <f>SUM(O46:O46)</f>
        <v>0</v>
      </c>
      <c r="P45" s="235"/>
      <c r="Q45" s="235">
        <f>SUM(Q46:Q46)</f>
        <v>0</v>
      </c>
      <c r="R45" s="235"/>
      <c r="S45" s="235"/>
      <c r="T45" s="236"/>
      <c r="U45" s="230"/>
      <c r="V45" s="230">
        <f>SUM(V46:V46)</f>
        <v>0</v>
      </c>
      <c r="W45" s="230"/>
      <c r="X45" s="230"/>
      <c r="AG45" t="s">
        <v>241</v>
      </c>
    </row>
    <row r="46" spans="1:60" outlineLevel="1" x14ac:dyDescent="0.2">
      <c r="A46" s="241">
        <v>32</v>
      </c>
      <c r="B46" s="242" t="s">
        <v>1886</v>
      </c>
      <c r="C46" s="261" t="s">
        <v>1867</v>
      </c>
      <c r="D46" s="243" t="s">
        <v>527</v>
      </c>
      <c r="E46" s="244">
        <v>1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6">
        <v>0</v>
      </c>
      <c r="O46" s="246">
        <f>ROUND(E46*N46,2)</f>
        <v>0</v>
      </c>
      <c r="P46" s="246">
        <v>0</v>
      </c>
      <c r="Q46" s="246">
        <f>ROUND(E46*P46,2)</f>
        <v>0</v>
      </c>
      <c r="R46" s="246"/>
      <c r="S46" s="246" t="s">
        <v>418</v>
      </c>
      <c r="T46" s="247" t="s">
        <v>419</v>
      </c>
      <c r="U46" s="226">
        <v>0</v>
      </c>
      <c r="V46" s="226">
        <f>ROUND(E46*U46,2)</f>
        <v>0</v>
      </c>
      <c r="W46" s="226"/>
      <c r="X46" s="226" t="s">
        <v>528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529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x14ac:dyDescent="0.2">
      <c r="A47" s="3"/>
      <c r="B47" s="4"/>
      <c r="C47" s="267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227</v>
      </c>
    </row>
    <row r="48" spans="1:60" x14ac:dyDescent="0.2">
      <c r="A48" s="219"/>
      <c r="B48" s="220" t="s">
        <v>29</v>
      </c>
      <c r="C48" s="268"/>
      <c r="D48" s="221"/>
      <c r="E48" s="222"/>
      <c r="F48" s="222"/>
      <c r="G48" s="259">
        <f>G8+G21+G25+G34+G36+G38+G45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538</v>
      </c>
    </row>
    <row r="49" spans="3:33" x14ac:dyDescent="0.2">
      <c r="C49" s="269"/>
      <c r="D49" s="10"/>
      <c r="AG49" t="s">
        <v>540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wqqKMn8+xCbE4szanaY03xkM6eg5kykWmwmVokr9PgJ8G5lLSxfDqSvmPietxD218geAldZYMfoQguL4UzZQmg==" saltValue="JxOEtmHJYDTjNNX/l7HlUw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81</v>
      </c>
      <c r="C3" s="205" t="s">
        <v>82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81</v>
      </c>
      <c r="C4" s="208" t="s">
        <v>83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106</v>
      </c>
      <c r="C8" s="260" t="s">
        <v>107</v>
      </c>
      <c r="D8" s="233"/>
      <c r="E8" s="234"/>
      <c r="F8" s="235"/>
      <c r="G8" s="235">
        <f>SUMIF(AG9:AG21,"&lt;&gt;NOR",G9:G21)</f>
        <v>0</v>
      </c>
      <c r="H8" s="235"/>
      <c r="I8" s="235">
        <f>SUM(I9:I21)</f>
        <v>0</v>
      </c>
      <c r="J8" s="235"/>
      <c r="K8" s="235">
        <f>SUM(K9:K21)</f>
        <v>0</v>
      </c>
      <c r="L8" s="235"/>
      <c r="M8" s="235">
        <f>SUM(M9:M21)</f>
        <v>0</v>
      </c>
      <c r="N8" s="235"/>
      <c r="O8" s="235">
        <f>SUM(O9:O21)</f>
        <v>171.01999999999998</v>
      </c>
      <c r="P8" s="235"/>
      <c r="Q8" s="235">
        <f>SUM(Q9:Q21)</f>
        <v>0</v>
      </c>
      <c r="R8" s="235"/>
      <c r="S8" s="235"/>
      <c r="T8" s="236"/>
      <c r="U8" s="230"/>
      <c r="V8" s="230">
        <f>SUM(V9:V21)</f>
        <v>0</v>
      </c>
      <c r="W8" s="230"/>
      <c r="X8" s="230"/>
      <c r="AG8" t="s">
        <v>241</v>
      </c>
    </row>
    <row r="9" spans="1:60" outlineLevel="1" x14ac:dyDescent="0.2">
      <c r="A9" s="251">
        <v>1</v>
      </c>
      <c r="B9" s="252" t="s">
        <v>1803</v>
      </c>
      <c r="C9" s="265" t="s">
        <v>1804</v>
      </c>
      <c r="D9" s="253" t="s">
        <v>244</v>
      </c>
      <c r="E9" s="254">
        <v>212.1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/>
      <c r="S9" s="256" t="s">
        <v>418</v>
      </c>
      <c r="T9" s="257" t="s">
        <v>419</v>
      </c>
      <c r="U9" s="226">
        <v>0</v>
      </c>
      <c r="V9" s="226">
        <f>ROUND(E9*U9,2)</f>
        <v>0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1191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1805</v>
      </c>
      <c r="C10" s="265" t="s">
        <v>1806</v>
      </c>
      <c r="D10" s="253" t="s">
        <v>244</v>
      </c>
      <c r="E10" s="254">
        <v>212.1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0</v>
      </c>
      <c r="O10" s="256">
        <f>ROUND(E10*N10,2)</f>
        <v>0</v>
      </c>
      <c r="P10" s="256">
        <v>0</v>
      </c>
      <c r="Q10" s="256">
        <f>ROUND(E10*P10,2)</f>
        <v>0</v>
      </c>
      <c r="R10" s="256"/>
      <c r="S10" s="256" t="s">
        <v>418</v>
      </c>
      <c r="T10" s="257" t="s">
        <v>419</v>
      </c>
      <c r="U10" s="226">
        <v>0</v>
      </c>
      <c r="V10" s="226">
        <f>ROUND(E10*U10,2)</f>
        <v>0</v>
      </c>
      <c r="W10" s="226"/>
      <c r="X10" s="226" t="s">
        <v>248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1191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51">
        <v>3</v>
      </c>
      <c r="B11" s="252" t="s">
        <v>1807</v>
      </c>
      <c r="C11" s="265" t="s">
        <v>1808</v>
      </c>
      <c r="D11" s="253" t="s">
        <v>334</v>
      </c>
      <c r="E11" s="254">
        <v>353.5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6">
        <v>8.4000000000000003E-4</v>
      </c>
      <c r="O11" s="256">
        <f>ROUND(E11*N11,2)</f>
        <v>0.3</v>
      </c>
      <c r="P11" s="256">
        <v>0</v>
      </c>
      <c r="Q11" s="256">
        <f>ROUND(E11*P11,2)</f>
        <v>0</v>
      </c>
      <c r="R11" s="256"/>
      <c r="S11" s="256" t="s">
        <v>418</v>
      </c>
      <c r="T11" s="257" t="s">
        <v>419</v>
      </c>
      <c r="U11" s="226">
        <v>0</v>
      </c>
      <c r="V11" s="226">
        <f>ROUND(E11*U11,2)</f>
        <v>0</v>
      </c>
      <c r="W11" s="226"/>
      <c r="X11" s="226" t="s">
        <v>248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1191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51">
        <v>4</v>
      </c>
      <c r="B12" s="252" t="s">
        <v>1809</v>
      </c>
      <c r="C12" s="265" t="s">
        <v>1810</v>
      </c>
      <c r="D12" s="253" t="s">
        <v>334</v>
      </c>
      <c r="E12" s="254">
        <v>353.5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6">
        <v>0</v>
      </c>
      <c r="O12" s="256">
        <f>ROUND(E12*N12,2)</f>
        <v>0</v>
      </c>
      <c r="P12" s="256">
        <v>0</v>
      </c>
      <c r="Q12" s="256">
        <f>ROUND(E12*P12,2)</f>
        <v>0</v>
      </c>
      <c r="R12" s="256"/>
      <c r="S12" s="256" t="s">
        <v>418</v>
      </c>
      <c r="T12" s="257" t="s">
        <v>419</v>
      </c>
      <c r="U12" s="226">
        <v>0</v>
      </c>
      <c r="V12" s="226">
        <f>ROUND(E12*U12,2)</f>
        <v>0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1191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51">
        <v>5</v>
      </c>
      <c r="B13" s="252" t="s">
        <v>1811</v>
      </c>
      <c r="C13" s="265" t="s">
        <v>1812</v>
      </c>
      <c r="D13" s="253" t="s">
        <v>244</v>
      </c>
      <c r="E13" s="254">
        <v>106.05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6">
        <v>0</v>
      </c>
      <c r="O13" s="256">
        <f>ROUND(E13*N13,2)</f>
        <v>0</v>
      </c>
      <c r="P13" s="256">
        <v>0</v>
      </c>
      <c r="Q13" s="256">
        <f>ROUND(E13*P13,2)</f>
        <v>0</v>
      </c>
      <c r="R13" s="256"/>
      <c r="S13" s="256" t="s">
        <v>418</v>
      </c>
      <c r="T13" s="257" t="s">
        <v>419</v>
      </c>
      <c r="U13" s="226">
        <v>0</v>
      </c>
      <c r="V13" s="226">
        <f>ROUND(E13*U13,2)</f>
        <v>0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1191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51">
        <v>6</v>
      </c>
      <c r="B14" s="252" t="s">
        <v>1813</v>
      </c>
      <c r="C14" s="265" t="s">
        <v>1814</v>
      </c>
      <c r="D14" s="253" t="s">
        <v>244</v>
      </c>
      <c r="E14" s="254">
        <v>129.15600000000001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6">
        <v>0</v>
      </c>
      <c r="O14" s="256">
        <f>ROUND(E14*N14,2)</f>
        <v>0</v>
      </c>
      <c r="P14" s="256">
        <v>0</v>
      </c>
      <c r="Q14" s="256">
        <f>ROUND(E14*P14,2)</f>
        <v>0</v>
      </c>
      <c r="R14" s="256"/>
      <c r="S14" s="256" t="s">
        <v>418</v>
      </c>
      <c r="T14" s="257" t="s">
        <v>419</v>
      </c>
      <c r="U14" s="226">
        <v>0</v>
      </c>
      <c r="V14" s="226">
        <f>ROUND(E14*U14,2)</f>
        <v>0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1191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51">
        <v>7</v>
      </c>
      <c r="B15" s="252" t="s">
        <v>1815</v>
      </c>
      <c r="C15" s="265" t="s">
        <v>1816</v>
      </c>
      <c r="D15" s="253" t="s">
        <v>244</v>
      </c>
      <c r="E15" s="254">
        <v>129.15600000000001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6">
        <v>0</v>
      </c>
      <c r="O15" s="256">
        <f>ROUND(E15*N15,2)</f>
        <v>0</v>
      </c>
      <c r="P15" s="256">
        <v>0</v>
      </c>
      <c r="Q15" s="256">
        <f>ROUND(E15*P15,2)</f>
        <v>0</v>
      </c>
      <c r="R15" s="256"/>
      <c r="S15" s="256" t="s">
        <v>418</v>
      </c>
      <c r="T15" s="257" t="s">
        <v>419</v>
      </c>
      <c r="U15" s="226">
        <v>0</v>
      </c>
      <c r="V15" s="226">
        <f>ROUND(E15*U15,2)</f>
        <v>0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1191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51">
        <v>8</v>
      </c>
      <c r="B16" s="252" t="s">
        <v>1817</v>
      </c>
      <c r="C16" s="265" t="s">
        <v>1818</v>
      </c>
      <c r="D16" s="253" t="s">
        <v>244</v>
      </c>
      <c r="E16" s="254">
        <v>129.15600000000001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0</v>
      </c>
      <c r="O16" s="256">
        <f>ROUND(E16*N16,2)</f>
        <v>0</v>
      </c>
      <c r="P16" s="256">
        <v>0</v>
      </c>
      <c r="Q16" s="256">
        <f>ROUND(E16*P16,2)</f>
        <v>0</v>
      </c>
      <c r="R16" s="256"/>
      <c r="S16" s="256" t="s">
        <v>418</v>
      </c>
      <c r="T16" s="257" t="s">
        <v>419</v>
      </c>
      <c r="U16" s="226">
        <v>0</v>
      </c>
      <c r="V16" s="226">
        <f>ROUND(E16*U16,2)</f>
        <v>0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1191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9</v>
      </c>
      <c r="B17" s="252" t="s">
        <v>1819</v>
      </c>
      <c r="C17" s="265" t="s">
        <v>1820</v>
      </c>
      <c r="D17" s="253" t="s">
        <v>244</v>
      </c>
      <c r="E17" s="254">
        <v>130.89599999999999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0</v>
      </c>
      <c r="O17" s="256">
        <f>ROUND(E17*N17,2)</f>
        <v>0</v>
      </c>
      <c r="P17" s="256">
        <v>0</v>
      </c>
      <c r="Q17" s="256">
        <f>ROUND(E17*P17,2)</f>
        <v>0</v>
      </c>
      <c r="R17" s="256"/>
      <c r="S17" s="256" t="s">
        <v>418</v>
      </c>
      <c r="T17" s="257" t="s">
        <v>419</v>
      </c>
      <c r="U17" s="226">
        <v>0</v>
      </c>
      <c r="V17" s="226">
        <f>ROUND(E17*U17,2)</f>
        <v>0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1191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51">
        <v>10</v>
      </c>
      <c r="B18" s="252" t="s">
        <v>1821</v>
      </c>
      <c r="C18" s="265" t="s">
        <v>1822</v>
      </c>
      <c r="D18" s="253" t="s">
        <v>244</v>
      </c>
      <c r="E18" s="254">
        <v>61.704689999999999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0</v>
      </c>
      <c r="O18" s="256">
        <f>ROUND(E18*N18,2)</f>
        <v>0</v>
      </c>
      <c r="P18" s="256">
        <v>0</v>
      </c>
      <c r="Q18" s="256">
        <f>ROUND(E18*P18,2)</f>
        <v>0</v>
      </c>
      <c r="R18" s="256"/>
      <c r="S18" s="256" t="s">
        <v>418</v>
      </c>
      <c r="T18" s="257" t="s">
        <v>419</v>
      </c>
      <c r="U18" s="226">
        <v>0</v>
      </c>
      <c r="V18" s="226">
        <f>ROUND(E18*U18,2)</f>
        <v>0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1191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11</v>
      </c>
      <c r="B19" s="252" t="s">
        <v>1823</v>
      </c>
      <c r="C19" s="265" t="s">
        <v>1824</v>
      </c>
      <c r="D19" s="253" t="s">
        <v>1825</v>
      </c>
      <c r="E19" s="254">
        <v>129.15600000000001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418</v>
      </c>
      <c r="T19" s="257" t="s">
        <v>419</v>
      </c>
      <c r="U19" s="226">
        <v>0</v>
      </c>
      <c r="V19" s="226">
        <f>ROUND(E19*U19,2)</f>
        <v>0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1191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12</v>
      </c>
      <c r="B20" s="252" t="s">
        <v>106</v>
      </c>
      <c r="C20" s="265" t="s">
        <v>1826</v>
      </c>
      <c r="D20" s="253" t="s">
        <v>244</v>
      </c>
      <c r="E20" s="254">
        <v>61.704689999999999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1.5</v>
      </c>
      <c r="O20" s="256">
        <f>ROUND(E20*N20,2)</f>
        <v>92.56</v>
      </c>
      <c r="P20" s="256">
        <v>0</v>
      </c>
      <c r="Q20" s="256">
        <f>ROUND(E20*P20,2)</f>
        <v>0</v>
      </c>
      <c r="R20" s="256"/>
      <c r="S20" s="256" t="s">
        <v>418</v>
      </c>
      <c r="T20" s="257" t="s">
        <v>419</v>
      </c>
      <c r="U20" s="226">
        <v>0</v>
      </c>
      <c r="V20" s="226">
        <f>ROUND(E20*U20,2)</f>
        <v>0</v>
      </c>
      <c r="W20" s="226"/>
      <c r="X20" s="226" t="s">
        <v>317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1827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51">
        <v>13</v>
      </c>
      <c r="B21" s="252" t="s">
        <v>1823</v>
      </c>
      <c r="C21" s="265" t="s">
        <v>1887</v>
      </c>
      <c r="D21" s="253" t="s">
        <v>1825</v>
      </c>
      <c r="E21" s="254">
        <v>47.951999999999998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6">
        <v>1.63</v>
      </c>
      <c r="O21" s="256">
        <f>ROUND(E21*N21,2)</f>
        <v>78.16</v>
      </c>
      <c r="P21" s="256">
        <v>0</v>
      </c>
      <c r="Q21" s="256">
        <f>ROUND(E21*P21,2)</f>
        <v>0</v>
      </c>
      <c r="R21" s="256"/>
      <c r="S21" s="256" t="s">
        <v>418</v>
      </c>
      <c r="T21" s="257" t="s">
        <v>419</v>
      </c>
      <c r="U21" s="226">
        <v>0</v>
      </c>
      <c r="V21" s="226">
        <f>ROUND(E21*U21,2)</f>
        <v>0</v>
      </c>
      <c r="W21" s="226"/>
      <c r="X21" s="226" t="s">
        <v>317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1827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x14ac:dyDescent="0.2">
      <c r="A22" s="231" t="s">
        <v>240</v>
      </c>
      <c r="B22" s="232" t="s">
        <v>108</v>
      </c>
      <c r="C22" s="260" t="s">
        <v>109</v>
      </c>
      <c r="D22" s="233"/>
      <c r="E22" s="234"/>
      <c r="F22" s="235"/>
      <c r="G22" s="235">
        <f>SUMIF(AG23:AG26,"&lt;&gt;NOR",G23:G26)</f>
        <v>0</v>
      </c>
      <c r="H22" s="235"/>
      <c r="I22" s="235">
        <f>SUM(I23:I26)</f>
        <v>0</v>
      </c>
      <c r="J22" s="235"/>
      <c r="K22" s="235">
        <f>SUM(K23:K26)</f>
        <v>0</v>
      </c>
      <c r="L22" s="235"/>
      <c r="M22" s="235">
        <f>SUM(M23:M26)</f>
        <v>0</v>
      </c>
      <c r="N22" s="235"/>
      <c r="O22" s="235">
        <f>SUM(O23:O26)</f>
        <v>107.28</v>
      </c>
      <c r="P22" s="235"/>
      <c r="Q22" s="235">
        <f>SUM(Q23:Q26)</f>
        <v>0</v>
      </c>
      <c r="R22" s="235"/>
      <c r="S22" s="235"/>
      <c r="T22" s="236"/>
      <c r="U22" s="230"/>
      <c r="V22" s="230">
        <f>SUM(V23:V26)</f>
        <v>0</v>
      </c>
      <c r="W22" s="230"/>
      <c r="X22" s="230"/>
      <c r="AG22" t="s">
        <v>241</v>
      </c>
    </row>
    <row r="23" spans="1:60" outlineLevel="1" x14ac:dyDescent="0.2">
      <c r="A23" s="251">
        <v>14</v>
      </c>
      <c r="B23" s="252" t="s">
        <v>1828</v>
      </c>
      <c r="C23" s="265" t="s">
        <v>1829</v>
      </c>
      <c r="D23" s="253" t="s">
        <v>244</v>
      </c>
      <c r="E23" s="254">
        <v>0.39600000000000002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2.2564299999999999</v>
      </c>
      <c r="O23" s="256">
        <f>ROUND(E23*N23,2)</f>
        <v>0.89</v>
      </c>
      <c r="P23" s="256">
        <v>0</v>
      </c>
      <c r="Q23" s="256">
        <f>ROUND(E23*P23,2)</f>
        <v>0</v>
      </c>
      <c r="R23" s="256"/>
      <c r="S23" s="256" t="s">
        <v>418</v>
      </c>
      <c r="T23" s="257" t="s">
        <v>419</v>
      </c>
      <c r="U23" s="226">
        <v>0</v>
      </c>
      <c r="V23" s="226">
        <f>ROUND(E23*U23,2)</f>
        <v>0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1191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15</v>
      </c>
      <c r="B24" s="252" t="s">
        <v>1830</v>
      </c>
      <c r="C24" s="265" t="s">
        <v>1831</v>
      </c>
      <c r="D24" s="253" t="s">
        <v>1825</v>
      </c>
      <c r="E24" s="254">
        <v>14.544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0.122</v>
      </c>
      <c r="O24" s="256">
        <f>ROUND(E24*N24,2)</f>
        <v>1.77</v>
      </c>
      <c r="P24" s="256">
        <v>0</v>
      </c>
      <c r="Q24" s="256">
        <f>ROUND(E24*P24,2)</f>
        <v>0</v>
      </c>
      <c r="R24" s="256"/>
      <c r="S24" s="256" t="s">
        <v>418</v>
      </c>
      <c r="T24" s="257" t="s">
        <v>419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1191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51">
        <v>16</v>
      </c>
      <c r="B25" s="252" t="s">
        <v>1832</v>
      </c>
      <c r="C25" s="265" t="s">
        <v>1833</v>
      </c>
      <c r="D25" s="253" t="s">
        <v>244</v>
      </c>
      <c r="E25" s="254">
        <v>0.39600000000000002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6">
        <v>2.0874999999999999</v>
      </c>
      <c r="O25" s="256">
        <f>ROUND(E25*N25,2)</f>
        <v>0.83</v>
      </c>
      <c r="P25" s="256">
        <v>0</v>
      </c>
      <c r="Q25" s="256">
        <f>ROUND(E25*P25,2)</f>
        <v>0</v>
      </c>
      <c r="R25" s="256"/>
      <c r="S25" s="256" t="s">
        <v>418</v>
      </c>
      <c r="T25" s="257" t="s">
        <v>419</v>
      </c>
      <c r="U25" s="226">
        <v>0</v>
      </c>
      <c r="V25" s="226">
        <f>ROUND(E25*U25,2)</f>
        <v>0</v>
      </c>
      <c r="W25" s="226"/>
      <c r="X25" s="226" t="s">
        <v>248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1191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51">
        <v>17</v>
      </c>
      <c r="B26" s="252" t="s">
        <v>1823</v>
      </c>
      <c r="C26" s="265" t="s">
        <v>1888</v>
      </c>
      <c r="D26" s="253" t="s">
        <v>1889</v>
      </c>
      <c r="E26" s="254">
        <v>46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2.2563399999999998</v>
      </c>
      <c r="O26" s="256">
        <f>ROUND(E26*N26,2)</f>
        <v>103.79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419</v>
      </c>
      <c r="U26" s="226">
        <v>0</v>
      </c>
      <c r="V26" s="226">
        <f>ROUND(E26*U26,2)</f>
        <v>0</v>
      </c>
      <c r="W26" s="226"/>
      <c r="X26" s="226" t="s">
        <v>1856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1860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x14ac:dyDescent="0.2">
      <c r="A27" s="231" t="s">
        <v>240</v>
      </c>
      <c r="B27" s="232" t="s">
        <v>110</v>
      </c>
      <c r="C27" s="260" t="s">
        <v>111</v>
      </c>
      <c r="D27" s="233"/>
      <c r="E27" s="234"/>
      <c r="F27" s="235"/>
      <c r="G27" s="235">
        <f>SUMIF(AG28:AG30,"&lt;&gt;NOR",G28:G30)</f>
        <v>0</v>
      </c>
      <c r="H27" s="235"/>
      <c r="I27" s="235">
        <f>SUM(I28:I30)</f>
        <v>0</v>
      </c>
      <c r="J27" s="235"/>
      <c r="K27" s="235">
        <f>SUM(K28:K30)</f>
        <v>0</v>
      </c>
      <c r="L27" s="235"/>
      <c r="M27" s="235">
        <f>SUM(M28:M30)</f>
        <v>0</v>
      </c>
      <c r="N27" s="235"/>
      <c r="O27" s="235">
        <f>SUM(O28:O30)</f>
        <v>0.8</v>
      </c>
      <c r="P27" s="235"/>
      <c r="Q27" s="235">
        <f>SUM(Q28:Q30)</f>
        <v>0</v>
      </c>
      <c r="R27" s="235"/>
      <c r="S27" s="235"/>
      <c r="T27" s="236"/>
      <c r="U27" s="230"/>
      <c r="V27" s="230">
        <f>SUM(V28:V30)</f>
        <v>0</v>
      </c>
      <c r="W27" s="230"/>
      <c r="X27" s="230"/>
      <c r="AG27" t="s">
        <v>241</v>
      </c>
    </row>
    <row r="28" spans="1:60" outlineLevel="1" x14ac:dyDescent="0.2">
      <c r="A28" s="251">
        <v>18</v>
      </c>
      <c r="B28" s="252" t="s">
        <v>1848</v>
      </c>
      <c r="C28" s="265" t="s">
        <v>1849</v>
      </c>
      <c r="D28" s="253" t="s">
        <v>329</v>
      </c>
      <c r="E28" s="254">
        <v>110.55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6">
        <v>7.2399999999999999E-3</v>
      </c>
      <c r="O28" s="256">
        <f>ROUND(E28*N28,2)</f>
        <v>0.8</v>
      </c>
      <c r="P28" s="256">
        <v>0</v>
      </c>
      <c r="Q28" s="256">
        <f>ROUND(E28*P28,2)</f>
        <v>0</v>
      </c>
      <c r="R28" s="256"/>
      <c r="S28" s="256" t="s">
        <v>418</v>
      </c>
      <c r="T28" s="257" t="s">
        <v>419</v>
      </c>
      <c r="U28" s="226">
        <v>0</v>
      </c>
      <c r="V28" s="226">
        <f>ROUND(E28*U28,2)</f>
        <v>0</v>
      </c>
      <c r="W28" s="226"/>
      <c r="X28" s="226" t="s">
        <v>248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1191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51">
        <v>19</v>
      </c>
      <c r="B29" s="252" t="s">
        <v>1850</v>
      </c>
      <c r="C29" s="265" t="s">
        <v>1851</v>
      </c>
      <c r="D29" s="253" t="s">
        <v>329</v>
      </c>
      <c r="E29" s="254">
        <v>100.5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6">
        <v>1.0000000000000001E-5</v>
      </c>
      <c r="O29" s="256">
        <f>ROUND(E29*N29,2)</f>
        <v>0</v>
      </c>
      <c r="P29" s="256">
        <v>0</v>
      </c>
      <c r="Q29" s="256">
        <f>ROUND(E29*P29,2)</f>
        <v>0</v>
      </c>
      <c r="R29" s="256"/>
      <c r="S29" s="256" t="s">
        <v>418</v>
      </c>
      <c r="T29" s="257" t="s">
        <v>419</v>
      </c>
      <c r="U29" s="226">
        <v>0</v>
      </c>
      <c r="V29" s="226">
        <f>ROUND(E29*U29,2)</f>
        <v>0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1191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51">
        <v>20</v>
      </c>
      <c r="B30" s="252" t="s">
        <v>1852</v>
      </c>
      <c r="C30" s="265" t="s">
        <v>1853</v>
      </c>
      <c r="D30" s="253" t="s">
        <v>329</v>
      </c>
      <c r="E30" s="254">
        <v>100.5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0</v>
      </c>
      <c r="O30" s="256">
        <f>ROUND(E30*N30,2)</f>
        <v>0</v>
      </c>
      <c r="P30" s="256">
        <v>0</v>
      </c>
      <c r="Q30" s="256">
        <f>ROUND(E30*P30,2)</f>
        <v>0</v>
      </c>
      <c r="R30" s="256"/>
      <c r="S30" s="256" t="s">
        <v>418</v>
      </c>
      <c r="T30" s="257" t="s">
        <v>419</v>
      </c>
      <c r="U30" s="226">
        <v>0</v>
      </c>
      <c r="V30" s="226">
        <f>ROUND(E30*U30,2)</f>
        <v>0</v>
      </c>
      <c r="W30" s="226"/>
      <c r="X30" s="226" t="s">
        <v>248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1191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x14ac:dyDescent="0.2">
      <c r="A31" s="231" t="s">
        <v>240</v>
      </c>
      <c r="B31" s="232" t="s">
        <v>112</v>
      </c>
      <c r="C31" s="260" t="s">
        <v>113</v>
      </c>
      <c r="D31" s="233"/>
      <c r="E31" s="234"/>
      <c r="F31" s="235"/>
      <c r="G31" s="235">
        <f>SUMIF(AG32:AG34,"&lt;&gt;NOR",G32:G34)</f>
        <v>0</v>
      </c>
      <c r="H31" s="235"/>
      <c r="I31" s="235">
        <f>SUM(I32:I34)</f>
        <v>0</v>
      </c>
      <c r="J31" s="235"/>
      <c r="K31" s="235">
        <f>SUM(K32:K34)</f>
        <v>0</v>
      </c>
      <c r="L31" s="235"/>
      <c r="M31" s="235">
        <f>SUM(M32:M34)</f>
        <v>0</v>
      </c>
      <c r="N31" s="235"/>
      <c r="O31" s="235">
        <f>SUM(O32:O34)</f>
        <v>0</v>
      </c>
      <c r="P31" s="235"/>
      <c r="Q31" s="235">
        <f>SUM(Q32:Q34)</f>
        <v>0</v>
      </c>
      <c r="R31" s="235"/>
      <c r="S31" s="235"/>
      <c r="T31" s="236"/>
      <c r="U31" s="230"/>
      <c r="V31" s="230">
        <f>SUM(V32:V34)</f>
        <v>0</v>
      </c>
      <c r="W31" s="230"/>
      <c r="X31" s="230"/>
      <c r="AG31" t="s">
        <v>241</v>
      </c>
    </row>
    <row r="32" spans="1:60" outlineLevel="1" x14ac:dyDescent="0.2">
      <c r="A32" s="251">
        <v>21</v>
      </c>
      <c r="B32" s="252" t="s">
        <v>1823</v>
      </c>
      <c r="C32" s="265" t="s">
        <v>1890</v>
      </c>
      <c r="D32" s="253" t="s">
        <v>639</v>
      </c>
      <c r="E32" s="254">
        <v>3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0</v>
      </c>
      <c r="O32" s="256">
        <f>ROUND(E32*N32,2)</f>
        <v>0</v>
      </c>
      <c r="P32" s="256">
        <v>0</v>
      </c>
      <c r="Q32" s="256">
        <f>ROUND(E32*P32,2)</f>
        <v>0</v>
      </c>
      <c r="R32" s="256"/>
      <c r="S32" s="256" t="s">
        <v>418</v>
      </c>
      <c r="T32" s="257" t="s">
        <v>419</v>
      </c>
      <c r="U32" s="226">
        <v>0</v>
      </c>
      <c r="V32" s="226">
        <f>ROUND(E32*U32,2)</f>
        <v>0</v>
      </c>
      <c r="W32" s="226"/>
      <c r="X32" s="226" t="s">
        <v>1856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1860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22</v>
      </c>
      <c r="B33" s="252" t="s">
        <v>1823</v>
      </c>
      <c r="C33" s="265" t="s">
        <v>1891</v>
      </c>
      <c r="D33" s="253" t="s">
        <v>639</v>
      </c>
      <c r="E33" s="254">
        <v>2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1856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1860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23</v>
      </c>
      <c r="B34" s="252" t="s">
        <v>1823</v>
      </c>
      <c r="C34" s="265" t="s">
        <v>1892</v>
      </c>
      <c r="D34" s="253" t="s">
        <v>1885</v>
      </c>
      <c r="E34" s="254">
        <v>1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0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</v>
      </c>
      <c r="V34" s="226">
        <f>ROUND(E34*U34,2)</f>
        <v>0</v>
      </c>
      <c r="W34" s="226"/>
      <c r="X34" s="226" t="s">
        <v>1856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1860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x14ac:dyDescent="0.2">
      <c r="A35" s="231" t="s">
        <v>240</v>
      </c>
      <c r="B35" s="232" t="s">
        <v>144</v>
      </c>
      <c r="C35" s="260" t="s">
        <v>145</v>
      </c>
      <c r="D35" s="233"/>
      <c r="E35" s="234"/>
      <c r="F35" s="235"/>
      <c r="G35" s="235">
        <f>SUMIF(AG36:AG36,"&lt;&gt;NOR",G36:G36)</f>
        <v>0</v>
      </c>
      <c r="H35" s="235"/>
      <c r="I35" s="235">
        <f>SUM(I36:I36)</f>
        <v>0</v>
      </c>
      <c r="J35" s="235"/>
      <c r="K35" s="235">
        <f>SUM(K36:K36)</f>
        <v>0</v>
      </c>
      <c r="L35" s="235"/>
      <c r="M35" s="235">
        <f>SUM(M36:M36)</f>
        <v>0</v>
      </c>
      <c r="N35" s="235"/>
      <c r="O35" s="235">
        <f>SUM(O36:O36)</f>
        <v>0</v>
      </c>
      <c r="P35" s="235"/>
      <c r="Q35" s="235">
        <f>SUM(Q36:Q36)</f>
        <v>0</v>
      </c>
      <c r="R35" s="235"/>
      <c r="S35" s="235"/>
      <c r="T35" s="236"/>
      <c r="U35" s="230"/>
      <c r="V35" s="230">
        <f>SUM(V36:V36)</f>
        <v>0</v>
      </c>
      <c r="W35" s="230"/>
      <c r="X35" s="230"/>
      <c r="AG35" t="s">
        <v>241</v>
      </c>
    </row>
    <row r="36" spans="1:60" outlineLevel="1" x14ac:dyDescent="0.2">
      <c r="A36" s="251">
        <v>24</v>
      </c>
      <c r="B36" s="252" t="s">
        <v>1823</v>
      </c>
      <c r="C36" s="265" t="s">
        <v>1864</v>
      </c>
      <c r="D36" s="253" t="s">
        <v>1865</v>
      </c>
      <c r="E36" s="254">
        <v>6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0</v>
      </c>
      <c r="O36" s="256">
        <f>ROUND(E36*N36,2)</f>
        <v>0</v>
      </c>
      <c r="P36" s="256">
        <v>0</v>
      </c>
      <c r="Q36" s="256">
        <f>ROUND(E36*P36,2)</f>
        <v>0</v>
      </c>
      <c r="R36" s="256"/>
      <c r="S36" s="256" t="s">
        <v>418</v>
      </c>
      <c r="T36" s="257" t="s">
        <v>419</v>
      </c>
      <c r="U36" s="226">
        <v>0</v>
      </c>
      <c r="V36" s="226">
        <f>ROUND(E36*U36,2)</f>
        <v>0</v>
      </c>
      <c r="W36" s="226"/>
      <c r="X36" s="226" t="s">
        <v>1856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1860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x14ac:dyDescent="0.2">
      <c r="A37" s="231" t="s">
        <v>240</v>
      </c>
      <c r="B37" s="232" t="s">
        <v>152</v>
      </c>
      <c r="C37" s="260" t="s">
        <v>153</v>
      </c>
      <c r="D37" s="233"/>
      <c r="E37" s="234"/>
      <c r="F37" s="235"/>
      <c r="G37" s="235">
        <f>SUMIF(AG38:AG38,"&lt;&gt;NOR",G38:G38)</f>
        <v>0</v>
      </c>
      <c r="H37" s="235"/>
      <c r="I37" s="235">
        <f>SUM(I38:I38)</f>
        <v>0</v>
      </c>
      <c r="J37" s="235"/>
      <c r="K37" s="235">
        <f>SUM(K38:K38)</f>
        <v>0</v>
      </c>
      <c r="L37" s="235"/>
      <c r="M37" s="235">
        <f>SUM(M38:M38)</f>
        <v>0</v>
      </c>
      <c r="N37" s="235"/>
      <c r="O37" s="235">
        <f>SUM(O38:O38)</f>
        <v>0</v>
      </c>
      <c r="P37" s="235"/>
      <c r="Q37" s="235">
        <f>SUM(Q38:Q38)</f>
        <v>0</v>
      </c>
      <c r="R37" s="235"/>
      <c r="S37" s="235"/>
      <c r="T37" s="236"/>
      <c r="U37" s="230"/>
      <c r="V37" s="230">
        <f>SUM(V38:V38)</f>
        <v>0</v>
      </c>
      <c r="W37" s="230"/>
      <c r="X37" s="230"/>
      <c r="AG37" t="s">
        <v>241</v>
      </c>
    </row>
    <row r="38" spans="1:60" outlineLevel="1" x14ac:dyDescent="0.2">
      <c r="A38" s="241">
        <v>25</v>
      </c>
      <c r="B38" s="242" t="s">
        <v>1866</v>
      </c>
      <c r="C38" s="261" t="s">
        <v>1867</v>
      </c>
      <c r="D38" s="243" t="s">
        <v>312</v>
      </c>
      <c r="E38" s="244">
        <v>279.10352999999998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6">
        <v>0</v>
      </c>
      <c r="O38" s="246">
        <f>ROUND(E38*N38,2)</f>
        <v>0</v>
      </c>
      <c r="P38" s="246">
        <v>0</v>
      </c>
      <c r="Q38" s="246">
        <f>ROUND(E38*P38,2)</f>
        <v>0</v>
      </c>
      <c r="R38" s="246"/>
      <c r="S38" s="246" t="s">
        <v>418</v>
      </c>
      <c r="T38" s="247" t="s">
        <v>419</v>
      </c>
      <c r="U38" s="226">
        <v>0</v>
      </c>
      <c r="V38" s="226">
        <f>ROUND(E38*U38,2)</f>
        <v>0</v>
      </c>
      <c r="W38" s="226"/>
      <c r="X38" s="226" t="s">
        <v>248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1191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x14ac:dyDescent="0.2">
      <c r="A39" s="3"/>
      <c r="B39" s="4"/>
      <c r="C39" s="267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AE39">
        <v>15</v>
      </c>
      <c r="AF39">
        <v>21</v>
      </c>
      <c r="AG39" t="s">
        <v>227</v>
      </c>
    </row>
    <row r="40" spans="1:60" x14ac:dyDescent="0.2">
      <c r="A40" s="219"/>
      <c r="B40" s="220" t="s">
        <v>29</v>
      </c>
      <c r="C40" s="268"/>
      <c r="D40" s="221"/>
      <c r="E40" s="222"/>
      <c r="F40" s="222"/>
      <c r="G40" s="259">
        <f>G8+G22+G27+G31+G35+G37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AE40">
        <f>SUMIF(L7:L38,AE39,G7:G38)</f>
        <v>0</v>
      </c>
      <c r="AF40">
        <f>SUMIF(L7:L38,AF39,G7:G38)</f>
        <v>0</v>
      </c>
      <c r="AG40" t="s">
        <v>538</v>
      </c>
    </row>
    <row r="41" spans="1:60" x14ac:dyDescent="0.2">
      <c r="C41" s="269"/>
      <c r="D41" s="10"/>
      <c r="AG41" t="s">
        <v>540</v>
      </c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cCXRUiJRRHz6QS7f/BZxDGmdxeFB3xFte0t3oyd7ara1A3XRAaSFTMM8PXcGP+MFCgiMWoh0bD7o1/5j3Im/A==" saltValue="i6IsqdS8pj+GhQC3ni2AwA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85</v>
      </c>
      <c r="C3" s="205" t="s">
        <v>86</v>
      </c>
      <c r="D3" s="203"/>
      <c r="E3" s="203"/>
      <c r="F3" s="203"/>
      <c r="G3" s="204"/>
      <c r="AC3" s="181" t="s">
        <v>1893</v>
      </c>
      <c r="AG3" t="s">
        <v>217</v>
      </c>
    </row>
    <row r="4" spans="1:60" ht="24.95" customHeight="1" x14ac:dyDescent="0.2">
      <c r="A4" s="206" t="s">
        <v>9</v>
      </c>
      <c r="B4" s="207" t="s">
        <v>87</v>
      </c>
      <c r="C4" s="208" t="s">
        <v>88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117</v>
      </c>
      <c r="C8" s="260" t="s">
        <v>1894</v>
      </c>
      <c r="D8" s="233"/>
      <c r="E8" s="234"/>
      <c r="F8" s="235"/>
      <c r="G8" s="235">
        <f>SUMIF(AG9:AG186,"&lt;&gt;NOR",G9:G186)</f>
        <v>0</v>
      </c>
      <c r="H8" s="235"/>
      <c r="I8" s="235">
        <f>SUM(I9:I186)</f>
        <v>0</v>
      </c>
      <c r="J8" s="235"/>
      <c r="K8" s="235">
        <f>SUM(K9:K186)</f>
        <v>0</v>
      </c>
      <c r="L8" s="235"/>
      <c r="M8" s="235">
        <f>SUM(M9:M186)</f>
        <v>0</v>
      </c>
      <c r="N8" s="235"/>
      <c r="O8" s="235">
        <f>SUM(O9:O186)</f>
        <v>0</v>
      </c>
      <c r="P8" s="235"/>
      <c r="Q8" s="235">
        <f>SUM(Q9:Q186)</f>
        <v>0</v>
      </c>
      <c r="R8" s="235"/>
      <c r="S8" s="235"/>
      <c r="T8" s="236"/>
      <c r="U8" s="230"/>
      <c r="V8" s="230">
        <f>SUM(V9:V186)</f>
        <v>0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1895</v>
      </c>
      <c r="C9" s="261" t="s">
        <v>1896</v>
      </c>
      <c r="D9" s="243" t="s">
        <v>603</v>
      </c>
      <c r="E9" s="244">
        <v>2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/>
      <c r="S9" s="246" t="s">
        <v>418</v>
      </c>
      <c r="T9" s="247" t="s">
        <v>419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1182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23"/>
      <c r="B10" s="224"/>
      <c r="C10" s="266" t="s">
        <v>1897</v>
      </c>
      <c r="D10" s="258"/>
      <c r="E10" s="258"/>
      <c r="F10" s="258"/>
      <c r="G10" s="258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284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4" t="s">
        <v>1898</v>
      </c>
      <c r="D11" s="250"/>
      <c r="E11" s="250"/>
      <c r="F11" s="250"/>
      <c r="G11" s="250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284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4" t="s">
        <v>1899</v>
      </c>
      <c r="D12" s="250"/>
      <c r="E12" s="250"/>
      <c r="F12" s="250"/>
      <c r="G12" s="250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284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64" t="s">
        <v>1900</v>
      </c>
      <c r="D13" s="250"/>
      <c r="E13" s="250"/>
      <c r="F13" s="250"/>
      <c r="G13" s="250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284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23"/>
      <c r="B14" s="224"/>
      <c r="C14" s="264" t="s">
        <v>1901</v>
      </c>
      <c r="D14" s="250"/>
      <c r="E14" s="250"/>
      <c r="F14" s="250"/>
      <c r="G14" s="250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284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23"/>
      <c r="B15" s="224"/>
      <c r="C15" s="264" t="s">
        <v>1902</v>
      </c>
      <c r="D15" s="250"/>
      <c r="E15" s="250"/>
      <c r="F15" s="250"/>
      <c r="G15" s="250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284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4" t="s">
        <v>1903</v>
      </c>
      <c r="D16" s="250"/>
      <c r="E16" s="250"/>
      <c r="F16" s="250"/>
      <c r="G16" s="250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284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23"/>
      <c r="B17" s="224"/>
      <c r="C17" s="264" t="s">
        <v>1904</v>
      </c>
      <c r="D17" s="250"/>
      <c r="E17" s="250"/>
      <c r="F17" s="250"/>
      <c r="G17" s="250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284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4" t="s">
        <v>1905</v>
      </c>
      <c r="D18" s="250"/>
      <c r="E18" s="250"/>
      <c r="F18" s="250"/>
      <c r="G18" s="250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284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23"/>
      <c r="B19" s="224"/>
      <c r="C19" s="264" t="s">
        <v>1906</v>
      </c>
      <c r="D19" s="250"/>
      <c r="E19" s="250"/>
      <c r="F19" s="250"/>
      <c r="G19" s="250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16"/>
      <c r="Z19" s="216"/>
      <c r="AA19" s="216"/>
      <c r="AB19" s="216"/>
      <c r="AC19" s="216"/>
      <c r="AD19" s="216"/>
      <c r="AE19" s="216"/>
      <c r="AF19" s="216"/>
      <c r="AG19" s="216" t="s">
        <v>284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4" t="s">
        <v>1907</v>
      </c>
      <c r="D20" s="250"/>
      <c r="E20" s="250"/>
      <c r="F20" s="250"/>
      <c r="G20" s="250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284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4" t="s">
        <v>1908</v>
      </c>
      <c r="D21" s="250"/>
      <c r="E21" s="250"/>
      <c r="F21" s="250"/>
      <c r="G21" s="250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284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4" t="s">
        <v>1909</v>
      </c>
      <c r="D22" s="250"/>
      <c r="E22" s="250"/>
      <c r="F22" s="250"/>
      <c r="G22" s="250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284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64" t="s">
        <v>1910</v>
      </c>
      <c r="D23" s="250"/>
      <c r="E23" s="250"/>
      <c r="F23" s="250"/>
      <c r="G23" s="250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284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ht="45" outlineLevel="1" x14ac:dyDescent="0.2">
      <c r="A24" s="223"/>
      <c r="B24" s="224"/>
      <c r="C24" s="264" t="s">
        <v>1911</v>
      </c>
      <c r="D24" s="250"/>
      <c r="E24" s="250"/>
      <c r="F24" s="250"/>
      <c r="G24" s="250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16"/>
      <c r="Z24" s="216"/>
      <c r="AA24" s="216"/>
      <c r="AB24" s="216"/>
      <c r="AC24" s="216"/>
      <c r="AD24" s="216"/>
      <c r="AE24" s="216"/>
      <c r="AF24" s="216"/>
      <c r="AG24" s="216" t="s">
        <v>284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48" t="str">
        <f>C24</f>
        <v>Unikátní filtrační médium -  Activated filter media s 95% podílem zeleného a hnědého skla, aktivovaný skelný filtrační materiál 0,5 - 1,0 mm ( 70% celkové filtrační náplně s filtrační schopností více než 95% částic o velikosti větší než 5 um, prokázáno certifikačním institutem) a aktivovaný skelný filtrační materiál 1,0 - 2,0 mm ( 30% celkové filtrační náplně), bio rezistentní filtrační materiál nevytváří bio film ve filtračním loži, nehrudkovatí a nedochází k vytváření preferenčních cest</v>
      </c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41">
        <v>2</v>
      </c>
      <c r="B25" s="242" t="s">
        <v>1912</v>
      </c>
      <c r="C25" s="261" t="s">
        <v>1913</v>
      </c>
      <c r="D25" s="243" t="s">
        <v>603</v>
      </c>
      <c r="E25" s="244">
        <v>2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6">
        <v>0</v>
      </c>
      <c r="O25" s="246">
        <f>ROUND(E25*N25,2)</f>
        <v>0</v>
      </c>
      <c r="P25" s="246">
        <v>0</v>
      </c>
      <c r="Q25" s="246">
        <f>ROUND(E25*P25,2)</f>
        <v>0</v>
      </c>
      <c r="R25" s="246"/>
      <c r="S25" s="246" t="s">
        <v>418</v>
      </c>
      <c r="T25" s="247" t="s">
        <v>419</v>
      </c>
      <c r="U25" s="226">
        <v>0</v>
      </c>
      <c r="V25" s="226">
        <f>ROUND(E25*U25,2)</f>
        <v>0</v>
      </c>
      <c r="W25" s="226"/>
      <c r="X25" s="226" t="s">
        <v>317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1182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23"/>
      <c r="B26" s="224"/>
      <c r="C26" s="266" t="s">
        <v>1914</v>
      </c>
      <c r="D26" s="258"/>
      <c r="E26" s="258"/>
      <c r="F26" s="258"/>
      <c r="G26" s="258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16"/>
      <c r="Z26" s="216"/>
      <c r="AA26" s="216"/>
      <c r="AB26" s="216"/>
      <c r="AC26" s="216"/>
      <c r="AD26" s="216"/>
      <c r="AE26" s="216"/>
      <c r="AF26" s="216"/>
      <c r="AG26" s="216" t="s">
        <v>284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23"/>
      <c r="B27" s="224"/>
      <c r="C27" s="264" t="s">
        <v>1915</v>
      </c>
      <c r="D27" s="250"/>
      <c r="E27" s="250"/>
      <c r="F27" s="250"/>
      <c r="G27" s="250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284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23"/>
      <c r="B28" s="224"/>
      <c r="C28" s="264" t="s">
        <v>1916</v>
      </c>
      <c r="D28" s="250"/>
      <c r="E28" s="250"/>
      <c r="F28" s="250"/>
      <c r="G28" s="250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284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23"/>
      <c r="B29" s="224"/>
      <c r="C29" s="264" t="s">
        <v>1917</v>
      </c>
      <c r="D29" s="250"/>
      <c r="E29" s="250"/>
      <c r="F29" s="250"/>
      <c r="G29" s="250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284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4" t="s">
        <v>1918</v>
      </c>
      <c r="D30" s="250"/>
      <c r="E30" s="250"/>
      <c r="F30" s="250"/>
      <c r="G30" s="250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284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4" t="s">
        <v>1919</v>
      </c>
      <c r="D31" s="250"/>
      <c r="E31" s="250"/>
      <c r="F31" s="250"/>
      <c r="G31" s="250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284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23"/>
      <c r="B32" s="224"/>
      <c r="C32" s="264" t="s">
        <v>1920</v>
      </c>
      <c r="D32" s="250"/>
      <c r="E32" s="250"/>
      <c r="F32" s="250"/>
      <c r="G32" s="250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16"/>
      <c r="Z32" s="216"/>
      <c r="AA32" s="216"/>
      <c r="AB32" s="216"/>
      <c r="AC32" s="216"/>
      <c r="AD32" s="216"/>
      <c r="AE32" s="216"/>
      <c r="AF32" s="216"/>
      <c r="AG32" s="216" t="s">
        <v>284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23"/>
      <c r="B33" s="224"/>
      <c r="C33" s="264" t="s">
        <v>1921</v>
      </c>
      <c r="D33" s="250"/>
      <c r="E33" s="250"/>
      <c r="F33" s="250"/>
      <c r="G33" s="250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16"/>
      <c r="Z33" s="216"/>
      <c r="AA33" s="216"/>
      <c r="AB33" s="216"/>
      <c r="AC33" s="216"/>
      <c r="AD33" s="216"/>
      <c r="AE33" s="216"/>
      <c r="AF33" s="216"/>
      <c r="AG33" s="216" t="s">
        <v>284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41">
        <v>3</v>
      </c>
      <c r="B34" s="242" t="s">
        <v>1922</v>
      </c>
      <c r="C34" s="261" t="s">
        <v>1923</v>
      </c>
      <c r="D34" s="243" t="s">
        <v>603</v>
      </c>
      <c r="E34" s="244">
        <v>1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6">
        <v>0</v>
      </c>
      <c r="O34" s="246">
        <f>ROUND(E34*N34,2)</f>
        <v>0</v>
      </c>
      <c r="P34" s="246">
        <v>0</v>
      </c>
      <c r="Q34" s="246">
        <f>ROUND(E34*P34,2)</f>
        <v>0</v>
      </c>
      <c r="R34" s="246"/>
      <c r="S34" s="246" t="s">
        <v>418</v>
      </c>
      <c r="T34" s="247" t="s">
        <v>419</v>
      </c>
      <c r="U34" s="226">
        <v>0</v>
      </c>
      <c r="V34" s="226">
        <f>ROUND(E34*U34,2)</f>
        <v>0</v>
      </c>
      <c r="W34" s="226"/>
      <c r="X34" s="226" t="s">
        <v>317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1182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23"/>
      <c r="B35" s="224"/>
      <c r="C35" s="266" t="s">
        <v>1924</v>
      </c>
      <c r="D35" s="258"/>
      <c r="E35" s="258"/>
      <c r="F35" s="258"/>
      <c r="G35" s="258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16"/>
      <c r="Z35" s="216"/>
      <c r="AA35" s="216"/>
      <c r="AB35" s="216"/>
      <c r="AC35" s="216"/>
      <c r="AD35" s="216"/>
      <c r="AE35" s="216"/>
      <c r="AF35" s="216"/>
      <c r="AG35" s="216" t="s">
        <v>284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4" t="s">
        <v>1925</v>
      </c>
      <c r="D36" s="250"/>
      <c r="E36" s="250"/>
      <c r="F36" s="250"/>
      <c r="G36" s="250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284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23"/>
      <c r="B37" s="224"/>
      <c r="C37" s="264" t="s">
        <v>1916</v>
      </c>
      <c r="D37" s="250"/>
      <c r="E37" s="250"/>
      <c r="F37" s="250"/>
      <c r="G37" s="250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16"/>
      <c r="Z37" s="216"/>
      <c r="AA37" s="216"/>
      <c r="AB37" s="216"/>
      <c r="AC37" s="216"/>
      <c r="AD37" s="216"/>
      <c r="AE37" s="216"/>
      <c r="AF37" s="216"/>
      <c r="AG37" s="216" t="s">
        <v>284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23"/>
      <c r="B38" s="224"/>
      <c r="C38" s="264" t="s">
        <v>1917</v>
      </c>
      <c r="D38" s="250"/>
      <c r="E38" s="250"/>
      <c r="F38" s="250"/>
      <c r="G38" s="250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284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4" t="s">
        <v>1918</v>
      </c>
      <c r="D39" s="250"/>
      <c r="E39" s="250"/>
      <c r="F39" s="250"/>
      <c r="G39" s="250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284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4" t="s">
        <v>1919</v>
      </c>
      <c r="D40" s="250"/>
      <c r="E40" s="250"/>
      <c r="F40" s="250"/>
      <c r="G40" s="250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284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4" t="s">
        <v>1920</v>
      </c>
      <c r="D41" s="250"/>
      <c r="E41" s="250"/>
      <c r="F41" s="250"/>
      <c r="G41" s="250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284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4" t="s">
        <v>1921</v>
      </c>
      <c r="D42" s="250"/>
      <c r="E42" s="250"/>
      <c r="F42" s="250"/>
      <c r="G42" s="250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284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41">
        <v>4</v>
      </c>
      <c r="B43" s="242" t="s">
        <v>1926</v>
      </c>
      <c r="C43" s="261" t="s">
        <v>1927</v>
      </c>
      <c r="D43" s="243" t="s">
        <v>603</v>
      </c>
      <c r="E43" s="244">
        <v>1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6">
        <v>0</v>
      </c>
      <c r="O43" s="246">
        <f>ROUND(E43*N43,2)</f>
        <v>0</v>
      </c>
      <c r="P43" s="246">
        <v>0</v>
      </c>
      <c r="Q43" s="246">
        <f>ROUND(E43*P43,2)</f>
        <v>0</v>
      </c>
      <c r="R43" s="246"/>
      <c r="S43" s="246" t="s">
        <v>418</v>
      </c>
      <c r="T43" s="247" t="s">
        <v>419</v>
      </c>
      <c r="U43" s="226">
        <v>0</v>
      </c>
      <c r="V43" s="226">
        <f>ROUND(E43*U43,2)</f>
        <v>0</v>
      </c>
      <c r="W43" s="226"/>
      <c r="X43" s="226" t="s">
        <v>317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1182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6" t="s">
        <v>1928</v>
      </c>
      <c r="D44" s="258"/>
      <c r="E44" s="258"/>
      <c r="F44" s="258"/>
      <c r="G44" s="258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284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4" t="s">
        <v>1929</v>
      </c>
      <c r="D45" s="250"/>
      <c r="E45" s="250"/>
      <c r="F45" s="250"/>
      <c r="G45" s="250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284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23"/>
      <c r="B46" s="224"/>
      <c r="C46" s="264" t="s">
        <v>1930</v>
      </c>
      <c r="D46" s="250"/>
      <c r="E46" s="250"/>
      <c r="F46" s="250"/>
      <c r="G46" s="250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6"/>
      <c r="Z46" s="216"/>
      <c r="AA46" s="216"/>
      <c r="AB46" s="216"/>
      <c r="AC46" s="216"/>
      <c r="AD46" s="216"/>
      <c r="AE46" s="216"/>
      <c r="AF46" s="216"/>
      <c r="AG46" s="216" t="s">
        <v>284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23"/>
      <c r="B47" s="224"/>
      <c r="C47" s="264" t="s">
        <v>1931</v>
      </c>
      <c r="D47" s="250"/>
      <c r="E47" s="250"/>
      <c r="F47" s="250"/>
      <c r="G47" s="250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16"/>
      <c r="Z47" s="216"/>
      <c r="AA47" s="216"/>
      <c r="AB47" s="216"/>
      <c r="AC47" s="216"/>
      <c r="AD47" s="216"/>
      <c r="AE47" s="216"/>
      <c r="AF47" s="216"/>
      <c r="AG47" s="216" t="s">
        <v>284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23"/>
      <c r="B48" s="224"/>
      <c r="C48" s="264" t="s">
        <v>1932</v>
      </c>
      <c r="D48" s="250"/>
      <c r="E48" s="250"/>
      <c r="F48" s="250"/>
      <c r="G48" s="250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16"/>
      <c r="Z48" s="216"/>
      <c r="AA48" s="216"/>
      <c r="AB48" s="216"/>
      <c r="AC48" s="216"/>
      <c r="AD48" s="216"/>
      <c r="AE48" s="216"/>
      <c r="AF48" s="216"/>
      <c r="AG48" s="216" t="s">
        <v>284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4" t="s">
        <v>1933</v>
      </c>
      <c r="D49" s="250"/>
      <c r="E49" s="250"/>
      <c r="F49" s="250"/>
      <c r="G49" s="250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284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23"/>
      <c r="B50" s="224"/>
      <c r="C50" s="264" t="s">
        <v>1934</v>
      </c>
      <c r="D50" s="250"/>
      <c r="E50" s="250"/>
      <c r="F50" s="250"/>
      <c r="G50" s="250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16"/>
      <c r="Z50" s="216"/>
      <c r="AA50" s="216"/>
      <c r="AB50" s="216"/>
      <c r="AC50" s="216"/>
      <c r="AD50" s="216"/>
      <c r="AE50" s="216"/>
      <c r="AF50" s="216"/>
      <c r="AG50" s="216" t="s">
        <v>284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41">
        <v>5</v>
      </c>
      <c r="B51" s="242" t="s">
        <v>1935</v>
      </c>
      <c r="C51" s="261" t="s">
        <v>1936</v>
      </c>
      <c r="D51" s="243" t="s">
        <v>603</v>
      </c>
      <c r="E51" s="244">
        <v>1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6">
        <v>0</v>
      </c>
      <c r="O51" s="246">
        <f>ROUND(E51*N51,2)</f>
        <v>0</v>
      </c>
      <c r="P51" s="246">
        <v>0</v>
      </c>
      <c r="Q51" s="246">
        <f>ROUND(E51*P51,2)</f>
        <v>0</v>
      </c>
      <c r="R51" s="246"/>
      <c r="S51" s="246" t="s">
        <v>418</v>
      </c>
      <c r="T51" s="247" t="s">
        <v>419</v>
      </c>
      <c r="U51" s="226">
        <v>0</v>
      </c>
      <c r="V51" s="226">
        <f>ROUND(E51*U51,2)</f>
        <v>0</v>
      </c>
      <c r="W51" s="226"/>
      <c r="X51" s="226" t="s">
        <v>317</v>
      </c>
      <c r="Y51" s="216"/>
      <c r="Z51" s="216"/>
      <c r="AA51" s="216"/>
      <c r="AB51" s="216"/>
      <c r="AC51" s="216"/>
      <c r="AD51" s="216"/>
      <c r="AE51" s="216"/>
      <c r="AF51" s="216"/>
      <c r="AG51" s="216" t="s">
        <v>1182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23"/>
      <c r="B52" s="224"/>
      <c r="C52" s="266" t="s">
        <v>1937</v>
      </c>
      <c r="D52" s="258"/>
      <c r="E52" s="258"/>
      <c r="F52" s="258"/>
      <c r="G52" s="258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284</v>
      </c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23"/>
      <c r="B53" s="224"/>
      <c r="C53" s="264" t="s">
        <v>1938</v>
      </c>
      <c r="D53" s="250"/>
      <c r="E53" s="250"/>
      <c r="F53" s="250"/>
      <c r="G53" s="250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16"/>
      <c r="Z53" s="216"/>
      <c r="AA53" s="216"/>
      <c r="AB53" s="216"/>
      <c r="AC53" s="216"/>
      <c r="AD53" s="216"/>
      <c r="AE53" s="216"/>
      <c r="AF53" s="216"/>
      <c r="AG53" s="216" t="s">
        <v>284</v>
      </c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outlineLevel="1" x14ac:dyDescent="0.2">
      <c r="A54" s="223"/>
      <c r="B54" s="224"/>
      <c r="C54" s="264" t="s">
        <v>1939</v>
      </c>
      <c r="D54" s="250"/>
      <c r="E54" s="250"/>
      <c r="F54" s="250"/>
      <c r="G54" s="250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16"/>
      <c r="Z54" s="216"/>
      <c r="AA54" s="216"/>
      <c r="AB54" s="216"/>
      <c r="AC54" s="216"/>
      <c r="AD54" s="216"/>
      <c r="AE54" s="216"/>
      <c r="AF54" s="216"/>
      <c r="AG54" s="216" t="s">
        <v>284</v>
      </c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outlineLevel="1" x14ac:dyDescent="0.2">
      <c r="A55" s="223"/>
      <c r="B55" s="224"/>
      <c r="C55" s="264" t="s">
        <v>1940</v>
      </c>
      <c r="D55" s="250"/>
      <c r="E55" s="250"/>
      <c r="F55" s="250"/>
      <c r="G55" s="250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16"/>
      <c r="Z55" s="216"/>
      <c r="AA55" s="216"/>
      <c r="AB55" s="216"/>
      <c r="AC55" s="216"/>
      <c r="AD55" s="216"/>
      <c r="AE55" s="216"/>
      <c r="AF55" s="216"/>
      <c r="AG55" s="216" t="s">
        <v>284</v>
      </c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23"/>
      <c r="B56" s="224"/>
      <c r="C56" s="264" t="s">
        <v>1941</v>
      </c>
      <c r="D56" s="250"/>
      <c r="E56" s="250"/>
      <c r="F56" s="250"/>
      <c r="G56" s="250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16"/>
      <c r="Z56" s="216"/>
      <c r="AA56" s="216"/>
      <c r="AB56" s="216"/>
      <c r="AC56" s="216"/>
      <c r="AD56" s="216"/>
      <c r="AE56" s="216"/>
      <c r="AF56" s="216"/>
      <c r="AG56" s="216" t="s">
        <v>284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4" t="s">
        <v>1942</v>
      </c>
      <c r="D57" s="250"/>
      <c r="E57" s="250"/>
      <c r="F57" s="250"/>
      <c r="G57" s="250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284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4" t="s">
        <v>1943</v>
      </c>
      <c r="D58" s="250"/>
      <c r="E58" s="250"/>
      <c r="F58" s="250"/>
      <c r="G58" s="250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284</v>
      </c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41">
        <v>6</v>
      </c>
      <c r="B59" s="242" t="s">
        <v>1944</v>
      </c>
      <c r="C59" s="261" t="s">
        <v>1945</v>
      </c>
      <c r="D59" s="243" t="s">
        <v>603</v>
      </c>
      <c r="E59" s="244">
        <v>1</v>
      </c>
      <c r="F59" s="245"/>
      <c r="G59" s="246">
        <f>ROUND(E59*F59,2)</f>
        <v>0</v>
      </c>
      <c r="H59" s="245"/>
      <c r="I59" s="246">
        <f>ROUND(E59*H59,2)</f>
        <v>0</v>
      </c>
      <c r="J59" s="245"/>
      <c r="K59" s="246">
        <f>ROUND(E59*J59,2)</f>
        <v>0</v>
      </c>
      <c r="L59" s="246">
        <v>21</v>
      </c>
      <c r="M59" s="246">
        <f>G59*(1+L59/100)</f>
        <v>0</v>
      </c>
      <c r="N59" s="246">
        <v>0</v>
      </c>
      <c r="O59" s="246">
        <f>ROUND(E59*N59,2)</f>
        <v>0</v>
      </c>
      <c r="P59" s="246">
        <v>0</v>
      </c>
      <c r="Q59" s="246">
        <f>ROUND(E59*P59,2)</f>
        <v>0</v>
      </c>
      <c r="R59" s="246"/>
      <c r="S59" s="246" t="s">
        <v>418</v>
      </c>
      <c r="T59" s="247" t="s">
        <v>419</v>
      </c>
      <c r="U59" s="226">
        <v>0</v>
      </c>
      <c r="V59" s="226">
        <f>ROUND(E59*U59,2)</f>
        <v>0</v>
      </c>
      <c r="W59" s="226"/>
      <c r="X59" s="226" t="s">
        <v>317</v>
      </c>
      <c r="Y59" s="216"/>
      <c r="Z59" s="216"/>
      <c r="AA59" s="216"/>
      <c r="AB59" s="216"/>
      <c r="AC59" s="216"/>
      <c r="AD59" s="216"/>
      <c r="AE59" s="216"/>
      <c r="AF59" s="216"/>
      <c r="AG59" s="216" t="s">
        <v>1182</v>
      </c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23"/>
      <c r="B60" s="224"/>
      <c r="C60" s="266" t="s">
        <v>1946</v>
      </c>
      <c r="D60" s="258"/>
      <c r="E60" s="258"/>
      <c r="F60" s="258"/>
      <c r="G60" s="258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16"/>
      <c r="Z60" s="216"/>
      <c r="AA60" s="216"/>
      <c r="AB60" s="216"/>
      <c r="AC60" s="216"/>
      <c r="AD60" s="216"/>
      <c r="AE60" s="216"/>
      <c r="AF60" s="216"/>
      <c r="AG60" s="216" t="s">
        <v>284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4" t="s">
        <v>1947</v>
      </c>
      <c r="D61" s="250"/>
      <c r="E61" s="250"/>
      <c r="F61" s="250"/>
      <c r="G61" s="250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284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23"/>
      <c r="B62" s="224"/>
      <c r="C62" s="264" t="s">
        <v>1916</v>
      </c>
      <c r="D62" s="250"/>
      <c r="E62" s="250"/>
      <c r="F62" s="250"/>
      <c r="G62" s="250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16"/>
      <c r="Z62" s="216"/>
      <c r="AA62" s="216"/>
      <c r="AB62" s="216"/>
      <c r="AC62" s="216"/>
      <c r="AD62" s="216"/>
      <c r="AE62" s="216"/>
      <c r="AF62" s="216"/>
      <c r="AG62" s="216" t="s">
        <v>284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64" t="s">
        <v>1948</v>
      </c>
      <c r="D63" s="250"/>
      <c r="E63" s="250"/>
      <c r="F63" s="250"/>
      <c r="G63" s="250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284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4" t="s">
        <v>1949</v>
      </c>
      <c r="D64" s="250"/>
      <c r="E64" s="250"/>
      <c r="F64" s="250"/>
      <c r="G64" s="250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284</v>
      </c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23"/>
      <c r="B65" s="224"/>
      <c r="C65" s="264" t="s">
        <v>1950</v>
      </c>
      <c r="D65" s="250"/>
      <c r="E65" s="250"/>
      <c r="F65" s="250"/>
      <c r="G65" s="250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16"/>
      <c r="Z65" s="216"/>
      <c r="AA65" s="216"/>
      <c r="AB65" s="216"/>
      <c r="AC65" s="216"/>
      <c r="AD65" s="216"/>
      <c r="AE65" s="216"/>
      <c r="AF65" s="216"/>
      <c r="AG65" s="216" t="s">
        <v>284</v>
      </c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23"/>
      <c r="B66" s="224"/>
      <c r="C66" s="264" t="s">
        <v>1951</v>
      </c>
      <c r="D66" s="250"/>
      <c r="E66" s="250"/>
      <c r="F66" s="250"/>
      <c r="G66" s="250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16"/>
      <c r="Z66" s="216"/>
      <c r="AA66" s="216"/>
      <c r="AB66" s="216"/>
      <c r="AC66" s="216"/>
      <c r="AD66" s="216"/>
      <c r="AE66" s="216"/>
      <c r="AF66" s="216"/>
      <c r="AG66" s="216" t="s">
        <v>284</v>
      </c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23"/>
      <c r="B67" s="224"/>
      <c r="C67" s="264" t="s">
        <v>1952</v>
      </c>
      <c r="D67" s="250"/>
      <c r="E67" s="250"/>
      <c r="F67" s="250"/>
      <c r="G67" s="250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16"/>
      <c r="Z67" s="216"/>
      <c r="AA67" s="216"/>
      <c r="AB67" s="216"/>
      <c r="AC67" s="216"/>
      <c r="AD67" s="216"/>
      <c r="AE67" s="216"/>
      <c r="AF67" s="216"/>
      <c r="AG67" s="216" t="s">
        <v>284</v>
      </c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41">
        <v>7</v>
      </c>
      <c r="B68" s="242" t="s">
        <v>1953</v>
      </c>
      <c r="C68" s="261" t="s">
        <v>1954</v>
      </c>
      <c r="D68" s="243" t="s">
        <v>603</v>
      </c>
      <c r="E68" s="244">
        <v>1</v>
      </c>
      <c r="F68" s="245"/>
      <c r="G68" s="246">
        <f>ROUND(E68*F68,2)</f>
        <v>0</v>
      </c>
      <c r="H68" s="245"/>
      <c r="I68" s="246">
        <f>ROUND(E68*H68,2)</f>
        <v>0</v>
      </c>
      <c r="J68" s="245"/>
      <c r="K68" s="246">
        <f>ROUND(E68*J68,2)</f>
        <v>0</v>
      </c>
      <c r="L68" s="246">
        <v>21</v>
      </c>
      <c r="M68" s="246">
        <f>G68*(1+L68/100)</f>
        <v>0</v>
      </c>
      <c r="N68" s="246">
        <v>0</v>
      </c>
      <c r="O68" s="246">
        <f>ROUND(E68*N68,2)</f>
        <v>0</v>
      </c>
      <c r="P68" s="246">
        <v>0</v>
      </c>
      <c r="Q68" s="246">
        <f>ROUND(E68*P68,2)</f>
        <v>0</v>
      </c>
      <c r="R68" s="246"/>
      <c r="S68" s="246" t="s">
        <v>418</v>
      </c>
      <c r="T68" s="247" t="s">
        <v>419</v>
      </c>
      <c r="U68" s="226">
        <v>0</v>
      </c>
      <c r="V68" s="226">
        <f>ROUND(E68*U68,2)</f>
        <v>0</v>
      </c>
      <c r="W68" s="226"/>
      <c r="X68" s="226" t="s">
        <v>317</v>
      </c>
      <c r="Y68" s="216"/>
      <c r="Z68" s="216"/>
      <c r="AA68" s="216"/>
      <c r="AB68" s="216"/>
      <c r="AC68" s="216"/>
      <c r="AD68" s="216"/>
      <c r="AE68" s="216"/>
      <c r="AF68" s="216"/>
      <c r="AG68" s="216" t="s">
        <v>1182</v>
      </c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6" t="s">
        <v>1955</v>
      </c>
      <c r="D69" s="258"/>
      <c r="E69" s="258"/>
      <c r="F69" s="258"/>
      <c r="G69" s="258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284</v>
      </c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41">
        <v>8</v>
      </c>
      <c r="B70" s="242" t="s">
        <v>1956</v>
      </c>
      <c r="C70" s="261" t="s">
        <v>1957</v>
      </c>
      <c r="D70" s="243" t="s">
        <v>603</v>
      </c>
      <c r="E70" s="244">
        <v>1</v>
      </c>
      <c r="F70" s="245"/>
      <c r="G70" s="246">
        <f>ROUND(E70*F70,2)</f>
        <v>0</v>
      </c>
      <c r="H70" s="245"/>
      <c r="I70" s="246">
        <f>ROUND(E70*H70,2)</f>
        <v>0</v>
      </c>
      <c r="J70" s="245"/>
      <c r="K70" s="246">
        <f>ROUND(E70*J70,2)</f>
        <v>0</v>
      </c>
      <c r="L70" s="246">
        <v>21</v>
      </c>
      <c r="M70" s="246">
        <f>G70*(1+L70/100)</f>
        <v>0</v>
      </c>
      <c r="N70" s="246">
        <v>0</v>
      </c>
      <c r="O70" s="246">
        <f>ROUND(E70*N70,2)</f>
        <v>0</v>
      </c>
      <c r="P70" s="246">
        <v>0</v>
      </c>
      <c r="Q70" s="246">
        <f>ROUND(E70*P70,2)</f>
        <v>0</v>
      </c>
      <c r="R70" s="246"/>
      <c r="S70" s="246" t="s">
        <v>418</v>
      </c>
      <c r="T70" s="247" t="s">
        <v>419</v>
      </c>
      <c r="U70" s="226">
        <v>0</v>
      </c>
      <c r="V70" s="226">
        <f>ROUND(E70*U70,2)</f>
        <v>0</v>
      </c>
      <c r="W70" s="226"/>
      <c r="X70" s="226" t="s">
        <v>317</v>
      </c>
      <c r="Y70" s="216"/>
      <c r="Z70" s="216"/>
      <c r="AA70" s="216"/>
      <c r="AB70" s="216"/>
      <c r="AC70" s="216"/>
      <c r="AD70" s="216"/>
      <c r="AE70" s="216"/>
      <c r="AF70" s="216"/>
      <c r="AG70" s="216" t="s">
        <v>1182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66" t="s">
        <v>1958</v>
      </c>
      <c r="D71" s="258"/>
      <c r="E71" s="258"/>
      <c r="F71" s="258"/>
      <c r="G71" s="258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284</v>
      </c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41">
        <v>9</v>
      </c>
      <c r="B72" s="242" t="s">
        <v>1959</v>
      </c>
      <c r="C72" s="261" t="s">
        <v>1960</v>
      </c>
      <c r="D72" s="243" t="s">
        <v>603</v>
      </c>
      <c r="E72" s="244">
        <v>1</v>
      </c>
      <c r="F72" s="245"/>
      <c r="G72" s="246">
        <f>ROUND(E72*F72,2)</f>
        <v>0</v>
      </c>
      <c r="H72" s="245"/>
      <c r="I72" s="246">
        <f>ROUND(E72*H72,2)</f>
        <v>0</v>
      </c>
      <c r="J72" s="245"/>
      <c r="K72" s="246">
        <f>ROUND(E72*J72,2)</f>
        <v>0</v>
      </c>
      <c r="L72" s="246">
        <v>21</v>
      </c>
      <c r="M72" s="246">
        <f>G72*(1+L72/100)</f>
        <v>0</v>
      </c>
      <c r="N72" s="246">
        <v>0</v>
      </c>
      <c r="O72" s="246">
        <f>ROUND(E72*N72,2)</f>
        <v>0</v>
      </c>
      <c r="P72" s="246">
        <v>0</v>
      </c>
      <c r="Q72" s="246">
        <f>ROUND(E72*P72,2)</f>
        <v>0</v>
      </c>
      <c r="R72" s="246"/>
      <c r="S72" s="246" t="s">
        <v>418</v>
      </c>
      <c r="T72" s="247" t="s">
        <v>419</v>
      </c>
      <c r="U72" s="226">
        <v>0</v>
      </c>
      <c r="V72" s="226">
        <f>ROUND(E72*U72,2)</f>
        <v>0</v>
      </c>
      <c r="W72" s="226"/>
      <c r="X72" s="226" t="s">
        <v>317</v>
      </c>
      <c r="Y72" s="216"/>
      <c r="Z72" s="216"/>
      <c r="AA72" s="216"/>
      <c r="AB72" s="216"/>
      <c r="AC72" s="216"/>
      <c r="AD72" s="216"/>
      <c r="AE72" s="216"/>
      <c r="AF72" s="216"/>
      <c r="AG72" s="216" t="s">
        <v>1182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outlineLevel="1" x14ac:dyDescent="0.2">
      <c r="A73" s="223"/>
      <c r="B73" s="224"/>
      <c r="C73" s="266" t="s">
        <v>1961</v>
      </c>
      <c r="D73" s="258"/>
      <c r="E73" s="258"/>
      <c r="F73" s="258"/>
      <c r="G73" s="258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16"/>
      <c r="Z73" s="216"/>
      <c r="AA73" s="216"/>
      <c r="AB73" s="216"/>
      <c r="AC73" s="216"/>
      <c r="AD73" s="216"/>
      <c r="AE73" s="216"/>
      <c r="AF73" s="216"/>
      <c r="AG73" s="216" t="s">
        <v>284</v>
      </c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41">
        <v>10</v>
      </c>
      <c r="B74" s="242" t="s">
        <v>1962</v>
      </c>
      <c r="C74" s="261" t="s">
        <v>1963</v>
      </c>
      <c r="D74" s="243" t="s">
        <v>603</v>
      </c>
      <c r="E74" s="244">
        <v>1</v>
      </c>
      <c r="F74" s="245"/>
      <c r="G74" s="246">
        <f>ROUND(E74*F74,2)</f>
        <v>0</v>
      </c>
      <c r="H74" s="245"/>
      <c r="I74" s="246">
        <f>ROUND(E74*H74,2)</f>
        <v>0</v>
      </c>
      <c r="J74" s="245"/>
      <c r="K74" s="246">
        <f>ROUND(E74*J74,2)</f>
        <v>0</v>
      </c>
      <c r="L74" s="246">
        <v>21</v>
      </c>
      <c r="M74" s="246">
        <f>G74*(1+L74/100)</f>
        <v>0</v>
      </c>
      <c r="N74" s="246">
        <v>0</v>
      </c>
      <c r="O74" s="246">
        <f>ROUND(E74*N74,2)</f>
        <v>0</v>
      </c>
      <c r="P74" s="246">
        <v>0</v>
      </c>
      <c r="Q74" s="246">
        <f>ROUND(E74*P74,2)</f>
        <v>0</v>
      </c>
      <c r="R74" s="246"/>
      <c r="S74" s="246" t="s">
        <v>418</v>
      </c>
      <c r="T74" s="247" t="s">
        <v>419</v>
      </c>
      <c r="U74" s="226">
        <v>0</v>
      </c>
      <c r="V74" s="226">
        <f>ROUND(E74*U74,2)</f>
        <v>0</v>
      </c>
      <c r="W74" s="226"/>
      <c r="X74" s="226" t="s">
        <v>317</v>
      </c>
      <c r="Y74" s="216"/>
      <c r="Z74" s="216"/>
      <c r="AA74" s="216"/>
      <c r="AB74" s="216"/>
      <c r="AC74" s="216"/>
      <c r="AD74" s="216"/>
      <c r="AE74" s="216"/>
      <c r="AF74" s="216"/>
      <c r="AG74" s="216" t="s">
        <v>1182</v>
      </c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6" t="s">
        <v>1964</v>
      </c>
      <c r="D75" s="258"/>
      <c r="E75" s="258"/>
      <c r="F75" s="258"/>
      <c r="G75" s="258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284</v>
      </c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outlineLevel="1" x14ac:dyDescent="0.2">
      <c r="A76" s="241">
        <v>11</v>
      </c>
      <c r="B76" s="242" t="s">
        <v>1965</v>
      </c>
      <c r="C76" s="261" t="s">
        <v>1966</v>
      </c>
      <c r="D76" s="243" t="s">
        <v>603</v>
      </c>
      <c r="E76" s="244">
        <v>1</v>
      </c>
      <c r="F76" s="245"/>
      <c r="G76" s="246">
        <f>ROUND(E76*F76,2)</f>
        <v>0</v>
      </c>
      <c r="H76" s="245"/>
      <c r="I76" s="246">
        <f>ROUND(E76*H76,2)</f>
        <v>0</v>
      </c>
      <c r="J76" s="245"/>
      <c r="K76" s="246">
        <f>ROUND(E76*J76,2)</f>
        <v>0</v>
      </c>
      <c r="L76" s="246">
        <v>21</v>
      </c>
      <c r="M76" s="246">
        <f>G76*(1+L76/100)</f>
        <v>0</v>
      </c>
      <c r="N76" s="246">
        <v>0</v>
      </c>
      <c r="O76" s="246">
        <f>ROUND(E76*N76,2)</f>
        <v>0</v>
      </c>
      <c r="P76" s="246">
        <v>0</v>
      </c>
      <c r="Q76" s="246">
        <f>ROUND(E76*P76,2)</f>
        <v>0</v>
      </c>
      <c r="R76" s="246"/>
      <c r="S76" s="246" t="s">
        <v>418</v>
      </c>
      <c r="T76" s="247" t="s">
        <v>419</v>
      </c>
      <c r="U76" s="226">
        <v>0</v>
      </c>
      <c r="V76" s="226">
        <f>ROUND(E76*U76,2)</f>
        <v>0</v>
      </c>
      <c r="W76" s="226"/>
      <c r="X76" s="226" t="s">
        <v>248</v>
      </c>
      <c r="Y76" s="216"/>
      <c r="Z76" s="216"/>
      <c r="AA76" s="216"/>
      <c r="AB76" s="216"/>
      <c r="AC76" s="216"/>
      <c r="AD76" s="216"/>
      <c r="AE76" s="216"/>
      <c r="AF76" s="216"/>
      <c r="AG76" s="216" t="s">
        <v>1191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outlineLevel="1" x14ac:dyDescent="0.2">
      <c r="A77" s="223"/>
      <c r="B77" s="224"/>
      <c r="C77" s="266" t="s">
        <v>1966</v>
      </c>
      <c r="D77" s="258"/>
      <c r="E77" s="258"/>
      <c r="F77" s="258"/>
      <c r="G77" s="258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16"/>
      <c r="Z77" s="216"/>
      <c r="AA77" s="216"/>
      <c r="AB77" s="216"/>
      <c r="AC77" s="216"/>
      <c r="AD77" s="216"/>
      <c r="AE77" s="216"/>
      <c r="AF77" s="216"/>
      <c r="AG77" s="216" t="s">
        <v>284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4" t="s">
        <v>1967</v>
      </c>
      <c r="D78" s="250"/>
      <c r="E78" s="250"/>
      <c r="F78" s="250"/>
      <c r="G78" s="250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284</v>
      </c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23"/>
      <c r="B79" s="224"/>
      <c r="C79" s="264" t="s">
        <v>1968</v>
      </c>
      <c r="D79" s="250"/>
      <c r="E79" s="250"/>
      <c r="F79" s="250"/>
      <c r="G79" s="250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16"/>
      <c r="Z79" s="216"/>
      <c r="AA79" s="216"/>
      <c r="AB79" s="216"/>
      <c r="AC79" s="216"/>
      <c r="AD79" s="216"/>
      <c r="AE79" s="216"/>
      <c r="AF79" s="216"/>
      <c r="AG79" s="216" t="s">
        <v>284</v>
      </c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41">
        <v>12</v>
      </c>
      <c r="B80" s="242" t="s">
        <v>1969</v>
      </c>
      <c r="C80" s="261" t="s">
        <v>1970</v>
      </c>
      <c r="D80" s="243" t="s">
        <v>603</v>
      </c>
      <c r="E80" s="244">
        <v>1</v>
      </c>
      <c r="F80" s="245"/>
      <c r="G80" s="246">
        <f>ROUND(E80*F80,2)</f>
        <v>0</v>
      </c>
      <c r="H80" s="245"/>
      <c r="I80" s="246">
        <f>ROUND(E80*H80,2)</f>
        <v>0</v>
      </c>
      <c r="J80" s="245"/>
      <c r="K80" s="246">
        <f>ROUND(E80*J80,2)</f>
        <v>0</v>
      </c>
      <c r="L80" s="246">
        <v>21</v>
      </c>
      <c r="M80" s="246">
        <f>G80*(1+L80/100)</f>
        <v>0</v>
      </c>
      <c r="N80" s="246">
        <v>0</v>
      </c>
      <c r="O80" s="246">
        <f>ROUND(E80*N80,2)</f>
        <v>0</v>
      </c>
      <c r="P80" s="246">
        <v>0</v>
      </c>
      <c r="Q80" s="246">
        <f>ROUND(E80*P80,2)</f>
        <v>0</v>
      </c>
      <c r="R80" s="246"/>
      <c r="S80" s="246" t="s">
        <v>418</v>
      </c>
      <c r="T80" s="247" t="s">
        <v>419</v>
      </c>
      <c r="U80" s="226">
        <v>0</v>
      </c>
      <c r="V80" s="226">
        <f>ROUND(E80*U80,2)</f>
        <v>0</v>
      </c>
      <c r="W80" s="226"/>
      <c r="X80" s="226" t="s">
        <v>317</v>
      </c>
      <c r="Y80" s="216"/>
      <c r="Z80" s="216"/>
      <c r="AA80" s="216"/>
      <c r="AB80" s="216"/>
      <c r="AC80" s="216"/>
      <c r="AD80" s="216"/>
      <c r="AE80" s="216"/>
      <c r="AF80" s="216"/>
      <c r="AG80" s="216" t="s">
        <v>1182</v>
      </c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6" t="s">
        <v>1971</v>
      </c>
      <c r="D81" s="258"/>
      <c r="E81" s="258"/>
      <c r="F81" s="258"/>
      <c r="G81" s="258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284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23"/>
      <c r="B82" s="224"/>
      <c r="C82" s="264" t="s">
        <v>1972</v>
      </c>
      <c r="D82" s="250"/>
      <c r="E82" s="250"/>
      <c r="F82" s="250"/>
      <c r="G82" s="250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16"/>
      <c r="Z82" s="216"/>
      <c r="AA82" s="216"/>
      <c r="AB82" s="216"/>
      <c r="AC82" s="216"/>
      <c r="AD82" s="216"/>
      <c r="AE82" s="216"/>
      <c r="AF82" s="216"/>
      <c r="AG82" s="216" t="s">
        <v>284</v>
      </c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outlineLevel="1" x14ac:dyDescent="0.2">
      <c r="A83" s="223"/>
      <c r="B83" s="224"/>
      <c r="C83" s="264" t="s">
        <v>1973</v>
      </c>
      <c r="D83" s="250"/>
      <c r="E83" s="250"/>
      <c r="F83" s="250"/>
      <c r="G83" s="250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16"/>
      <c r="Z83" s="216"/>
      <c r="AA83" s="216"/>
      <c r="AB83" s="216"/>
      <c r="AC83" s="216"/>
      <c r="AD83" s="216"/>
      <c r="AE83" s="216"/>
      <c r="AF83" s="216"/>
      <c r="AG83" s="216" t="s">
        <v>284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23"/>
      <c r="B84" s="224"/>
      <c r="C84" s="264" t="s">
        <v>1974</v>
      </c>
      <c r="D84" s="250"/>
      <c r="E84" s="250"/>
      <c r="F84" s="250"/>
      <c r="G84" s="250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16"/>
      <c r="Z84" s="216"/>
      <c r="AA84" s="216"/>
      <c r="AB84" s="216"/>
      <c r="AC84" s="216"/>
      <c r="AD84" s="216"/>
      <c r="AE84" s="216"/>
      <c r="AF84" s="216"/>
      <c r="AG84" s="216" t="s">
        <v>284</v>
      </c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23"/>
      <c r="B85" s="224"/>
      <c r="C85" s="264" t="s">
        <v>1975</v>
      </c>
      <c r="D85" s="250"/>
      <c r="E85" s="250"/>
      <c r="F85" s="250"/>
      <c r="G85" s="250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16"/>
      <c r="Z85" s="216"/>
      <c r="AA85" s="216"/>
      <c r="AB85" s="216"/>
      <c r="AC85" s="216"/>
      <c r="AD85" s="216"/>
      <c r="AE85" s="216"/>
      <c r="AF85" s="216"/>
      <c r="AG85" s="216" t="s">
        <v>284</v>
      </c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4" t="s">
        <v>1976</v>
      </c>
      <c r="D86" s="250"/>
      <c r="E86" s="250"/>
      <c r="F86" s="250"/>
      <c r="G86" s="250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284</v>
      </c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23"/>
      <c r="B87" s="224"/>
      <c r="C87" s="264" t="s">
        <v>1977</v>
      </c>
      <c r="D87" s="250"/>
      <c r="E87" s="250"/>
      <c r="F87" s="250"/>
      <c r="G87" s="250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16"/>
      <c r="Z87" s="216"/>
      <c r="AA87" s="216"/>
      <c r="AB87" s="216"/>
      <c r="AC87" s="216"/>
      <c r="AD87" s="216"/>
      <c r="AE87" s="216"/>
      <c r="AF87" s="216"/>
      <c r="AG87" s="216" t="s">
        <v>284</v>
      </c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23"/>
      <c r="B88" s="224"/>
      <c r="C88" s="264" t="s">
        <v>1978</v>
      </c>
      <c r="D88" s="250"/>
      <c r="E88" s="250"/>
      <c r="F88" s="250"/>
      <c r="G88" s="250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16"/>
      <c r="Z88" s="216"/>
      <c r="AA88" s="216"/>
      <c r="AB88" s="216"/>
      <c r="AC88" s="216"/>
      <c r="AD88" s="216"/>
      <c r="AE88" s="216"/>
      <c r="AF88" s="216"/>
      <c r="AG88" s="216" t="s">
        <v>284</v>
      </c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outlineLevel="1" x14ac:dyDescent="0.2">
      <c r="A89" s="223"/>
      <c r="B89" s="224"/>
      <c r="C89" s="264" t="s">
        <v>1979</v>
      </c>
      <c r="D89" s="250"/>
      <c r="E89" s="250"/>
      <c r="F89" s="250"/>
      <c r="G89" s="250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16"/>
      <c r="Z89" s="216"/>
      <c r="AA89" s="216"/>
      <c r="AB89" s="216"/>
      <c r="AC89" s="216"/>
      <c r="AD89" s="216"/>
      <c r="AE89" s="216"/>
      <c r="AF89" s="216"/>
      <c r="AG89" s="216" t="s">
        <v>284</v>
      </c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23"/>
      <c r="B90" s="224"/>
      <c r="C90" s="264" t="s">
        <v>1980</v>
      </c>
      <c r="D90" s="250"/>
      <c r="E90" s="250"/>
      <c r="F90" s="250"/>
      <c r="G90" s="250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16"/>
      <c r="Z90" s="216"/>
      <c r="AA90" s="216"/>
      <c r="AB90" s="216"/>
      <c r="AC90" s="216"/>
      <c r="AD90" s="216"/>
      <c r="AE90" s="216"/>
      <c r="AF90" s="216"/>
      <c r="AG90" s="216" t="s">
        <v>284</v>
      </c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4" t="s">
        <v>1981</v>
      </c>
      <c r="D91" s="250"/>
      <c r="E91" s="250"/>
      <c r="F91" s="250"/>
      <c r="G91" s="250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284</v>
      </c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23"/>
      <c r="B92" s="224"/>
      <c r="C92" s="264" t="s">
        <v>1982</v>
      </c>
      <c r="D92" s="250"/>
      <c r="E92" s="250"/>
      <c r="F92" s="250"/>
      <c r="G92" s="250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16"/>
      <c r="Z92" s="216"/>
      <c r="AA92" s="216"/>
      <c r="AB92" s="216"/>
      <c r="AC92" s="216"/>
      <c r="AD92" s="216"/>
      <c r="AE92" s="216"/>
      <c r="AF92" s="216"/>
      <c r="AG92" s="216" t="s">
        <v>284</v>
      </c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outlineLevel="1" x14ac:dyDescent="0.2">
      <c r="A93" s="223"/>
      <c r="B93" s="224"/>
      <c r="C93" s="264" t="s">
        <v>1983</v>
      </c>
      <c r="D93" s="250"/>
      <c r="E93" s="250"/>
      <c r="F93" s="250"/>
      <c r="G93" s="250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16"/>
      <c r="Z93" s="216"/>
      <c r="AA93" s="216"/>
      <c r="AB93" s="216"/>
      <c r="AC93" s="216"/>
      <c r="AD93" s="216"/>
      <c r="AE93" s="216"/>
      <c r="AF93" s="216"/>
      <c r="AG93" s="216" t="s">
        <v>284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41">
        <v>13</v>
      </c>
      <c r="B94" s="242" t="s">
        <v>1984</v>
      </c>
      <c r="C94" s="261" t="s">
        <v>1985</v>
      </c>
      <c r="D94" s="243" t="s">
        <v>603</v>
      </c>
      <c r="E94" s="244">
        <v>1</v>
      </c>
      <c r="F94" s="245"/>
      <c r="G94" s="246">
        <f>ROUND(E94*F94,2)</f>
        <v>0</v>
      </c>
      <c r="H94" s="245"/>
      <c r="I94" s="246">
        <f>ROUND(E94*H94,2)</f>
        <v>0</v>
      </c>
      <c r="J94" s="245"/>
      <c r="K94" s="246">
        <f>ROUND(E94*J94,2)</f>
        <v>0</v>
      </c>
      <c r="L94" s="246">
        <v>21</v>
      </c>
      <c r="M94" s="246">
        <f>G94*(1+L94/100)</f>
        <v>0</v>
      </c>
      <c r="N94" s="246">
        <v>0</v>
      </c>
      <c r="O94" s="246">
        <f>ROUND(E94*N94,2)</f>
        <v>0</v>
      </c>
      <c r="P94" s="246">
        <v>0</v>
      </c>
      <c r="Q94" s="246">
        <f>ROUND(E94*P94,2)</f>
        <v>0</v>
      </c>
      <c r="R94" s="246"/>
      <c r="S94" s="246" t="s">
        <v>418</v>
      </c>
      <c r="T94" s="247" t="s">
        <v>419</v>
      </c>
      <c r="U94" s="226">
        <v>0</v>
      </c>
      <c r="V94" s="226">
        <f>ROUND(E94*U94,2)</f>
        <v>0</v>
      </c>
      <c r="W94" s="226"/>
      <c r="X94" s="226" t="s">
        <v>317</v>
      </c>
      <c r="Y94" s="216"/>
      <c r="Z94" s="216"/>
      <c r="AA94" s="216"/>
      <c r="AB94" s="216"/>
      <c r="AC94" s="216"/>
      <c r="AD94" s="216"/>
      <c r="AE94" s="216"/>
      <c r="AF94" s="216"/>
      <c r="AG94" s="216" t="s">
        <v>1182</v>
      </c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outlineLevel="1" x14ac:dyDescent="0.2">
      <c r="A95" s="223"/>
      <c r="B95" s="224"/>
      <c r="C95" s="266" t="s">
        <v>1986</v>
      </c>
      <c r="D95" s="258"/>
      <c r="E95" s="258"/>
      <c r="F95" s="258"/>
      <c r="G95" s="258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16"/>
      <c r="Z95" s="216"/>
      <c r="AA95" s="216"/>
      <c r="AB95" s="216"/>
      <c r="AC95" s="216"/>
      <c r="AD95" s="216"/>
      <c r="AE95" s="216"/>
      <c r="AF95" s="216"/>
      <c r="AG95" s="216" t="s">
        <v>284</v>
      </c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4" t="s">
        <v>1987</v>
      </c>
      <c r="D96" s="250"/>
      <c r="E96" s="250"/>
      <c r="F96" s="250"/>
      <c r="G96" s="250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284</v>
      </c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23"/>
      <c r="B97" s="224"/>
      <c r="C97" s="264" t="s">
        <v>1916</v>
      </c>
      <c r="D97" s="250"/>
      <c r="E97" s="250"/>
      <c r="F97" s="250"/>
      <c r="G97" s="250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16"/>
      <c r="Z97" s="216"/>
      <c r="AA97" s="216"/>
      <c r="AB97" s="216"/>
      <c r="AC97" s="216"/>
      <c r="AD97" s="216"/>
      <c r="AE97" s="216"/>
      <c r="AF97" s="216"/>
      <c r="AG97" s="216" t="s">
        <v>284</v>
      </c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outlineLevel="1" x14ac:dyDescent="0.2">
      <c r="A98" s="223"/>
      <c r="B98" s="224"/>
      <c r="C98" s="264" t="s">
        <v>1917</v>
      </c>
      <c r="D98" s="250"/>
      <c r="E98" s="250"/>
      <c r="F98" s="250"/>
      <c r="G98" s="250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16"/>
      <c r="Z98" s="216"/>
      <c r="AA98" s="216"/>
      <c r="AB98" s="216"/>
      <c r="AC98" s="216"/>
      <c r="AD98" s="216"/>
      <c r="AE98" s="216"/>
      <c r="AF98" s="216"/>
      <c r="AG98" s="216" t="s">
        <v>284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23"/>
      <c r="B99" s="224"/>
      <c r="C99" s="264" t="s">
        <v>1918</v>
      </c>
      <c r="D99" s="250"/>
      <c r="E99" s="250"/>
      <c r="F99" s="250"/>
      <c r="G99" s="250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16"/>
      <c r="Z99" s="216"/>
      <c r="AA99" s="216"/>
      <c r="AB99" s="216"/>
      <c r="AC99" s="216"/>
      <c r="AD99" s="216"/>
      <c r="AE99" s="216"/>
      <c r="AF99" s="216"/>
      <c r="AG99" s="216" t="s">
        <v>284</v>
      </c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outlineLevel="1" x14ac:dyDescent="0.2">
      <c r="A100" s="223"/>
      <c r="B100" s="224"/>
      <c r="C100" s="264" t="s">
        <v>1919</v>
      </c>
      <c r="D100" s="250"/>
      <c r="E100" s="250"/>
      <c r="F100" s="250"/>
      <c r="G100" s="250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16"/>
      <c r="Z100" s="216"/>
      <c r="AA100" s="216"/>
      <c r="AB100" s="216"/>
      <c r="AC100" s="216"/>
      <c r="AD100" s="216"/>
      <c r="AE100" s="216"/>
      <c r="AF100" s="216"/>
      <c r="AG100" s="216" t="s">
        <v>284</v>
      </c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23"/>
      <c r="B101" s="224"/>
      <c r="C101" s="264" t="s">
        <v>1920</v>
      </c>
      <c r="D101" s="250"/>
      <c r="E101" s="250"/>
      <c r="F101" s="250"/>
      <c r="G101" s="250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16"/>
      <c r="Z101" s="216"/>
      <c r="AA101" s="216"/>
      <c r="AB101" s="216"/>
      <c r="AC101" s="216"/>
      <c r="AD101" s="216"/>
      <c r="AE101" s="216"/>
      <c r="AF101" s="216"/>
      <c r="AG101" s="216" t="s">
        <v>284</v>
      </c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23"/>
      <c r="B102" s="224"/>
      <c r="C102" s="264" t="s">
        <v>1921</v>
      </c>
      <c r="D102" s="250"/>
      <c r="E102" s="250"/>
      <c r="F102" s="250"/>
      <c r="G102" s="250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16"/>
      <c r="Z102" s="216"/>
      <c r="AA102" s="216"/>
      <c r="AB102" s="216"/>
      <c r="AC102" s="216"/>
      <c r="AD102" s="216"/>
      <c r="AE102" s="216"/>
      <c r="AF102" s="216"/>
      <c r="AG102" s="216" t="s">
        <v>284</v>
      </c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outlineLevel="1" x14ac:dyDescent="0.2">
      <c r="A103" s="241">
        <v>14</v>
      </c>
      <c r="B103" s="242" t="s">
        <v>1988</v>
      </c>
      <c r="C103" s="261" t="s">
        <v>1989</v>
      </c>
      <c r="D103" s="243" t="s">
        <v>603</v>
      </c>
      <c r="E103" s="244">
        <v>1</v>
      </c>
      <c r="F103" s="245"/>
      <c r="G103" s="246">
        <f>ROUND(E103*F103,2)</f>
        <v>0</v>
      </c>
      <c r="H103" s="245"/>
      <c r="I103" s="246">
        <f>ROUND(E103*H103,2)</f>
        <v>0</v>
      </c>
      <c r="J103" s="245"/>
      <c r="K103" s="246">
        <f>ROUND(E103*J103,2)</f>
        <v>0</v>
      </c>
      <c r="L103" s="246">
        <v>21</v>
      </c>
      <c r="M103" s="246">
        <f>G103*(1+L103/100)</f>
        <v>0</v>
      </c>
      <c r="N103" s="246">
        <v>0</v>
      </c>
      <c r="O103" s="246">
        <f>ROUND(E103*N103,2)</f>
        <v>0</v>
      </c>
      <c r="P103" s="246">
        <v>0</v>
      </c>
      <c r="Q103" s="246">
        <f>ROUND(E103*P103,2)</f>
        <v>0</v>
      </c>
      <c r="R103" s="246"/>
      <c r="S103" s="246" t="s">
        <v>418</v>
      </c>
      <c r="T103" s="247" t="s">
        <v>419</v>
      </c>
      <c r="U103" s="226">
        <v>0</v>
      </c>
      <c r="V103" s="226">
        <f>ROUND(E103*U103,2)</f>
        <v>0</v>
      </c>
      <c r="W103" s="226"/>
      <c r="X103" s="226" t="s">
        <v>317</v>
      </c>
      <c r="Y103" s="216"/>
      <c r="Z103" s="216"/>
      <c r="AA103" s="216"/>
      <c r="AB103" s="216"/>
      <c r="AC103" s="216"/>
      <c r="AD103" s="216"/>
      <c r="AE103" s="216"/>
      <c r="AF103" s="216"/>
      <c r="AG103" s="216" t="s">
        <v>1182</v>
      </c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23"/>
      <c r="B104" s="224"/>
      <c r="C104" s="266" t="s">
        <v>1990</v>
      </c>
      <c r="D104" s="258"/>
      <c r="E104" s="258"/>
      <c r="F104" s="258"/>
      <c r="G104" s="258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16"/>
      <c r="Z104" s="216"/>
      <c r="AA104" s="216"/>
      <c r="AB104" s="216"/>
      <c r="AC104" s="216"/>
      <c r="AD104" s="216"/>
      <c r="AE104" s="216"/>
      <c r="AF104" s="216"/>
      <c r="AG104" s="216" t="s">
        <v>284</v>
      </c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outlineLevel="1" x14ac:dyDescent="0.2">
      <c r="A105" s="223"/>
      <c r="B105" s="224"/>
      <c r="C105" s="264" t="s">
        <v>1991</v>
      </c>
      <c r="D105" s="250"/>
      <c r="E105" s="250"/>
      <c r="F105" s="250"/>
      <c r="G105" s="250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16"/>
      <c r="Z105" s="216"/>
      <c r="AA105" s="216"/>
      <c r="AB105" s="216"/>
      <c r="AC105" s="216"/>
      <c r="AD105" s="216"/>
      <c r="AE105" s="216"/>
      <c r="AF105" s="216"/>
      <c r="AG105" s="216" t="s">
        <v>284</v>
      </c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</row>
    <row r="106" spans="1:60" outlineLevel="1" x14ac:dyDescent="0.2">
      <c r="A106" s="223"/>
      <c r="B106" s="224"/>
      <c r="C106" s="264" t="s">
        <v>1916</v>
      </c>
      <c r="D106" s="250"/>
      <c r="E106" s="250"/>
      <c r="F106" s="250"/>
      <c r="G106" s="250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16"/>
      <c r="Z106" s="216"/>
      <c r="AA106" s="216"/>
      <c r="AB106" s="216"/>
      <c r="AC106" s="216"/>
      <c r="AD106" s="216"/>
      <c r="AE106" s="216"/>
      <c r="AF106" s="216"/>
      <c r="AG106" s="216" t="s">
        <v>284</v>
      </c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</row>
    <row r="107" spans="1:60" outlineLevel="1" x14ac:dyDescent="0.2">
      <c r="A107" s="223"/>
      <c r="B107" s="224"/>
      <c r="C107" s="264" t="s">
        <v>1917</v>
      </c>
      <c r="D107" s="250"/>
      <c r="E107" s="250"/>
      <c r="F107" s="250"/>
      <c r="G107" s="250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16"/>
      <c r="Z107" s="216"/>
      <c r="AA107" s="216"/>
      <c r="AB107" s="216"/>
      <c r="AC107" s="216"/>
      <c r="AD107" s="216"/>
      <c r="AE107" s="216"/>
      <c r="AF107" s="216"/>
      <c r="AG107" s="216" t="s">
        <v>284</v>
      </c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outlineLevel="1" x14ac:dyDescent="0.2">
      <c r="A108" s="223"/>
      <c r="B108" s="224"/>
      <c r="C108" s="264" t="s">
        <v>1918</v>
      </c>
      <c r="D108" s="250"/>
      <c r="E108" s="250"/>
      <c r="F108" s="250"/>
      <c r="G108" s="250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16"/>
      <c r="Z108" s="216"/>
      <c r="AA108" s="216"/>
      <c r="AB108" s="216"/>
      <c r="AC108" s="216"/>
      <c r="AD108" s="216"/>
      <c r="AE108" s="216"/>
      <c r="AF108" s="216"/>
      <c r="AG108" s="216" t="s">
        <v>284</v>
      </c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outlineLevel="1" x14ac:dyDescent="0.2">
      <c r="A109" s="223"/>
      <c r="B109" s="224"/>
      <c r="C109" s="264" t="s">
        <v>1919</v>
      </c>
      <c r="D109" s="250"/>
      <c r="E109" s="250"/>
      <c r="F109" s="250"/>
      <c r="G109" s="250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16"/>
      <c r="Z109" s="216"/>
      <c r="AA109" s="216"/>
      <c r="AB109" s="216"/>
      <c r="AC109" s="216"/>
      <c r="AD109" s="216"/>
      <c r="AE109" s="216"/>
      <c r="AF109" s="216"/>
      <c r="AG109" s="216" t="s">
        <v>284</v>
      </c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23"/>
      <c r="B110" s="224"/>
      <c r="C110" s="264" t="s">
        <v>1920</v>
      </c>
      <c r="D110" s="250"/>
      <c r="E110" s="250"/>
      <c r="F110" s="250"/>
      <c r="G110" s="250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16"/>
      <c r="Z110" s="216"/>
      <c r="AA110" s="216"/>
      <c r="AB110" s="216"/>
      <c r="AC110" s="216"/>
      <c r="AD110" s="216"/>
      <c r="AE110" s="216"/>
      <c r="AF110" s="216"/>
      <c r="AG110" s="216" t="s">
        <v>284</v>
      </c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outlineLevel="1" x14ac:dyDescent="0.2">
      <c r="A111" s="223"/>
      <c r="B111" s="224"/>
      <c r="C111" s="264" t="s">
        <v>1921</v>
      </c>
      <c r="D111" s="250"/>
      <c r="E111" s="250"/>
      <c r="F111" s="250"/>
      <c r="G111" s="250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16"/>
      <c r="Z111" s="216"/>
      <c r="AA111" s="216"/>
      <c r="AB111" s="216"/>
      <c r="AC111" s="216"/>
      <c r="AD111" s="216"/>
      <c r="AE111" s="216"/>
      <c r="AF111" s="216"/>
      <c r="AG111" s="216" t="s">
        <v>284</v>
      </c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outlineLevel="1" x14ac:dyDescent="0.2">
      <c r="A112" s="241">
        <v>15</v>
      </c>
      <c r="B112" s="242" t="s">
        <v>1992</v>
      </c>
      <c r="C112" s="261" t="s">
        <v>1993</v>
      </c>
      <c r="D112" s="243" t="s">
        <v>603</v>
      </c>
      <c r="E112" s="244">
        <v>1</v>
      </c>
      <c r="F112" s="245"/>
      <c r="G112" s="246">
        <f>ROUND(E112*F112,2)</f>
        <v>0</v>
      </c>
      <c r="H112" s="245"/>
      <c r="I112" s="246">
        <f>ROUND(E112*H112,2)</f>
        <v>0</v>
      </c>
      <c r="J112" s="245"/>
      <c r="K112" s="246">
        <f>ROUND(E112*J112,2)</f>
        <v>0</v>
      </c>
      <c r="L112" s="246">
        <v>21</v>
      </c>
      <c r="M112" s="246">
        <f>G112*(1+L112/100)</f>
        <v>0</v>
      </c>
      <c r="N112" s="246">
        <v>0</v>
      </c>
      <c r="O112" s="246">
        <f>ROUND(E112*N112,2)</f>
        <v>0</v>
      </c>
      <c r="P112" s="246">
        <v>0</v>
      </c>
      <c r="Q112" s="246">
        <f>ROUND(E112*P112,2)</f>
        <v>0</v>
      </c>
      <c r="R112" s="246"/>
      <c r="S112" s="246" t="s">
        <v>418</v>
      </c>
      <c r="T112" s="247" t="s">
        <v>419</v>
      </c>
      <c r="U112" s="226">
        <v>0</v>
      </c>
      <c r="V112" s="226">
        <f>ROUND(E112*U112,2)</f>
        <v>0</v>
      </c>
      <c r="W112" s="226"/>
      <c r="X112" s="226" t="s">
        <v>317</v>
      </c>
      <c r="Y112" s="216"/>
      <c r="Z112" s="216"/>
      <c r="AA112" s="216"/>
      <c r="AB112" s="216"/>
      <c r="AC112" s="216"/>
      <c r="AD112" s="216"/>
      <c r="AE112" s="216"/>
      <c r="AF112" s="216"/>
      <c r="AG112" s="216" t="s">
        <v>1182</v>
      </c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</row>
    <row r="113" spans="1:60" outlineLevel="1" x14ac:dyDescent="0.2">
      <c r="A113" s="223"/>
      <c r="B113" s="224"/>
      <c r="C113" s="266" t="s">
        <v>1994</v>
      </c>
      <c r="D113" s="258"/>
      <c r="E113" s="258"/>
      <c r="F113" s="258"/>
      <c r="G113" s="258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16"/>
      <c r="Z113" s="216"/>
      <c r="AA113" s="216"/>
      <c r="AB113" s="216"/>
      <c r="AC113" s="216"/>
      <c r="AD113" s="216"/>
      <c r="AE113" s="216"/>
      <c r="AF113" s="216"/>
      <c r="AG113" s="216" t="s">
        <v>284</v>
      </c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outlineLevel="1" x14ac:dyDescent="0.2">
      <c r="A114" s="223"/>
      <c r="B114" s="224"/>
      <c r="C114" s="264" t="s">
        <v>1995</v>
      </c>
      <c r="D114" s="250"/>
      <c r="E114" s="250"/>
      <c r="F114" s="250"/>
      <c r="G114" s="250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16"/>
      <c r="Z114" s="216"/>
      <c r="AA114" s="216"/>
      <c r="AB114" s="216"/>
      <c r="AC114" s="216"/>
      <c r="AD114" s="216"/>
      <c r="AE114" s="216"/>
      <c r="AF114" s="216"/>
      <c r="AG114" s="216" t="s">
        <v>284</v>
      </c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</row>
    <row r="115" spans="1:60" outlineLevel="1" x14ac:dyDescent="0.2">
      <c r="A115" s="223"/>
      <c r="B115" s="224"/>
      <c r="C115" s="264" t="s">
        <v>1916</v>
      </c>
      <c r="D115" s="250"/>
      <c r="E115" s="250"/>
      <c r="F115" s="250"/>
      <c r="G115" s="250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16"/>
      <c r="Z115" s="216"/>
      <c r="AA115" s="216"/>
      <c r="AB115" s="216"/>
      <c r="AC115" s="216"/>
      <c r="AD115" s="216"/>
      <c r="AE115" s="216"/>
      <c r="AF115" s="216"/>
      <c r="AG115" s="216" t="s">
        <v>284</v>
      </c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</row>
    <row r="116" spans="1:60" outlineLevel="1" x14ac:dyDescent="0.2">
      <c r="A116" s="223"/>
      <c r="B116" s="224"/>
      <c r="C116" s="264" t="s">
        <v>1948</v>
      </c>
      <c r="D116" s="250"/>
      <c r="E116" s="250"/>
      <c r="F116" s="250"/>
      <c r="G116" s="250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16"/>
      <c r="Z116" s="216"/>
      <c r="AA116" s="216"/>
      <c r="AB116" s="216"/>
      <c r="AC116" s="216"/>
      <c r="AD116" s="216"/>
      <c r="AE116" s="216"/>
      <c r="AF116" s="216"/>
      <c r="AG116" s="216" t="s">
        <v>284</v>
      </c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outlineLevel="1" x14ac:dyDescent="0.2">
      <c r="A117" s="223"/>
      <c r="B117" s="224"/>
      <c r="C117" s="264" t="s">
        <v>1949</v>
      </c>
      <c r="D117" s="250"/>
      <c r="E117" s="250"/>
      <c r="F117" s="250"/>
      <c r="G117" s="250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16"/>
      <c r="Z117" s="216"/>
      <c r="AA117" s="216"/>
      <c r="AB117" s="216"/>
      <c r="AC117" s="216"/>
      <c r="AD117" s="216"/>
      <c r="AE117" s="216"/>
      <c r="AF117" s="216"/>
      <c r="AG117" s="216" t="s">
        <v>284</v>
      </c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</row>
    <row r="118" spans="1:60" outlineLevel="1" x14ac:dyDescent="0.2">
      <c r="A118" s="223"/>
      <c r="B118" s="224"/>
      <c r="C118" s="264" t="s">
        <v>1950</v>
      </c>
      <c r="D118" s="250"/>
      <c r="E118" s="250"/>
      <c r="F118" s="250"/>
      <c r="G118" s="250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16"/>
      <c r="Z118" s="216"/>
      <c r="AA118" s="216"/>
      <c r="AB118" s="216"/>
      <c r="AC118" s="216"/>
      <c r="AD118" s="216"/>
      <c r="AE118" s="216"/>
      <c r="AF118" s="216"/>
      <c r="AG118" s="216" t="s">
        <v>284</v>
      </c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outlineLevel="1" x14ac:dyDescent="0.2">
      <c r="A119" s="223"/>
      <c r="B119" s="224"/>
      <c r="C119" s="264" t="s">
        <v>1951</v>
      </c>
      <c r="D119" s="250"/>
      <c r="E119" s="250"/>
      <c r="F119" s="250"/>
      <c r="G119" s="250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16"/>
      <c r="Z119" s="216"/>
      <c r="AA119" s="216"/>
      <c r="AB119" s="216"/>
      <c r="AC119" s="216"/>
      <c r="AD119" s="216"/>
      <c r="AE119" s="216"/>
      <c r="AF119" s="216"/>
      <c r="AG119" s="216" t="s">
        <v>284</v>
      </c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outlineLevel="1" x14ac:dyDescent="0.2">
      <c r="A120" s="223"/>
      <c r="B120" s="224"/>
      <c r="C120" s="264" t="s">
        <v>1952</v>
      </c>
      <c r="D120" s="250"/>
      <c r="E120" s="250"/>
      <c r="F120" s="250"/>
      <c r="G120" s="250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16"/>
      <c r="Z120" s="216"/>
      <c r="AA120" s="216"/>
      <c r="AB120" s="216"/>
      <c r="AC120" s="216"/>
      <c r="AD120" s="216"/>
      <c r="AE120" s="216"/>
      <c r="AF120" s="216"/>
      <c r="AG120" s="216" t="s">
        <v>284</v>
      </c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</row>
    <row r="121" spans="1:60" outlineLevel="1" x14ac:dyDescent="0.2">
      <c r="A121" s="241">
        <v>16</v>
      </c>
      <c r="B121" s="242" t="s">
        <v>1996</v>
      </c>
      <c r="C121" s="261" t="s">
        <v>1997</v>
      </c>
      <c r="D121" s="243" t="s">
        <v>603</v>
      </c>
      <c r="E121" s="244">
        <v>1</v>
      </c>
      <c r="F121" s="245"/>
      <c r="G121" s="246">
        <f>ROUND(E121*F121,2)</f>
        <v>0</v>
      </c>
      <c r="H121" s="245"/>
      <c r="I121" s="246">
        <f>ROUND(E121*H121,2)</f>
        <v>0</v>
      </c>
      <c r="J121" s="245"/>
      <c r="K121" s="246">
        <f>ROUND(E121*J121,2)</f>
        <v>0</v>
      </c>
      <c r="L121" s="246">
        <v>21</v>
      </c>
      <c r="M121" s="246">
        <f>G121*(1+L121/100)</f>
        <v>0</v>
      </c>
      <c r="N121" s="246">
        <v>0</v>
      </c>
      <c r="O121" s="246">
        <f>ROUND(E121*N121,2)</f>
        <v>0</v>
      </c>
      <c r="P121" s="246">
        <v>0</v>
      </c>
      <c r="Q121" s="246">
        <f>ROUND(E121*P121,2)</f>
        <v>0</v>
      </c>
      <c r="R121" s="246"/>
      <c r="S121" s="246" t="s">
        <v>418</v>
      </c>
      <c r="T121" s="247" t="s">
        <v>419</v>
      </c>
      <c r="U121" s="226">
        <v>0</v>
      </c>
      <c r="V121" s="226">
        <f>ROUND(E121*U121,2)</f>
        <v>0</v>
      </c>
      <c r="W121" s="226"/>
      <c r="X121" s="226" t="s">
        <v>317</v>
      </c>
      <c r="Y121" s="216"/>
      <c r="Z121" s="216"/>
      <c r="AA121" s="216"/>
      <c r="AB121" s="216"/>
      <c r="AC121" s="216"/>
      <c r="AD121" s="216"/>
      <c r="AE121" s="216"/>
      <c r="AF121" s="216"/>
      <c r="AG121" s="216" t="s">
        <v>1182</v>
      </c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outlineLevel="1" x14ac:dyDescent="0.2">
      <c r="A122" s="223"/>
      <c r="B122" s="224"/>
      <c r="C122" s="266" t="s">
        <v>1998</v>
      </c>
      <c r="D122" s="258"/>
      <c r="E122" s="258"/>
      <c r="F122" s="258"/>
      <c r="G122" s="258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16"/>
      <c r="Z122" s="216"/>
      <c r="AA122" s="216"/>
      <c r="AB122" s="216"/>
      <c r="AC122" s="216"/>
      <c r="AD122" s="216"/>
      <c r="AE122" s="216"/>
      <c r="AF122" s="216"/>
      <c r="AG122" s="216" t="s">
        <v>284</v>
      </c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outlineLevel="1" x14ac:dyDescent="0.2">
      <c r="A123" s="223"/>
      <c r="B123" s="224"/>
      <c r="C123" s="264" t="s">
        <v>1999</v>
      </c>
      <c r="D123" s="250"/>
      <c r="E123" s="250"/>
      <c r="F123" s="250"/>
      <c r="G123" s="250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16"/>
      <c r="Z123" s="216"/>
      <c r="AA123" s="216"/>
      <c r="AB123" s="216"/>
      <c r="AC123" s="216"/>
      <c r="AD123" s="216"/>
      <c r="AE123" s="216"/>
      <c r="AF123" s="216"/>
      <c r="AG123" s="216" t="s">
        <v>284</v>
      </c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</row>
    <row r="124" spans="1:60" outlineLevel="1" x14ac:dyDescent="0.2">
      <c r="A124" s="223"/>
      <c r="B124" s="224"/>
      <c r="C124" s="264" t="s">
        <v>2000</v>
      </c>
      <c r="D124" s="250"/>
      <c r="E124" s="250"/>
      <c r="F124" s="250"/>
      <c r="G124" s="250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16"/>
      <c r="Z124" s="216"/>
      <c r="AA124" s="216"/>
      <c r="AB124" s="216"/>
      <c r="AC124" s="216"/>
      <c r="AD124" s="216"/>
      <c r="AE124" s="216"/>
      <c r="AF124" s="216"/>
      <c r="AG124" s="216" t="s">
        <v>284</v>
      </c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outlineLevel="1" x14ac:dyDescent="0.2">
      <c r="A125" s="223"/>
      <c r="B125" s="224"/>
      <c r="C125" s="264" t="s">
        <v>1948</v>
      </c>
      <c r="D125" s="250"/>
      <c r="E125" s="250"/>
      <c r="F125" s="250"/>
      <c r="G125" s="250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16"/>
      <c r="Z125" s="216"/>
      <c r="AA125" s="216"/>
      <c r="AB125" s="216"/>
      <c r="AC125" s="216"/>
      <c r="AD125" s="216"/>
      <c r="AE125" s="216"/>
      <c r="AF125" s="216"/>
      <c r="AG125" s="216" t="s">
        <v>284</v>
      </c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</row>
    <row r="126" spans="1:60" outlineLevel="1" x14ac:dyDescent="0.2">
      <c r="A126" s="223"/>
      <c r="B126" s="224"/>
      <c r="C126" s="264" t="s">
        <v>1949</v>
      </c>
      <c r="D126" s="250"/>
      <c r="E126" s="250"/>
      <c r="F126" s="250"/>
      <c r="G126" s="250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16"/>
      <c r="Z126" s="216"/>
      <c r="AA126" s="216"/>
      <c r="AB126" s="216"/>
      <c r="AC126" s="216"/>
      <c r="AD126" s="216"/>
      <c r="AE126" s="216"/>
      <c r="AF126" s="216"/>
      <c r="AG126" s="216" t="s">
        <v>284</v>
      </c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outlineLevel="1" x14ac:dyDescent="0.2">
      <c r="A127" s="223"/>
      <c r="B127" s="224"/>
      <c r="C127" s="264" t="s">
        <v>1919</v>
      </c>
      <c r="D127" s="250"/>
      <c r="E127" s="250"/>
      <c r="F127" s="250"/>
      <c r="G127" s="250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16"/>
      <c r="Z127" s="216"/>
      <c r="AA127" s="216"/>
      <c r="AB127" s="216"/>
      <c r="AC127" s="216"/>
      <c r="AD127" s="216"/>
      <c r="AE127" s="216"/>
      <c r="AF127" s="216"/>
      <c r="AG127" s="216" t="s">
        <v>284</v>
      </c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outlineLevel="1" x14ac:dyDescent="0.2">
      <c r="A128" s="223"/>
      <c r="B128" s="224"/>
      <c r="C128" s="264" t="s">
        <v>1951</v>
      </c>
      <c r="D128" s="250"/>
      <c r="E128" s="250"/>
      <c r="F128" s="250"/>
      <c r="G128" s="250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16"/>
      <c r="Z128" s="216"/>
      <c r="AA128" s="216"/>
      <c r="AB128" s="216"/>
      <c r="AC128" s="216"/>
      <c r="AD128" s="216"/>
      <c r="AE128" s="216"/>
      <c r="AF128" s="216"/>
      <c r="AG128" s="216" t="s">
        <v>284</v>
      </c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</row>
    <row r="129" spans="1:60" outlineLevel="1" x14ac:dyDescent="0.2">
      <c r="A129" s="223"/>
      <c r="B129" s="224"/>
      <c r="C129" s="264" t="s">
        <v>2001</v>
      </c>
      <c r="D129" s="250"/>
      <c r="E129" s="250"/>
      <c r="F129" s="250"/>
      <c r="G129" s="250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16"/>
      <c r="Z129" s="216"/>
      <c r="AA129" s="216"/>
      <c r="AB129" s="216"/>
      <c r="AC129" s="216"/>
      <c r="AD129" s="216"/>
      <c r="AE129" s="216"/>
      <c r="AF129" s="216"/>
      <c r="AG129" s="216" t="s">
        <v>284</v>
      </c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outlineLevel="1" x14ac:dyDescent="0.2">
      <c r="A130" s="241">
        <v>17</v>
      </c>
      <c r="B130" s="242" t="s">
        <v>2002</v>
      </c>
      <c r="C130" s="261" t="s">
        <v>2003</v>
      </c>
      <c r="D130" s="243" t="s">
        <v>603</v>
      </c>
      <c r="E130" s="244">
        <v>1</v>
      </c>
      <c r="F130" s="245"/>
      <c r="G130" s="246">
        <f>ROUND(E130*F130,2)</f>
        <v>0</v>
      </c>
      <c r="H130" s="245"/>
      <c r="I130" s="246">
        <f>ROUND(E130*H130,2)</f>
        <v>0</v>
      </c>
      <c r="J130" s="245"/>
      <c r="K130" s="246">
        <f>ROUND(E130*J130,2)</f>
        <v>0</v>
      </c>
      <c r="L130" s="246">
        <v>21</v>
      </c>
      <c r="M130" s="246">
        <f>G130*(1+L130/100)</f>
        <v>0</v>
      </c>
      <c r="N130" s="246">
        <v>0</v>
      </c>
      <c r="O130" s="246">
        <f>ROUND(E130*N130,2)</f>
        <v>0</v>
      </c>
      <c r="P130" s="246">
        <v>0</v>
      </c>
      <c r="Q130" s="246">
        <f>ROUND(E130*P130,2)</f>
        <v>0</v>
      </c>
      <c r="R130" s="246"/>
      <c r="S130" s="246" t="s">
        <v>418</v>
      </c>
      <c r="T130" s="247" t="s">
        <v>419</v>
      </c>
      <c r="U130" s="226">
        <v>0</v>
      </c>
      <c r="V130" s="226">
        <f>ROUND(E130*U130,2)</f>
        <v>0</v>
      </c>
      <c r="W130" s="226"/>
      <c r="X130" s="226" t="s">
        <v>317</v>
      </c>
      <c r="Y130" s="216"/>
      <c r="Z130" s="216"/>
      <c r="AA130" s="216"/>
      <c r="AB130" s="216"/>
      <c r="AC130" s="216"/>
      <c r="AD130" s="216"/>
      <c r="AE130" s="216"/>
      <c r="AF130" s="216"/>
      <c r="AG130" s="216" t="s">
        <v>1182</v>
      </c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</row>
    <row r="131" spans="1:60" outlineLevel="1" x14ac:dyDescent="0.2">
      <c r="A131" s="223"/>
      <c r="B131" s="224"/>
      <c r="C131" s="266" t="s">
        <v>2004</v>
      </c>
      <c r="D131" s="258"/>
      <c r="E131" s="258"/>
      <c r="F131" s="258"/>
      <c r="G131" s="258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16"/>
      <c r="Z131" s="216"/>
      <c r="AA131" s="216"/>
      <c r="AB131" s="216"/>
      <c r="AC131" s="216"/>
      <c r="AD131" s="216"/>
      <c r="AE131" s="216"/>
      <c r="AF131" s="216"/>
      <c r="AG131" s="216" t="s">
        <v>284</v>
      </c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outlineLevel="1" x14ac:dyDescent="0.2">
      <c r="A132" s="223"/>
      <c r="B132" s="224"/>
      <c r="C132" s="264" t="s">
        <v>1995</v>
      </c>
      <c r="D132" s="250"/>
      <c r="E132" s="250"/>
      <c r="F132" s="250"/>
      <c r="G132" s="250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16"/>
      <c r="Z132" s="216"/>
      <c r="AA132" s="216"/>
      <c r="AB132" s="216"/>
      <c r="AC132" s="216"/>
      <c r="AD132" s="216"/>
      <c r="AE132" s="216"/>
      <c r="AF132" s="216"/>
      <c r="AG132" s="216" t="s">
        <v>284</v>
      </c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outlineLevel="1" x14ac:dyDescent="0.2">
      <c r="A133" s="223"/>
      <c r="B133" s="224"/>
      <c r="C133" s="264" t="s">
        <v>1916</v>
      </c>
      <c r="D133" s="250"/>
      <c r="E133" s="250"/>
      <c r="F133" s="250"/>
      <c r="G133" s="250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16"/>
      <c r="Z133" s="216"/>
      <c r="AA133" s="216"/>
      <c r="AB133" s="216"/>
      <c r="AC133" s="216"/>
      <c r="AD133" s="216"/>
      <c r="AE133" s="216"/>
      <c r="AF133" s="216"/>
      <c r="AG133" s="216" t="s">
        <v>284</v>
      </c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outlineLevel="1" x14ac:dyDescent="0.2">
      <c r="A134" s="223"/>
      <c r="B134" s="224"/>
      <c r="C134" s="264" t="s">
        <v>1948</v>
      </c>
      <c r="D134" s="250"/>
      <c r="E134" s="250"/>
      <c r="F134" s="250"/>
      <c r="G134" s="250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16"/>
      <c r="Z134" s="216"/>
      <c r="AA134" s="216"/>
      <c r="AB134" s="216"/>
      <c r="AC134" s="216"/>
      <c r="AD134" s="216"/>
      <c r="AE134" s="216"/>
      <c r="AF134" s="216"/>
      <c r="AG134" s="216" t="s">
        <v>284</v>
      </c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outlineLevel="1" x14ac:dyDescent="0.2">
      <c r="A135" s="223"/>
      <c r="B135" s="224"/>
      <c r="C135" s="264" t="s">
        <v>1949</v>
      </c>
      <c r="D135" s="250"/>
      <c r="E135" s="250"/>
      <c r="F135" s="250"/>
      <c r="G135" s="250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16"/>
      <c r="Z135" s="216"/>
      <c r="AA135" s="216"/>
      <c r="AB135" s="216"/>
      <c r="AC135" s="216"/>
      <c r="AD135" s="216"/>
      <c r="AE135" s="216"/>
      <c r="AF135" s="216"/>
      <c r="AG135" s="216" t="s">
        <v>284</v>
      </c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outlineLevel="1" x14ac:dyDescent="0.2">
      <c r="A136" s="223"/>
      <c r="B136" s="224"/>
      <c r="C136" s="264" t="s">
        <v>1950</v>
      </c>
      <c r="D136" s="250"/>
      <c r="E136" s="250"/>
      <c r="F136" s="250"/>
      <c r="G136" s="250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16"/>
      <c r="Z136" s="216"/>
      <c r="AA136" s="216"/>
      <c r="AB136" s="216"/>
      <c r="AC136" s="216"/>
      <c r="AD136" s="216"/>
      <c r="AE136" s="216"/>
      <c r="AF136" s="216"/>
      <c r="AG136" s="216" t="s">
        <v>284</v>
      </c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outlineLevel="1" x14ac:dyDescent="0.2">
      <c r="A137" s="223"/>
      <c r="B137" s="224"/>
      <c r="C137" s="264" t="s">
        <v>1951</v>
      </c>
      <c r="D137" s="250"/>
      <c r="E137" s="250"/>
      <c r="F137" s="250"/>
      <c r="G137" s="250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16"/>
      <c r="Z137" s="216"/>
      <c r="AA137" s="216"/>
      <c r="AB137" s="216"/>
      <c r="AC137" s="216"/>
      <c r="AD137" s="216"/>
      <c r="AE137" s="216"/>
      <c r="AF137" s="216"/>
      <c r="AG137" s="216" t="s">
        <v>284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outlineLevel="1" x14ac:dyDescent="0.2">
      <c r="A138" s="223"/>
      <c r="B138" s="224"/>
      <c r="C138" s="264" t="s">
        <v>1952</v>
      </c>
      <c r="D138" s="250"/>
      <c r="E138" s="250"/>
      <c r="F138" s="250"/>
      <c r="G138" s="250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16"/>
      <c r="Z138" s="216"/>
      <c r="AA138" s="216"/>
      <c r="AB138" s="216"/>
      <c r="AC138" s="216"/>
      <c r="AD138" s="216"/>
      <c r="AE138" s="216"/>
      <c r="AF138" s="216"/>
      <c r="AG138" s="216" t="s">
        <v>284</v>
      </c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outlineLevel="1" x14ac:dyDescent="0.2">
      <c r="A139" s="241">
        <v>18</v>
      </c>
      <c r="B139" s="242" t="s">
        <v>2005</v>
      </c>
      <c r="C139" s="261" t="s">
        <v>2006</v>
      </c>
      <c r="D139" s="243" t="s">
        <v>603</v>
      </c>
      <c r="E139" s="244">
        <v>1</v>
      </c>
      <c r="F139" s="245"/>
      <c r="G139" s="246">
        <f>ROUND(E139*F139,2)</f>
        <v>0</v>
      </c>
      <c r="H139" s="245"/>
      <c r="I139" s="246">
        <f>ROUND(E139*H139,2)</f>
        <v>0</v>
      </c>
      <c r="J139" s="245"/>
      <c r="K139" s="246">
        <f>ROUND(E139*J139,2)</f>
        <v>0</v>
      </c>
      <c r="L139" s="246">
        <v>21</v>
      </c>
      <c r="M139" s="246">
        <f>G139*(1+L139/100)</f>
        <v>0</v>
      </c>
      <c r="N139" s="246">
        <v>0</v>
      </c>
      <c r="O139" s="246">
        <f>ROUND(E139*N139,2)</f>
        <v>0</v>
      </c>
      <c r="P139" s="246">
        <v>0</v>
      </c>
      <c r="Q139" s="246">
        <f>ROUND(E139*P139,2)</f>
        <v>0</v>
      </c>
      <c r="R139" s="246"/>
      <c r="S139" s="246" t="s">
        <v>418</v>
      </c>
      <c r="T139" s="247" t="s">
        <v>419</v>
      </c>
      <c r="U139" s="226">
        <v>0</v>
      </c>
      <c r="V139" s="226">
        <f>ROUND(E139*U139,2)</f>
        <v>0</v>
      </c>
      <c r="W139" s="226"/>
      <c r="X139" s="226" t="s">
        <v>317</v>
      </c>
      <c r="Y139" s="216"/>
      <c r="Z139" s="216"/>
      <c r="AA139" s="216"/>
      <c r="AB139" s="216"/>
      <c r="AC139" s="216"/>
      <c r="AD139" s="216"/>
      <c r="AE139" s="216"/>
      <c r="AF139" s="216"/>
      <c r="AG139" s="216" t="s">
        <v>1182</v>
      </c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23"/>
      <c r="B140" s="224"/>
      <c r="C140" s="266" t="s">
        <v>2007</v>
      </c>
      <c r="D140" s="258"/>
      <c r="E140" s="258"/>
      <c r="F140" s="258"/>
      <c r="G140" s="258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16"/>
      <c r="Z140" s="216"/>
      <c r="AA140" s="216"/>
      <c r="AB140" s="216"/>
      <c r="AC140" s="216"/>
      <c r="AD140" s="216"/>
      <c r="AE140" s="216"/>
      <c r="AF140" s="216"/>
      <c r="AG140" s="216" t="s">
        <v>284</v>
      </c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outlineLevel="1" x14ac:dyDescent="0.2">
      <c r="A141" s="223"/>
      <c r="B141" s="224"/>
      <c r="C141" s="264" t="s">
        <v>2008</v>
      </c>
      <c r="D141" s="250"/>
      <c r="E141" s="250"/>
      <c r="F141" s="250"/>
      <c r="G141" s="250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16"/>
      <c r="Z141" s="216"/>
      <c r="AA141" s="216"/>
      <c r="AB141" s="216"/>
      <c r="AC141" s="216"/>
      <c r="AD141" s="216"/>
      <c r="AE141" s="216"/>
      <c r="AF141" s="216"/>
      <c r="AG141" s="216" t="s">
        <v>284</v>
      </c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23"/>
      <c r="B142" s="224"/>
      <c r="C142" s="264" t="s">
        <v>2000</v>
      </c>
      <c r="D142" s="250"/>
      <c r="E142" s="250"/>
      <c r="F142" s="250"/>
      <c r="G142" s="250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16"/>
      <c r="Z142" s="216"/>
      <c r="AA142" s="216"/>
      <c r="AB142" s="216"/>
      <c r="AC142" s="216"/>
      <c r="AD142" s="216"/>
      <c r="AE142" s="216"/>
      <c r="AF142" s="216"/>
      <c r="AG142" s="216" t="s">
        <v>284</v>
      </c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23"/>
      <c r="B143" s="224"/>
      <c r="C143" s="264" t="s">
        <v>1948</v>
      </c>
      <c r="D143" s="250"/>
      <c r="E143" s="250"/>
      <c r="F143" s="250"/>
      <c r="G143" s="250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16"/>
      <c r="Z143" s="216"/>
      <c r="AA143" s="216"/>
      <c r="AB143" s="216"/>
      <c r="AC143" s="216"/>
      <c r="AD143" s="216"/>
      <c r="AE143" s="216"/>
      <c r="AF143" s="216"/>
      <c r="AG143" s="216" t="s">
        <v>284</v>
      </c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outlineLevel="1" x14ac:dyDescent="0.2">
      <c r="A144" s="223"/>
      <c r="B144" s="224"/>
      <c r="C144" s="264" t="s">
        <v>1949</v>
      </c>
      <c r="D144" s="250"/>
      <c r="E144" s="250"/>
      <c r="F144" s="250"/>
      <c r="G144" s="250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16"/>
      <c r="Z144" s="216"/>
      <c r="AA144" s="216"/>
      <c r="AB144" s="216"/>
      <c r="AC144" s="216"/>
      <c r="AD144" s="216"/>
      <c r="AE144" s="216"/>
      <c r="AF144" s="216"/>
      <c r="AG144" s="216" t="s">
        <v>284</v>
      </c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23"/>
      <c r="B145" s="224"/>
      <c r="C145" s="264" t="s">
        <v>1919</v>
      </c>
      <c r="D145" s="250"/>
      <c r="E145" s="250"/>
      <c r="F145" s="250"/>
      <c r="G145" s="250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16"/>
      <c r="Z145" s="216"/>
      <c r="AA145" s="216"/>
      <c r="AB145" s="216"/>
      <c r="AC145" s="216"/>
      <c r="AD145" s="216"/>
      <c r="AE145" s="216"/>
      <c r="AF145" s="216"/>
      <c r="AG145" s="216" t="s">
        <v>284</v>
      </c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outlineLevel="1" x14ac:dyDescent="0.2">
      <c r="A146" s="223"/>
      <c r="B146" s="224"/>
      <c r="C146" s="264" t="s">
        <v>1951</v>
      </c>
      <c r="D146" s="250"/>
      <c r="E146" s="250"/>
      <c r="F146" s="250"/>
      <c r="G146" s="250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16"/>
      <c r="Z146" s="216"/>
      <c r="AA146" s="216"/>
      <c r="AB146" s="216"/>
      <c r="AC146" s="216"/>
      <c r="AD146" s="216"/>
      <c r="AE146" s="216"/>
      <c r="AF146" s="216"/>
      <c r="AG146" s="216" t="s">
        <v>284</v>
      </c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23"/>
      <c r="B147" s="224"/>
      <c r="C147" s="264" t="s">
        <v>2001</v>
      </c>
      <c r="D147" s="250"/>
      <c r="E147" s="250"/>
      <c r="F147" s="250"/>
      <c r="G147" s="250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16"/>
      <c r="Z147" s="216"/>
      <c r="AA147" s="216"/>
      <c r="AB147" s="216"/>
      <c r="AC147" s="216"/>
      <c r="AD147" s="216"/>
      <c r="AE147" s="216"/>
      <c r="AF147" s="216"/>
      <c r="AG147" s="216" t="s">
        <v>284</v>
      </c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41">
        <v>19</v>
      </c>
      <c r="B148" s="242" t="s">
        <v>2009</v>
      </c>
      <c r="C148" s="261" t="s">
        <v>2010</v>
      </c>
      <c r="D148" s="243" t="s">
        <v>603</v>
      </c>
      <c r="E148" s="244">
        <v>1</v>
      </c>
      <c r="F148" s="245"/>
      <c r="G148" s="246">
        <f>ROUND(E148*F148,2)</f>
        <v>0</v>
      </c>
      <c r="H148" s="245"/>
      <c r="I148" s="246">
        <f>ROUND(E148*H148,2)</f>
        <v>0</v>
      </c>
      <c r="J148" s="245"/>
      <c r="K148" s="246">
        <f>ROUND(E148*J148,2)</f>
        <v>0</v>
      </c>
      <c r="L148" s="246">
        <v>21</v>
      </c>
      <c r="M148" s="246">
        <f>G148*(1+L148/100)</f>
        <v>0</v>
      </c>
      <c r="N148" s="246">
        <v>0</v>
      </c>
      <c r="O148" s="246">
        <f>ROUND(E148*N148,2)</f>
        <v>0</v>
      </c>
      <c r="P148" s="246">
        <v>0</v>
      </c>
      <c r="Q148" s="246">
        <f>ROUND(E148*P148,2)</f>
        <v>0</v>
      </c>
      <c r="R148" s="246"/>
      <c r="S148" s="246" t="s">
        <v>418</v>
      </c>
      <c r="T148" s="247" t="s">
        <v>419</v>
      </c>
      <c r="U148" s="226">
        <v>0</v>
      </c>
      <c r="V148" s="226">
        <f>ROUND(E148*U148,2)</f>
        <v>0</v>
      </c>
      <c r="W148" s="226"/>
      <c r="X148" s="226" t="s">
        <v>317</v>
      </c>
      <c r="Y148" s="216"/>
      <c r="Z148" s="216"/>
      <c r="AA148" s="216"/>
      <c r="AB148" s="216"/>
      <c r="AC148" s="216"/>
      <c r="AD148" s="216"/>
      <c r="AE148" s="216"/>
      <c r="AF148" s="216"/>
      <c r="AG148" s="216" t="s">
        <v>1182</v>
      </c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23"/>
      <c r="B149" s="224"/>
      <c r="C149" s="266" t="s">
        <v>2011</v>
      </c>
      <c r="D149" s="258"/>
      <c r="E149" s="258"/>
      <c r="F149" s="258"/>
      <c r="G149" s="258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16"/>
      <c r="Z149" s="216"/>
      <c r="AA149" s="216"/>
      <c r="AB149" s="216"/>
      <c r="AC149" s="216"/>
      <c r="AD149" s="216"/>
      <c r="AE149" s="216"/>
      <c r="AF149" s="216"/>
      <c r="AG149" s="216" t="s">
        <v>284</v>
      </c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outlineLevel="1" x14ac:dyDescent="0.2">
      <c r="A150" s="223"/>
      <c r="B150" s="224"/>
      <c r="C150" s="264" t="s">
        <v>2012</v>
      </c>
      <c r="D150" s="250"/>
      <c r="E150" s="250"/>
      <c r="F150" s="250"/>
      <c r="G150" s="250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16"/>
      <c r="Z150" s="216"/>
      <c r="AA150" s="216"/>
      <c r="AB150" s="216"/>
      <c r="AC150" s="216"/>
      <c r="AD150" s="216"/>
      <c r="AE150" s="216"/>
      <c r="AF150" s="216"/>
      <c r="AG150" s="216" t="s">
        <v>284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23"/>
      <c r="B151" s="224"/>
      <c r="C151" s="264" t="s">
        <v>2013</v>
      </c>
      <c r="D151" s="250"/>
      <c r="E151" s="250"/>
      <c r="F151" s="250"/>
      <c r="G151" s="250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16"/>
      <c r="Z151" s="216"/>
      <c r="AA151" s="216"/>
      <c r="AB151" s="216"/>
      <c r="AC151" s="216"/>
      <c r="AD151" s="216"/>
      <c r="AE151" s="216"/>
      <c r="AF151" s="216"/>
      <c r="AG151" s="216" t="s">
        <v>284</v>
      </c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outlineLevel="1" x14ac:dyDescent="0.2">
      <c r="A152" s="223"/>
      <c r="B152" s="224"/>
      <c r="C152" s="264" t="s">
        <v>2014</v>
      </c>
      <c r="D152" s="250"/>
      <c r="E152" s="250"/>
      <c r="F152" s="250"/>
      <c r="G152" s="250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16"/>
      <c r="Z152" s="216"/>
      <c r="AA152" s="216"/>
      <c r="AB152" s="216"/>
      <c r="AC152" s="216"/>
      <c r="AD152" s="216"/>
      <c r="AE152" s="216"/>
      <c r="AF152" s="216"/>
      <c r="AG152" s="216" t="s">
        <v>284</v>
      </c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41">
        <v>20</v>
      </c>
      <c r="B153" s="242" t="s">
        <v>2015</v>
      </c>
      <c r="C153" s="261" t="s">
        <v>2016</v>
      </c>
      <c r="D153" s="243" t="s">
        <v>334</v>
      </c>
      <c r="E153" s="244">
        <v>0</v>
      </c>
      <c r="F153" s="245"/>
      <c r="G153" s="246">
        <f>ROUND(E153*F153,2)</f>
        <v>0</v>
      </c>
      <c r="H153" s="245"/>
      <c r="I153" s="246">
        <f>ROUND(E153*H153,2)</f>
        <v>0</v>
      </c>
      <c r="J153" s="245"/>
      <c r="K153" s="246">
        <f>ROUND(E153*J153,2)</f>
        <v>0</v>
      </c>
      <c r="L153" s="246">
        <v>21</v>
      </c>
      <c r="M153" s="246">
        <f>G153*(1+L153/100)</f>
        <v>0</v>
      </c>
      <c r="N153" s="246">
        <v>0</v>
      </c>
      <c r="O153" s="246">
        <f>ROUND(E153*N153,2)</f>
        <v>0</v>
      </c>
      <c r="P153" s="246">
        <v>0</v>
      </c>
      <c r="Q153" s="246">
        <f>ROUND(E153*P153,2)</f>
        <v>0</v>
      </c>
      <c r="R153" s="246"/>
      <c r="S153" s="246" t="s">
        <v>418</v>
      </c>
      <c r="T153" s="247" t="s">
        <v>419</v>
      </c>
      <c r="U153" s="226">
        <v>0</v>
      </c>
      <c r="V153" s="226">
        <f>ROUND(E153*U153,2)</f>
        <v>0</v>
      </c>
      <c r="W153" s="226"/>
      <c r="X153" s="226" t="s">
        <v>317</v>
      </c>
      <c r="Y153" s="216"/>
      <c r="Z153" s="216"/>
      <c r="AA153" s="216"/>
      <c r="AB153" s="216"/>
      <c r="AC153" s="216"/>
      <c r="AD153" s="216"/>
      <c r="AE153" s="216"/>
      <c r="AF153" s="216"/>
      <c r="AG153" s="216" t="s">
        <v>1182</v>
      </c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outlineLevel="1" x14ac:dyDescent="0.2">
      <c r="A154" s="223"/>
      <c r="B154" s="224"/>
      <c r="C154" s="266" t="s">
        <v>2016</v>
      </c>
      <c r="D154" s="258"/>
      <c r="E154" s="258"/>
      <c r="F154" s="258"/>
      <c r="G154" s="258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16"/>
      <c r="Z154" s="216"/>
      <c r="AA154" s="216"/>
      <c r="AB154" s="216"/>
      <c r="AC154" s="216"/>
      <c r="AD154" s="216"/>
      <c r="AE154" s="216"/>
      <c r="AF154" s="216"/>
      <c r="AG154" s="216" t="s">
        <v>284</v>
      </c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outlineLevel="1" x14ac:dyDescent="0.2">
      <c r="A155" s="223"/>
      <c r="B155" s="224"/>
      <c r="C155" s="264" t="s">
        <v>2017</v>
      </c>
      <c r="D155" s="250"/>
      <c r="E155" s="250"/>
      <c r="F155" s="250"/>
      <c r="G155" s="250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16"/>
      <c r="Z155" s="216"/>
      <c r="AA155" s="216"/>
      <c r="AB155" s="216"/>
      <c r="AC155" s="216"/>
      <c r="AD155" s="216"/>
      <c r="AE155" s="216"/>
      <c r="AF155" s="216"/>
      <c r="AG155" s="216" t="s">
        <v>284</v>
      </c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23"/>
      <c r="B156" s="224"/>
      <c r="C156" s="264" t="s">
        <v>2018</v>
      </c>
      <c r="D156" s="250"/>
      <c r="E156" s="250"/>
      <c r="F156" s="250"/>
      <c r="G156" s="250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16"/>
      <c r="Z156" s="216"/>
      <c r="AA156" s="216"/>
      <c r="AB156" s="216"/>
      <c r="AC156" s="216"/>
      <c r="AD156" s="216"/>
      <c r="AE156" s="216"/>
      <c r="AF156" s="216"/>
      <c r="AG156" s="216" t="s">
        <v>284</v>
      </c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outlineLevel="1" x14ac:dyDescent="0.2">
      <c r="A157" s="241">
        <v>21</v>
      </c>
      <c r="B157" s="242" t="s">
        <v>2019</v>
      </c>
      <c r="C157" s="261" t="s">
        <v>2020</v>
      </c>
      <c r="D157" s="243"/>
      <c r="E157" s="244">
        <v>70</v>
      </c>
      <c r="F157" s="245"/>
      <c r="G157" s="246">
        <f>ROUND(E157*F157,2)</f>
        <v>0</v>
      </c>
      <c r="H157" s="245"/>
      <c r="I157" s="246">
        <f>ROUND(E157*H157,2)</f>
        <v>0</v>
      </c>
      <c r="J157" s="245"/>
      <c r="K157" s="246">
        <f>ROUND(E157*J157,2)</f>
        <v>0</v>
      </c>
      <c r="L157" s="246">
        <v>21</v>
      </c>
      <c r="M157" s="246">
        <f>G157*(1+L157/100)</f>
        <v>0</v>
      </c>
      <c r="N157" s="246">
        <v>0</v>
      </c>
      <c r="O157" s="246">
        <f>ROUND(E157*N157,2)</f>
        <v>0</v>
      </c>
      <c r="P157" s="246">
        <v>0</v>
      </c>
      <c r="Q157" s="246">
        <f>ROUND(E157*P157,2)</f>
        <v>0</v>
      </c>
      <c r="R157" s="246"/>
      <c r="S157" s="246" t="s">
        <v>418</v>
      </c>
      <c r="T157" s="247" t="s">
        <v>419</v>
      </c>
      <c r="U157" s="226">
        <v>0</v>
      </c>
      <c r="V157" s="226">
        <f>ROUND(E157*U157,2)</f>
        <v>0</v>
      </c>
      <c r="W157" s="226"/>
      <c r="X157" s="226" t="s">
        <v>248</v>
      </c>
      <c r="Y157" s="216"/>
      <c r="Z157" s="216"/>
      <c r="AA157" s="216"/>
      <c r="AB157" s="216"/>
      <c r="AC157" s="216"/>
      <c r="AD157" s="216"/>
      <c r="AE157" s="216"/>
      <c r="AF157" s="216"/>
      <c r="AG157" s="216" t="s">
        <v>1191</v>
      </c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outlineLevel="1" x14ac:dyDescent="0.2">
      <c r="A158" s="223"/>
      <c r="B158" s="224"/>
      <c r="C158" s="266" t="s">
        <v>2020</v>
      </c>
      <c r="D158" s="258"/>
      <c r="E158" s="258"/>
      <c r="F158" s="258"/>
      <c r="G158" s="258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16"/>
      <c r="Z158" s="216"/>
      <c r="AA158" s="216"/>
      <c r="AB158" s="216"/>
      <c r="AC158" s="216"/>
      <c r="AD158" s="216"/>
      <c r="AE158" s="216"/>
      <c r="AF158" s="216"/>
      <c r="AG158" s="216" t="s">
        <v>284</v>
      </c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</row>
    <row r="159" spans="1:60" outlineLevel="1" x14ac:dyDescent="0.2">
      <c r="A159" s="241">
        <v>22</v>
      </c>
      <c r="B159" s="242" t="s">
        <v>2021</v>
      </c>
      <c r="C159" s="261" t="s">
        <v>532</v>
      </c>
      <c r="D159" s="243" t="s">
        <v>2022</v>
      </c>
      <c r="E159" s="244">
        <v>1</v>
      </c>
      <c r="F159" s="245"/>
      <c r="G159" s="246">
        <f>ROUND(E159*F159,2)</f>
        <v>0</v>
      </c>
      <c r="H159" s="245"/>
      <c r="I159" s="246">
        <f>ROUND(E159*H159,2)</f>
        <v>0</v>
      </c>
      <c r="J159" s="245"/>
      <c r="K159" s="246">
        <f>ROUND(E159*J159,2)</f>
        <v>0</v>
      </c>
      <c r="L159" s="246">
        <v>21</v>
      </c>
      <c r="M159" s="246">
        <f>G159*(1+L159/100)</f>
        <v>0</v>
      </c>
      <c r="N159" s="246">
        <v>0</v>
      </c>
      <c r="O159" s="246">
        <f>ROUND(E159*N159,2)</f>
        <v>0</v>
      </c>
      <c r="P159" s="246">
        <v>0</v>
      </c>
      <c r="Q159" s="246">
        <f>ROUND(E159*P159,2)</f>
        <v>0</v>
      </c>
      <c r="R159" s="246"/>
      <c r="S159" s="246" t="s">
        <v>418</v>
      </c>
      <c r="T159" s="247" t="s">
        <v>419</v>
      </c>
      <c r="U159" s="226">
        <v>0</v>
      </c>
      <c r="V159" s="226">
        <f>ROUND(E159*U159,2)</f>
        <v>0</v>
      </c>
      <c r="W159" s="226"/>
      <c r="X159" s="226" t="s">
        <v>248</v>
      </c>
      <c r="Y159" s="216"/>
      <c r="Z159" s="216"/>
      <c r="AA159" s="216"/>
      <c r="AB159" s="216"/>
      <c r="AC159" s="216"/>
      <c r="AD159" s="216"/>
      <c r="AE159" s="216"/>
      <c r="AF159" s="216"/>
      <c r="AG159" s="216" t="s">
        <v>1191</v>
      </c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</row>
    <row r="160" spans="1:60" outlineLevel="1" x14ac:dyDescent="0.2">
      <c r="A160" s="223"/>
      <c r="B160" s="224"/>
      <c r="C160" s="266" t="s">
        <v>532</v>
      </c>
      <c r="D160" s="258"/>
      <c r="E160" s="258"/>
      <c r="F160" s="258"/>
      <c r="G160" s="258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16"/>
      <c r="Z160" s="216"/>
      <c r="AA160" s="216"/>
      <c r="AB160" s="216"/>
      <c r="AC160" s="216"/>
      <c r="AD160" s="216"/>
      <c r="AE160" s="216"/>
      <c r="AF160" s="216"/>
      <c r="AG160" s="216" t="s">
        <v>284</v>
      </c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</row>
    <row r="161" spans="1:60" outlineLevel="1" x14ac:dyDescent="0.2">
      <c r="A161" s="241">
        <v>23</v>
      </c>
      <c r="B161" s="242" t="s">
        <v>2023</v>
      </c>
      <c r="C161" s="261" t="s">
        <v>2024</v>
      </c>
      <c r="D161" s="243" t="s">
        <v>603</v>
      </c>
      <c r="E161" s="244">
        <v>1</v>
      </c>
      <c r="F161" s="245"/>
      <c r="G161" s="246">
        <f>ROUND(E161*F161,2)</f>
        <v>0</v>
      </c>
      <c r="H161" s="245"/>
      <c r="I161" s="246">
        <f>ROUND(E161*H161,2)</f>
        <v>0</v>
      </c>
      <c r="J161" s="245"/>
      <c r="K161" s="246">
        <f>ROUND(E161*J161,2)</f>
        <v>0</v>
      </c>
      <c r="L161" s="246">
        <v>21</v>
      </c>
      <c r="M161" s="246">
        <f>G161*(1+L161/100)</f>
        <v>0</v>
      </c>
      <c r="N161" s="246">
        <v>0</v>
      </c>
      <c r="O161" s="246">
        <f>ROUND(E161*N161,2)</f>
        <v>0</v>
      </c>
      <c r="P161" s="246">
        <v>0</v>
      </c>
      <c r="Q161" s="246">
        <f>ROUND(E161*P161,2)</f>
        <v>0</v>
      </c>
      <c r="R161" s="246"/>
      <c r="S161" s="246" t="s">
        <v>418</v>
      </c>
      <c r="T161" s="247" t="s">
        <v>419</v>
      </c>
      <c r="U161" s="226">
        <v>0</v>
      </c>
      <c r="V161" s="226">
        <f>ROUND(E161*U161,2)</f>
        <v>0</v>
      </c>
      <c r="W161" s="226"/>
      <c r="X161" s="226" t="s">
        <v>317</v>
      </c>
      <c r="Y161" s="216"/>
      <c r="Z161" s="216"/>
      <c r="AA161" s="216"/>
      <c r="AB161" s="216"/>
      <c r="AC161" s="216"/>
      <c r="AD161" s="216"/>
      <c r="AE161" s="216"/>
      <c r="AF161" s="216"/>
      <c r="AG161" s="216" t="s">
        <v>1182</v>
      </c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</row>
    <row r="162" spans="1:60" outlineLevel="1" x14ac:dyDescent="0.2">
      <c r="A162" s="223"/>
      <c r="B162" s="224"/>
      <c r="C162" s="266" t="s">
        <v>2024</v>
      </c>
      <c r="D162" s="258"/>
      <c r="E162" s="258"/>
      <c r="F162" s="258"/>
      <c r="G162" s="258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16"/>
      <c r="Z162" s="216"/>
      <c r="AA162" s="216"/>
      <c r="AB162" s="216"/>
      <c r="AC162" s="216"/>
      <c r="AD162" s="216"/>
      <c r="AE162" s="216"/>
      <c r="AF162" s="216"/>
      <c r="AG162" s="216" t="s">
        <v>284</v>
      </c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</row>
    <row r="163" spans="1:60" outlineLevel="1" x14ac:dyDescent="0.2">
      <c r="A163" s="241">
        <v>24</v>
      </c>
      <c r="B163" s="242" t="s">
        <v>2025</v>
      </c>
      <c r="C163" s="261" t="s">
        <v>2026</v>
      </c>
      <c r="D163" s="243" t="s">
        <v>603</v>
      </c>
      <c r="E163" s="244">
        <v>1</v>
      </c>
      <c r="F163" s="245"/>
      <c r="G163" s="246">
        <f>ROUND(E163*F163,2)</f>
        <v>0</v>
      </c>
      <c r="H163" s="245"/>
      <c r="I163" s="246">
        <f>ROUND(E163*H163,2)</f>
        <v>0</v>
      </c>
      <c r="J163" s="245"/>
      <c r="K163" s="246">
        <f>ROUND(E163*J163,2)</f>
        <v>0</v>
      </c>
      <c r="L163" s="246">
        <v>21</v>
      </c>
      <c r="M163" s="246">
        <f>G163*(1+L163/100)</f>
        <v>0</v>
      </c>
      <c r="N163" s="246">
        <v>0</v>
      </c>
      <c r="O163" s="246">
        <f>ROUND(E163*N163,2)</f>
        <v>0</v>
      </c>
      <c r="P163" s="246">
        <v>0</v>
      </c>
      <c r="Q163" s="246">
        <f>ROUND(E163*P163,2)</f>
        <v>0</v>
      </c>
      <c r="R163" s="246"/>
      <c r="S163" s="246" t="s">
        <v>418</v>
      </c>
      <c r="T163" s="247" t="s">
        <v>419</v>
      </c>
      <c r="U163" s="226">
        <v>0</v>
      </c>
      <c r="V163" s="226">
        <f>ROUND(E163*U163,2)</f>
        <v>0</v>
      </c>
      <c r="W163" s="226"/>
      <c r="X163" s="226" t="s">
        <v>317</v>
      </c>
      <c r="Y163" s="216"/>
      <c r="Z163" s="216"/>
      <c r="AA163" s="216"/>
      <c r="AB163" s="216"/>
      <c r="AC163" s="216"/>
      <c r="AD163" s="216"/>
      <c r="AE163" s="216"/>
      <c r="AF163" s="216"/>
      <c r="AG163" s="216" t="s">
        <v>1182</v>
      </c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</row>
    <row r="164" spans="1:60" outlineLevel="1" x14ac:dyDescent="0.2">
      <c r="A164" s="223"/>
      <c r="B164" s="224"/>
      <c r="C164" s="266" t="s">
        <v>2026</v>
      </c>
      <c r="D164" s="258"/>
      <c r="E164" s="258"/>
      <c r="F164" s="258"/>
      <c r="G164" s="258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16"/>
      <c r="Z164" s="216"/>
      <c r="AA164" s="216"/>
      <c r="AB164" s="216"/>
      <c r="AC164" s="216"/>
      <c r="AD164" s="216"/>
      <c r="AE164" s="216"/>
      <c r="AF164" s="216"/>
      <c r="AG164" s="216" t="s">
        <v>284</v>
      </c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</row>
    <row r="165" spans="1:60" outlineLevel="1" x14ac:dyDescent="0.2">
      <c r="A165" s="223"/>
      <c r="B165" s="224"/>
      <c r="C165" s="264" t="s">
        <v>2027</v>
      </c>
      <c r="D165" s="250"/>
      <c r="E165" s="250"/>
      <c r="F165" s="250"/>
      <c r="G165" s="250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16"/>
      <c r="Z165" s="216"/>
      <c r="AA165" s="216"/>
      <c r="AB165" s="216"/>
      <c r="AC165" s="216"/>
      <c r="AD165" s="216"/>
      <c r="AE165" s="216"/>
      <c r="AF165" s="216"/>
      <c r="AG165" s="216" t="s">
        <v>284</v>
      </c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</row>
    <row r="166" spans="1:60" outlineLevel="1" x14ac:dyDescent="0.2">
      <c r="A166" s="223"/>
      <c r="B166" s="224"/>
      <c r="C166" s="264" t="s">
        <v>2028</v>
      </c>
      <c r="D166" s="250"/>
      <c r="E166" s="250"/>
      <c r="F166" s="250"/>
      <c r="G166" s="250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16"/>
      <c r="Z166" s="216"/>
      <c r="AA166" s="216"/>
      <c r="AB166" s="216"/>
      <c r="AC166" s="216"/>
      <c r="AD166" s="216"/>
      <c r="AE166" s="216"/>
      <c r="AF166" s="216"/>
      <c r="AG166" s="216" t="s">
        <v>284</v>
      </c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</row>
    <row r="167" spans="1:60" outlineLevel="1" x14ac:dyDescent="0.2">
      <c r="A167" s="241">
        <v>25</v>
      </c>
      <c r="B167" s="242" t="s">
        <v>2029</v>
      </c>
      <c r="C167" s="261" t="s">
        <v>2030</v>
      </c>
      <c r="D167" s="243" t="s">
        <v>603</v>
      </c>
      <c r="E167" s="244">
        <v>1</v>
      </c>
      <c r="F167" s="245"/>
      <c r="G167" s="246">
        <f>ROUND(E167*F167,2)</f>
        <v>0</v>
      </c>
      <c r="H167" s="245"/>
      <c r="I167" s="246">
        <f>ROUND(E167*H167,2)</f>
        <v>0</v>
      </c>
      <c r="J167" s="245"/>
      <c r="K167" s="246">
        <f>ROUND(E167*J167,2)</f>
        <v>0</v>
      </c>
      <c r="L167" s="246">
        <v>21</v>
      </c>
      <c r="M167" s="246">
        <f>G167*(1+L167/100)</f>
        <v>0</v>
      </c>
      <c r="N167" s="246">
        <v>0</v>
      </c>
      <c r="O167" s="246">
        <f>ROUND(E167*N167,2)</f>
        <v>0</v>
      </c>
      <c r="P167" s="246">
        <v>0</v>
      </c>
      <c r="Q167" s="246">
        <f>ROUND(E167*P167,2)</f>
        <v>0</v>
      </c>
      <c r="R167" s="246"/>
      <c r="S167" s="246" t="s">
        <v>418</v>
      </c>
      <c r="T167" s="247" t="s">
        <v>419</v>
      </c>
      <c r="U167" s="226">
        <v>0</v>
      </c>
      <c r="V167" s="226">
        <f>ROUND(E167*U167,2)</f>
        <v>0</v>
      </c>
      <c r="W167" s="226"/>
      <c r="X167" s="226" t="s">
        <v>248</v>
      </c>
      <c r="Y167" s="216"/>
      <c r="Z167" s="216"/>
      <c r="AA167" s="216"/>
      <c r="AB167" s="216"/>
      <c r="AC167" s="216"/>
      <c r="AD167" s="216"/>
      <c r="AE167" s="216"/>
      <c r="AF167" s="216"/>
      <c r="AG167" s="216" t="s">
        <v>1191</v>
      </c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</row>
    <row r="168" spans="1:60" outlineLevel="1" x14ac:dyDescent="0.2">
      <c r="A168" s="223"/>
      <c r="B168" s="224"/>
      <c r="C168" s="266" t="s">
        <v>2030</v>
      </c>
      <c r="D168" s="258"/>
      <c r="E168" s="258"/>
      <c r="F168" s="258"/>
      <c r="G168" s="258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16"/>
      <c r="Z168" s="216"/>
      <c r="AA168" s="216"/>
      <c r="AB168" s="216"/>
      <c r="AC168" s="216"/>
      <c r="AD168" s="216"/>
      <c r="AE168" s="216"/>
      <c r="AF168" s="216"/>
      <c r="AG168" s="216" t="s">
        <v>284</v>
      </c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</row>
    <row r="169" spans="1:60" outlineLevel="1" x14ac:dyDescent="0.2">
      <c r="A169" s="223"/>
      <c r="B169" s="224"/>
      <c r="C169" s="264" t="s">
        <v>2031</v>
      </c>
      <c r="D169" s="250"/>
      <c r="E169" s="250"/>
      <c r="F169" s="250"/>
      <c r="G169" s="250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16"/>
      <c r="Z169" s="216"/>
      <c r="AA169" s="216"/>
      <c r="AB169" s="216"/>
      <c r="AC169" s="216"/>
      <c r="AD169" s="216"/>
      <c r="AE169" s="216"/>
      <c r="AF169" s="216"/>
      <c r="AG169" s="216" t="s">
        <v>284</v>
      </c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</row>
    <row r="170" spans="1:60" outlineLevel="1" x14ac:dyDescent="0.2">
      <c r="A170" s="223"/>
      <c r="B170" s="224"/>
      <c r="C170" s="264" t="s">
        <v>2032</v>
      </c>
      <c r="D170" s="250"/>
      <c r="E170" s="250"/>
      <c r="F170" s="250"/>
      <c r="G170" s="250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16"/>
      <c r="Z170" s="216"/>
      <c r="AA170" s="216"/>
      <c r="AB170" s="216"/>
      <c r="AC170" s="216"/>
      <c r="AD170" s="216"/>
      <c r="AE170" s="216"/>
      <c r="AF170" s="216"/>
      <c r="AG170" s="216" t="s">
        <v>284</v>
      </c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</row>
    <row r="171" spans="1:60" outlineLevel="1" x14ac:dyDescent="0.2">
      <c r="A171" s="223"/>
      <c r="B171" s="224"/>
      <c r="C171" s="264" t="s">
        <v>2033</v>
      </c>
      <c r="D171" s="250"/>
      <c r="E171" s="250"/>
      <c r="F171" s="250"/>
      <c r="G171" s="250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16"/>
      <c r="Z171" s="216"/>
      <c r="AA171" s="216"/>
      <c r="AB171" s="216"/>
      <c r="AC171" s="216"/>
      <c r="AD171" s="216"/>
      <c r="AE171" s="216"/>
      <c r="AF171" s="216"/>
      <c r="AG171" s="216" t="s">
        <v>284</v>
      </c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</row>
    <row r="172" spans="1:60" outlineLevel="1" x14ac:dyDescent="0.2">
      <c r="A172" s="223"/>
      <c r="B172" s="224"/>
      <c r="C172" s="264" t="s">
        <v>2034</v>
      </c>
      <c r="D172" s="250"/>
      <c r="E172" s="250"/>
      <c r="F172" s="250"/>
      <c r="G172" s="250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16"/>
      <c r="Z172" s="216"/>
      <c r="AA172" s="216"/>
      <c r="AB172" s="216"/>
      <c r="AC172" s="216"/>
      <c r="AD172" s="216"/>
      <c r="AE172" s="216"/>
      <c r="AF172" s="216"/>
      <c r="AG172" s="216" t="s">
        <v>284</v>
      </c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</row>
    <row r="173" spans="1:60" outlineLevel="1" x14ac:dyDescent="0.2">
      <c r="A173" s="223"/>
      <c r="B173" s="224"/>
      <c r="C173" s="264" t="s">
        <v>2035</v>
      </c>
      <c r="D173" s="250"/>
      <c r="E173" s="250"/>
      <c r="F173" s="250"/>
      <c r="G173" s="250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16"/>
      <c r="Z173" s="216"/>
      <c r="AA173" s="216"/>
      <c r="AB173" s="216"/>
      <c r="AC173" s="216"/>
      <c r="AD173" s="216"/>
      <c r="AE173" s="216"/>
      <c r="AF173" s="216"/>
      <c r="AG173" s="216" t="s">
        <v>284</v>
      </c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</row>
    <row r="174" spans="1:60" outlineLevel="1" x14ac:dyDescent="0.2">
      <c r="A174" s="223"/>
      <c r="B174" s="224"/>
      <c r="C174" s="264" t="s">
        <v>2036</v>
      </c>
      <c r="D174" s="250"/>
      <c r="E174" s="250"/>
      <c r="F174" s="250"/>
      <c r="G174" s="250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16"/>
      <c r="Z174" s="216"/>
      <c r="AA174" s="216"/>
      <c r="AB174" s="216"/>
      <c r="AC174" s="216"/>
      <c r="AD174" s="216"/>
      <c r="AE174" s="216"/>
      <c r="AF174" s="216"/>
      <c r="AG174" s="216" t="s">
        <v>284</v>
      </c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</row>
    <row r="175" spans="1:60" outlineLevel="1" x14ac:dyDescent="0.2">
      <c r="A175" s="241">
        <v>26</v>
      </c>
      <c r="B175" s="242" t="s">
        <v>2037</v>
      </c>
      <c r="C175" s="261" t="s">
        <v>2038</v>
      </c>
      <c r="D175" s="243" t="s">
        <v>603</v>
      </c>
      <c r="E175" s="244">
        <v>2</v>
      </c>
      <c r="F175" s="245"/>
      <c r="G175" s="246">
        <f>ROUND(E175*F175,2)</f>
        <v>0</v>
      </c>
      <c r="H175" s="245"/>
      <c r="I175" s="246">
        <f>ROUND(E175*H175,2)</f>
        <v>0</v>
      </c>
      <c r="J175" s="245"/>
      <c r="K175" s="246">
        <f>ROUND(E175*J175,2)</f>
        <v>0</v>
      </c>
      <c r="L175" s="246">
        <v>21</v>
      </c>
      <c r="M175" s="246">
        <f>G175*(1+L175/100)</f>
        <v>0</v>
      </c>
      <c r="N175" s="246">
        <v>0</v>
      </c>
      <c r="O175" s="246">
        <f>ROUND(E175*N175,2)</f>
        <v>0</v>
      </c>
      <c r="P175" s="246">
        <v>0</v>
      </c>
      <c r="Q175" s="246">
        <f>ROUND(E175*P175,2)</f>
        <v>0</v>
      </c>
      <c r="R175" s="246"/>
      <c r="S175" s="246" t="s">
        <v>418</v>
      </c>
      <c r="T175" s="247" t="s">
        <v>419</v>
      </c>
      <c r="U175" s="226">
        <v>0</v>
      </c>
      <c r="V175" s="226">
        <f>ROUND(E175*U175,2)</f>
        <v>0</v>
      </c>
      <c r="W175" s="226"/>
      <c r="X175" s="226" t="s">
        <v>317</v>
      </c>
      <c r="Y175" s="216"/>
      <c r="Z175" s="216"/>
      <c r="AA175" s="216"/>
      <c r="AB175" s="216"/>
      <c r="AC175" s="216"/>
      <c r="AD175" s="216"/>
      <c r="AE175" s="216"/>
      <c r="AF175" s="216"/>
      <c r="AG175" s="216" t="s">
        <v>1182</v>
      </c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</row>
    <row r="176" spans="1:60" outlineLevel="1" x14ac:dyDescent="0.2">
      <c r="A176" s="223"/>
      <c r="B176" s="224"/>
      <c r="C176" s="266" t="s">
        <v>2038</v>
      </c>
      <c r="D176" s="258"/>
      <c r="E176" s="258"/>
      <c r="F176" s="258"/>
      <c r="G176" s="258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16"/>
      <c r="Z176" s="216"/>
      <c r="AA176" s="216"/>
      <c r="AB176" s="216"/>
      <c r="AC176" s="216"/>
      <c r="AD176" s="216"/>
      <c r="AE176" s="216"/>
      <c r="AF176" s="216"/>
      <c r="AG176" s="216" t="s">
        <v>284</v>
      </c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</row>
    <row r="177" spans="1:60" outlineLevel="1" x14ac:dyDescent="0.2">
      <c r="A177" s="223"/>
      <c r="B177" s="224"/>
      <c r="C177" s="264" t="s">
        <v>2039</v>
      </c>
      <c r="D177" s="250"/>
      <c r="E177" s="250"/>
      <c r="F177" s="250"/>
      <c r="G177" s="250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16"/>
      <c r="Z177" s="216"/>
      <c r="AA177" s="216"/>
      <c r="AB177" s="216"/>
      <c r="AC177" s="216"/>
      <c r="AD177" s="216"/>
      <c r="AE177" s="216"/>
      <c r="AF177" s="216"/>
      <c r="AG177" s="216" t="s">
        <v>284</v>
      </c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</row>
    <row r="178" spans="1:60" outlineLevel="1" x14ac:dyDescent="0.2">
      <c r="A178" s="223"/>
      <c r="B178" s="224"/>
      <c r="C178" s="264" t="s">
        <v>2040</v>
      </c>
      <c r="D178" s="250"/>
      <c r="E178" s="250"/>
      <c r="F178" s="250"/>
      <c r="G178" s="250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16"/>
      <c r="Z178" s="216"/>
      <c r="AA178" s="216"/>
      <c r="AB178" s="216"/>
      <c r="AC178" s="216"/>
      <c r="AD178" s="216"/>
      <c r="AE178" s="216"/>
      <c r="AF178" s="216"/>
      <c r="AG178" s="216" t="s">
        <v>284</v>
      </c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</row>
    <row r="179" spans="1:60" outlineLevel="1" x14ac:dyDescent="0.2">
      <c r="A179" s="223"/>
      <c r="B179" s="224"/>
      <c r="C179" s="264" t="s">
        <v>2041</v>
      </c>
      <c r="D179" s="250"/>
      <c r="E179" s="250"/>
      <c r="F179" s="250"/>
      <c r="G179" s="250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16"/>
      <c r="Z179" s="216"/>
      <c r="AA179" s="216"/>
      <c r="AB179" s="216"/>
      <c r="AC179" s="216"/>
      <c r="AD179" s="216"/>
      <c r="AE179" s="216"/>
      <c r="AF179" s="216"/>
      <c r="AG179" s="216" t="s">
        <v>284</v>
      </c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</row>
    <row r="180" spans="1:60" outlineLevel="1" x14ac:dyDescent="0.2">
      <c r="A180" s="223"/>
      <c r="B180" s="224"/>
      <c r="C180" s="264" t="s">
        <v>2042</v>
      </c>
      <c r="D180" s="250"/>
      <c r="E180" s="250"/>
      <c r="F180" s="250"/>
      <c r="G180" s="250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16"/>
      <c r="Z180" s="216"/>
      <c r="AA180" s="216"/>
      <c r="AB180" s="216"/>
      <c r="AC180" s="216"/>
      <c r="AD180" s="216"/>
      <c r="AE180" s="216"/>
      <c r="AF180" s="216"/>
      <c r="AG180" s="216" t="s">
        <v>284</v>
      </c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</row>
    <row r="181" spans="1:60" outlineLevel="1" x14ac:dyDescent="0.2">
      <c r="A181" s="241">
        <v>27</v>
      </c>
      <c r="B181" s="242" t="s">
        <v>2043</v>
      </c>
      <c r="C181" s="261" t="s">
        <v>2038</v>
      </c>
      <c r="D181" s="243" t="s">
        <v>603</v>
      </c>
      <c r="E181" s="244">
        <v>1</v>
      </c>
      <c r="F181" s="245"/>
      <c r="G181" s="246">
        <f>ROUND(E181*F181,2)</f>
        <v>0</v>
      </c>
      <c r="H181" s="245"/>
      <c r="I181" s="246">
        <f>ROUND(E181*H181,2)</f>
        <v>0</v>
      </c>
      <c r="J181" s="245"/>
      <c r="K181" s="246">
        <f>ROUND(E181*J181,2)</f>
        <v>0</v>
      </c>
      <c r="L181" s="246">
        <v>21</v>
      </c>
      <c r="M181" s="246">
        <f>G181*(1+L181/100)</f>
        <v>0</v>
      </c>
      <c r="N181" s="246">
        <v>0</v>
      </c>
      <c r="O181" s="246">
        <f>ROUND(E181*N181,2)</f>
        <v>0</v>
      </c>
      <c r="P181" s="246">
        <v>0</v>
      </c>
      <c r="Q181" s="246">
        <f>ROUND(E181*P181,2)</f>
        <v>0</v>
      </c>
      <c r="R181" s="246"/>
      <c r="S181" s="246" t="s">
        <v>418</v>
      </c>
      <c r="T181" s="247" t="s">
        <v>419</v>
      </c>
      <c r="U181" s="226">
        <v>0</v>
      </c>
      <c r="V181" s="226">
        <f>ROUND(E181*U181,2)</f>
        <v>0</v>
      </c>
      <c r="W181" s="226"/>
      <c r="X181" s="226" t="s">
        <v>317</v>
      </c>
      <c r="Y181" s="216"/>
      <c r="Z181" s="216"/>
      <c r="AA181" s="216"/>
      <c r="AB181" s="216"/>
      <c r="AC181" s="216"/>
      <c r="AD181" s="216"/>
      <c r="AE181" s="216"/>
      <c r="AF181" s="216"/>
      <c r="AG181" s="216" t="s">
        <v>1182</v>
      </c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</row>
    <row r="182" spans="1:60" outlineLevel="1" x14ac:dyDescent="0.2">
      <c r="A182" s="223"/>
      <c r="B182" s="224"/>
      <c r="C182" s="266" t="s">
        <v>2038</v>
      </c>
      <c r="D182" s="258"/>
      <c r="E182" s="258"/>
      <c r="F182" s="258"/>
      <c r="G182" s="258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16"/>
      <c r="Z182" s="216"/>
      <c r="AA182" s="216"/>
      <c r="AB182" s="216"/>
      <c r="AC182" s="216"/>
      <c r="AD182" s="216"/>
      <c r="AE182" s="216"/>
      <c r="AF182" s="216"/>
      <c r="AG182" s="216" t="s">
        <v>284</v>
      </c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</row>
    <row r="183" spans="1:60" outlineLevel="1" x14ac:dyDescent="0.2">
      <c r="A183" s="223"/>
      <c r="B183" s="224"/>
      <c r="C183" s="264" t="s">
        <v>2039</v>
      </c>
      <c r="D183" s="250"/>
      <c r="E183" s="250"/>
      <c r="F183" s="250"/>
      <c r="G183" s="250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16"/>
      <c r="Z183" s="216"/>
      <c r="AA183" s="216"/>
      <c r="AB183" s="216"/>
      <c r="AC183" s="216"/>
      <c r="AD183" s="216"/>
      <c r="AE183" s="216"/>
      <c r="AF183" s="216"/>
      <c r="AG183" s="216" t="s">
        <v>284</v>
      </c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</row>
    <row r="184" spans="1:60" outlineLevel="1" x14ac:dyDescent="0.2">
      <c r="A184" s="223"/>
      <c r="B184" s="224"/>
      <c r="C184" s="264" t="s">
        <v>2040</v>
      </c>
      <c r="D184" s="250"/>
      <c r="E184" s="250"/>
      <c r="F184" s="250"/>
      <c r="G184" s="250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16"/>
      <c r="Z184" s="216"/>
      <c r="AA184" s="216"/>
      <c r="AB184" s="216"/>
      <c r="AC184" s="216"/>
      <c r="AD184" s="216"/>
      <c r="AE184" s="216"/>
      <c r="AF184" s="216"/>
      <c r="AG184" s="216" t="s">
        <v>284</v>
      </c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</row>
    <row r="185" spans="1:60" outlineLevel="1" x14ac:dyDescent="0.2">
      <c r="A185" s="223"/>
      <c r="B185" s="224"/>
      <c r="C185" s="264" t="s">
        <v>2041</v>
      </c>
      <c r="D185" s="250"/>
      <c r="E185" s="250"/>
      <c r="F185" s="250"/>
      <c r="G185" s="250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16"/>
      <c r="Z185" s="216"/>
      <c r="AA185" s="216"/>
      <c r="AB185" s="216"/>
      <c r="AC185" s="216"/>
      <c r="AD185" s="216"/>
      <c r="AE185" s="216"/>
      <c r="AF185" s="216"/>
      <c r="AG185" s="216" t="s">
        <v>284</v>
      </c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</row>
    <row r="186" spans="1:60" outlineLevel="1" x14ac:dyDescent="0.2">
      <c r="A186" s="223"/>
      <c r="B186" s="224"/>
      <c r="C186" s="264" t="s">
        <v>2044</v>
      </c>
      <c r="D186" s="250"/>
      <c r="E186" s="250"/>
      <c r="F186" s="250"/>
      <c r="G186" s="250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16"/>
      <c r="Z186" s="216"/>
      <c r="AA186" s="216"/>
      <c r="AB186" s="216"/>
      <c r="AC186" s="216"/>
      <c r="AD186" s="216"/>
      <c r="AE186" s="216"/>
      <c r="AF186" s="216"/>
      <c r="AG186" s="216" t="s">
        <v>284</v>
      </c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</row>
    <row r="187" spans="1:60" x14ac:dyDescent="0.2">
      <c r="A187" s="3"/>
      <c r="B187" s="4"/>
      <c r="C187" s="267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AE187">
        <v>15</v>
      </c>
      <c r="AF187">
        <v>21</v>
      </c>
      <c r="AG187" t="s">
        <v>227</v>
      </c>
    </row>
    <row r="188" spans="1:60" x14ac:dyDescent="0.2">
      <c r="A188" s="219"/>
      <c r="B188" s="220" t="s">
        <v>29</v>
      </c>
      <c r="C188" s="268"/>
      <c r="D188" s="221"/>
      <c r="E188" s="222"/>
      <c r="F188" s="222"/>
      <c r="G188" s="259">
        <f>G8</f>
        <v>0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AE188">
        <f>SUMIF(L7:L186,AE187,G7:G186)</f>
        <v>0</v>
      </c>
      <c r="AF188">
        <f>SUMIF(L7:L186,AF187,G7:G186)</f>
        <v>0</v>
      </c>
      <c r="AG188" t="s">
        <v>538</v>
      </c>
    </row>
    <row r="189" spans="1:60" x14ac:dyDescent="0.2">
      <c r="C189" s="269"/>
      <c r="D189" s="10"/>
      <c r="AG189" t="s">
        <v>540</v>
      </c>
    </row>
    <row r="190" spans="1:60" x14ac:dyDescent="0.2">
      <c r="D190" s="10"/>
    </row>
    <row r="191" spans="1:60" x14ac:dyDescent="0.2">
      <c r="D191" s="10"/>
    </row>
    <row r="192" spans="1:60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mVqaft/T5cogZ4PtY0ATKa58InHwcI6RaGSHbajAxkURL0I8b1aIhmFCeP4mAdjyDAD4b1i7C0xE7/tTn3R7w==" saltValue="BG/2grGrlo/9vfGjWKk5VA==" spinCount="100000" sheet="1"/>
  <mergeCells count="155">
    <mergeCell ref="C182:G182"/>
    <mergeCell ref="C183:G183"/>
    <mergeCell ref="C184:G184"/>
    <mergeCell ref="C185:G185"/>
    <mergeCell ref="C186:G186"/>
    <mergeCell ref="C174:G174"/>
    <mergeCell ref="C176:G176"/>
    <mergeCell ref="C177:G177"/>
    <mergeCell ref="C178:G178"/>
    <mergeCell ref="C179:G179"/>
    <mergeCell ref="C180:G180"/>
    <mergeCell ref="C168:G168"/>
    <mergeCell ref="C169:G169"/>
    <mergeCell ref="C170:G170"/>
    <mergeCell ref="C171:G171"/>
    <mergeCell ref="C172:G172"/>
    <mergeCell ref="C173:G173"/>
    <mergeCell ref="C158:G158"/>
    <mergeCell ref="C160:G160"/>
    <mergeCell ref="C162:G162"/>
    <mergeCell ref="C164:G164"/>
    <mergeCell ref="C165:G165"/>
    <mergeCell ref="C166:G166"/>
    <mergeCell ref="C150:G150"/>
    <mergeCell ref="C151:G151"/>
    <mergeCell ref="C152:G152"/>
    <mergeCell ref="C154:G154"/>
    <mergeCell ref="C155:G155"/>
    <mergeCell ref="C156:G156"/>
    <mergeCell ref="C143:G143"/>
    <mergeCell ref="C144:G144"/>
    <mergeCell ref="C145:G145"/>
    <mergeCell ref="C146:G146"/>
    <mergeCell ref="C147:G147"/>
    <mergeCell ref="C149:G149"/>
    <mergeCell ref="C136:G136"/>
    <mergeCell ref="C137:G137"/>
    <mergeCell ref="C138:G138"/>
    <mergeCell ref="C140:G140"/>
    <mergeCell ref="C141:G141"/>
    <mergeCell ref="C142:G142"/>
    <mergeCell ref="C129:G129"/>
    <mergeCell ref="C131:G131"/>
    <mergeCell ref="C132:G132"/>
    <mergeCell ref="C133:G133"/>
    <mergeCell ref="C134:G134"/>
    <mergeCell ref="C135:G135"/>
    <mergeCell ref="C123:G123"/>
    <mergeCell ref="C124:G124"/>
    <mergeCell ref="C125:G125"/>
    <mergeCell ref="C126:G126"/>
    <mergeCell ref="C127:G127"/>
    <mergeCell ref="C128:G128"/>
    <mergeCell ref="C116:G116"/>
    <mergeCell ref="C117:G117"/>
    <mergeCell ref="C118:G118"/>
    <mergeCell ref="C119:G119"/>
    <mergeCell ref="C120:G120"/>
    <mergeCell ref="C122:G122"/>
    <mergeCell ref="C109:G109"/>
    <mergeCell ref="C110:G110"/>
    <mergeCell ref="C111:G111"/>
    <mergeCell ref="C113:G113"/>
    <mergeCell ref="C114:G114"/>
    <mergeCell ref="C115:G115"/>
    <mergeCell ref="C102:G102"/>
    <mergeCell ref="C104:G104"/>
    <mergeCell ref="C105:G105"/>
    <mergeCell ref="C106:G106"/>
    <mergeCell ref="C107:G107"/>
    <mergeCell ref="C108:G108"/>
    <mergeCell ref="C96:G96"/>
    <mergeCell ref="C97:G97"/>
    <mergeCell ref="C98:G98"/>
    <mergeCell ref="C99:G99"/>
    <mergeCell ref="C100:G100"/>
    <mergeCell ref="C101:G101"/>
    <mergeCell ref="C89:G89"/>
    <mergeCell ref="C90:G90"/>
    <mergeCell ref="C91:G91"/>
    <mergeCell ref="C92:G92"/>
    <mergeCell ref="C93:G93"/>
    <mergeCell ref="C95:G95"/>
    <mergeCell ref="C83:G83"/>
    <mergeCell ref="C84:G84"/>
    <mergeCell ref="C85:G85"/>
    <mergeCell ref="C86:G86"/>
    <mergeCell ref="C87:G87"/>
    <mergeCell ref="C88:G88"/>
    <mergeCell ref="C75:G75"/>
    <mergeCell ref="C77:G77"/>
    <mergeCell ref="C78:G78"/>
    <mergeCell ref="C79:G79"/>
    <mergeCell ref="C81:G81"/>
    <mergeCell ref="C82:G82"/>
    <mergeCell ref="C65:G65"/>
    <mergeCell ref="C66:G66"/>
    <mergeCell ref="C67:G67"/>
    <mergeCell ref="C69:G69"/>
    <mergeCell ref="C71:G71"/>
    <mergeCell ref="C73:G73"/>
    <mergeCell ref="C58:G58"/>
    <mergeCell ref="C60:G60"/>
    <mergeCell ref="C61:G61"/>
    <mergeCell ref="C62:G62"/>
    <mergeCell ref="C63:G63"/>
    <mergeCell ref="C64:G64"/>
    <mergeCell ref="C52:G52"/>
    <mergeCell ref="C53:G53"/>
    <mergeCell ref="C54:G54"/>
    <mergeCell ref="C55:G55"/>
    <mergeCell ref="C56:G56"/>
    <mergeCell ref="C57:G57"/>
    <mergeCell ref="C45:G45"/>
    <mergeCell ref="C46:G46"/>
    <mergeCell ref="C47:G47"/>
    <mergeCell ref="C48:G48"/>
    <mergeCell ref="C49:G49"/>
    <mergeCell ref="C50:G50"/>
    <mergeCell ref="C38:G38"/>
    <mergeCell ref="C39:G39"/>
    <mergeCell ref="C40:G40"/>
    <mergeCell ref="C41:G41"/>
    <mergeCell ref="C42:G42"/>
    <mergeCell ref="C44:G44"/>
    <mergeCell ref="C31:G31"/>
    <mergeCell ref="C32:G32"/>
    <mergeCell ref="C33:G33"/>
    <mergeCell ref="C35:G35"/>
    <mergeCell ref="C36:G36"/>
    <mergeCell ref="C37:G37"/>
    <mergeCell ref="C24:G24"/>
    <mergeCell ref="C26:G26"/>
    <mergeCell ref="C27:G27"/>
    <mergeCell ref="C28:G28"/>
    <mergeCell ref="C29:G29"/>
    <mergeCell ref="C30:G30"/>
    <mergeCell ref="C18:G18"/>
    <mergeCell ref="C19:G19"/>
    <mergeCell ref="C20:G20"/>
    <mergeCell ref="C21:G21"/>
    <mergeCell ref="C22:G22"/>
    <mergeCell ref="C23:G23"/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85</v>
      </c>
      <c r="C3" s="205" t="s">
        <v>86</v>
      </c>
      <c r="D3" s="203"/>
      <c r="E3" s="203"/>
      <c r="F3" s="203"/>
      <c r="G3" s="204"/>
      <c r="AC3" s="181" t="s">
        <v>1893</v>
      </c>
      <c r="AG3" t="s">
        <v>217</v>
      </c>
    </row>
    <row r="4" spans="1:60" ht="24.95" customHeight="1" x14ac:dyDescent="0.2">
      <c r="A4" s="206" t="s">
        <v>9</v>
      </c>
      <c r="B4" s="207" t="s">
        <v>89</v>
      </c>
      <c r="C4" s="208" t="s">
        <v>90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19" t="s">
        <v>240</v>
      </c>
      <c r="B8" s="220" t="s">
        <v>121</v>
      </c>
      <c r="C8" s="268" t="s">
        <v>122</v>
      </c>
      <c r="D8" s="237"/>
      <c r="E8" s="238"/>
      <c r="F8" s="239"/>
      <c r="G8" s="239">
        <f>SUMIF(AG9:AG42,"&lt;&gt;NOR",G9:G42)</f>
        <v>0</v>
      </c>
      <c r="H8" s="239"/>
      <c r="I8" s="239">
        <f>SUM(I9:I42)</f>
        <v>0</v>
      </c>
      <c r="J8" s="239"/>
      <c r="K8" s="239">
        <f>SUM(K9:K42)</f>
        <v>0</v>
      </c>
      <c r="L8" s="239"/>
      <c r="M8" s="239">
        <f>SUM(M9:M42)</f>
        <v>0</v>
      </c>
      <c r="N8" s="239"/>
      <c r="O8" s="239">
        <f>SUM(O9:O42)</f>
        <v>0</v>
      </c>
      <c r="P8" s="239"/>
      <c r="Q8" s="239">
        <f>SUM(Q9:Q42)</f>
        <v>0</v>
      </c>
      <c r="R8" s="239"/>
      <c r="S8" s="239"/>
      <c r="T8" s="240"/>
      <c r="U8" s="230"/>
      <c r="V8" s="230">
        <f>SUM(V9:V42)</f>
        <v>0</v>
      </c>
      <c r="W8" s="230"/>
      <c r="X8" s="230"/>
      <c r="AG8" t="s">
        <v>241</v>
      </c>
    </row>
    <row r="9" spans="1:60" outlineLevel="1" x14ac:dyDescent="0.2">
      <c r="A9" s="223"/>
      <c r="B9" s="224"/>
      <c r="C9" s="266" t="s">
        <v>2045</v>
      </c>
      <c r="D9" s="258"/>
      <c r="E9" s="258"/>
      <c r="F9" s="258"/>
      <c r="G9" s="258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16"/>
      <c r="Z9" s="216"/>
      <c r="AA9" s="216"/>
      <c r="AB9" s="216"/>
      <c r="AC9" s="216"/>
      <c r="AD9" s="216"/>
      <c r="AE9" s="216"/>
      <c r="AF9" s="216"/>
      <c r="AG9" s="216" t="s">
        <v>284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23"/>
      <c r="B10" s="224"/>
      <c r="C10" s="264" t="s">
        <v>2046</v>
      </c>
      <c r="D10" s="250"/>
      <c r="E10" s="250"/>
      <c r="F10" s="250"/>
      <c r="G10" s="250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284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4" t="s">
        <v>2047</v>
      </c>
      <c r="D11" s="250"/>
      <c r="E11" s="250"/>
      <c r="F11" s="250"/>
      <c r="G11" s="250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284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4" t="s">
        <v>2048</v>
      </c>
      <c r="D12" s="250"/>
      <c r="E12" s="250"/>
      <c r="F12" s="250"/>
      <c r="G12" s="250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284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64" t="s">
        <v>2049</v>
      </c>
      <c r="D13" s="250"/>
      <c r="E13" s="250"/>
      <c r="F13" s="250"/>
      <c r="G13" s="250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284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23"/>
      <c r="B14" s="224"/>
      <c r="C14" s="264" t="s">
        <v>2050</v>
      </c>
      <c r="D14" s="250"/>
      <c r="E14" s="250"/>
      <c r="F14" s="250"/>
      <c r="G14" s="250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284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41">
        <v>1</v>
      </c>
      <c r="B15" s="242" t="s">
        <v>2051</v>
      </c>
      <c r="C15" s="261" t="s">
        <v>122</v>
      </c>
      <c r="D15" s="243" t="s">
        <v>329</v>
      </c>
      <c r="E15" s="244">
        <v>1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6">
        <v>0</v>
      </c>
      <c r="O15" s="246">
        <f>ROUND(E15*N15,2)</f>
        <v>0</v>
      </c>
      <c r="P15" s="246">
        <v>0</v>
      </c>
      <c r="Q15" s="246">
        <f>ROUND(E15*P15,2)</f>
        <v>0</v>
      </c>
      <c r="R15" s="246"/>
      <c r="S15" s="246" t="s">
        <v>418</v>
      </c>
      <c r="T15" s="247" t="s">
        <v>419</v>
      </c>
      <c r="U15" s="226">
        <v>0</v>
      </c>
      <c r="V15" s="226">
        <f>ROUND(E15*U15,2)</f>
        <v>0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1191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ht="22.5" outlineLevel="1" x14ac:dyDescent="0.2">
      <c r="A16" s="223"/>
      <c r="B16" s="224"/>
      <c r="C16" s="266" t="s">
        <v>2052</v>
      </c>
      <c r="D16" s="258"/>
      <c r="E16" s="258"/>
      <c r="F16" s="258"/>
      <c r="G16" s="258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284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48" t="str">
        <f>C16</f>
        <v>vč. upevňovacího a montážního materiálu. Součástí tvarovek jednotlivých dimenzí jsou spojky,T-kusy, kolena, redukce, kompletní příruby vč. těsnění, šroubení,</v>
      </c>
      <c r="BB16" s="216"/>
      <c r="BC16" s="216"/>
      <c r="BD16" s="216"/>
      <c r="BE16" s="216"/>
      <c r="BF16" s="216"/>
      <c r="BG16" s="216"/>
      <c r="BH16" s="216"/>
    </row>
    <row r="17" spans="1:60" ht="22.5" outlineLevel="1" x14ac:dyDescent="0.2">
      <c r="A17" s="223"/>
      <c r="B17" s="224"/>
      <c r="C17" s="264" t="s">
        <v>2053</v>
      </c>
      <c r="D17" s="250"/>
      <c r="E17" s="250"/>
      <c r="F17" s="250"/>
      <c r="G17" s="250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284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48" t="str">
        <f>C17</f>
        <v>závitové spojky a navrtávací pásy se závitem. Úchyty pro potrubí PVC, konzoly,  úchyty a závitové tyče. vč. kulových  kohoutů, uzavíracích klapek, kuželových zpětných ventilů</v>
      </c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4" t="s">
        <v>2054</v>
      </c>
      <c r="D18" s="250"/>
      <c r="E18" s="250"/>
      <c r="F18" s="250"/>
      <c r="G18" s="250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284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2</v>
      </c>
      <c r="B19" s="252" t="s">
        <v>2055</v>
      </c>
      <c r="C19" s="265" t="s">
        <v>2056</v>
      </c>
      <c r="D19" s="253" t="s">
        <v>329</v>
      </c>
      <c r="E19" s="254">
        <v>4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418</v>
      </c>
      <c r="T19" s="257" t="s">
        <v>419</v>
      </c>
      <c r="U19" s="226">
        <v>0</v>
      </c>
      <c r="V19" s="226">
        <f>ROUND(E19*U19,2)</f>
        <v>0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1191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3</v>
      </c>
      <c r="B20" s="252" t="s">
        <v>2057</v>
      </c>
      <c r="C20" s="265" t="s">
        <v>2058</v>
      </c>
      <c r="D20" s="253" t="s">
        <v>329</v>
      </c>
      <c r="E20" s="254">
        <v>10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0</v>
      </c>
      <c r="O20" s="256">
        <f>ROUND(E20*N20,2)</f>
        <v>0</v>
      </c>
      <c r="P20" s="256">
        <v>0</v>
      </c>
      <c r="Q20" s="256">
        <f>ROUND(E20*P20,2)</f>
        <v>0</v>
      </c>
      <c r="R20" s="256"/>
      <c r="S20" s="256" t="s">
        <v>418</v>
      </c>
      <c r="T20" s="257" t="s">
        <v>419</v>
      </c>
      <c r="U20" s="226">
        <v>0</v>
      </c>
      <c r="V20" s="226">
        <f>ROUND(E20*U20,2)</f>
        <v>0</v>
      </c>
      <c r="W20" s="226"/>
      <c r="X20" s="226" t="s">
        <v>248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1191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51">
        <v>4</v>
      </c>
      <c r="B21" s="252" t="s">
        <v>2059</v>
      </c>
      <c r="C21" s="265" t="s">
        <v>2060</v>
      </c>
      <c r="D21" s="253" t="s">
        <v>329</v>
      </c>
      <c r="E21" s="254">
        <v>25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6">
        <v>0</v>
      </c>
      <c r="O21" s="256">
        <f>ROUND(E21*N21,2)</f>
        <v>0</v>
      </c>
      <c r="P21" s="256">
        <v>0</v>
      </c>
      <c r="Q21" s="256">
        <f>ROUND(E21*P21,2)</f>
        <v>0</v>
      </c>
      <c r="R21" s="256"/>
      <c r="S21" s="256" t="s">
        <v>418</v>
      </c>
      <c r="T21" s="257" t="s">
        <v>419</v>
      </c>
      <c r="U21" s="226">
        <v>0</v>
      </c>
      <c r="V21" s="226">
        <f>ROUND(E21*U21,2)</f>
        <v>0</v>
      </c>
      <c r="W21" s="226"/>
      <c r="X21" s="226" t="s">
        <v>248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1191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51">
        <v>5</v>
      </c>
      <c r="B22" s="252" t="s">
        <v>2061</v>
      </c>
      <c r="C22" s="265" t="s">
        <v>2062</v>
      </c>
      <c r="D22" s="253" t="s">
        <v>329</v>
      </c>
      <c r="E22" s="254">
        <v>10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0</v>
      </c>
      <c r="O22" s="256">
        <f>ROUND(E22*N22,2)</f>
        <v>0</v>
      </c>
      <c r="P22" s="256">
        <v>0</v>
      </c>
      <c r="Q22" s="256">
        <f>ROUND(E22*P22,2)</f>
        <v>0</v>
      </c>
      <c r="R22" s="256"/>
      <c r="S22" s="256" t="s">
        <v>418</v>
      </c>
      <c r="T22" s="257" t="s">
        <v>419</v>
      </c>
      <c r="U22" s="226">
        <v>0</v>
      </c>
      <c r="V22" s="226">
        <f>ROUND(E22*U22,2)</f>
        <v>0</v>
      </c>
      <c r="W22" s="226"/>
      <c r="X22" s="226" t="s">
        <v>248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1191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51">
        <v>6</v>
      </c>
      <c r="B23" s="252" t="s">
        <v>2063</v>
      </c>
      <c r="C23" s="265" t="s">
        <v>2064</v>
      </c>
      <c r="D23" s="253" t="s">
        <v>329</v>
      </c>
      <c r="E23" s="254">
        <v>275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0</v>
      </c>
      <c r="O23" s="256">
        <f>ROUND(E23*N23,2)</f>
        <v>0</v>
      </c>
      <c r="P23" s="256">
        <v>0</v>
      </c>
      <c r="Q23" s="256">
        <f>ROUND(E23*P23,2)</f>
        <v>0</v>
      </c>
      <c r="R23" s="256"/>
      <c r="S23" s="256" t="s">
        <v>418</v>
      </c>
      <c r="T23" s="257" t="s">
        <v>419</v>
      </c>
      <c r="U23" s="226">
        <v>0</v>
      </c>
      <c r="V23" s="226">
        <f>ROUND(E23*U23,2)</f>
        <v>0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1191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7</v>
      </c>
      <c r="B24" s="252" t="s">
        <v>2065</v>
      </c>
      <c r="C24" s="265" t="s">
        <v>2066</v>
      </c>
      <c r="D24" s="253" t="s">
        <v>329</v>
      </c>
      <c r="E24" s="254">
        <v>50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0</v>
      </c>
      <c r="O24" s="256">
        <f>ROUND(E24*N24,2)</f>
        <v>0</v>
      </c>
      <c r="P24" s="256">
        <v>0</v>
      </c>
      <c r="Q24" s="256">
        <f>ROUND(E24*P24,2)</f>
        <v>0</v>
      </c>
      <c r="R24" s="256"/>
      <c r="S24" s="256" t="s">
        <v>418</v>
      </c>
      <c r="T24" s="257" t="s">
        <v>419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1191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51">
        <v>8</v>
      </c>
      <c r="B25" s="252" t="s">
        <v>2067</v>
      </c>
      <c r="C25" s="265" t="s">
        <v>2068</v>
      </c>
      <c r="D25" s="253" t="s">
        <v>329</v>
      </c>
      <c r="E25" s="254">
        <v>10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6">
        <v>0</v>
      </c>
      <c r="O25" s="256">
        <f>ROUND(E25*N25,2)</f>
        <v>0</v>
      </c>
      <c r="P25" s="256">
        <v>0</v>
      </c>
      <c r="Q25" s="256">
        <f>ROUND(E25*P25,2)</f>
        <v>0</v>
      </c>
      <c r="R25" s="256"/>
      <c r="S25" s="256" t="s">
        <v>418</v>
      </c>
      <c r="T25" s="257" t="s">
        <v>419</v>
      </c>
      <c r="U25" s="226">
        <v>0</v>
      </c>
      <c r="V25" s="226">
        <f>ROUND(E25*U25,2)</f>
        <v>0</v>
      </c>
      <c r="W25" s="226"/>
      <c r="X25" s="226" t="s">
        <v>248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1191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51">
        <v>9</v>
      </c>
      <c r="B26" s="252" t="s">
        <v>2069</v>
      </c>
      <c r="C26" s="265" t="s">
        <v>2070</v>
      </c>
      <c r="D26" s="253" t="s">
        <v>329</v>
      </c>
      <c r="E26" s="254">
        <v>75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0</v>
      </c>
      <c r="O26" s="256">
        <f>ROUND(E26*N26,2)</f>
        <v>0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419</v>
      </c>
      <c r="U26" s="226">
        <v>0</v>
      </c>
      <c r="V26" s="226">
        <f>ROUND(E26*U26,2)</f>
        <v>0</v>
      </c>
      <c r="W26" s="226"/>
      <c r="X26" s="226" t="s">
        <v>248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1191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51">
        <v>10</v>
      </c>
      <c r="B27" s="252" t="s">
        <v>2071</v>
      </c>
      <c r="C27" s="265" t="s">
        <v>2072</v>
      </c>
      <c r="D27" s="253" t="s">
        <v>329</v>
      </c>
      <c r="E27" s="254">
        <v>20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6">
        <v>0</v>
      </c>
      <c r="O27" s="256">
        <f>ROUND(E27*N27,2)</f>
        <v>0</v>
      </c>
      <c r="P27" s="256">
        <v>0</v>
      </c>
      <c r="Q27" s="256">
        <f>ROUND(E27*P27,2)</f>
        <v>0</v>
      </c>
      <c r="R27" s="256"/>
      <c r="S27" s="256" t="s">
        <v>418</v>
      </c>
      <c r="T27" s="257" t="s">
        <v>419</v>
      </c>
      <c r="U27" s="226">
        <v>0</v>
      </c>
      <c r="V27" s="226">
        <f>ROUND(E27*U27,2)</f>
        <v>0</v>
      </c>
      <c r="W27" s="226"/>
      <c r="X27" s="226" t="s">
        <v>248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1191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51">
        <v>11</v>
      </c>
      <c r="B28" s="252" t="s">
        <v>2073</v>
      </c>
      <c r="C28" s="265" t="s">
        <v>2074</v>
      </c>
      <c r="D28" s="253" t="s">
        <v>329</v>
      </c>
      <c r="E28" s="254">
        <v>2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6">
        <v>0</v>
      </c>
      <c r="O28" s="256">
        <f>ROUND(E28*N28,2)</f>
        <v>0</v>
      </c>
      <c r="P28" s="256">
        <v>0</v>
      </c>
      <c r="Q28" s="256">
        <f>ROUND(E28*P28,2)</f>
        <v>0</v>
      </c>
      <c r="R28" s="256"/>
      <c r="S28" s="256" t="s">
        <v>418</v>
      </c>
      <c r="T28" s="257" t="s">
        <v>419</v>
      </c>
      <c r="U28" s="226">
        <v>0</v>
      </c>
      <c r="V28" s="226">
        <f>ROUND(E28*U28,2)</f>
        <v>0</v>
      </c>
      <c r="W28" s="226"/>
      <c r="X28" s="226" t="s">
        <v>248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1191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51">
        <v>12</v>
      </c>
      <c r="B29" s="252" t="s">
        <v>2075</v>
      </c>
      <c r="C29" s="265" t="s">
        <v>2076</v>
      </c>
      <c r="D29" s="253" t="s">
        <v>329</v>
      </c>
      <c r="E29" s="254">
        <v>95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6">
        <v>0</v>
      </c>
      <c r="O29" s="256">
        <f>ROUND(E29*N29,2)</f>
        <v>0</v>
      </c>
      <c r="P29" s="256">
        <v>0</v>
      </c>
      <c r="Q29" s="256">
        <f>ROUND(E29*P29,2)</f>
        <v>0</v>
      </c>
      <c r="R29" s="256"/>
      <c r="S29" s="256" t="s">
        <v>418</v>
      </c>
      <c r="T29" s="257" t="s">
        <v>419</v>
      </c>
      <c r="U29" s="226">
        <v>0</v>
      </c>
      <c r="V29" s="226">
        <f>ROUND(E29*U29,2)</f>
        <v>0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1191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51">
        <v>13</v>
      </c>
      <c r="B30" s="252" t="s">
        <v>2077</v>
      </c>
      <c r="C30" s="265" t="s">
        <v>2078</v>
      </c>
      <c r="D30" s="253" t="s">
        <v>329</v>
      </c>
      <c r="E30" s="254">
        <v>175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0</v>
      </c>
      <c r="O30" s="256">
        <f>ROUND(E30*N30,2)</f>
        <v>0</v>
      </c>
      <c r="P30" s="256">
        <v>0</v>
      </c>
      <c r="Q30" s="256">
        <f>ROUND(E30*P30,2)</f>
        <v>0</v>
      </c>
      <c r="R30" s="256"/>
      <c r="S30" s="256" t="s">
        <v>418</v>
      </c>
      <c r="T30" s="257" t="s">
        <v>419</v>
      </c>
      <c r="U30" s="226">
        <v>0</v>
      </c>
      <c r="V30" s="226">
        <f>ROUND(E30*U30,2)</f>
        <v>0</v>
      </c>
      <c r="W30" s="226"/>
      <c r="X30" s="226" t="s">
        <v>248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1191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51">
        <v>14</v>
      </c>
      <c r="B31" s="252" t="s">
        <v>2079</v>
      </c>
      <c r="C31" s="265" t="s">
        <v>2080</v>
      </c>
      <c r="D31" s="253" t="s">
        <v>329</v>
      </c>
      <c r="E31" s="254">
        <v>5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0</v>
      </c>
      <c r="O31" s="256">
        <f>ROUND(E31*N31,2)</f>
        <v>0</v>
      </c>
      <c r="P31" s="256">
        <v>0</v>
      </c>
      <c r="Q31" s="256">
        <f>ROUND(E31*P31,2)</f>
        <v>0</v>
      </c>
      <c r="R31" s="256"/>
      <c r="S31" s="256" t="s">
        <v>418</v>
      </c>
      <c r="T31" s="257" t="s">
        <v>419</v>
      </c>
      <c r="U31" s="226">
        <v>0</v>
      </c>
      <c r="V31" s="226">
        <f>ROUND(E31*U31,2)</f>
        <v>0</v>
      </c>
      <c r="W31" s="226"/>
      <c r="X31" s="226" t="s">
        <v>248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1191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51">
        <v>15</v>
      </c>
      <c r="B32" s="252" t="s">
        <v>2081</v>
      </c>
      <c r="C32" s="265" t="s">
        <v>2082</v>
      </c>
      <c r="D32" s="253" t="s">
        <v>329</v>
      </c>
      <c r="E32" s="254">
        <v>15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0</v>
      </c>
      <c r="O32" s="256">
        <f>ROUND(E32*N32,2)</f>
        <v>0</v>
      </c>
      <c r="P32" s="256">
        <v>0</v>
      </c>
      <c r="Q32" s="256">
        <f>ROUND(E32*P32,2)</f>
        <v>0</v>
      </c>
      <c r="R32" s="256"/>
      <c r="S32" s="256" t="s">
        <v>418</v>
      </c>
      <c r="T32" s="257" t="s">
        <v>419</v>
      </c>
      <c r="U32" s="226">
        <v>0</v>
      </c>
      <c r="V32" s="226">
        <f>ROUND(E32*U32,2)</f>
        <v>0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1191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16</v>
      </c>
      <c r="B33" s="252" t="s">
        <v>2083</v>
      </c>
      <c r="C33" s="265" t="s">
        <v>2084</v>
      </c>
      <c r="D33" s="253" t="s">
        <v>329</v>
      </c>
      <c r="E33" s="254">
        <v>5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1191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17</v>
      </c>
      <c r="B34" s="252" t="s">
        <v>2085</v>
      </c>
      <c r="C34" s="265" t="s">
        <v>2086</v>
      </c>
      <c r="D34" s="253" t="s">
        <v>329</v>
      </c>
      <c r="E34" s="254">
        <v>3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0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</v>
      </c>
      <c r="V34" s="226">
        <f>ROUND(E34*U34,2)</f>
        <v>0</v>
      </c>
      <c r="W34" s="226"/>
      <c r="X34" s="226" t="s">
        <v>317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1182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51">
        <v>18</v>
      </c>
      <c r="B35" s="252" t="s">
        <v>2087</v>
      </c>
      <c r="C35" s="265" t="s">
        <v>2088</v>
      </c>
      <c r="D35" s="253" t="s">
        <v>329</v>
      </c>
      <c r="E35" s="254">
        <v>1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0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418</v>
      </c>
      <c r="T35" s="257" t="s">
        <v>419</v>
      </c>
      <c r="U35" s="226">
        <v>0</v>
      </c>
      <c r="V35" s="226">
        <f>ROUND(E35*U35,2)</f>
        <v>0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1191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51">
        <v>19</v>
      </c>
      <c r="B36" s="252" t="s">
        <v>2089</v>
      </c>
      <c r="C36" s="265" t="s">
        <v>2090</v>
      </c>
      <c r="D36" s="253" t="s">
        <v>329</v>
      </c>
      <c r="E36" s="254">
        <v>10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0</v>
      </c>
      <c r="O36" s="256">
        <f>ROUND(E36*N36,2)</f>
        <v>0</v>
      </c>
      <c r="P36" s="256">
        <v>0</v>
      </c>
      <c r="Q36" s="256">
        <f>ROUND(E36*P36,2)</f>
        <v>0</v>
      </c>
      <c r="R36" s="256"/>
      <c r="S36" s="256" t="s">
        <v>418</v>
      </c>
      <c r="T36" s="257" t="s">
        <v>419</v>
      </c>
      <c r="U36" s="226">
        <v>0</v>
      </c>
      <c r="V36" s="226">
        <f>ROUND(E36*U36,2)</f>
        <v>0</v>
      </c>
      <c r="W36" s="226"/>
      <c r="X36" s="226" t="s">
        <v>248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1191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51">
        <v>20</v>
      </c>
      <c r="B37" s="252" t="s">
        <v>2091</v>
      </c>
      <c r="C37" s="265" t="s">
        <v>2092</v>
      </c>
      <c r="D37" s="253" t="s">
        <v>329</v>
      </c>
      <c r="E37" s="254">
        <v>125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0</v>
      </c>
      <c r="O37" s="256">
        <f>ROUND(E37*N37,2)</f>
        <v>0</v>
      </c>
      <c r="P37" s="256">
        <v>0</v>
      </c>
      <c r="Q37" s="256">
        <f>ROUND(E37*P37,2)</f>
        <v>0</v>
      </c>
      <c r="R37" s="256"/>
      <c r="S37" s="256" t="s">
        <v>418</v>
      </c>
      <c r="T37" s="257" t="s">
        <v>419</v>
      </c>
      <c r="U37" s="226">
        <v>0</v>
      </c>
      <c r="V37" s="226">
        <f>ROUND(E37*U37,2)</f>
        <v>0</v>
      </c>
      <c r="W37" s="226"/>
      <c r="X37" s="226" t="s">
        <v>248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1191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51">
        <v>21</v>
      </c>
      <c r="B38" s="252" t="s">
        <v>2093</v>
      </c>
      <c r="C38" s="265" t="s">
        <v>2094</v>
      </c>
      <c r="D38" s="253" t="s">
        <v>329</v>
      </c>
      <c r="E38" s="254">
        <v>115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6">
        <v>0</v>
      </c>
      <c r="O38" s="256">
        <f>ROUND(E38*N38,2)</f>
        <v>0</v>
      </c>
      <c r="P38" s="256">
        <v>0</v>
      </c>
      <c r="Q38" s="256">
        <f>ROUND(E38*P38,2)</f>
        <v>0</v>
      </c>
      <c r="R38" s="256"/>
      <c r="S38" s="256" t="s">
        <v>418</v>
      </c>
      <c r="T38" s="257" t="s">
        <v>419</v>
      </c>
      <c r="U38" s="226">
        <v>0</v>
      </c>
      <c r="V38" s="226">
        <f>ROUND(E38*U38,2)</f>
        <v>0</v>
      </c>
      <c r="W38" s="226"/>
      <c r="X38" s="226" t="s">
        <v>248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1191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51">
        <v>22</v>
      </c>
      <c r="B39" s="252" t="s">
        <v>2095</v>
      </c>
      <c r="C39" s="265" t="s">
        <v>2096</v>
      </c>
      <c r="D39" s="253" t="s">
        <v>329</v>
      </c>
      <c r="E39" s="254">
        <v>305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6">
        <v>0</v>
      </c>
      <c r="O39" s="256">
        <f>ROUND(E39*N39,2)</f>
        <v>0</v>
      </c>
      <c r="P39" s="256">
        <v>0</v>
      </c>
      <c r="Q39" s="256">
        <f>ROUND(E39*P39,2)</f>
        <v>0</v>
      </c>
      <c r="R39" s="256"/>
      <c r="S39" s="256" t="s">
        <v>418</v>
      </c>
      <c r="T39" s="257" t="s">
        <v>419</v>
      </c>
      <c r="U39" s="226">
        <v>0</v>
      </c>
      <c r="V39" s="226">
        <f>ROUND(E39*U39,2)</f>
        <v>0</v>
      </c>
      <c r="W39" s="226"/>
      <c r="X39" s="226" t="s">
        <v>248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1191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51">
        <v>23</v>
      </c>
      <c r="B40" s="252" t="s">
        <v>2097</v>
      </c>
      <c r="C40" s="265" t="s">
        <v>2098</v>
      </c>
      <c r="D40" s="253" t="s">
        <v>1167</v>
      </c>
      <c r="E40" s="254">
        <v>150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6">
        <v>0</v>
      </c>
      <c r="O40" s="256">
        <f>ROUND(E40*N40,2)</f>
        <v>0</v>
      </c>
      <c r="P40" s="256">
        <v>0</v>
      </c>
      <c r="Q40" s="256">
        <f>ROUND(E40*P40,2)</f>
        <v>0</v>
      </c>
      <c r="R40" s="256"/>
      <c r="S40" s="256" t="s">
        <v>418</v>
      </c>
      <c r="T40" s="257" t="s">
        <v>419</v>
      </c>
      <c r="U40" s="226">
        <v>0</v>
      </c>
      <c r="V40" s="226">
        <f>ROUND(E40*U40,2)</f>
        <v>0</v>
      </c>
      <c r="W40" s="226"/>
      <c r="X40" s="226" t="s">
        <v>317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1182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51">
        <v>24</v>
      </c>
      <c r="B41" s="252" t="s">
        <v>2099</v>
      </c>
      <c r="C41" s="265" t="s">
        <v>2100</v>
      </c>
      <c r="D41" s="253" t="s">
        <v>1167</v>
      </c>
      <c r="E41" s="254">
        <v>50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6">
        <v>0</v>
      </c>
      <c r="O41" s="256">
        <f>ROUND(E41*N41,2)</f>
        <v>0</v>
      </c>
      <c r="P41" s="256">
        <v>0</v>
      </c>
      <c r="Q41" s="256">
        <f>ROUND(E41*P41,2)</f>
        <v>0</v>
      </c>
      <c r="R41" s="256"/>
      <c r="S41" s="256" t="s">
        <v>418</v>
      </c>
      <c r="T41" s="257" t="s">
        <v>419</v>
      </c>
      <c r="U41" s="226">
        <v>0</v>
      </c>
      <c r="V41" s="226">
        <f>ROUND(E41*U41,2)</f>
        <v>0</v>
      </c>
      <c r="W41" s="226"/>
      <c r="X41" s="226" t="s">
        <v>317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1182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41">
        <v>25</v>
      </c>
      <c r="B42" s="242" t="s">
        <v>2101</v>
      </c>
      <c r="C42" s="261" t="s">
        <v>2102</v>
      </c>
      <c r="D42" s="243" t="s">
        <v>603</v>
      </c>
      <c r="E42" s="244">
        <v>1</v>
      </c>
      <c r="F42" s="245"/>
      <c r="G42" s="246">
        <f>ROUND(E42*F42,2)</f>
        <v>0</v>
      </c>
      <c r="H42" s="245"/>
      <c r="I42" s="246">
        <f>ROUND(E42*H42,2)</f>
        <v>0</v>
      </c>
      <c r="J42" s="245"/>
      <c r="K42" s="246">
        <f>ROUND(E42*J42,2)</f>
        <v>0</v>
      </c>
      <c r="L42" s="246">
        <v>21</v>
      </c>
      <c r="M42" s="246">
        <f>G42*(1+L42/100)</f>
        <v>0</v>
      </c>
      <c r="N42" s="246">
        <v>0</v>
      </c>
      <c r="O42" s="246">
        <f>ROUND(E42*N42,2)</f>
        <v>0</v>
      </c>
      <c r="P42" s="246">
        <v>0</v>
      </c>
      <c r="Q42" s="246">
        <f>ROUND(E42*P42,2)</f>
        <v>0</v>
      </c>
      <c r="R42" s="246"/>
      <c r="S42" s="246" t="s">
        <v>418</v>
      </c>
      <c r="T42" s="247" t="s">
        <v>419</v>
      </c>
      <c r="U42" s="226">
        <v>0</v>
      </c>
      <c r="V42" s="226">
        <f>ROUND(E42*U42,2)</f>
        <v>0</v>
      </c>
      <c r="W42" s="226"/>
      <c r="X42" s="226" t="s">
        <v>317</v>
      </c>
      <c r="Y42" s="216"/>
      <c r="Z42" s="216"/>
      <c r="AA42" s="216"/>
      <c r="AB42" s="216"/>
      <c r="AC42" s="216"/>
      <c r="AD42" s="216"/>
      <c r="AE42" s="216"/>
      <c r="AF42" s="216"/>
      <c r="AG42" s="216" t="s">
        <v>1182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x14ac:dyDescent="0.2">
      <c r="A43" s="3"/>
      <c r="B43" s="4"/>
      <c r="C43" s="267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AE43">
        <v>15</v>
      </c>
      <c r="AF43">
        <v>21</v>
      </c>
      <c r="AG43" t="s">
        <v>227</v>
      </c>
    </row>
    <row r="44" spans="1:60" x14ac:dyDescent="0.2">
      <c r="A44" s="219"/>
      <c r="B44" s="220" t="s">
        <v>29</v>
      </c>
      <c r="C44" s="268"/>
      <c r="D44" s="221"/>
      <c r="E44" s="222"/>
      <c r="F44" s="222"/>
      <c r="G44" s="259">
        <f>G8</f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AE44">
        <f>SUMIF(L7:L42,AE43,G7:G42)</f>
        <v>0</v>
      </c>
      <c r="AF44">
        <f>SUMIF(L7:L42,AF43,G7:G42)</f>
        <v>0</v>
      </c>
      <c r="AG44" t="s">
        <v>538</v>
      </c>
    </row>
    <row r="45" spans="1:60" x14ac:dyDescent="0.2">
      <c r="C45" s="269"/>
      <c r="D45" s="10"/>
      <c r="AG45" t="s">
        <v>540</v>
      </c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QvqZ20ytgax1WGc+mrgckX9MuxnFcp6zlD//P5p8jTRB9zcr1/ffsKBov4PEk/q0SGRtH0dPFvY7VrwOuS3Yw==" saltValue="dlm3VpUVXgxgyvgrULcvgQ==" spinCount="100000" sheet="1"/>
  <mergeCells count="13">
    <mergeCell ref="C18:G18"/>
    <mergeCell ref="C11:G11"/>
    <mergeCell ref="C12:G12"/>
    <mergeCell ref="C13:G13"/>
    <mergeCell ref="C14:G14"/>
    <mergeCell ref="C16:G16"/>
    <mergeCell ref="C17:G17"/>
    <mergeCell ref="A1:G1"/>
    <mergeCell ref="C2:G2"/>
    <mergeCell ref="C3:G3"/>
    <mergeCell ref="C4:G4"/>
    <mergeCell ref="C9:G9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85</v>
      </c>
      <c r="C3" s="205" t="s">
        <v>86</v>
      </c>
      <c r="D3" s="203"/>
      <c r="E3" s="203"/>
      <c r="F3" s="203"/>
      <c r="G3" s="204"/>
      <c r="AC3" s="181" t="s">
        <v>1893</v>
      </c>
      <c r="AG3" t="s">
        <v>217</v>
      </c>
    </row>
    <row r="4" spans="1:60" ht="24.95" customHeight="1" x14ac:dyDescent="0.2">
      <c r="A4" s="206" t="s">
        <v>9</v>
      </c>
      <c r="B4" s="207" t="s">
        <v>91</v>
      </c>
      <c r="C4" s="208" t="s">
        <v>92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125</v>
      </c>
      <c r="C8" s="260" t="s">
        <v>1894</v>
      </c>
      <c r="D8" s="233"/>
      <c r="E8" s="234"/>
      <c r="F8" s="235"/>
      <c r="G8" s="235">
        <f>SUMIF(AG9:AG46,"&lt;&gt;NOR",G9:G46)</f>
        <v>0</v>
      </c>
      <c r="H8" s="235"/>
      <c r="I8" s="235">
        <f>SUM(I9:I46)</f>
        <v>0</v>
      </c>
      <c r="J8" s="235"/>
      <c r="K8" s="235">
        <f>SUM(K9:K46)</f>
        <v>0</v>
      </c>
      <c r="L8" s="235"/>
      <c r="M8" s="235">
        <f>SUM(M9:M46)</f>
        <v>0</v>
      </c>
      <c r="N8" s="235"/>
      <c r="O8" s="235">
        <f>SUM(O9:O46)</f>
        <v>0</v>
      </c>
      <c r="P8" s="235"/>
      <c r="Q8" s="235">
        <f>SUM(Q9:Q46)</f>
        <v>0</v>
      </c>
      <c r="R8" s="235"/>
      <c r="S8" s="235"/>
      <c r="T8" s="236"/>
      <c r="U8" s="230"/>
      <c r="V8" s="230">
        <f>SUM(V9:V46)</f>
        <v>0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2103</v>
      </c>
      <c r="C9" s="261" t="s">
        <v>2104</v>
      </c>
      <c r="D9" s="243" t="s">
        <v>603</v>
      </c>
      <c r="E9" s="244">
        <v>2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/>
      <c r="S9" s="246" t="s">
        <v>418</v>
      </c>
      <c r="T9" s="247" t="s">
        <v>419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1182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23"/>
      <c r="B10" s="224"/>
      <c r="C10" s="266" t="s">
        <v>2105</v>
      </c>
      <c r="D10" s="258"/>
      <c r="E10" s="258"/>
      <c r="F10" s="258"/>
      <c r="G10" s="258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284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4" t="s">
        <v>1916</v>
      </c>
      <c r="D11" s="250"/>
      <c r="E11" s="250"/>
      <c r="F11" s="250"/>
      <c r="G11" s="250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284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4" t="s">
        <v>1917</v>
      </c>
      <c r="D12" s="250"/>
      <c r="E12" s="250"/>
      <c r="F12" s="250"/>
      <c r="G12" s="250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284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64" t="s">
        <v>2106</v>
      </c>
      <c r="D13" s="250"/>
      <c r="E13" s="250"/>
      <c r="F13" s="250"/>
      <c r="G13" s="250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284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23"/>
      <c r="B14" s="224"/>
      <c r="C14" s="264" t="s">
        <v>1919</v>
      </c>
      <c r="D14" s="250"/>
      <c r="E14" s="250"/>
      <c r="F14" s="250"/>
      <c r="G14" s="250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284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23"/>
      <c r="B15" s="224"/>
      <c r="C15" s="264" t="s">
        <v>2107</v>
      </c>
      <c r="D15" s="250"/>
      <c r="E15" s="250"/>
      <c r="F15" s="250"/>
      <c r="G15" s="250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284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4" t="s">
        <v>2001</v>
      </c>
      <c r="D16" s="250"/>
      <c r="E16" s="250"/>
      <c r="F16" s="250"/>
      <c r="G16" s="250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284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41">
        <v>2</v>
      </c>
      <c r="B17" s="242" t="s">
        <v>2108</v>
      </c>
      <c r="C17" s="261" t="s">
        <v>2109</v>
      </c>
      <c r="D17" s="243" t="s">
        <v>603</v>
      </c>
      <c r="E17" s="244">
        <v>2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6">
        <v>0</v>
      </c>
      <c r="O17" s="246">
        <f>ROUND(E17*N17,2)</f>
        <v>0</v>
      </c>
      <c r="P17" s="246">
        <v>0</v>
      </c>
      <c r="Q17" s="246">
        <f>ROUND(E17*P17,2)</f>
        <v>0</v>
      </c>
      <c r="R17" s="246"/>
      <c r="S17" s="246" t="s">
        <v>418</v>
      </c>
      <c r="T17" s="247" t="s">
        <v>419</v>
      </c>
      <c r="U17" s="226">
        <v>0</v>
      </c>
      <c r="V17" s="226">
        <f>ROUND(E17*U17,2)</f>
        <v>0</v>
      </c>
      <c r="W17" s="226"/>
      <c r="X17" s="226" t="s">
        <v>317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1182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6" t="s">
        <v>2110</v>
      </c>
      <c r="D18" s="258"/>
      <c r="E18" s="258"/>
      <c r="F18" s="258"/>
      <c r="G18" s="258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284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23"/>
      <c r="B19" s="224"/>
      <c r="C19" s="264" t="s">
        <v>2111</v>
      </c>
      <c r="D19" s="250"/>
      <c r="E19" s="250"/>
      <c r="F19" s="250"/>
      <c r="G19" s="250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16"/>
      <c r="Z19" s="216"/>
      <c r="AA19" s="216"/>
      <c r="AB19" s="216"/>
      <c r="AC19" s="216"/>
      <c r="AD19" s="216"/>
      <c r="AE19" s="216"/>
      <c r="AF19" s="216"/>
      <c r="AG19" s="216" t="s">
        <v>284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4" t="s">
        <v>2112</v>
      </c>
      <c r="D20" s="250"/>
      <c r="E20" s="250"/>
      <c r="F20" s="250"/>
      <c r="G20" s="250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284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4" t="s">
        <v>2113</v>
      </c>
      <c r="D21" s="250"/>
      <c r="E21" s="250"/>
      <c r="F21" s="250"/>
      <c r="G21" s="250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284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4" t="s">
        <v>2114</v>
      </c>
      <c r="D22" s="250"/>
      <c r="E22" s="250"/>
      <c r="F22" s="250"/>
      <c r="G22" s="250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284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64" t="s">
        <v>2115</v>
      </c>
      <c r="D23" s="250"/>
      <c r="E23" s="250"/>
      <c r="F23" s="250"/>
      <c r="G23" s="250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284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23"/>
      <c r="B24" s="224"/>
      <c r="C24" s="264" t="s">
        <v>2116</v>
      </c>
      <c r="D24" s="250"/>
      <c r="E24" s="250"/>
      <c r="F24" s="250"/>
      <c r="G24" s="250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16"/>
      <c r="Z24" s="216"/>
      <c r="AA24" s="216"/>
      <c r="AB24" s="216"/>
      <c r="AC24" s="216"/>
      <c r="AD24" s="216"/>
      <c r="AE24" s="216"/>
      <c r="AF24" s="216"/>
      <c r="AG24" s="216" t="s">
        <v>284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41">
        <v>3</v>
      </c>
      <c r="B25" s="242" t="s">
        <v>2117</v>
      </c>
      <c r="C25" s="261" t="s">
        <v>2118</v>
      </c>
      <c r="D25" s="243" t="s">
        <v>2022</v>
      </c>
      <c r="E25" s="244">
        <v>1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6">
        <v>0</v>
      </c>
      <c r="O25" s="246">
        <f>ROUND(E25*N25,2)</f>
        <v>0</v>
      </c>
      <c r="P25" s="246">
        <v>0</v>
      </c>
      <c r="Q25" s="246">
        <f>ROUND(E25*P25,2)</f>
        <v>0</v>
      </c>
      <c r="R25" s="246"/>
      <c r="S25" s="246" t="s">
        <v>418</v>
      </c>
      <c r="T25" s="247" t="s">
        <v>419</v>
      </c>
      <c r="U25" s="226">
        <v>0</v>
      </c>
      <c r="V25" s="226">
        <f>ROUND(E25*U25,2)</f>
        <v>0</v>
      </c>
      <c r="W25" s="226"/>
      <c r="X25" s="226" t="s">
        <v>248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1191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23"/>
      <c r="B26" s="224"/>
      <c r="C26" s="266" t="s">
        <v>2119</v>
      </c>
      <c r="D26" s="258"/>
      <c r="E26" s="258"/>
      <c r="F26" s="258"/>
      <c r="G26" s="258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16"/>
      <c r="Z26" s="216"/>
      <c r="AA26" s="216"/>
      <c r="AB26" s="216"/>
      <c r="AC26" s="216"/>
      <c r="AD26" s="216"/>
      <c r="AE26" s="216"/>
      <c r="AF26" s="216"/>
      <c r="AG26" s="216" t="s">
        <v>284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23"/>
      <c r="B27" s="224"/>
      <c r="C27" s="264" t="s">
        <v>2120</v>
      </c>
      <c r="D27" s="250"/>
      <c r="E27" s="250"/>
      <c r="F27" s="250"/>
      <c r="G27" s="250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284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23"/>
      <c r="B28" s="224"/>
      <c r="C28" s="264" t="s">
        <v>2121</v>
      </c>
      <c r="D28" s="250"/>
      <c r="E28" s="250"/>
      <c r="F28" s="250"/>
      <c r="G28" s="250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284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23"/>
      <c r="B29" s="224"/>
      <c r="C29" s="264" t="s">
        <v>2122</v>
      </c>
      <c r="D29" s="250"/>
      <c r="E29" s="250"/>
      <c r="F29" s="250"/>
      <c r="G29" s="250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284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4" t="s">
        <v>2123</v>
      </c>
      <c r="D30" s="250"/>
      <c r="E30" s="250"/>
      <c r="F30" s="250"/>
      <c r="G30" s="250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284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4" t="s">
        <v>2054</v>
      </c>
      <c r="D31" s="250"/>
      <c r="E31" s="250"/>
      <c r="F31" s="250"/>
      <c r="G31" s="250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284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51">
        <v>4</v>
      </c>
      <c r="B32" s="252" t="s">
        <v>2124</v>
      </c>
      <c r="C32" s="265" t="s">
        <v>2125</v>
      </c>
      <c r="D32" s="253" t="s">
        <v>2022</v>
      </c>
      <c r="E32" s="254">
        <v>1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0</v>
      </c>
      <c r="O32" s="256">
        <f>ROUND(E32*N32,2)</f>
        <v>0</v>
      </c>
      <c r="P32" s="256">
        <v>0</v>
      </c>
      <c r="Q32" s="256">
        <f>ROUND(E32*P32,2)</f>
        <v>0</v>
      </c>
      <c r="R32" s="256"/>
      <c r="S32" s="256" t="s">
        <v>418</v>
      </c>
      <c r="T32" s="257" t="s">
        <v>419</v>
      </c>
      <c r="U32" s="226">
        <v>0</v>
      </c>
      <c r="V32" s="226">
        <f>ROUND(E32*U32,2)</f>
        <v>0</v>
      </c>
      <c r="W32" s="226"/>
      <c r="X32" s="226" t="s">
        <v>317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1182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5</v>
      </c>
      <c r="B33" s="252" t="s">
        <v>2126</v>
      </c>
      <c r="C33" s="265" t="s">
        <v>532</v>
      </c>
      <c r="D33" s="253" t="s">
        <v>2022</v>
      </c>
      <c r="E33" s="254">
        <v>1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1191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6</v>
      </c>
      <c r="B34" s="252" t="s">
        <v>2127</v>
      </c>
      <c r="C34" s="265" t="s">
        <v>2024</v>
      </c>
      <c r="D34" s="253" t="s">
        <v>2022</v>
      </c>
      <c r="E34" s="254">
        <v>1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0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</v>
      </c>
      <c r="V34" s="226">
        <f>ROUND(E34*U34,2)</f>
        <v>0</v>
      </c>
      <c r="W34" s="226"/>
      <c r="X34" s="226" t="s">
        <v>317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1182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41">
        <v>7</v>
      </c>
      <c r="B35" s="242" t="s">
        <v>2128</v>
      </c>
      <c r="C35" s="261" t="s">
        <v>2026</v>
      </c>
      <c r="D35" s="243" t="s">
        <v>603</v>
      </c>
      <c r="E35" s="244">
        <v>1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6">
        <v>0</v>
      </c>
      <c r="O35" s="246">
        <f>ROUND(E35*N35,2)</f>
        <v>0</v>
      </c>
      <c r="P35" s="246">
        <v>0</v>
      </c>
      <c r="Q35" s="246">
        <f>ROUND(E35*P35,2)</f>
        <v>0</v>
      </c>
      <c r="R35" s="246"/>
      <c r="S35" s="246" t="s">
        <v>418</v>
      </c>
      <c r="T35" s="247" t="s">
        <v>419</v>
      </c>
      <c r="U35" s="226">
        <v>0</v>
      </c>
      <c r="V35" s="226">
        <f>ROUND(E35*U35,2)</f>
        <v>0</v>
      </c>
      <c r="W35" s="226"/>
      <c r="X35" s="226" t="s">
        <v>317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1182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6" t="s">
        <v>2027</v>
      </c>
      <c r="D36" s="258"/>
      <c r="E36" s="258"/>
      <c r="F36" s="258"/>
      <c r="G36" s="258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284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23"/>
      <c r="B37" s="224"/>
      <c r="C37" s="264" t="s">
        <v>2028</v>
      </c>
      <c r="D37" s="250"/>
      <c r="E37" s="250"/>
      <c r="F37" s="250"/>
      <c r="G37" s="250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16"/>
      <c r="Z37" s="216"/>
      <c r="AA37" s="216"/>
      <c r="AB37" s="216"/>
      <c r="AC37" s="216"/>
      <c r="AD37" s="216"/>
      <c r="AE37" s="216"/>
      <c r="AF37" s="216"/>
      <c r="AG37" s="216" t="s">
        <v>284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41">
        <v>8</v>
      </c>
      <c r="B38" s="242" t="s">
        <v>2129</v>
      </c>
      <c r="C38" s="261" t="s">
        <v>2130</v>
      </c>
      <c r="D38" s="243" t="s">
        <v>2022</v>
      </c>
      <c r="E38" s="244">
        <v>1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6">
        <v>0</v>
      </c>
      <c r="O38" s="246">
        <f>ROUND(E38*N38,2)</f>
        <v>0</v>
      </c>
      <c r="P38" s="246">
        <v>0</v>
      </c>
      <c r="Q38" s="246">
        <f>ROUND(E38*P38,2)</f>
        <v>0</v>
      </c>
      <c r="R38" s="246"/>
      <c r="S38" s="246" t="s">
        <v>418</v>
      </c>
      <c r="T38" s="247" t="s">
        <v>419</v>
      </c>
      <c r="U38" s="226">
        <v>0</v>
      </c>
      <c r="V38" s="226">
        <f>ROUND(E38*U38,2)</f>
        <v>0</v>
      </c>
      <c r="W38" s="226"/>
      <c r="X38" s="226" t="s">
        <v>317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1182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6" t="s">
        <v>2131</v>
      </c>
      <c r="D39" s="258"/>
      <c r="E39" s="258"/>
      <c r="F39" s="258"/>
      <c r="G39" s="258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284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4" t="s">
        <v>2132</v>
      </c>
      <c r="D40" s="250"/>
      <c r="E40" s="250"/>
      <c r="F40" s="250"/>
      <c r="G40" s="250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284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4" t="s">
        <v>2133</v>
      </c>
      <c r="D41" s="250"/>
      <c r="E41" s="250"/>
      <c r="F41" s="250"/>
      <c r="G41" s="250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284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4" t="s">
        <v>2134</v>
      </c>
      <c r="D42" s="250"/>
      <c r="E42" s="250"/>
      <c r="F42" s="250"/>
      <c r="G42" s="250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284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23"/>
      <c r="B43" s="224"/>
      <c r="C43" s="264" t="s">
        <v>2135</v>
      </c>
      <c r="D43" s="250"/>
      <c r="E43" s="250"/>
      <c r="F43" s="250"/>
      <c r="G43" s="250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6"/>
      <c r="Z43" s="216"/>
      <c r="AA43" s="216"/>
      <c r="AB43" s="216"/>
      <c r="AC43" s="216"/>
      <c r="AD43" s="216"/>
      <c r="AE43" s="216"/>
      <c r="AF43" s="216"/>
      <c r="AG43" s="216" t="s">
        <v>284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4" t="s">
        <v>2136</v>
      </c>
      <c r="D44" s="250"/>
      <c r="E44" s="250"/>
      <c r="F44" s="250"/>
      <c r="G44" s="250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284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4" t="s">
        <v>2137</v>
      </c>
      <c r="D45" s="250"/>
      <c r="E45" s="250"/>
      <c r="F45" s="250"/>
      <c r="G45" s="250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284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41">
        <v>9</v>
      </c>
      <c r="B46" s="242" t="s">
        <v>2138</v>
      </c>
      <c r="C46" s="261" t="s">
        <v>2139</v>
      </c>
      <c r="D46" s="243" t="s">
        <v>603</v>
      </c>
      <c r="E46" s="244">
        <v>1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6">
        <v>0</v>
      </c>
      <c r="O46" s="246">
        <f>ROUND(E46*N46,2)</f>
        <v>0</v>
      </c>
      <c r="P46" s="246">
        <v>0</v>
      </c>
      <c r="Q46" s="246">
        <f>ROUND(E46*P46,2)</f>
        <v>0</v>
      </c>
      <c r="R46" s="246"/>
      <c r="S46" s="246" t="s">
        <v>418</v>
      </c>
      <c r="T46" s="247" t="s">
        <v>419</v>
      </c>
      <c r="U46" s="226">
        <v>0</v>
      </c>
      <c r="V46" s="226">
        <f>ROUND(E46*U46,2)</f>
        <v>0</v>
      </c>
      <c r="W46" s="226"/>
      <c r="X46" s="226" t="s">
        <v>317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1182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x14ac:dyDescent="0.2">
      <c r="A47" s="3"/>
      <c r="B47" s="4"/>
      <c r="C47" s="267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227</v>
      </c>
    </row>
    <row r="48" spans="1:60" x14ac:dyDescent="0.2">
      <c r="A48" s="219"/>
      <c r="B48" s="220" t="s">
        <v>29</v>
      </c>
      <c r="C48" s="268"/>
      <c r="D48" s="221"/>
      <c r="E48" s="222"/>
      <c r="F48" s="222"/>
      <c r="G48" s="259">
        <f>G8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538</v>
      </c>
    </row>
    <row r="49" spans="3:33" x14ac:dyDescent="0.2">
      <c r="C49" s="269"/>
      <c r="D49" s="10"/>
      <c r="AG49" t="s">
        <v>540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gpNwC7Op0y5qtyhOXrtCgaJOiHgtzDPIDN2Bm5QXfQ0I16wjxJOljCgBUUeIAY1wm9hFF6iKB5meKAuvizaJA==" saltValue="fJa1x8ZK1QmWYPylKPWguw==" spinCount="100000" sheet="1"/>
  <mergeCells count="33">
    <mergeCell ref="C43:G43"/>
    <mergeCell ref="C44:G44"/>
    <mergeCell ref="C45:G45"/>
    <mergeCell ref="C36:G36"/>
    <mergeCell ref="C37:G37"/>
    <mergeCell ref="C39:G39"/>
    <mergeCell ref="C40:G40"/>
    <mergeCell ref="C41:G41"/>
    <mergeCell ref="C42:G42"/>
    <mergeCell ref="C26:G26"/>
    <mergeCell ref="C27:G27"/>
    <mergeCell ref="C28:G28"/>
    <mergeCell ref="C29:G29"/>
    <mergeCell ref="C30:G30"/>
    <mergeCell ref="C31:G31"/>
    <mergeCell ref="C19:G19"/>
    <mergeCell ref="C20:G20"/>
    <mergeCell ref="C21:G21"/>
    <mergeCell ref="C22:G22"/>
    <mergeCell ref="C23:G23"/>
    <mergeCell ref="C24:G24"/>
    <mergeCell ref="C12:G12"/>
    <mergeCell ref="C13:G13"/>
    <mergeCell ref="C14:G14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4" t="s">
        <v>6</v>
      </c>
      <c r="B1" s="104"/>
      <c r="C1" s="105"/>
      <c r="D1" s="104"/>
      <c r="E1" s="104"/>
      <c r="F1" s="104"/>
      <c r="G1" s="104"/>
    </row>
    <row r="2" spans="1:7" ht="24.95" customHeight="1" x14ac:dyDescent="0.2">
      <c r="A2" s="50" t="s">
        <v>7</v>
      </c>
      <c r="B2" s="49"/>
      <c r="C2" s="106"/>
      <c r="D2" s="106"/>
      <c r="E2" s="106"/>
      <c r="F2" s="106"/>
      <c r="G2" s="107"/>
    </row>
    <row r="3" spans="1:7" ht="24.95" customHeight="1" x14ac:dyDescent="0.2">
      <c r="A3" s="50" t="s">
        <v>8</v>
      </c>
      <c r="B3" s="49"/>
      <c r="C3" s="106"/>
      <c r="D3" s="106"/>
      <c r="E3" s="106"/>
      <c r="F3" s="106"/>
      <c r="G3" s="107"/>
    </row>
    <row r="4" spans="1:7" ht="24.95" customHeight="1" x14ac:dyDescent="0.2">
      <c r="A4" s="50" t="s">
        <v>9</v>
      </c>
      <c r="B4" s="49"/>
      <c r="C4" s="106"/>
      <c r="D4" s="106"/>
      <c r="E4" s="106"/>
      <c r="F4" s="106"/>
      <c r="G4" s="107"/>
    </row>
    <row r="5" spans="1:7" x14ac:dyDescent="0.2">
      <c r="B5" s="4"/>
      <c r="C5" s="5"/>
      <c r="D5" s="6"/>
    </row>
  </sheetData>
  <sheetProtection algorithmName="SHA-512" hashValue="CPnK2kfODtgFE+g/4xZIC5RZOtcFetCcCKW73rLFkw85ia1AsqW1ai+jPIGwII+E62Nxy3MCcDrdxJubz5l8pQ==" saltValue="q5oZdscCX8dTMyX4dX3Rsg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53</v>
      </c>
      <c r="C4" s="208" t="s">
        <v>54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114</v>
      </c>
      <c r="C8" s="260" t="s">
        <v>116</v>
      </c>
      <c r="D8" s="233"/>
      <c r="E8" s="234"/>
      <c r="F8" s="235"/>
      <c r="G8" s="235">
        <f>SUMIF(AG9:AG88,"&lt;&gt;NOR",G9:G88)</f>
        <v>0</v>
      </c>
      <c r="H8" s="235"/>
      <c r="I8" s="235">
        <f>SUM(I9:I88)</f>
        <v>0</v>
      </c>
      <c r="J8" s="235"/>
      <c r="K8" s="235">
        <f>SUM(K9:K88)</f>
        <v>0</v>
      </c>
      <c r="L8" s="235"/>
      <c r="M8" s="235">
        <f>SUM(M9:M88)</f>
        <v>0</v>
      </c>
      <c r="N8" s="235"/>
      <c r="O8" s="235">
        <f>SUM(O9:O88)</f>
        <v>734.53</v>
      </c>
      <c r="P8" s="235"/>
      <c r="Q8" s="235">
        <f>SUM(Q9:Q88)</f>
        <v>0</v>
      </c>
      <c r="R8" s="235"/>
      <c r="S8" s="235"/>
      <c r="T8" s="236"/>
      <c r="U8" s="230"/>
      <c r="V8" s="230">
        <f>SUM(V9:V88)</f>
        <v>369.54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242</v>
      </c>
      <c r="C9" s="261" t="s">
        <v>243</v>
      </c>
      <c r="D9" s="243" t="s">
        <v>244</v>
      </c>
      <c r="E9" s="244">
        <v>108.8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 t="s">
        <v>245</v>
      </c>
      <c r="S9" s="246" t="s">
        <v>246</v>
      </c>
      <c r="T9" s="247" t="s">
        <v>247</v>
      </c>
      <c r="U9" s="226">
        <v>0.12</v>
      </c>
      <c r="V9" s="226">
        <f>ROUND(E9*U9,2)</f>
        <v>13.06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249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ht="33.75" outlineLevel="1" x14ac:dyDescent="0.2">
      <c r="A10" s="223"/>
      <c r="B10" s="224"/>
      <c r="C10" s="262" t="s">
        <v>250</v>
      </c>
      <c r="D10" s="249"/>
      <c r="E10" s="249"/>
      <c r="F10" s="249"/>
      <c r="G10" s="249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251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48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3" t="s">
        <v>252</v>
      </c>
      <c r="D11" s="228"/>
      <c r="E11" s="229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253</v>
      </c>
      <c r="AH11" s="216">
        <v>0</v>
      </c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3" t="s">
        <v>254</v>
      </c>
      <c r="D12" s="228"/>
      <c r="E12" s="229">
        <v>108.8</v>
      </c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253</v>
      </c>
      <c r="AH12" s="216">
        <v>0</v>
      </c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41">
        <v>2</v>
      </c>
      <c r="B13" s="242" t="s">
        <v>255</v>
      </c>
      <c r="C13" s="261" t="s">
        <v>256</v>
      </c>
      <c r="D13" s="243" t="s">
        <v>244</v>
      </c>
      <c r="E13" s="244">
        <v>108.8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6">
        <v>0</v>
      </c>
      <c r="O13" s="246">
        <f>ROUND(E13*N13,2)</f>
        <v>0</v>
      </c>
      <c r="P13" s="246">
        <v>0</v>
      </c>
      <c r="Q13" s="246">
        <f>ROUND(E13*P13,2)</f>
        <v>0</v>
      </c>
      <c r="R13" s="246" t="s">
        <v>245</v>
      </c>
      <c r="S13" s="246" t="s">
        <v>246</v>
      </c>
      <c r="T13" s="247" t="s">
        <v>247</v>
      </c>
      <c r="U13" s="226">
        <v>4.3099999999999999E-2</v>
      </c>
      <c r="V13" s="226">
        <f>ROUND(E13*U13,2)</f>
        <v>4.6900000000000004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249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ht="33.75" outlineLevel="1" x14ac:dyDescent="0.2">
      <c r="A14" s="223"/>
      <c r="B14" s="224"/>
      <c r="C14" s="262" t="s">
        <v>250</v>
      </c>
      <c r="D14" s="249"/>
      <c r="E14" s="249"/>
      <c r="F14" s="249"/>
      <c r="G14" s="249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251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48" t="str">
        <f>C14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41">
        <v>3</v>
      </c>
      <c r="B15" s="242" t="s">
        <v>257</v>
      </c>
      <c r="C15" s="261" t="s">
        <v>258</v>
      </c>
      <c r="D15" s="243" t="s">
        <v>244</v>
      </c>
      <c r="E15" s="244">
        <v>25.856999999999999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6">
        <v>0</v>
      </c>
      <c r="O15" s="246">
        <f>ROUND(E15*N15,2)</f>
        <v>0</v>
      </c>
      <c r="P15" s="246">
        <v>0</v>
      </c>
      <c r="Q15" s="246">
        <f>ROUND(E15*P15,2)</f>
        <v>0</v>
      </c>
      <c r="R15" s="246" t="s">
        <v>245</v>
      </c>
      <c r="S15" s="246" t="s">
        <v>246</v>
      </c>
      <c r="T15" s="247" t="s">
        <v>247</v>
      </c>
      <c r="U15" s="226">
        <v>0.36499999999999999</v>
      </c>
      <c r="V15" s="226">
        <f>ROUND(E15*U15,2)</f>
        <v>9.44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249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ht="33.75" outlineLevel="1" x14ac:dyDescent="0.2">
      <c r="A16" s="223"/>
      <c r="B16" s="224"/>
      <c r="C16" s="262" t="s">
        <v>259</v>
      </c>
      <c r="D16" s="249"/>
      <c r="E16" s="249"/>
      <c r="F16" s="249"/>
      <c r="G16" s="249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251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48" t="str">
        <f>C16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23"/>
      <c r="B17" s="224"/>
      <c r="C17" s="263" t="s">
        <v>260</v>
      </c>
      <c r="D17" s="228"/>
      <c r="E17" s="229">
        <v>14.4495</v>
      </c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253</v>
      </c>
      <c r="AH17" s="216">
        <v>0</v>
      </c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3" t="s">
        <v>261</v>
      </c>
      <c r="D18" s="228"/>
      <c r="E18" s="229">
        <v>11.407500000000001</v>
      </c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253</v>
      </c>
      <c r="AH18" s="216">
        <v>0</v>
      </c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41">
        <v>4</v>
      </c>
      <c r="B19" s="242" t="s">
        <v>262</v>
      </c>
      <c r="C19" s="261" t="s">
        <v>263</v>
      </c>
      <c r="D19" s="243" t="s">
        <v>244</v>
      </c>
      <c r="E19" s="244">
        <v>67.248000000000005</v>
      </c>
      <c r="F19" s="245"/>
      <c r="G19" s="246">
        <f>ROUND(E19*F19,2)</f>
        <v>0</v>
      </c>
      <c r="H19" s="245"/>
      <c r="I19" s="246">
        <f>ROUND(E19*H19,2)</f>
        <v>0</v>
      </c>
      <c r="J19" s="245"/>
      <c r="K19" s="246">
        <f>ROUND(E19*J19,2)</f>
        <v>0</v>
      </c>
      <c r="L19" s="246">
        <v>21</v>
      </c>
      <c r="M19" s="246">
        <f>G19*(1+L19/100)</f>
        <v>0</v>
      </c>
      <c r="N19" s="246">
        <v>0</v>
      </c>
      <c r="O19" s="246">
        <f>ROUND(E19*N19,2)</f>
        <v>0</v>
      </c>
      <c r="P19" s="246">
        <v>0</v>
      </c>
      <c r="Q19" s="246">
        <f>ROUND(E19*P19,2)</f>
        <v>0</v>
      </c>
      <c r="R19" s="246" t="s">
        <v>245</v>
      </c>
      <c r="S19" s="246" t="s">
        <v>246</v>
      </c>
      <c r="T19" s="247" t="s">
        <v>247</v>
      </c>
      <c r="U19" s="226">
        <v>0.2</v>
      </c>
      <c r="V19" s="226">
        <f>ROUND(E19*U19,2)</f>
        <v>13.45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249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ht="33.75" outlineLevel="1" x14ac:dyDescent="0.2">
      <c r="A20" s="223"/>
      <c r="B20" s="224"/>
      <c r="C20" s="262" t="s">
        <v>259</v>
      </c>
      <c r="D20" s="249"/>
      <c r="E20" s="249"/>
      <c r="F20" s="249"/>
      <c r="G20" s="249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251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48" t="str">
        <f>C20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3" t="s">
        <v>252</v>
      </c>
      <c r="D21" s="228"/>
      <c r="E21" s="229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253</v>
      </c>
      <c r="AH21" s="216">
        <v>0</v>
      </c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3" t="s">
        <v>264</v>
      </c>
      <c r="D22" s="228"/>
      <c r="E22" s="229">
        <v>30.167999999999999</v>
      </c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253</v>
      </c>
      <c r="AH22" s="216">
        <v>0</v>
      </c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63" t="s">
        <v>265</v>
      </c>
      <c r="D23" s="228"/>
      <c r="E23" s="229">
        <v>37.08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253</v>
      </c>
      <c r="AH23" s="216">
        <v>0</v>
      </c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41">
        <v>5</v>
      </c>
      <c r="B24" s="242" t="s">
        <v>266</v>
      </c>
      <c r="C24" s="261" t="s">
        <v>267</v>
      </c>
      <c r="D24" s="243" t="s">
        <v>244</v>
      </c>
      <c r="E24" s="244">
        <v>67.248000000000005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6">
        <v>0</v>
      </c>
      <c r="O24" s="246">
        <f>ROUND(E24*N24,2)</f>
        <v>0</v>
      </c>
      <c r="P24" s="246">
        <v>0</v>
      </c>
      <c r="Q24" s="246">
        <f>ROUND(E24*P24,2)</f>
        <v>0</v>
      </c>
      <c r="R24" s="246" t="s">
        <v>245</v>
      </c>
      <c r="S24" s="246" t="s">
        <v>246</v>
      </c>
      <c r="T24" s="247" t="s">
        <v>247</v>
      </c>
      <c r="U24" s="226">
        <v>8.4000000000000005E-2</v>
      </c>
      <c r="V24" s="226">
        <f>ROUND(E24*U24,2)</f>
        <v>5.65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249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ht="33.75" outlineLevel="1" x14ac:dyDescent="0.2">
      <c r="A25" s="223"/>
      <c r="B25" s="224"/>
      <c r="C25" s="262" t="s">
        <v>259</v>
      </c>
      <c r="D25" s="249"/>
      <c r="E25" s="249"/>
      <c r="F25" s="249"/>
      <c r="G25" s="249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251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48" t="str">
        <f>C25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41">
        <v>6</v>
      </c>
      <c r="B26" s="242" t="s">
        <v>266</v>
      </c>
      <c r="C26" s="261" t="s">
        <v>267</v>
      </c>
      <c r="D26" s="243" t="s">
        <v>244</v>
      </c>
      <c r="E26" s="244">
        <v>25.856999999999999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6">
        <v>0</v>
      </c>
      <c r="O26" s="246">
        <f>ROUND(E26*N26,2)</f>
        <v>0</v>
      </c>
      <c r="P26" s="246">
        <v>0</v>
      </c>
      <c r="Q26" s="246">
        <f>ROUND(E26*P26,2)</f>
        <v>0</v>
      </c>
      <c r="R26" s="246" t="s">
        <v>245</v>
      </c>
      <c r="S26" s="246" t="s">
        <v>246</v>
      </c>
      <c r="T26" s="247" t="s">
        <v>247</v>
      </c>
      <c r="U26" s="226">
        <v>8.4000000000000005E-2</v>
      </c>
      <c r="V26" s="226">
        <f>ROUND(E26*U26,2)</f>
        <v>2.17</v>
      </c>
      <c r="W26" s="226"/>
      <c r="X26" s="226" t="s">
        <v>248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249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ht="33.75" outlineLevel="1" x14ac:dyDescent="0.2">
      <c r="A27" s="223"/>
      <c r="B27" s="224"/>
      <c r="C27" s="262" t="s">
        <v>259</v>
      </c>
      <c r="D27" s="249"/>
      <c r="E27" s="249"/>
      <c r="F27" s="249"/>
      <c r="G27" s="249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251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48" t="str">
        <f>C27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41">
        <v>7</v>
      </c>
      <c r="B28" s="242" t="s">
        <v>268</v>
      </c>
      <c r="C28" s="261" t="s">
        <v>269</v>
      </c>
      <c r="D28" s="243" t="s">
        <v>244</v>
      </c>
      <c r="E28" s="244">
        <v>25.856999999999999</v>
      </c>
      <c r="F28" s="245"/>
      <c r="G28" s="246">
        <f>ROUND(E28*F28,2)</f>
        <v>0</v>
      </c>
      <c r="H28" s="245"/>
      <c r="I28" s="246">
        <f>ROUND(E28*H28,2)</f>
        <v>0</v>
      </c>
      <c r="J28" s="245"/>
      <c r="K28" s="246">
        <f>ROUND(E28*J28,2)</f>
        <v>0</v>
      </c>
      <c r="L28" s="246">
        <v>21</v>
      </c>
      <c r="M28" s="246">
        <f>G28*(1+L28/100)</f>
        <v>0</v>
      </c>
      <c r="N28" s="246">
        <v>0</v>
      </c>
      <c r="O28" s="246">
        <f>ROUND(E28*N28,2)</f>
        <v>0</v>
      </c>
      <c r="P28" s="246">
        <v>0</v>
      </c>
      <c r="Q28" s="246">
        <f>ROUND(E28*P28,2)</f>
        <v>0</v>
      </c>
      <c r="R28" s="246" t="s">
        <v>245</v>
      </c>
      <c r="S28" s="246" t="s">
        <v>246</v>
      </c>
      <c r="T28" s="247" t="s">
        <v>247</v>
      </c>
      <c r="U28" s="226">
        <v>0.34499999999999997</v>
      </c>
      <c r="V28" s="226">
        <f>ROUND(E28*U28,2)</f>
        <v>8.92</v>
      </c>
      <c r="W28" s="226"/>
      <c r="X28" s="226" t="s">
        <v>248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249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23"/>
      <c r="B29" s="224"/>
      <c r="C29" s="262" t="s">
        <v>270</v>
      </c>
      <c r="D29" s="249"/>
      <c r="E29" s="249"/>
      <c r="F29" s="249"/>
      <c r="G29" s="249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251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48" t="str">
        <f>C29</f>
        <v>bez naložení do dopravní nádoby, ale s vyprázdněním dopravní nádoby na hromadu nebo na dopravní prostředek,</v>
      </c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3" t="s">
        <v>271</v>
      </c>
      <c r="D30" s="228"/>
      <c r="E30" s="229">
        <v>25.856999999999999</v>
      </c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253</v>
      </c>
      <c r="AH30" s="216">
        <v>0</v>
      </c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ht="22.5" outlineLevel="1" x14ac:dyDescent="0.2">
      <c r="A31" s="241">
        <v>8</v>
      </c>
      <c r="B31" s="242" t="s">
        <v>272</v>
      </c>
      <c r="C31" s="261" t="s">
        <v>273</v>
      </c>
      <c r="D31" s="243" t="s">
        <v>244</v>
      </c>
      <c r="E31" s="244">
        <v>25.856999999999999</v>
      </c>
      <c r="F31" s="245"/>
      <c r="G31" s="246">
        <f>ROUND(E31*F31,2)</f>
        <v>0</v>
      </c>
      <c r="H31" s="245"/>
      <c r="I31" s="246">
        <f>ROUND(E31*H31,2)</f>
        <v>0</v>
      </c>
      <c r="J31" s="245"/>
      <c r="K31" s="246">
        <f>ROUND(E31*J31,2)</f>
        <v>0</v>
      </c>
      <c r="L31" s="246">
        <v>21</v>
      </c>
      <c r="M31" s="246">
        <f>G31*(1+L31/100)</f>
        <v>0</v>
      </c>
      <c r="N31" s="246">
        <v>0</v>
      </c>
      <c r="O31" s="246">
        <f>ROUND(E31*N31,2)</f>
        <v>0</v>
      </c>
      <c r="P31" s="246">
        <v>0</v>
      </c>
      <c r="Q31" s="246">
        <f>ROUND(E31*P31,2)</f>
        <v>0</v>
      </c>
      <c r="R31" s="246" t="s">
        <v>245</v>
      </c>
      <c r="S31" s="246" t="s">
        <v>246</v>
      </c>
      <c r="T31" s="247" t="s">
        <v>247</v>
      </c>
      <c r="U31" s="226">
        <v>1.0999999999999999E-2</v>
      </c>
      <c r="V31" s="226">
        <f>ROUND(E31*U31,2)</f>
        <v>0.28000000000000003</v>
      </c>
      <c r="W31" s="226"/>
      <c r="X31" s="226" t="s">
        <v>248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249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23"/>
      <c r="B32" s="224"/>
      <c r="C32" s="262" t="s">
        <v>274</v>
      </c>
      <c r="D32" s="249"/>
      <c r="E32" s="249"/>
      <c r="F32" s="249"/>
      <c r="G32" s="249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16"/>
      <c r="Z32" s="216"/>
      <c r="AA32" s="216"/>
      <c r="AB32" s="216"/>
      <c r="AC32" s="216"/>
      <c r="AD32" s="216"/>
      <c r="AE32" s="216"/>
      <c r="AF32" s="216"/>
      <c r="AG32" s="216" t="s">
        <v>251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23"/>
      <c r="B33" s="224"/>
      <c r="C33" s="263" t="s">
        <v>271</v>
      </c>
      <c r="D33" s="228"/>
      <c r="E33" s="229">
        <v>25.856999999999999</v>
      </c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16"/>
      <c r="Z33" s="216"/>
      <c r="AA33" s="216"/>
      <c r="AB33" s="216"/>
      <c r="AC33" s="216"/>
      <c r="AD33" s="216"/>
      <c r="AE33" s="216"/>
      <c r="AF33" s="216"/>
      <c r="AG33" s="216" t="s">
        <v>253</v>
      </c>
      <c r="AH33" s="216">
        <v>0</v>
      </c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ht="22.5" outlineLevel="1" x14ac:dyDescent="0.2">
      <c r="A34" s="241">
        <v>9</v>
      </c>
      <c r="B34" s="242" t="s">
        <v>272</v>
      </c>
      <c r="C34" s="261" t="s">
        <v>273</v>
      </c>
      <c r="D34" s="243" t="s">
        <v>244</v>
      </c>
      <c r="E34" s="244">
        <v>176.048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6">
        <v>0</v>
      </c>
      <c r="O34" s="246">
        <f>ROUND(E34*N34,2)</f>
        <v>0</v>
      </c>
      <c r="P34" s="246">
        <v>0</v>
      </c>
      <c r="Q34" s="246">
        <f>ROUND(E34*P34,2)</f>
        <v>0</v>
      </c>
      <c r="R34" s="246" t="s">
        <v>245</v>
      </c>
      <c r="S34" s="246" t="s">
        <v>246</v>
      </c>
      <c r="T34" s="247" t="s">
        <v>247</v>
      </c>
      <c r="U34" s="226">
        <v>1.0999999999999999E-2</v>
      </c>
      <c r="V34" s="226">
        <f>ROUND(E34*U34,2)</f>
        <v>1.94</v>
      </c>
      <c r="W34" s="226"/>
      <c r="X34" s="226" t="s">
        <v>248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249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23"/>
      <c r="B35" s="224"/>
      <c r="C35" s="262" t="s">
        <v>274</v>
      </c>
      <c r="D35" s="249"/>
      <c r="E35" s="249"/>
      <c r="F35" s="249"/>
      <c r="G35" s="249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16"/>
      <c r="Z35" s="216"/>
      <c r="AA35" s="216"/>
      <c r="AB35" s="216"/>
      <c r="AC35" s="216"/>
      <c r="AD35" s="216"/>
      <c r="AE35" s="216"/>
      <c r="AF35" s="216"/>
      <c r="AG35" s="216" t="s">
        <v>251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3" t="s">
        <v>275</v>
      </c>
      <c r="D36" s="228"/>
      <c r="E36" s="229">
        <v>176.048</v>
      </c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253</v>
      </c>
      <c r="AH36" s="216">
        <v>0</v>
      </c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ht="22.5" outlineLevel="1" x14ac:dyDescent="0.2">
      <c r="A37" s="241">
        <v>10</v>
      </c>
      <c r="B37" s="242" t="s">
        <v>276</v>
      </c>
      <c r="C37" s="261" t="s">
        <v>277</v>
      </c>
      <c r="D37" s="243" t="s">
        <v>244</v>
      </c>
      <c r="E37" s="244">
        <v>25.856999999999999</v>
      </c>
      <c r="F37" s="245"/>
      <c r="G37" s="246">
        <f>ROUND(E37*F37,2)</f>
        <v>0</v>
      </c>
      <c r="H37" s="245"/>
      <c r="I37" s="246">
        <f>ROUND(E37*H37,2)</f>
        <v>0</v>
      </c>
      <c r="J37" s="245"/>
      <c r="K37" s="246">
        <f>ROUND(E37*J37,2)</f>
        <v>0</v>
      </c>
      <c r="L37" s="246">
        <v>21</v>
      </c>
      <c r="M37" s="246">
        <f>G37*(1+L37/100)</f>
        <v>0</v>
      </c>
      <c r="N37" s="246">
        <v>0</v>
      </c>
      <c r="O37" s="246">
        <f>ROUND(E37*N37,2)</f>
        <v>0</v>
      </c>
      <c r="P37" s="246">
        <v>0</v>
      </c>
      <c r="Q37" s="246">
        <f>ROUND(E37*P37,2)</f>
        <v>0</v>
      </c>
      <c r="R37" s="246" t="s">
        <v>245</v>
      </c>
      <c r="S37" s="246" t="s">
        <v>246</v>
      </c>
      <c r="T37" s="247" t="s">
        <v>247</v>
      </c>
      <c r="U37" s="226">
        <v>0.65200000000000002</v>
      </c>
      <c r="V37" s="226">
        <f>ROUND(E37*U37,2)</f>
        <v>16.86</v>
      </c>
      <c r="W37" s="226"/>
      <c r="X37" s="226" t="s">
        <v>248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249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23"/>
      <c r="B38" s="224"/>
      <c r="C38" s="263" t="s">
        <v>271</v>
      </c>
      <c r="D38" s="228"/>
      <c r="E38" s="229">
        <v>25.856999999999999</v>
      </c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253</v>
      </c>
      <c r="AH38" s="216">
        <v>0</v>
      </c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ht="22.5" outlineLevel="1" x14ac:dyDescent="0.2">
      <c r="A39" s="241">
        <v>11</v>
      </c>
      <c r="B39" s="242" t="s">
        <v>278</v>
      </c>
      <c r="C39" s="261" t="s">
        <v>279</v>
      </c>
      <c r="D39" s="243" t="s">
        <v>244</v>
      </c>
      <c r="E39" s="244">
        <v>176.048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6">
        <v>0</v>
      </c>
      <c r="O39" s="246">
        <f>ROUND(E39*N39,2)</f>
        <v>0</v>
      </c>
      <c r="P39" s="246">
        <v>0</v>
      </c>
      <c r="Q39" s="246">
        <f>ROUND(E39*P39,2)</f>
        <v>0</v>
      </c>
      <c r="R39" s="246" t="s">
        <v>245</v>
      </c>
      <c r="S39" s="246" t="s">
        <v>246</v>
      </c>
      <c r="T39" s="247" t="s">
        <v>247</v>
      </c>
      <c r="U39" s="226">
        <v>5.2999999999999999E-2</v>
      </c>
      <c r="V39" s="226">
        <f>ROUND(E39*U39,2)</f>
        <v>9.33</v>
      </c>
      <c r="W39" s="226"/>
      <c r="X39" s="226" t="s">
        <v>248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249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3" t="s">
        <v>275</v>
      </c>
      <c r="D40" s="228"/>
      <c r="E40" s="229">
        <v>176.048</v>
      </c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253</v>
      </c>
      <c r="AH40" s="216">
        <v>0</v>
      </c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ht="22.5" outlineLevel="1" x14ac:dyDescent="0.2">
      <c r="A41" s="241">
        <v>12</v>
      </c>
      <c r="B41" s="242" t="s">
        <v>280</v>
      </c>
      <c r="C41" s="261" t="s">
        <v>281</v>
      </c>
      <c r="D41" s="243" t="s">
        <v>244</v>
      </c>
      <c r="E41" s="244">
        <v>147.72319999999999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6">
        <v>0</v>
      </c>
      <c r="O41" s="246">
        <f>ROUND(E41*N41,2)</f>
        <v>0</v>
      </c>
      <c r="P41" s="246">
        <v>0</v>
      </c>
      <c r="Q41" s="246">
        <f>ROUND(E41*P41,2)</f>
        <v>0</v>
      </c>
      <c r="R41" s="246" t="s">
        <v>245</v>
      </c>
      <c r="S41" s="246" t="s">
        <v>246</v>
      </c>
      <c r="T41" s="247" t="s">
        <v>247</v>
      </c>
      <c r="U41" s="226">
        <v>0.20200000000000001</v>
      </c>
      <c r="V41" s="226">
        <f>ROUND(E41*U41,2)</f>
        <v>29.84</v>
      </c>
      <c r="W41" s="226"/>
      <c r="X41" s="226" t="s">
        <v>248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249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2" t="s">
        <v>282</v>
      </c>
      <c r="D42" s="249"/>
      <c r="E42" s="249"/>
      <c r="F42" s="249"/>
      <c r="G42" s="249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251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23"/>
      <c r="B43" s="224"/>
      <c r="C43" s="264" t="s">
        <v>283</v>
      </c>
      <c r="D43" s="250"/>
      <c r="E43" s="250"/>
      <c r="F43" s="250"/>
      <c r="G43" s="250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6"/>
      <c r="Z43" s="216"/>
      <c r="AA43" s="216"/>
      <c r="AB43" s="216"/>
      <c r="AC43" s="216"/>
      <c r="AD43" s="216"/>
      <c r="AE43" s="216"/>
      <c r="AF43" s="216"/>
      <c r="AG43" s="216" t="s">
        <v>284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3" t="s">
        <v>285</v>
      </c>
      <c r="D44" s="228"/>
      <c r="E44" s="229">
        <v>28.058</v>
      </c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253</v>
      </c>
      <c r="AH44" s="216">
        <v>0</v>
      </c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3" t="s">
        <v>286</v>
      </c>
      <c r="D45" s="228"/>
      <c r="E45" s="229">
        <v>28.219200000000001</v>
      </c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253</v>
      </c>
      <c r="AH45" s="216">
        <v>0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23"/>
      <c r="B46" s="224"/>
      <c r="C46" s="263" t="s">
        <v>287</v>
      </c>
      <c r="D46" s="228"/>
      <c r="E46" s="229">
        <v>53.527000000000001</v>
      </c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6"/>
      <c r="Z46" s="216"/>
      <c r="AA46" s="216"/>
      <c r="AB46" s="216"/>
      <c r="AC46" s="216"/>
      <c r="AD46" s="216"/>
      <c r="AE46" s="216"/>
      <c r="AF46" s="216"/>
      <c r="AG46" s="216" t="s">
        <v>253</v>
      </c>
      <c r="AH46" s="216">
        <v>0</v>
      </c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23"/>
      <c r="B47" s="224"/>
      <c r="C47" s="263" t="s">
        <v>288</v>
      </c>
      <c r="D47" s="228"/>
      <c r="E47" s="229">
        <v>37.918999999999997</v>
      </c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16"/>
      <c r="Z47" s="216"/>
      <c r="AA47" s="216"/>
      <c r="AB47" s="216"/>
      <c r="AC47" s="216"/>
      <c r="AD47" s="216"/>
      <c r="AE47" s="216"/>
      <c r="AF47" s="216"/>
      <c r="AG47" s="216" t="s">
        <v>253</v>
      </c>
      <c r="AH47" s="216">
        <v>0</v>
      </c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ht="22.5" outlineLevel="1" x14ac:dyDescent="0.2">
      <c r="A48" s="241">
        <v>13</v>
      </c>
      <c r="B48" s="242" t="s">
        <v>280</v>
      </c>
      <c r="C48" s="261" t="s">
        <v>281</v>
      </c>
      <c r="D48" s="243" t="s">
        <v>244</v>
      </c>
      <c r="E48" s="244">
        <v>68.805899999999994</v>
      </c>
      <c r="F48" s="245"/>
      <c r="G48" s="246">
        <f>ROUND(E48*F48,2)</f>
        <v>0</v>
      </c>
      <c r="H48" s="245"/>
      <c r="I48" s="246">
        <f>ROUND(E48*H48,2)</f>
        <v>0</v>
      </c>
      <c r="J48" s="245"/>
      <c r="K48" s="246">
        <f>ROUND(E48*J48,2)</f>
        <v>0</v>
      </c>
      <c r="L48" s="246">
        <v>21</v>
      </c>
      <c r="M48" s="246">
        <f>G48*(1+L48/100)</f>
        <v>0</v>
      </c>
      <c r="N48" s="246">
        <v>0</v>
      </c>
      <c r="O48" s="246">
        <f>ROUND(E48*N48,2)</f>
        <v>0</v>
      </c>
      <c r="P48" s="246">
        <v>0</v>
      </c>
      <c r="Q48" s="246">
        <f>ROUND(E48*P48,2)</f>
        <v>0</v>
      </c>
      <c r="R48" s="246" t="s">
        <v>245</v>
      </c>
      <c r="S48" s="246" t="s">
        <v>246</v>
      </c>
      <c r="T48" s="247" t="s">
        <v>247</v>
      </c>
      <c r="U48" s="226">
        <v>0.20200000000000001</v>
      </c>
      <c r="V48" s="226">
        <f>ROUND(E48*U48,2)</f>
        <v>13.9</v>
      </c>
      <c r="W48" s="226"/>
      <c r="X48" s="226" t="s">
        <v>248</v>
      </c>
      <c r="Y48" s="216"/>
      <c r="Z48" s="216"/>
      <c r="AA48" s="216"/>
      <c r="AB48" s="216"/>
      <c r="AC48" s="216"/>
      <c r="AD48" s="216"/>
      <c r="AE48" s="216"/>
      <c r="AF48" s="216"/>
      <c r="AG48" s="216" t="s">
        <v>249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2" t="s">
        <v>282</v>
      </c>
      <c r="D49" s="249"/>
      <c r="E49" s="249"/>
      <c r="F49" s="249"/>
      <c r="G49" s="249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251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23"/>
      <c r="B50" s="224"/>
      <c r="C50" s="264" t="s">
        <v>283</v>
      </c>
      <c r="D50" s="250"/>
      <c r="E50" s="250"/>
      <c r="F50" s="250"/>
      <c r="G50" s="250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16"/>
      <c r="Z50" s="216"/>
      <c r="AA50" s="216"/>
      <c r="AB50" s="216"/>
      <c r="AC50" s="216"/>
      <c r="AD50" s="216"/>
      <c r="AE50" s="216"/>
      <c r="AF50" s="216"/>
      <c r="AG50" s="216" t="s">
        <v>284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23"/>
      <c r="B51" s="224"/>
      <c r="C51" s="263" t="s">
        <v>289</v>
      </c>
      <c r="D51" s="228"/>
      <c r="E51" s="229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16"/>
      <c r="Z51" s="216"/>
      <c r="AA51" s="216"/>
      <c r="AB51" s="216"/>
      <c r="AC51" s="216"/>
      <c r="AD51" s="216"/>
      <c r="AE51" s="216"/>
      <c r="AF51" s="216"/>
      <c r="AG51" s="216" t="s">
        <v>253</v>
      </c>
      <c r="AH51" s="216">
        <v>0</v>
      </c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23"/>
      <c r="B52" s="224"/>
      <c r="C52" s="263" t="s">
        <v>290</v>
      </c>
      <c r="D52" s="228"/>
      <c r="E52" s="229">
        <v>12.311999999999999</v>
      </c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253</v>
      </c>
      <c r="AH52" s="216">
        <v>0</v>
      </c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23"/>
      <c r="B53" s="224"/>
      <c r="C53" s="263" t="s">
        <v>291</v>
      </c>
      <c r="D53" s="228"/>
      <c r="E53" s="229">
        <v>16.297499999999999</v>
      </c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16"/>
      <c r="Z53" s="216"/>
      <c r="AA53" s="216"/>
      <c r="AB53" s="216"/>
      <c r="AC53" s="216"/>
      <c r="AD53" s="216"/>
      <c r="AE53" s="216"/>
      <c r="AF53" s="216"/>
      <c r="AG53" s="216" t="s">
        <v>253</v>
      </c>
      <c r="AH53" s="216">
        <v>0</v>
      </c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outlineLevel="1" x14ac:dyDescent="0.2">
      <c r="A54" s="223"/>
      <c r="B54" s="224"/>
      <c r="C54" s="263" t="s">
        <v>292</v>
      </c>
      <c r="D54" s="228"/>
      <c r="E54" s="229">
        <v>6.7160000000000002</v>
      </c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16"/>
      <c r="Z54" s="216"/>
      <c r="AA54" s="216"/>
      <c r="AB54" s="216"/>
      <c r="AC54" s="216"/>
      <c r="AD54" s="216"/>
      <c r="AE54" s="216"/>
      <c r="AF54" s="216"/>
      <c r="AG54" s="216" t="s">
        <v>253</v>
      </c>
      <c r="AH54" s="216">
        <v>0</v>
      </c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outlineLevel="1" x14ac:dyDescent="0.2">
      <c r="A55" s="223"/>
      <c r="B55" s="224"/>
      <c r="C55" s="263" t="s">
        <v>293</v>
      </c>
      <c r="D55" s="228"/>
      <c r="E55" s="229">
        <v>13.662000000000001</v>
      </c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16"/>
      <c r="Z55" s="216"/>
      <c r="AA55" s="216"/>
      <c r="AB55" s="216"/>
      <c r="AC55" s="216"/>
      <c r="AD55" s="216"/>
      <c r="AE55" s="216"/>
      <c r="AF55" s="216"/>
      <c r="AG55" s="216" t="s">
        <v>253</v>
      </c>
      <c r="AH55" s="216">
        <v>0</v>
      </c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23"/>
      <c r="B56" s="224"/>
      <c r="C56" s="263" t="s">
        <v>294</v>
      </c>
      <c r="D56" s="228"/>
      <c r="E56" s="229">
        <v>12.698399999999999</v>
      </c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16"/>
      <c r="Z56" s="216"/>
      <c r="AA56" s="216"/>
      <c r="AB56" s="216"/>
      <c r="AC56" s="216"/>
      <c r="AD56" s="216"/>
      <c r="AE56" s="216"/>
      <c r="AF56" s="216"/>
      <c r="AG56" s="216" t="s">
        <v>253</v>
      </c>
      <c r="AH56" s="216">
        <v>0</v>
      </c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3" t="s">
        <v>295</v>
      </c>
      <c r="D57" s="228"/>
      <c r="E57" s="229">
        <v>2.12</v>
      </c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253</v>
      </c>
      <c r="AH57" s="216">
        <v>0</v>
      </c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3" t="s">
        <v>296</v>
      </c>
      <c r="D58" s="228"/>
      <c r="E58" s="229">
        <v>5</v>
      </c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253</v>
      </c>
      <c r="AH58" s="216">
        <v>0</v>
      </c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ht="22.5" outlineLevel="1" x14ac:dyDescent="0.2">
      <c r="A59" s="241">
        <v>14</v>
      </c>
      <c r="B59" s="242" t="s">
        <v>280</v>
      </c>
      <c r="C59" s="261" t="s">
        <v>281</v>
      </c>
      <c r="D59" s="243" t="s">
        <v>244</v>
      </c>
      <c r="E59" s="244">
        <v>20.975000000000001</v>
      </c>
      <c r="F59" s="245"/>
      <c r="G59" s="246">
        <f>ROUND(E59*F59,2)</f>
        <v>0</v>
      </c>
      <c r="H59" s="245"/>
      <c r="I59" s="246">
        <f>ROUND(E59*H59,2)</f>
        <v>0</v>
      </c>
      <c r="J59" s="245"/>
      <c r="K59" s="246">
        <f>ROUND(E59*J59,2)</f>
        <v>0</v>
      </c>
      <c r="L59" s="246">
        <v>21</v>
      </c>
      <c r="M59" s="246">
        <f>G59*(1+L59/100)</f>
        <v>0</v>
      </c>
      <c r="N59" s="246">
        <v>0</v>
      </c>
      <c r="O59" s="246">
        <f>ROUND(E59*N59,2)</f>
        <v>0</v>
      </c>
      <c r="P59" s="246">
        <v>0</v>
      </c>
      <c r="Q59" s="246">
        <f>ROUND(E59*P59,2)</f>
        <v>0</v>
      </c>
      <c r="R59" s="246" t="s">
        <v>245</v>
      </c>
      <c r="S59" s="246" t="s">
        <v>246</v>
      </c>
      <c r="T59" s="247" t="s">
        <v>247</v>
      </c>
      <c r="U59" s="226">
        <v>0.20200000000000001</v>
      </c>
      <c r="V59" s="226">
        <f>ROUND(E59*U59,2)</f>
        <v>4.24</v>
      </c>
      <c r="W59" s="226"/>
      <c r="X59" s="226" t="s">
        <v>248</v>
      </c>
      <c r="Y59" s="216"/>
      <c r="Z59" s="216"/>
      <c r="AA59" s="216"/>
      <c r="AB59" s="216"/>
      <c r="AC59" s="216"/>
      <c r="AD59" s="216"/>
      <c r="AE59" s="216"/>
      <c r="AF59" s="216"/>
      <c r="AG59" s="216" t="s">
        <v>249</v>
      </c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23"/>
      <c r="B60" s="224"/>
      <c r="C60" s="262" t="s">
        <v>282</v>
      </c>
      <c r="D60" s="249"/>
      <c r="E60" s="249"/>
      <c r="F60" s="249"/>
      <c r="G60" s="249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16"/>
      <c r="Z60" s="216"/>
      <c r="AA60" s="216"/>
      <c r="AB60" s="216"/>
      <c r="AC60" s="216"/>
      <c r="AD60" s="216"/>
      <c r="AE60" s="216"/>
      <c r="AF60" s="216"/>
      <c r="AG60" s="216" t="s">
        <v>251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4" t="s">
        <v>283</v>
      </c>
      <c r="D61" s="250"/>
      <c r="E61" s="250"/>
      <c r="F61" s="250"/>
      <c r="G61" s="250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284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23"/>
      <c r="B62" s="224"/>
      <c r="C62" s="263" t="s">
        <v>297</v>
      </c>
      <c r="D62" s="228"/>
      <c r="E62" s="229">
        <v>25.85</v>
      </c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16"/>
      <c r="Z62" s="216"/>
      <c r="AA62" s="216"/>
      <c r="AB62" s="216"/>
      <c r="AC62" s="216"/>
      <c r="AD62" s="216"/>
      <c r="AE62" s="216"/>
      <c r="AF62" s="216"/>
      <c r="AG62" s="216" t="s">
        <v>253</v>
      </c>
      <c r="AH62" s="216">
        <v>0</v>
      </c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63" t="s">
        <v>298</v>
      </c>
      <c r="D63" s="228"/>
      <c r="E63" s="229">
        <v>-4.875</v>
      </c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253</v>
      </c>
      <c r="AH63" s="216">
        <v>0</v>
      </c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ht="22.5" outlineLevel="1" x14ac:dyDescent="0.2">
      <c r="A64" s="241">
        <v>15</v>
      </c>
      <c r="B64" s="242" t="s">
        <v>280</v>
      </c>
      <c r="C64" s="261" t="s">
        <v>281</v>
      </c>
      <c r="D64" s="243" t="s">
        <v>244</v>
      </c>
      <c r="E64" s="244">
        <v>66.018000000000001</v>
      </c>
      <c r="F64" s="245"/>
      <c r="G64" s="246">
        <f>ROUND(E64*F64,2)</f>
        <v>0</v>
      </c>
      <c r="H64" s="245"/>
      <c r="I64" s="246">
        <f>ROUND(E64*H64,2)</f>
        <v>0</v>
      </c>
      <c r="J64" s="245"/>
      <c r="K64" s="246">
        <f>ROUND(E64*J64,2)</f>
        <v>0</v>
      </c>
      <c r="L64" s="246">
        <v>21</v>
      </c>
      <c r="M64" s="246">
        <f>G64*(1+L64/100)</f>
        <v>0</v>
      </c>
      <c r="N64" s="246">
        <v>0</v>
      </c>
      <c r="O64" s="246">
        <f>ROUND(E64*N64,2)</f>
        <v>0</v>
      </c>
      <c r="P64" s="246">
        <v>0</v>
      </c>
      <c r="Q64" s="246">
        <f>ROUND(E64*P64,2)</f>
        <v>0</v>
      </c>
      <c r="R64" s="246" t="s">
        <v>245</v>
      </c>
      <c r="S64" s="246" t="s">
        <v>246</v>
      </c>
      <c r="T64" s="247" t="s">
        <v>247</v>
      </c>
      <c r="U64" s="226">
        <v>0.20200000000000001</v>
      </c>
      <c r="V64" s="226">
        <f>ROUND(E64*U64,2)</f>
        <v>13.34</v>
      </c>
      <c r="W64" s="226"/>
      <c r="X64" s="226" t="s">
        <v>248</v>
      </c>
      <c r="Y64" s="216"/>
      <c r="Z64" s="216"/>
      <c r="AA64" s="216"/>
      <c r="AB64" s="216"/>
      <c r="AC64" s="216"/>
      <c r="AD64" s="216"/>
      <c r="AE64" s="216"/>
      <c r="AF64" s="216"/>
      <c r="AG64" s="216" t="s">
        <v>249</v>
      </c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23"/>
      <c r="B65" s="224"/>
      <c r="C65" s="262" t="s">
        <v>282</v>
      </c>
      <c r="D65" s="249"/>
      <c r="E65" s="249"/>
      <c r="F65" s="249"/>
      <c r="G65" s="249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16"/>
      <c r="Z65" s="216"/>
      <c r="AA65" s="216"/>
      <c r="AB65" s="216"/>
      <c r="AC65" s="216"/>
      <c r="AD65" s="216"/>
      <c r="AE65" s="216"/>
      <c r="AF65" s="216"/>
      <c r="AG65" s="216" t="s">
        <v>251</v>
      </c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23"/>
      <c r="B66" s="224"/>
      <c r="C66" s="264" t="s">
        <v>283</v>
      </c>
      <c r="D66" s="250"/>
      <c r="E66" s="250"/>
      <c r="F66" s="250"/>
      <c r="G66" s="250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16"/>
      <c r="Z66" s="216"/>
      <c r="AA66" s="216"/>
      <c r="AB66" s="216"/>
      <c r="AC66" s="216"/>
      <c r="AD66" s="216"/>
      <c r="AE66" s="216"/>
      <c r="AF66" s="216"/>
      <c r="AG66" s="216" t="s">
        <v>284</v>
      </c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23"/>
      <c r="B67" s="224"/>
      <c r="C67" s="263" t="s">
        <v>299</v>
      </c>
      <c r="D67" s="228"/>
      <c r="E67" s="229">
        <v>40.799999999999997</v>
      </c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16"/>
      <c r="Z67" s="216"/>
      <c r="AA67" s="216"/>
      <c r="AB67" s="216"/>
      <c r="AC67" s="216"/>
      <c r="AD67" s="216"/>
      <c r="AE67" s="216"/>
      <c r="AF67" s="216"/>
      <c r="AG67" s="216" t="s">
        <v>253</v>
      </c>
      <c r="AH67" s="216">
        <v>0</v>
      </c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23"/>
      <c r="B68" s="224"/>
      <c r="C68" s="263" t="s">
        <v>300</v>
      </c>
      <c r="D68" s="228"/>
      <c r="E68" s="229">
        <v>11.313000000000001</v>
      </c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16"/>
      <c r="Z68" s="216"/>
      <c r="AA68" s="216"/>
      <c r="AB68" s="216"/>
      <c r="AC68" s="216"/>
      <c r="AD68" s="216"/>
      <c r="AE68" s="216"/>
      <c r="AF68" s="216"/>
      <c r="AG68" s="216" t="s">
        <v>253</v>
      </c>
      <c r="AH68" s="216">
        <v>0</v>
      </c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3" t="s">
        <v>301</v>
      </c>
      <c r="D69" s="228"/>
      <c r="E69" s="229">
        <v>13.904999999999999</v>
      </c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253</v>
      </c>
      <c r="AH69" s="216">
        <v>0</v>
      </c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41">
        <v>16</v>
      </c>
      <c r="B70" s="242" t="s">
        <v>302</v>
      </c>
      <c r="C70" s="261" t="s">
        <v>303</v>
      </c>
      <c r="D70" s="243" t="s">
        <v>244</v>
      </c>
      <c r="E70" s="244">
        <v>88.024000000000001</v>
      </c>
      <c r="F70" s="245"/>
      <c r="G70" s="246">
        <f>ROUND(E70*F70,2)</f>
        <v>0</v>
      </c>
      <c r="H70" s="245"/>
      <c r="I70" s="246">
        <f>ROUND(E70*H70,2)</f>
        <v>0</v>
      </c>
      <c r="J70" s="245"/>
      <c r="K70" s="246">
        <f>ROUND(E70*J70,2)</f>
        <v>0</v>
      </c>
      <c r="L70" s="246">
        <v>21</v>
      </c>
      <c r="M70" s="246">
        <f>G70*(1+L70/100)</f>
        <v>0</v>
      </c>
      <c r="N70" s="246">
        <v>1.7</v>
      </c>
      <c r="O70" s="246">
        <f>ROUND(E70*N70,2)</f>
        <v>149.63999999999999</v>
      </c>
      <c r="P70" s="246">
        <v>0</v>
      </c>
      <c r="Q70" s="246">
        <f>ROUND(E70*P70,2)</f>
        <v>0</v>
      </c>
      <c r="R70" s="246" t="s">
        <v>245</v>
      </c>
      <c r="S70" s="246" t="s">
        <v>246</v>
      </c>
      <c r="T70" s="247" t="s">
        <v>247</v>
      </c>
      <c r="U70" s="226">
        <v>1.587</v>
      </c>
      <c r="V70" s="226">
        <f>ROUND(E70*U70,2)</f>
        <v>139.69</v>
      </c>
      <c r="W70" s="226"/>
      <c r="X70" s="226" t="s">
        <v>248</v>
      </c>
      <c r="Y70" s="216"/>
      <c r="Z70" s="216"/>
      <c r="AA70" s="216"/>
      <c r="AB70" s="216"/>
      <c r="AC70" s="216"/>
      <c r="AD70" s="216"/>
      <c r="AE70" s="216"/>
      <c r="AF70" s="216"/>
      <c r="AG70" s="216" t="s">
        <v>249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ht="22.5" outlineLevel="1" x14ac:dyDescent="0.2">
      <c r="A71" s="223"/>
      <c r="B71" s="224"/>
      <c r="C71" s="262" t="s">
        <v>304</v>
      </c>
      <c r="D71" s="249"/>
      <c r="E71" s="249"/>
      <c r="F71" s="249"/>
      <c r="G71" s="249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251</v>
      </c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48" t="str">
        <f>C71</f>
        <v>sypaninou z vhodných hornin tř. 1 - 4 nebo materiálem připraveným podél výkopu ve vzdálenosti do 3 m od jeho kraje, pro jakoukoliv hloubku výkopu a jakoukoliv míru zhutnění,</v>
      </c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23"/>
      <c r="B72" s="224"/>
      <c r="C72" s="263" t="s">
        <v>305</v>
      </c>
      <c r="D72" s="228"/>
      <c r="E72" s="229">
        <v>54.4</v>
      </c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16"/>
      <c r="Z72" s="216"/>
      <c r="AA72" s="216"/>
      <c r="AB72" s="216"/>
      <c r="AC72" s="216"/>
      <c r="AD72" s="216"/>
      <c r="AE72" s="216"/>
      <c r="AF72" s="216"/>
      <c r="AG72" s="216" t="s">
        <v>253</v>
      </c>
      <c r="AH72" s="216">
        <v>0</v>
      </c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outlineLevel="1" x14ac:dyDescent="0.2">
      <c r="A73" s="223"/>
      <c r="B73" s="224"/>
      <c r="C73" s="263" t="s">
        <v>306</v>
      </c>
      <c r="D73" s="228"/>
      <c r="E73" s="229">
        <v>15.084</v>
      </c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16"/>
      <c r="Z73" s="216"/>
      <c r="AA73" s="216"/>
      <c r="AB73" s="216"/>
      <c r="AC73" s="216"/>
      <c r="AD73" s="216"/>
      <c r="AE73" s="216"/>
      <c r="AF73" s="216"/>
      <c r="AG73" s="216" t="s">
        <v>253</v>
      </c>
      <c r="AH73" s="216">
        <v>0</v>
      </c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23"/>
      <c r="B74" s="224"/>
      <c r="C74" s="263" t="s">
        <v>307</v>
      </c>
      <c r="D74" s="228"/>
      <c r="E74" s="229">
        <v>18.54</v>
      </c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16"/>
      <c r="Z74" s="216"/>
      <c r="AA74" s="216"/>
      <c r="AB74" s="216"/>
      <c r="AC74" s="216"/>
      <c r="AD74" s="216"/>
      <c r="AE74" s="216"/>
      <c r="AF74" s="216"/>
      <c r="AG74" s="216" t="s">
        <v>253</v>
      </c>
      <c r="AH74" s="216">
        <v>0</v>
      </c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41">
        <v>17</v>
      </c>
      <c r="B75" s="242" t="s">
        <v>308</v>
      </c>
      <c r="C75" s="261" t="s">
        <v>309</v>
      </c>
      <c r="D75" s="243" t="s">
        <v>244</v>
      </c>
      <c r="E75" s="244">
        <v>88.024000000000001</v>
      </c>
      <c r="F75" s="245"/>
      <c r="G75" s="246">
        <f>ROUND(E75*F75,2)</f>
        <v>0</v>
      </c>
      <c r="H75" s="245"/>
      <c r="I75" s="246">
        <f>ROUND(E75*H75,2)</f>
        <v>0</v>
      </c>
      <c r="J75" s="245"/>
      <c r="K75" s="246">
        <f>ROUND(E75*J75,2)</f>
        <v>0</v>
      </c>
      <c r="L75" s="246">
        <v>21</v>
      </c>
      <c r="M75" s="246">
        <f>G75*(1+L75/100)</f>
        <v>0</v>
      </c>
      <c r="N75" s="246">
        <v>0</v>
      </c>
      <c r="O75" s="246">
        <f>ROUND(E75*N75,2)</f>
        <v>0</v>
      </c>
      <c r="P75" s="246">
        <v>0</v>
      </c>
      <c r="Q75" s="246">
        <f>ROUND(E75*P75,2)</f>
        <v>0</v>
      </c>
      <c r="R75" s="246" t="s">
        <v>245</v>
      </c>
      <c r="S75" s="246" t="s">
        <v>246</v>
      </c>
      <c r="T75" s="247" t="s">
        <v>247</v>
      </c>
      <c r="U75" s="226">
        <v>0.94</v>
      </c>
      <c r="V75" s="226">
        <f>ROUND(E75*U75,2)</f>
        <v>82.74</v>
      </c>
      <c r="W75" s="226"/>
      <c r="X75" s="226" t="s">
        <v>248</v>
      </c>
      <c r="Y75" s="216"/>
      <c r="Z75" s="216"/>
      <c r="AA75" s="216"/>
      <c r="AB75" s="216"/>
      <c r="AC75" s="216"/>
      <c r="AD75" s="216"/>
      <c r="AE75" s="216"/>
      <c r="AF75" s="216"/>
      <c r="AG75" s="216" t="s">
        <v>249</v>
      </c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ht="22.5" outlineLevel="1" x14ac:dyDescent="0.2">
      <c r="A76" s="223"/>
      <c r="B76" s="224"/>
      <c r="C76" s="262" t="s">
        <v>304</v>
      </c>
      <c r="D76" s="249"/>
      <c r="E76" s="249"/>
      <c r="F76" s="249"/>
      <c r="G76" s="249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16"/>
      <c r="Z76" s="216"/>
      <c r="AA76" s="216"/>
      <c r="AB76" s="216"/>
      <c r="AC76" s="216"/>
      <c r="AD76" s="216"/>
      <c r="AE76" s="216"/>
      <c r="AF76" s="216"/>
      <c r="AG76" s="216" t="s">
        <v>251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48" t="str">
        <f>C76</f>
        <v>sypaninou z vhodných hornin tř. 1 - 4 nebo materiálem připraveným podél výkopu ve vzdálenosti do 3 m od jeho kraje, pro jakoukoliv hloubku výkopu a jakoukoliv míru zhutnění,</v>
      </c>
      <c r="BB76" s="216"/>
      <c r="BC76" s="216"/>
      <c r="BD76" s="216"/>
      <c r="BE76" s="216"/>
      <c r="BF76" s="216"/>
      <c r="BG76" s="216"/>
      <c r="BH76" s="216"/>
    </row>
    <row r="77" spans="1:60" outlineLevel="1" x14ac:dyDescent="0.2">
      <c r="A77" s="241">
        <v>18</v>
      </c>
      <c r="B77" s="242" t="s">
        <v>310</v>
      </c>
      <c r="C77" s="261" t="s">
        <v>311</v>
      </c>
      <c r="D77" s="243" t="s">
        <v>312</v>
      </c>
      <c r="E77" s="244">
        <v>333.14325000000002</v>
      </c>
      <c r="F77" s="245"/>
      <c r="G77" s="246">
        <f>ROUND(E77*F77,2)</f>
        <v>0</v>
      </c>
      <c r="H77" s="245"/>
      <c r="I77" s="246">
        <f>ROUND(E77*H77,2)</f>
        <v>0</v>
      </c>
      <c r="J77" s="245"/>
      <c r="K77" s="246">
        <f>ROUND(E77*J77,2)</f>
        <v>0</v>
      </c>
      <c r="L77" s="246">
        <v>21</v>
      </c>
      <c r="M77" s="246">
        <f>G77*(1+L77/100)</f>
        <v>0</v>
      </c>
      <c r="N77" s="246">
        <v>0</v>
      </c>
      <c r="O77" s="246">
        <f>ROUND(E77*N77,2)</f>
        <v>0</v>
      </c>
      <c r="P77" s="246">
        <v>0</v>
      </c>
      <c r="Q77" s="246">
        <f>ROUND(E77*P77,2)</f>
        <v>0</v>
      </c>
      <c r="R77" s="246" t="s">
        <v>245</v>
      </c>
      <c r="S77" s="246" t="s">
        <v>246</v>
      </c>
      <c r="T77" s="247" t="s">
        <v>247</v>
      </c>
      <c r="U77" s="226">
        <v>0</v>
      </c>
      <c r="V77" s="226">
        <f>ROUND(E77*U77,2)</f>
        <v>0</v>
      </c>
      <c r="W77" s="226"/>
      <c r="X77" s="226" t="s">
        <v>248</v>
      </c>
      <c r="Y77" s="216"/>
      <c r="Z77" s="216"/>
      <c r="AA77" s="216"/>
      <c r="AB77" s="216"/>
      <c r="AC77" s="216"/>
      <c r="AD77" s="216"/>
      <c r="AE77" s="216"/>
      <c r="AF77" s="216"/>
      <c r="AG77" s="216" t="s">
        <v>249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3" t="s">
        <v>313</v>
      </c>
      <c r="D78" s="228"/>
      <c r="E78" s="229">
        <v>333.14325000000002</v>
      </c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253</v>
      </c>
      <c r="AH78" s="216">
        <v>0</v>
      </c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41">
        <v>19</v>
      </c>
      <c r="B79" s="242" t="s">
        <v>314</v>
      </c>
      <c r="C79" s="261" t="s">
        <v>315</v>
      </c>
      <c r="D79" s="243" t="s">
        <v>312</v>
      </c>
      <c r="E79" s="244">
        <v>273.28791999999999</v>
      </c>
      <c r="F79" s="245"/>
      <c r="G79" s="246">
        <f>ROUND(E79*F79,2)</f>
        <v>0</v>
      </c>
      <c r="H79" s="245"/>
      <c r="I79" s="246">
        <f>ROUND(E79*H79,2)</f>
        <v>0</v>
      </c>
      <c r="J79" s="245"/>
      <c r="K79" s="246">
        <f>ROUND(E79*J79,2)</f>
        <v>0</v>
      </c>
      <c r="L79" s="246">
        <v>21</v>
      </c>
      <c r="M79" s="246">
        <f>G79*(1+L79/100)</f>
        <v>0</v>
      </c>
      <c r="N79" s="246">
        <v>1</v>
      </c>
      <c r="O79" s="246">
        <f>ROUND(E79*N79,2)</f>
        <v>273.29000000000002</v>
      </c>
      <c r="P79" s="246">
        <v>0</v>
      </c>
      <c r="Q79" s="246">
        <f>ROUND(E79*P79,2)</f>
        <v>0</v>
      </c>
      <c r="R79" s="246" t="s">
        <v>316</v>
      </c>
      <c r="S79" s="246" t="s">
        <v>246</v>
      </c>
      <c r="T79" s="247" t="s">
        <v>247</v>
      </c>
      <c r="U79" s="226">
        <v>0</v>
      </c>
      <c r="V79" s="226">
        <f>ROUND(E79*U79,2)</f>
        <v>0</v>
      </c>
      <c r="W79" s="226"/>
      <c r="X79" s="226" t="s">
        <v>317</v>
      </c>
      <c r="Y79" s="216"/>
      <c r="Z79" s="216"/>
      <c r="AA79" s="216"/>
      <c r="AB79" s="216"/>
      <c r="AC79" s="216"/>
      <c r="AD79" s="216"/>
      <c r="AE79" s="216"/>
      <c r="AF79" s="216"/>
      <c r="AG79" s="216" t="s">
        <v>318</v>
      </c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23"/>
      <c r="B80" s="224"/>
      <c r="C80" s="263" t="s">
        <v>319</v>
      </c>
      <c r="D80" s="228"/>
      <c r="E80" s="229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16"/>
      <c r="Z80" s="216"/>
      <c r="AA80" s="216"/>
      <c r="AB80" s="216"/>
      <c r="AC80" s="216"/>
      <c r="AD80" s="216"/>
      <c r="AE80" s="216"/>
      <c r="AF80" s="216"/>
      <c r="AG80" s="216" t="s">
        <v>253</v>
      </c>
      <c r="AH80" s="216">
        <v>0</v>
      </c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3" t="s">
        <v>320</v>
      </c>
      <c r="D81" s="228"/>
      <c r="E81" s="229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253</v>
      </c>
      <c r="AH81" s="216">
        <v>0</v>
      </c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23"/>
      <c r="B82" s="224"/>
      <c r="C82" s="263" t="s">
        <v>321</v>
      </c>
      <c r="D82" s="228"/>
      <c r="E82" s="229">
        <v>273.28791999999999</v>
      </c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16"/>
      <c r="Z82" s="216"/>
      <c r="AA82" s="216"/>
      <c r="AB82" s="216"/>
      <c r="AC82" s="216"/>
      <c r="AD82" s="216"/>
      <c r="AE82" s="216"/>
      <c r="AF82" s="216"/>
      <c r="AG82" s="216" t="s">
        <v>253</v>
      </c>
      <c r="AH82" s="216">
        <v>0</v>
      </c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outlineLevel="1" x14ac:dyDescent="0.2">
      <c r="A83" s="241">
        <v>20</v>
      </c>
      <c r="B83" s="242" t="s">
        <v>322</v>
      </c>
      <c r="C83" s="261" t="s">
        <v>323</v>
      </c>
      <c r="D83" s="243" t="s">
        <v>312</v>
      </c>
      <c r="E83" s="244">
        <v>137.61179999999999</v>
      </c>
      <c r="F83" s="245"/>
      <c r="G83" s="246">
        <f>ROUND(E83*F83,2)</f>
        <v>0</v>
      </c>
      <c r="H83" s="245"/>
      <c r="I83" s="246">
        <f>ROUND(E83*H83,2)</f>
        <v>0</v>
      </c>
      <c r="J83" s="245"/>
      <c r="K83" s="246">
        <f>ROUND(E83*J83,2)</f>
        <v>0</v>
      </c>
      <c r="L83" s="246">
        <v>21</v>
      </c>
      <c r="M83" s="246">
        <f>G83*(1+L83/100)</f>
        <v>0</v>
      </c>
      <c r="N83" s="246">
        <v>1</v>
      </c>
      <c r="O83" s="246">
        <f>ROUND(E83*N83,2)</f>
        <v>137.61000000000001</v>
      </c>
      <c r="P83" s="246">
        <v>0</v>
      </c>
      <c r="Q83" s="246">
        <f>ROUND(E83*P83,2)</f>
        <v>0</v>
      </c>
      <c r="R83" s="246" t="s">
        <v>316</v>
      </c>
      <c r="S83" s="246" t="s">
        <v>246</v>
      </c>
      <c r="T83" s="247" t="s">
        <v>247</v>
      </c>
      <c r="U83" s="226">
        <v>0</v>
      </c>
      <c r="V83" s="226">
        <f>ROUND(E83*U83,2)</f>
        <v>0</v>
      </c>
      <c r="W83" s="226"/>
      <c r="X83" s="226" t="s">
        <v>317</v>
      </c>
      <c r="Y83" s="216"/>
      <c r="Z83" s="216"/>
      <c r="AA83" s="216"/>
      <c r="AB83" s="216"/>
      <c r="AC83" s="216"/>
      <c r="AD83" s="216"/>
      <c r="AE83" s="216"/>
      <c r="AF83" s="216"/>
      <c r="AG83" s="216" t="s">
        <v>318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23"/>
      <c r="B84" s="224"/>
      <c r="C84" s="263" t="s">
        <v>324</v>
      </c>
      <c r="D84" s="228"/>
      <c r="E84" s="229">
        <v>137.61179999999999</v>
      </c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16"/>
      <c r="Z84" s="216"/>
      <c r="AA84" s="216"/>
      <c r="AB84" s="216"/>
      <c r="AC84" s="216"/>
      <c r="AD84" s="216"/>
      <c r="AE84" s="216"/>
      <c r="AF84" s="216"/>
      <c r="AG84" s="216" t="s">
        <v>253</v>
      </c>
      <c r="AH84" s="216">
        <v>0</v>
      </c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41">
        <v>21</v>
      </c>
      <c r="B85" s="242" t="s">
        <v>322</v>
      </c>
      <c r="C85" s="261" t="s">
        <v>323</v>
      </c>
      <c r="D85" s="243" t="s">
        <v>312</v>
      </c>
      <c r="E85" s="244">
        <v>41.95</v>
      </c>
      <c r="F85" s="245"/>
      <c r="G85" s="246">
        <f>ROUND(E85*F85,2)</f>
        <v>0</v>
      </c>
      <c r="H85" s="245"/>
      <c r="I85" s="246">
        <f>ROUND(E85*H85,2)</f>
        <v>0</v>
      </c>
      <c r="J85" s="245"/>
      <c r="K85" s="246">
        <f>ROUND(E85*J85,2)</f>
        <v>0</v>
      </c>
      <c r="L85" s="246">
        <v>21</v>
      </c>
      <c r="M85" s="246">
        <f>G85*(1+L85/100)</f>
        <v>0</v>
      </c>
      <c r="N85" s="246">
        <v>1</v>
      </c>
      <c r="O85" s="246">
        <f>ROUND(E85*N85,2)</f>
        <v>41.95</v>
      </c>
      <c r="P85" s="246">
        <v>0</v>
      </c>
      <c r="Q85" s="246">
        <f>ROUND(E85*P85,2)</f>
        <v>0</v>
      </c>
      <c r="R85" s="246" t="s">
        <v>316</v>
      </c>
      <c r="S85" s="246" t="s">
        <v>246</v>
      </c>
      <c r="T85" s="247" t="s">
        <v>247</v>
      </c>
      <c r="U85" s="226">
        <v>0</v>
      </c>
      <c r="V85" s="226">
        <f>ROUND(E85*U85,2)</f>
        <v>0</v>
      </c>
      <c r="W85" s="226"/>
      <c r="X85" s="226" t="s">
        <v>317</v>
      </c>
      <c r="Y85" s="216"/>
      <c r="Z85" s="216"/>
      <c r="AA85" s="216"/>
      <c r="AB85" s="216"/>
      <c r="AC85" s="216"/>
      <c r="AD85" s="216"/>
      <c r="AE85" s="216"/>
      <c r="AF85" s="216"/>
      <c r="AG85" s="216" t="s">
        <v>318</v>
      </c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3" t="s">
        <v>325</v>
      </c>
      <c r="D86" s="228"/>
      <c r="E86" s="229">
        <v>41.95</v>
      </c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253</v>
      </c>
      <c r="AH86" s="216">
        <v>0</v>
      </c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41">
        <v>22</v>
      </c>
      <c r="B87" s="242" t="s">
        <v>322</v>
      </c>
      <c r="C87" s="261" t="s">
        <v>323</v>
      </c>
      <c r="D87" s="243" t="s">
        <v>312</v>
      </c>
      <c r="E87" s="244">
        <v>132.036</v>
      </c>
      <c r="F87" s="245"/>
      <c r="G87" s="246">
        <f>ROUND(E87*F87,2)</f>
        <v>0</v>
      </c>
      <c r="H87" s="245"/>
      <c r="I87" s="246">
        <f>ROUND(E87*H87,2)</f>
        <v>0</v>
      </c>
      <c r="J87" s="245"/>
      <c r="K87" s="246">
        <f>ROUND(E87*J87,2)</f>
        <v>0</v>
      </c>
      <c r="L87" s="246">
        <v>21</v>
      </c>
      <c r="M87" s="246">
        <f>G87*(1+L87/100)</f>
        <v>0</v>
      </c>
      <c r="N87" s="246">
        <v>1</v>
      </c>
      <c r="O87" s="246">
        <f>ROUND(E87*N87,2)</f>
        <v>132.04</v>
      </c>
      <c r="P87" s="246">
        <v>0</v>
      </c>
      <c r="Q87" s="246">
        <f>ROUND(E87*P87,2)</f>
        <v>0</v>
      </c>
      <c r="R87" s="246" t="s">
        <v>316</v>
      </c>
      <c r="S87" s="246" t="s">
        <v>246</v>
      </c>
      <c r="T87" s="247" t="s">
        <v>247</v>
      </c>
      <c r="U87" s="226">
        <v>0</v>
      </c>
      <c r="V87" s="226">
        <f>ROUND(E87*U87,2)</f>
        <v>0</v>
      </c>
      <c r="W87" s="226"/>
      <c r="X87" s="226" t="s">
        <v>317</v>
      </c>
      <c r="Y87" s="216"/>
      <c r="Z87" s="216"/>
      <c r="AA87" s="216"/>
      <c r="AB87" s="216"/>
      <c r="AC87" s="216"/>
      <c r="AD87" s="216"/>
      <c r="AE87" s="216"/>
      <c r="AF87" s="216"/>
      <c r="AG87" s="216" t="s">
        <v>318</v>
      </c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23"/>
      <c r="B88" s="224"/>
      <c r="C88" s="263" t="s">
        <v>326</v>
      </c>
      <c r="D88" s="228"/>
      <c r="E88" s="229">
        <v>132.036</v>
      </c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16"/>
      <c r="Z88" s="216"/>
      <c r="AA88" s="216"/>
      <c r="AB88" s="216"/>
      <c r="AC88" s="216"/>
      <c r="AD88" s="216"/>
      <c r="AE88" s="216"/>
      <c r="AF88" s="216"/>
      <c r="AG88" s="216" t="s">
        <v>253</v>
      </c>
      <c r="AH88" s="216">
        <v>0</v>
      </c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x14ac:dyDescent="0.2">
      <c r="A89" s="231" t="s">
        <v>240</v>
      </c>
      <c r="B89" s="232" t="s">
        <v>118</v>
      </c>
      <c r="C89" s="260" t="s">
        <v>120</v>
      </c>
      <c r="D89" s="233"/>
      <c r="E89" s="234"/>
      <c r="F89" s="235"/>
      <c r="G89" s="235">
        <f>SUMIF(AG90:AG169,"&lt;&gt;NOR",G90:G169)</f>
        <v>0</v>
      </c>
      <c r="H89" s="235"/>
      <c r="I89" s="235">
        <f>SUM(I90:I169)</f>
        <v>0</v>
      </c>
      <c r="J89" s="235"/>
      <c r="K89" s="235">
        <f>SUM(K90:K169)</f>
        <v>0</v>
      </c>
      <c r="L89" s="235"/>
      <c r="M89" s="235">
        <f>SUM(M90:M169)</f>
        <v>0</v>
      </c>
      <c r="N89" s="235"/>
      <c r="O89" s="235">
        <f>SUM(O90:O169)</f>
        <v>268.40000000000003</v>
      </c>
      <c r="P89" s="235"/>
      <c r="Q89" s="235">
        <f>SUM(Q90:Q169)</f>
        <v>0</v>
      </c>
      <c r="R89" s="235"/>
      <c r="S89" s="235"/>
      <c r="T89" s="236"/>
      <c r="U89" s="230"/>
      <c r="V89" s="230">
        <f>SUM(V90:V169)</f>
        <v>368.15999999999997</v>
      </c>
      <c r="W89" s="230"/>
      <c r="X89" s="230"/>
      <c r="AG89" t="s">
        <v>241</v>
      </c>
    </row>
    <row r="90" spans="1:60" ht="22.5" outlineLevel="1" x14ac:dyDescent="0.2">
      <c r="A90" s="241">
        <v>23</v>
      </c>
      <c r="B90" s="242" t="s">
        <v>327</v>
      </c>
      <c r="C90" s="261" t="s">
        <v>328</v>
      </c>
      <c r="D90" s="243" t="s">
        <v>329</v>
      </c>
      <c r="E90" s="244">
        <v>150</v>
      </c>
      <c r="F90" s="245"/>
      <c r="G90" s="246">
        <f>ROUND(E90*F90,2)</f>
        <v>0</v>
      </c>
      <c r="H90" s="245"/>
      <c r="I90" s="246">
        <f>ROUND(E90*H90,2)</f>
        <v>0</v>
      </c>
      <c r="J90" s="245"/>
      <c r="K90" s="246">
        <f>ROUND(E90*J90,2)</f>
        <v>0</v>
      </c>
      <c r="L90" s="246">
        <v>21</v>
      </c>
      <c r="M90" s="246">
        <f>G90*(1+L90/100)</f>
        <v>0</v>
      </c>
      <c r="N90" s="246">
        <v>0</v>
      </c>
      <c r="O90" s="246">
        <f>ROUND(E90*N90,2)</f>
        <v>0</v>
      </c>
      <c r="P90" s="246">
        <v>0</v>
      </c>
      <c r="Q90" s="246">
        <f>ROUND(E90*P90,2)</f>
        <v>0</v>
      </c>
      <c r="R90" s="246" t="s">
        <v>330</v>
      </c>
      <c r="S90" s="246" t="s">
        <v>246</v>
      </c>
      <c r="T90" s="247" t="s">
        <v>247</v>
      </c>
      <c r="U90" s="226">
        <v>5.1999999999999998E-2</v>
      </c>
      <c r="V90" s="226">
        <f>ROUND(E90*U90,2)</f>
        <v>7.8</v>
      </c>
      <c r="W90" s="226"/>
      <c r="X90" s="226" t="s">
        <v>248</v>
      </c>
      <c r="Y90" s="216"/>
      <c r="Z90" s="216"/>
      <c r="AA90" s="216"/>
      <c r="AB90" s="216"/>
      <c r="AC90" s="216"/>
      <c r="AD90" s="216"/>
      <c r="AE90" s="216"/>
      <c r="AF90" s="216"/>
      <c r="AG90" s="216" t="s">
        <v>249</v>
      </c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3" t="s">
        <v>331</v>
      </c>
      <c r="D91" s="228"/>
      <c r="E91" s="229">
        <v>150</v>
      </c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253</v>
      </c>
      <c r="AH91" s="216">
        <v>0</v>
      </c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41">
        <v>24</v>
      </c>
      <c r="B92" s="242" t="s">
        <v>332</v>
      </c>
      <c r="C92" s="261" t="s">
        <v>333</v>
      </c>
      <c r="D92" s="243" t="s">
        <v>334</v>
      </c>
      <c r="E92" s="244">
        <v>37.68</v>
      </c>
      <c r="F92" s="245"/>
      <c r="G92" s="246">
        <f>ROUND(E92*F92,2)</f>
        <v>0</v>
      </c>
      <c r="H92" s="245"/>
      <c r="I92" s="246">
        <f>ROUND(E92*H92,2)</f>
        <v>0</v>
      </c>
      <c r="J92" s="245"/>
      <c r="K92" s="246">
        <f>ROUND(E92*J92,2)</f>
        <v>0</v>
      </c>
      <c r="L92" s="246">
        <v>21</v>
      </c>
      <c r="M92" s="246">
        <f>G92*(1+L92/100)</f>
        <v>0</v>
      </c>
      <c r="N92" s="246">
        <v>1.8000000000000001E-4</v>
      </c>
      <c r="O92" s="246">
        <f>ROUND(E92*N92,2)</f>
        <v>0.01</v>
      </c>
      <c r="P92" s="246">
        <v>0</v>
      </c>
      <c r="Q92" s="246">
        <f>ROUND(E92*P92,2)</f>
        <v>0</v>
      </c>
      <c r="R92" s="246" t="s">
        <v>335</v>
      </c>
      <c r="S92" s="246" t="s">
        <v>246</v>
      </c>
      <c r="T92" s="247" t="s">
        <v>247</v>
      </c>
      <c r="U92" s="226">
        <v>7.4999999999999997E-2</v>
      </c>
      <c r="V92" s="226">
        <f>ROUND(E92*U92,2)</f>
        <v>2.83</v>
      </c>
      <c r="W92" s="226"/>
      <c r="X92" s="226" t="s">
        <v>248</v>
      </c>
      <c r="Y92" s="216"/>
      <c r="Z92" s="216"/>
      <c r="AA92" s="216"/>
      <c r="AB92" s="216"/>
      <c r="AC92" s="216"/>
      <c r="AD92" s="216"/>
      <c r="AE92" s="216"/>
      <c r="AF92" s="216"/>
      <c r="AG92" s="216" t="s">
        <v>249</v>
      </c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outlineLevel="1" x14ac:dyDescent="0.2">
      <c r="A93" s="223"/>
      <c r="B93" s="224"/>
      <c r="C93" s="262" t="s">
        <v>336</v>
      </c>
      <c r="D93" s="249"/>
      <c r="E93" s="249"/>
      <c r="F93" s="249"/>
      <c r="G93" s="249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16"/>
      <c r="Z93" s="216"/>
      <c r="AA93" s="216"/>
      <c r="AB93" s="216"/>
      <c r="AC93" s="216"/>
      <c r="AD93" s="216"/>
      <c r="AE93" s="216"/>
      <c r="AF93" s="216"/>
      <c r="AG93" s="216" t="s">
        <v>251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23"/>
      <c r="B94" s="224"/>
      <c r="C94" s="263" t="s">
        <v>337</v>
      </c>
      <c r="D94" s="228"/>
      <c r="E94" s="229">
        <v>37.68</v>
      </c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16"/>
      <c r="Z94" s="216"/>
      <c r="AA94" s="216"/>
      <c r="AB94" s="216"/>
      <c r="AC94" s="216"/>
      <c r="AD94" s="216"/>
      <c r="AE94" s="216"/>
      <c r="AF94" s="216"/>
      <c r="AG94" s="216" t="s">
        <v>253</v>
      </c>
      <c r="AH94" s="216">
        <v>0</v>
      </c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ht="22.5" outlineLevel="1" x14ac:dyDescent="0.2">
      <c r="A95" s="241">
        <v>25</v>
      </c>
      <c r="B95" s="242" t="s">
        <v>338</v>
      </c>
      <c r="C95" s="261" t="s">
        <v>339</v>
      </c>
      <c r="D95" s="243" t="s">
        <v>334</v>
      </c>
      <c r="E95" s="244">
        <v>19.89</v>
      </c>
      <c r="F95" s="245"/>
      <c r="G95" s="246">
        <f>ROUND(E95*F95,2)</f>
        <v>0</v>
      </c>
      <c r="H95" s="245"/>
      <c r="I95" s="246">
        <f>ROUND(E95*H95,2)</f>
        <v>0</v>
      </c>
      <c r="J95" s="245"/>
      <c r="K95" s="246">
        <f>ROUND(E95*J95,2)</f>
        <v>0</v>
      </c>
      <c r="L95" s="246">
        <v>21</v>
      </c>
      <c r="M95" s="246">
        <f>G95*(1+L95/100)</f>
        <v>0</v>
      </c>
      <c r="N95" s="246">
        <v>0</v>
      </c>
      <c r="O95" s="246">
        <f>ROUND(E95*N95,2)</f>
        <v>0</v>
      </c>
      <c r="P95" s="246">
        <v>0</v>
      </c>
      <c r="Q95" s="246">
        <f>ROUND(E95*P95,2)</f>
        <v>0</v>
      </c>
      <c r="R95" s="246" t="s">
        <v>245</v>
      </c>
      <c r="S95" s="246" t="s">
        <v>246</v>
      </c>
      <c r="T95" s="247" t="s">
        <v>247</v>
      </c>
      <c r="U95" s="226">
        <v>0.15</v>
      </c>
      <c r="V95" s="226">
        <f>ROUND(E95*U95,2)</f>
        <v>2.98</v>
      </c>
      <c r="W95" s="226"/>
      <c r="X95" s="226" t="s">
        <v>248</v>
      </c>
      <c r="Y95" s="216"/>
      <c r="Z95" s="216"/>
      <c r="AA95" s="216"/>
      <c r="AB95" s="216"/>
      <c r="AC95" s="216"/>
      <c r="AD95" s="216"/>
      <c r="AE95" s="216"/>
      <c r="AF95" s="216"/>
      <c r="AG95" s="216" t="s">
        <v>249</v>
      </c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2" t="s">
        <v>340</v>
      </c>
      <c r="D96" s="249"/>
      <c r="E96" s="249"/>
      <c r="F96" s="249"/>
      <c r="G96" s="249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251</v>
      </c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48" t="str">
        <f>C96</f>
        <v>z rostlé horniny tř.1 - 4 pod násypy z hornin soudržných do 92% PS a hornin nesoudržných sypkých relativní ulehlosti I(d) do 0,8</v>
      </c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23"/>
      <c r="B97" s="224"/>
      <c r="C97" s="263" t="s">
        <v>341</v>
      </c>
      <c r="D97" s="228"/>
      <c r="E97" s="229">
        <v>19.89</v>
      </c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16"/>
      <c r="Z97" s="216"/>
      <c r="AA97" s="216"/>
      <c r="AB97" s="216"/>
      <c r="AC97" s="216"/>
      <c r="AD97" s="216"/>
      <c r="AE97" s="216"/>
      <c r="AF97" s="216"/>
      <c r="AG97" s="216" t="s">
        <v>253</v>
      </c>
      <c r="AH97" s="216">
        <v>0</v>
      </c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outlineLevel="1" x14ac:dyDescent="0.2">
      <c r="A98" s="241">
        <v>26</v>
      </c>
      <c r="B98" s="242" t="s">
        <v>342</v>
      </c>
      <c r="C98" s="261" t="s">
        <v>343</v>
      </c>
      <c r="D98" s="243" t="s">
        <v>244</v>
      </c>
      <c r="E98" s="244">
        <v>21</v>
      </c>
      <c r="F98" s="245"/>
      <c r="G98" s="246">
        <f>ROUND(E98*F98,2)</f>
        <v>0</v>
      </c>
      <c r="H98" s="245"/>
      <c r="I98" s="246">
        <f>ROUND(E98*H98,2)</f>
        <v>0</v>
      </c>
      <c r="J98" s="245"/>
      <c r="K98" s="246">
        <f>ROUND(E98*J98,2)</f>
        <v>0</v>
      </c>
      <c r="L98" s="246">
        <v>21</v>
      </c>
      <c r="M98" s="246">
        <f>G98*(1+L98/100)</f>
        <v>0</v>
      </c>
      <c r="N98" s="246">
        <v>2.16</v>
      </c>
      <c r="O98" s="246">
        <f>ROUND(E98*N98,2)</f>
        <v>45.36</v>
      </c>
      <c r="P98" s="246">
        <v>0</v>
      </c>
      <c r="Q98" s="246">
        <f>ROUND(E98*P98,2)</f>
        <v>0</v>
      </c>
      <c r="R98" s="246" t="s">
        <v>335</v>
      </c>
      <c r="S98" s="246" t="s">
        <v>246</v>
      </c>
      <c r="T98" s="247" t="s">
        <v>247</v>
      </c>
      <c r="U98" s="226">
        <v>1.085</v>
      </c>
      <c r="V98" s="226">
        <f>ROUND(E98*U98,2)</f>
        <v>22.79</v>
      </c>
      <c r="W98" s="226"/>
      <c r="X98" s="226" t="s">
        <v>248</v>
      </c>
      <c r="Y98" s="216"/>
      <c r="Z98" s="216"/>
      <c r="AA98" s="216"/>
      <c r="AB98" s="216"/>
      <c r="AC98" s="216"/>
      <c r="AD98" s="216"/>
      <c r="AE98" s="216"/>
      <c r="AF98" s="216"/>
      <c r="AG98" s="216" t="s">
        <v>249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23"/>
      <c r="B99" s="224"/>
      <c r="C99" s="263" t="s">
        <v>344</v>
      </c>
      <c r="D99" s="228"/>
      <c r="E99" s="229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16"/>
      <c r="Z99" s="216"/>
      <c r="AA99" s="216"/>
      <c r="AB99" s="216"/>
      <c r="AC99" s="216"/>
      <c r="AD99" s="216"/>
      <c r="AE99" s="216"/>
      <c r="AF99" s="216"/>
      <c r="AG99" s="216" t="s">
        <v>253</v>
      </c>
      <c r="AH99" s="216">
        <v>0</v>
      </c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outlineLevel="1" x14ac:dyDescent="0.2">
      <c r="A100" s="223"/>
      <c r="B100" s="224"/>
      <c r="C100" s="263" t="s">
        <v>345</v>
      </c>
      <c r="D100" s="228"/>
      <c r="E100" s="229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16"/>
      <c r="Z100" s="216"/>
      <c r="AA100" s="216"/>
      <c r="AB100" s="216"/>
      <c r="AC100" s="216"/>
      <c r="AD100" s="216"/>
      <c r="AE100" s="216"/>
      <c r="AF100" s="216"/>
      <c r="AG100" s="216" t="s">
        <v>253</v>
      </c>
      <c r="AH100" s="216">
        <v>0</v>
      </c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23"/>
      <c r="B101" s="224"/>
      <c r="C101" s="263" t="s">
        <v>346</v>
      </c>
      <c r="D101" s="228"/>
      <c r="E101" s="229">
        <v>21</v>
      </c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16"/>
      <c r="Z101" s="216"/>
      <c r="AA101" s="216"/>
      <c r="AB101" s="216"/>
      <c r="AC101" s="216"/>
      <c r="AD101" s="216"/>
      <c r="AE101" s="216"/>
      <c r="AF101" s="216"/>
      <c r="AG101" s="216" t="s">
        <v>253</v>
      </c>
      <c r="AH101" s="216">
        <v>0</v>
      </c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41">
        <v>27</v>
      </c>
      <c r="B102" s="242" t="s">
        <v>347</v>
      </c>
      <c r="C102" s="261" t="s">
        <v>348</v>
      </c>
      <c r="D102" s="243" t="s">
        <v>244</v>
      </c>
      <c r="E102" s="244">
        <v>81.798569999999998</v>
      </c>
      <c r="F102" s="245"/>
      <c r="G102" s="246">
        <f>ROUND(E102*F102,2)</f>
        <v>0</v>
      </c>
      <c r="H102" s="245"/>
      <c r="I102" s="246">
        <f>ROUND(E102*H102,2)</f>
        <v>0</v>
      </c>
      <c r="J102" s="245"/>
      <c r="K102" s="246">
        <f>ROUND(E102*J102,2)</f>
        <v>0</v>
      </c>
      <c r="L102" s="246">
        <v>21</v>
      </c>
      <c r="M102" s="246">
        <f>G102*(1+L102/100)</f>
        <v>0</v>
      </c>
      <c r="N102" s="246">
        <v>2.5249999999999999</v>
      </c>
      <c r="O102" s="246">
        <f>ROUND(E102*N102,2)</f>
        <v>206.54</v>
      </c>
      <c r="P102" s="246">
        <v>0</v>
      </c>
      <c r="Q102" s="246">
        <f>ROUND(E102*P102,2)</f>
        <v>0</v>
      </c>
      <c r="R102" s="246" t="s">
        <v>349</v>
      </c>
      <c r="S102" s="246" t="s">
        <v>246</v>
      </c>
      <c r="T102" s="247" t="s">
        <v>247</v>
      </c>
      <c r="U102" s="226">
        <v>0.48</v>
      </c>
      <c r="V102" s="226">
        <f>ROUND(E102*U102,2)</f>
        <v>39.26</v>
      </c>
      <c r="W102" s="226"/>
      <c r="X102" s="226" t="s">
        <v>248</v>
      </c>
      <c r="Y102" s="216"/>
      <c r="Z102" s="216"/>
      <c r="AA102" s="216"/>
      <c r="AB102" s="216"/>
      <c r="AC102" s="216"/>
      <c r="AD102" s="216"/>
      <c r="AE102" s="216"/>
      <c r="AF102" s="216"/>
      <c r="AG102" s="216" t="s">
        <v>249</v>
      </c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outlineLevel="1" x14ac:dyDescent="0.2">
      <c r="A103" s="223"/>
      <c r="B103" s="224"/>
      <c r="C103" s="262" t="s">
        <v>350</v>
      </c>
      <c r="D103" s="249"/>
      <c r="E103" s="249"/>
      <c r="F103" s="249"/>
      <c r="G103" s="249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16"/>
      <c r="Z103" s="216"/>
      <c r="AA103" s="216"/>
      <c r="AB103" s="216"/>
      <c r="AC103" s="216"/>
      <c r="AD103" s="216"/>
      <c r="AE103" s="216"/>
      <c r="AF103" s="216"/>
      <c r="AG103" s="216" t="s">
        <v>251</v>
      </c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23"/>
      <c r="B104" s="224"/>
      <c r="C104" s="263" t="s">
        <v>351</v>
      </c>
      <c r="D104" s="228"/>
      <c r="E104" s="229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16"/>
      <c r="Z104" s="216"/>
      <c r="AA104" s="216"/>
      <c r="AB104" s="216"/>
      <c r="AC104" s="216"/>
      <c r="AD104" s="216"/>
      <c r="AE104" s="216"/>
      <c r="AF104" s="216"/>
      <c r="AG104" s="216" t="s">
        <v>253</v>
      </c>
      <c r="AH104" s="216">
        <v>0</v>
      </c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outlineLevel="1" x14ac:dyDescent="0.2">
      <c r="A105" s="223"/>
      <c r="B105" s="224"/>
      <c r="C105" s="263" t="s">
        <v>352</v>
      </c>
      <c r="D105" s="228"/>
      <c r="E105" s="229">
        <v>2.31</v>
      </c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16"/>
      <c r="Z105" s="216"/>
      <c r="AA105" s="216"/>
      <c r="AB105" s="216"/>
      <c r="AC105" s="216"/>
      <c r="AD105" s="216"/>
      <c r="AE105" s="216"/>
      <c r="AF105" s="216"/>
      <c r="AG105" s="216" t="s">
        <v>253</v>
      </c>
      <c r="AH105" s="216">
        <v>0</v>
      </c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</row>
    <row r="106" spans="1:60" outlineLevel="1" x14ac:dyDescent="0.2">
      <c r="A106" s="223"/>
      <c r="B106" s="224"/>
      <c r="C106" s="263" t="s">
        <v>353</v>
      </c>
      <c r="D106" s="228"/>
      <c r="E106" s="229">
        <v>5.2155199999999997</v>
      </c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16"/>
      <c r="Z106" s="216"/>
      <c r="AA106" s="216"/>
      <c r="AB106" s="216"/>
      <c r="AC106" s="216"/>
      <c r="AD106" s="216"/>
      <c r="AE106" s="216"/>
      <c r="AF106" s="216"/>
      <c r="AG106" s="216" t="s">
        <v>253</v>
      </c>
      <c r="AH106" s="216">
        <v>0</v>
      </c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</row>
    <row r="107" spans="1:60" outlineLevel="1" x14ac:dyDescent="0.2">
      <c r="A107" s="223"/>
      <c r="B107" s="224"/>
      <c r="C107" s="263" t="s">
        <v>354</v>
      </c>
      <c r="D107" s="228"/>
      <c r="E107" s="229">
        <v>6.8605700000000001</v>
      </c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16"/>
      <c r="Z107" s="216"/>
      <c r="AA107" s="216"/>
      <c r="AB107" s="216"/>
      <c r="AC107" s="216"/>
      <c r="AD107" s="216"/>
      <c r="AE107" s="216"/>
      <c r="AF107" s="216"/>
      <c r="AG107" s="216" t="s">
        <v>253</v>
      </c>
      <c r="AH107" s="216">
        <v>0</v>
      </c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outlineLevel="1" x14ac:dyDescent="0.2">
      <c r="A108" s="223"/>
      <c r="B108" s="224"/>
      <c r="C108" s="263" t="s">
        <v>355</v>
      </c>
      <c r="D108" s="228"/>
      <c r="E108" s="229">
        <v>7.8457499999999998</v>
      </c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16"/>
      <c r="Z108" s="216"/>
      <c r="AA108" s="216"/>
      <c r="AB108" s="216"/>
      <c r="AC108" s="216"/>
      <c r="AD108" s="216"/>
      <c r="AE108" s="216"/>
      <c r="AF108" s="216"/>
      <c r="AG108" s="216" t="s">
        <v>253</v>
      </c>
      <c r="AH108" s="216">
        <v>0</v>
      </c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outlineLevel="1" x14ac:dyDescent="0.2">
      <c r="A109" s="223"/>
      <c r="B109" s="224"/>
      <c r="C109" s="263" t="s">
        <v>356</v>
      </c>
      <c r="D109" s="228"/>
      <c r="E109" s="229">
        <v>4.7519999999999998</v>
      </c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16"/>
      <c r="Z109" s="216"/>
      <c r="AA109" s="216"/>
      <c r="AB109" s="216"/>
      <c r="AC109" s="216"/>
      <c r="AD109" s="216"/>
      <c r="AE109" s="216"/>
      <c r="AF109" s="216"/>
      <c r="AG109" s="216" t="s">
        <v>253</v>
      </c>
      <c r="AH109" s="216">
        <v>0</v>
      </c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23"/>
      <c r="B110" s="224"/>
      <c r="C110" s="263" t="s">
        <v>357</v>
      </c>
      <c r="D110" s="228"/>
      <c r="E110" s="229">
        <v>3.61625</v>
      </c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16"/>
      <c r="Z110" s="216"/>
      <c r="AA110" s="216"/>
      <c r="AB110" s="216"/>
      <c r="AC110" s="216"/>
      <c r="AD110" s="216"/>
      <c r="AE110" s="216"/>
      <c r="AF110" s="216"/>
      <c r="AG110" s="216" t="s">
        <v>253</v>
      </c>
      <c r="AH110" s="216">
        <v>0</v>
      </c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outlineLevel="1" x14ac:dyDescent="0.2">
      <c r="A111" s="223"/>
      <c r="B111" s="224"/>
      <c r="C111" s="263" t="s">
        <v>358</v>
      </c>
      <c r="D111" s="228"/>
      <c r="E111" s="229">
        <v>8.2971000000000004</v>
      </c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16"/>
      <c r="Z111" s="216"/>
      <c r="AA111" s="216"/>
      <c r="AB111" s="216"/>
      <c r="AC111" s="216"/>
      <c r="AD111" s="216"/>
      <c r="AE111" s="216"/>
      <c r="AF111" s="216"/>
      <c r="AG111" s="216" t="s">
        <v>253</v>
      </c>
      <c r="AH111" s="216">
        <v>0</v>
      </c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outlineLevel="1" x14ac:dyDescent="0.2">
      <c r="A112" s="223"/>
      <c r="B112" s="224"/>
      <c r="C112" s="263" t="s">
        <v>359</v>
      </c>
      <c r="D112" s="228"/>
      <c r="E112" s="229">
        <v>5.7750000000000004</v>
      </c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16"/>
      <c r="Z112" s="216"/>
      <c r="AA112" s="216"/>
      <c r="AB112" s="216"/>
      <c r="AC112" s="216"/>
      <c r="AD112" s="216"/>
      <c r="AE112" s="216"/>
      <c r="AF112" s="216"/>
      <c r="AG112" s="216" t="s">
        <v>253</v>
      </c>
      <c r="AH112" s="216">
        <v>0</v>
      </c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</row>
    <row r="113" spans="1:60" outlineLevel="1" x14ac:dyDescent="0.2">
      <c r="A113" s="223"/>
      <c r="B113" s="224"/>
      <c r="C113" s="263" t="s">
        <v>360</v>
      </c>
      <c r="D113" s="228"/>
      <c r="E113" s="229">
        <v>4.5144000000000002</v>
      </c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16"/>
      <c r="Z113" s="216"/>
      <c r="AA113" s="216"/>
      <c r="AB113" s="216"/>
      <c r="AC113" s="216"/>
      <c r="AD113" s="216"/>
      <c r="AE113" s="216"/>
      <c r="AF113" s="216"/>
      <c r="AG113" s="216" t="s">
        <v>253</v>
      </c>
      <c r="AH113" s="216">
        <v>0</v>
      </c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outlineLevel="1" x14ac:dyDescent="0.2">
      <c r="A114" s="223"/>
      <c r="B114" s="224"/>
      <c r="C114" s="263" t="s">
        <v>361</v>
      </c>
      <c r="D114" s="228"/>
      <c r="E114" s="229">
        <v>3.3925000000000001</v>
      </c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16"/>
      <c r="Z114" s="216"/>
      <c r="AA114" s="216"/>
      <c r="AB114" s="216"/>
      <c r="AC114" s="216"/>
      <c r="AD114" s="216"/>
      <c r="AE114" s="216"/>
      <c r="AF114" s="216"/>
      <c r="AG114" s="216" t="s">
        <v>253</v>
      </c>
      <c r="AH114" s="216">
        <v>0</v>
      </c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</row>
    <row r="115" spans="1:60" outlineLevel="1" x14ac:dyDescent="0.2">
      <c r="A115" s="223"/>
      <c r="B115" s="224"/>
      <c r="C115" s="263" t="s">
        <v>362</v>
      </c>
      <c r="D115" s="228"/>
      <c r="E115" s="229">
        <v>4.7125000000000004</v>
      </c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16"/>
      <c r="Z115" s="216"/>
      <c r="AA115" s="216"/>
      <c r="AB115" s="216"/>
      <c r="AC115" s="216"/>
      <c r="AD115" s="216"/>
      <c r="AE115" s="216"/>
      <c r="AF115" s="216"/>
      <c r="AG115" s="216" t="s">
        <v>253</v>
      </c>
      <c r="AH115" s="216">
        <v>0</v>
      </c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</row>
    <row r="116" spans="1:60" outlineLevel="1" x14ac:dyDescent="0.2">
      <c r="A116" s="223"/>
      <c r="B116" s="224"/>
      <c r="C116" s="263" t="s">
        <v>363</v>
      </c>
      <c r="D116" s="228"/>
      <c r="E116" s="229">
        <v>2.94</v>
      </c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16"/>
      <c r="Z116" s="216"/>
      <c r="AA116" s="216"/>
      <c r="AB116" s="216"/>
      <c r="AC116" s="216"/>
      <c r="AD116" s="216"/>
      <c r="AE116" s="216"/>
      <c r="AF116" s="216"/>
      <c r="AG116" s="216" t="s">
        <v>253</v>
      </c>
      <c r="AH116" s="216">
        <v>0</v>
      </c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outlineLevel="1" x14ac:dyDescent="0.2">
      <c r="A117" s="223"/>
      <c r="B117" s="224"/>
      <c r="C117" s="263" t="s">
        <v>364</v>
      </c>
      <c r="D117" s="228"/>
      <c r="E117" s="229">
        <v>14.7</v>
      </c>
      <c r="F117" s="226"/>
      <c r="G117" s="226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16"/>
      <c r="Z117" s="216"/>
      <c r="AA117" s="216"/>
      <c r="AB117" s="216"/>
      <c r="AC117" s="216"/>
      <c r="AD117" s="216"/>
      <c r="AE117" s="216"/>
      <c r="AF117" s="216"/>
      <c r="AG117" s="216" t="s">
        <v>253</v>
      </c>
      <c r="AH117" s="216">
        <v>0</v>
      </c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</row>
    <row r="118" spans="1:60" outlineLevel="1" x14ac:dyDescent="0.2">
      <c r="A118" s="223"/>
      <c r="B118" s="224"/>
      <c r="C118" s="263" t="s">
        <v>365</v>
      </c>
      <c r="D118" s="228"/>
      <c r="E118" s="229">
        <v>1.35</v>
      </c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16"/>
      <c r="Z118" s="216"/>
      <c r="AA118" s="216"/>
      <c r="AB118" s="216"/>
      <c r="AC118" s="216"/>
      <c r="AD118" s="216"/>
      <c r="AE118" s="216"/>
      <c r="AF118" s="216"/>
      <c r="AG118" s="216" t="s">
        <v>253</v>
      </c>
      <c r="AH118" s="216">
        <v>0</v>
      </c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outlineLevel="1" x14ac:dyDescent="0.2">
      <c r="A119" s="223"/>
      <c r="B119" s="224"/>
      <c r="C119" s="263" t="s">
        <v>366</v>
      </c>
      <c r="D119" s="228"/>
      <c r="E119" s="229">
        <v>1.512</v>
      </c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16"/>
      <c r="Z119" s="216"/>
      <c r="AA119" s="216"/>
      <c r="AB119" s="216"/>
      <c r="AC119" s="216"/>
      <c r="AD119" s="216"/>
      <c r="AE119" s="216"/>
      <c r="AF119" s="216"/>
      <c r="AG119" s="216" t="s">
        <v>253</v>
      </c>
      <c r="AH119" s="216">
        <v>0</v>
      </c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outlineLevel="1" x14ac:dyDescent="0.2">
      <c r="A120" s="223"/>
      <c r="B120" s="224"/>
      <c r="C120" s="263" t="s">
        <v>367</v>
      </c>
      <c r="D120" s="228"/>
      <c r="E120" s="229">
        <v>1.96</v>
      </c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16"/>
      <c r="Z120" s="216"/>
      <c r="AA120" s="216"/>
      <c r="AB120" s="216"/>
      <c r="AC120" s="216"/>
      <c r="AD120" s="216"/>
      <c r="AE120" s="216"/>
      <c r="AF120" s="216"/>
      <c r="AG120" s="216" t="s">
        <v>253</v>
      </c>
      <c r="AH120" s="216">
        <v>0</v>
      </c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</row>
    <row r="121" spans="1:60" outlineLevel="1" x14ac:dyDescent="0.2">
      <c r="A121" s="223"/>
      <c r="B121" s="224"/>
      <c r="C121" s="263" t="s">
        <v>368</v>
      </c>
      <c r="D121" s="228"/>
      <c r="E121" s="229">
        <v>2.0449799999999998</v>
      </c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16"/>
      <c r="Z121" s="216"/>
      <c r="AA121" s="216"/>
      <c r="AB121" s="216"/>
      <c r="AC121" s="216"/>
      <c r="AD121" s="216"/>
      <c r="AE121" s="216"/>
      <c r="AF121" s="216"/>
      <c r="AG121" s="216" t="s">
        <v>253</v>
      </c>
      <c r="AH121" s="216">
        <v>0</v>
      </c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outlineLevel="1" x14ac:dyDescent="0.2">
      <c r="A122" s="241">
        <v>28</v>
      </c>
      <c r="B122" s="242" t="s">
        <v>369</v>
      </c>
      <c r="C122" s="261" t="s">
        <v>370</v>
      </c>
      <c r="D122" s="243" t="s">
        <v>334</v>
      </c>
      <c r="E122" s="244">
        <v>265.12</v>
      </c>
      <c r="F122" s="245"/>
      <c r="G122" s="246">
        <f>ROUND(E122*F122,2)</f>
        <v>0</v>
      </c>
      <c r="H122" s="245"/>
      <c r="I122" s="246">
        <f>ROUND(E122*H122,2)</f>
        <v>0</v>
      </c>
      <c r="J122" s="245"/>
      <c r="K122" s="246">
        <f>ROUND(E122*J122,2)</f>
        <v>0</v>
      </c>
      <c r="L122" s="246">
        <v>21</v>
      </c>
      <c r="M122" s="246">
        <f>G122*(1+L122/100)</f>
        <v>0</v>
      </c>
      <c r="N122" s="246">
        <v>2.0000000000000001E-4</v>
      </c>
      <c r="O122" s="246">
        <f>ROUND(E122*N122,2)</f>
        <v>0.05</v>
      </c>
      <c r="P122" s="246">
        <v>0</v>
      </c>
      <c r="Q122" s="246">
        <f>ROUND(E122*P122,2)</f>
        <v>0</v>
      </c>
      <c r="R122" s="246" t="s">
        <v>371</v>
      </c>
      <c r="S122" s="246" t="s">
        <v>246</v>
      </c>
      <c r="T122" s="247" t="s">
        <v>247</v>
      </c>
      <c r="U122" s="226">
        <v>0.45</v>
      </c>
      <c r="V122" s="226">
        <f>ROUND(E122*U122,2)</f>
        <v>119.3</v>
      </c>
      <c r="W122" s="226"/>
      <c r="X122" s="226" t="s">
        <v>248</v>
      </c>
      <c r="Y122" s="216"/>
      <c r="Z122" s="216"/>
      <c r="AA122" s="216"/>
      <c r="AB122" s="216"/>
      <c r="AC122" s="216"/>
      <c r="AD122" s="216"/>
      <c r="AE122" s="216"/>
      <c r="AF122" s="216"/>
      <c r="AG122" s="216" t="s">
        <v>249</v>
      </c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outlineLevel="1" x14ac:dyDescent="0.2">
      <c r="A123" s="223"/>
      <c r="B123" s="224"/>
      <c r="C123" s="263" t="s">
        <v>351</v>
      </c>
      <c r="D123" s="228"/>
      <c r="E123" s="229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16"/>
      <c r="Z123" s="216"/>
      <c r="AA123" s="216"/>
      <c r="AB123" s="216"/>
      <c r="AC123" s="216"/>
      <c r="AD123" s="216"/>
      <c r="AE123" s="216"/>
      <c r="AF123" s="216"/>
      <c r="AG123" s="216" t="s">
        <v>253</v>
      </c>
      <c r="AH123" s="216">
        <v>0</v>
      </c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</row>
    <row r="124" spans="1:60" outlineLevel="1" x14ac:dyDescent="0.2">
      <c r="A124" s="223"/>
      <c r="B124" s="224"/>
      <c r="C124" s="263" t="s">
        <v>372</v>
      </c>
      <c r="D124" s="228"/>
      <c r="E124" s="229">
        <v>5.39</v>
      </c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16"/>
      <c r="Z124" s="216"/>
      <c r="AA124" s="216"/>
      <c r="AB124" s="216"/>
      <c r="AC124" s="216"/>
      <c r="AD124" s="216"/>
      <c r="AE124" s="216"/>
      <c r="AF124" s="216"/>
      <c r="AG124" s="216" t="s">
        <v>253</v>
      </c>
      <c r="AH124" s="216">
        <v>0</v>
      </c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outlineLevel="1" x14ac:dyDescent="0.2">
      <c r="A125" s="223"/>
      <c r="B125" s="224"/>
      <c r="C125" s="263" t="s">
        <v>373</v>
      </c>
      <c r="D125" s="228"/>
      <c r="E125" s="229">
        <v>28.12</v>
      </c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16"/>
      <c r="Z125" s="216"/>
      <c r="AA125" s="216"/>
      <c r="AB125" s="216"/>
      <c r="AC125" s="216"/>
      <c r="AD125" s="216"/>
      <c r="AE125" s="216"/>
      <c r="AF125" s="216"/>
      <c r="AG125" s="216" t="s">
        <v>253</v>
      </c>
      <c r="AH125" s="216">
        <v>0</v>
      </c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</row>
    <row r="126" spans="1:60" outlineLevel="1" x14ac:dyDescent="0.2">
      <c r="A126" s="223"/>
      <c r="B126" s="224"/>
      <c r="C126" s="263" t="s">
        <v>374</v>
      </c>
      <c r="D126" s="228"/>
      <c r="E126" s="229">
        <v>20.25</v>
      </c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16"/>
      <c r="Z126" s="216"/>
      <c r="AA126" s="216"/>
      <c r="AB126" s="216"/>
      <c r="AC126" s="216"/>
      <c r="AD126" s="216"/>
      <c r="AE126" s="216"/>
      <c r="AF126" s="216"/>
      <c r="AG126" s="216" t="s">
        <v>253</v>
      </c>
      <c r="AH126" s="216">
        <v>0</v>
      </c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outlineLevel="1" x14ac:dyDescent="0.2">
      <c r="A127" s="223"/>
      <c r="B127" s="224"/>
      <c r="C127" s="263" t="s">
        <v>375</v>
      </c>
      <c r="D127" s="228"/>
      <c r="E127" s="229">
        <v>8.91</v>
      </c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16"/>
      <c r="Z127" s="216"/>
      <c r="AA127" s="216"/>
      <c r="AB127" s="216"/>
      <c r="AC127" s="216"/>
      <c r="AD127" s="216"/>
      <c r="AE127" s="216"/>
      <c r="AF127" s="216"/>
      <c r="AG127" s="216" t="s">
        <v>253</v>
      </c>
      <c r="AH127" s="216">
        <v>0</v>
      </c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outlineLevel="1" x14ac:dyDescent="0.2">
      <c r="A128" s="223"/>
      <c r="B128" s="224"/>
      <c r="C128" s="263" t="s">
        <v>376</v>
      </c>
      <c r="D128" s="228"/>
      <c r="E128" s="229">
        <v>13.2</v>
      </c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16"/>
      <c r="Z128" s="216"/>
      <c r="AA128" s="216"/>
      <c r="AB128" s="216"/>
      <c r="AC128" s="216"/>
      <c r="AD128" s="216"/>
      <c r="AE128" s="216"/>
      <c r="AF128" s="216"/>
      <c r="AG128" s="216" t="s">
        <v>253</v>
      </c>
      <c r="AH128" s="216">
        <v>0</v>
      </c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</row>
    <row r="129" spans="1:60" outlineLevel="1" x14ac:dyDescent="0.2">
      <c r="A129" s="223"/>
      <c r="B129" s="224"/>
      <c r="C129" s="263" t="s">
        <v>377</v>
      </c>
      <c r="D129" s="228"/>
      <c r="E129" s="229">
        <v>11</v>
      </c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16"/>
      <c r="Z129" s="216"/>
      <c r="AA129" s="216"/>
      <c r="AB129" s="216"/>
      <c r="AC129" s="216"/>
      <c r="AD129" s="216"/>
      <c r="AE129" s="216"/>
      <c r="AF129" s="216"/>
      <c r="AG129" s="216" t="s">
        <v>253</v>
      </c>
      <c r="AH129" s="216">
        <v>0</v>
      </c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outlineLevel="1" x14ac:dyDescent="0.2">
      <c r="A130" s="223"/>
      <c r="B130" s="224"/>
      <c r="C130" s="263" t="s">
        <v>378</v>
      </c>
      <c r="D130" s="228"/>
      <c r="E130" s="229">
        <v>37.799999999999997</v>
      </c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16"/>
      <c r="Z130" s="216"/>
      <c r="AA130" s="216"/>
      <c r="AB130" s="216"/>
      <c r="AC130" s="216"/>
      <c r="AD130" s="216"/>
      <c r="AE130" s="216"/>
      <c r="AF130" s="216"/>
      <c r="AG130" s="216" t="s">
        <v>253</v>
      </c>
      <c r="AH130" s="216">
        <v>0</v>
      </c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</row>
    <row r="131" spans="1:60" outlineLevel="1" x14ac:dyDescent="0.2">
      <c r="A131" s="223"/>
      <c r="B131" s="224"/>
      <c r="C131" s="263" t="s">
        <v>379</v>
      </c>
      <c r="D131" s="228"/>
      <c r="E131" s="229">
        <v>7.35</v>
      </c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16"/>
      <c r="Z131" s="216"/>
      <c r="AA131" s="216"/>
      <c r="AB131" s="216"/>
      <c r="AC131" s="216"/>
      <c r="AD131" s="216"/>
      <c r="AE131" s="216"/>
      <c r="AF131" s="216"/>
      <c r="AG131" s="216" t="s">
        <v>253</v>
      </c>
      <c r="AH131" s="216">
        <v>0</v>
      </c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outlineLevel="1" x14ac:dyDescent="0.2">
      <c r="A132" s="223"/>
      <c r="B132" s="224"/>
      <c r="C132" s="263" t="s">
        <v>380</v>
      </c>
      <c r="D132" s="228"/>
      <c r="E132" s="229">
        <v>15.2</v>
      </c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16"/>
      <c r="Z132" s="216"/>
      <c r="AA132" s="216"/>
      <c r="AB132" s="216"/>
      <c r="AC132" s="216"/>
      <c r="AD132" s="216"/>
      <c r="AE132" s="216"/>
      <c r="AF132" s="216"/>
      <c r="AG132" s="216" t="s">
        <v>253</v>
      </c>
      <c r="AH132" s="216">
        <v>0</v>
      </c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outlineLevel="1" x14ac:dyDescent="0.2">
      <c r="A133" s="223"/>
      <c r="B133" s="224"/>
      <c r="C133" s="263" t="s">
        <v>381</v>
      </c>
      <c r="D133" s="228"/>
      <c r="E133" s="229">
        <v>10</v>
      </c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16"/>
      <c r="Z133" s="216"/>
      <c r="AA133" s="216"/>
      <c r="AB133" s="216"/>
      <c r="AC133" s="216"/>
      <c r="AD133" s="216"/>
      <c r="AE133" s="216"/>
      <c r="AF133" s="216"/>
      <c r="AG133" s="216" t="s">
        <v>253</v>
      </c>
      <c r="AH133" s="216">
        <v>0</v>
      </c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outlineLevel="1" x14ac:dyDescent="0.2">
      <c r="A134" s="223"/>
      <c r="B134" s="224"/>
      <c r="C134" s="263" t="s">
        <v>382</v>
      </c>
      <c r="D134" s="228"/>
      <c r="E134" s="229">
        <v>5</v>
      </c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16"/>
      <c r="Z134" s="216"/>
      <c r="AA134" s="216"/>
      <c r="AB134" s="216"/>
      <c r="AC134" s="216"/>
      <c r="AD134" s="216"/>
      <c r="AE134" s="216"/>
      <c r="AF134" s="216"/>
      <c r="AG134" s="216" t="s">
        <v>253</v>
      </c>
      <c r="AH134" s="216">
        <v>0</v>
      </c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outlineLevel="1" x14ac:dyDescent="0.2">
      <c r="A135" s="223"/>
      <c r="B135" s="224"/>
      <c r="C135" s="263" t="s">
        <v>383</v>
      </c>
      <c r="D135" s="228"/>
      <c r="E135" s="229">
        <v>8.4</v>
      </c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16"/>
      <c r="Z135" s="216"/>
      <c r="AA135" s="216"/>
      <c r="AB135" s="216"/>
      <c r="AC135" s="216"/>
      <c r="AD135" s="216"/>
      <c r="AE135" s="216"/>
      <c r="AF135" s="216"/>
      <c r="AG135" s="216" t="s">
        <v>253</v>
      </c>
      <c r="AH135" s="216">
        <v>0</v>
      </c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outlineLevel="1" x14ac:dyDescent="0.2">
      <c r="A136" s="223"/>
      <c r="B136" s="224"/>
      <c r="C136" s="263" t="s">
        <v>384</v>
      </c>
      <c r="D136" s="228"/>
      <c r="E136" s="229">
        <v>68.599999999999994</v>
      </c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16"/>
      <c r="Z136" s="216"/>
      <c r="AA136" s="216"/>
      <c r="AB136" s="216"/>
      <c r="AC136" s="216"/>
      <c r="AD136" s="216"/>
      <c r="AE136" s="216"/>
      <c r="AF136" s="216"/>
      <c r="AG136" s="216" t="s">
        <v>253</v>
      </c>
      <c r="AH136" s="216">
        <v>0</v>
      </c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outlineLevel="1" x14ac:dyDescent="0.2">
      <c r="A137" s="223"/>
      <c r="B137" s="224"/>
      <c r="C137" s="263" t="s">
        <v>385</v>
      </c>
      <c r="D137" s="228"/>
      <c r="E137" s="229">
        <v>6.3</v>
      </c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16"/>
      <c r="Z137" s="216"/>
      <c r="AA137" s="216"/>
      <c r="AB137" s="216"/>
      <c r="AC137" s="216"/>
      <c r="AD137" s="216"/>
      <c r="AE137" s="216"/>
      <c r="AF137" s="216"/>
      <c r="AG137" s="216" t="s">
        <v>253</v>
      </c>
      <c r="AH137" s="216">
        <v>0</v>
      </c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outlineLevel="1" x14ac:dyDescent="0.2">
      <c r="A138" s="223"/>
      <c r="B138" s="224"/>
      <c r="C138" s="263" t="s">
        <v>386</v>
      </c>
      <c r="D138" s="228"/>
      <c r="E138" s="229">
        <v>7.2</v>
      </c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16"/>
      <c r="Z138" s="216"/>
      <c r="AA138" s="216"/>
      <c r="AB138" s="216"/>
      <c r="AC138" s="216"/>
      <c r="AD138" s="216"/>
      <c r="AE138" s="216"/>
      <c r="AF138" s="216"/>
      <c r="AG138" s="216" t="s">
        <v>253</v>
      </c>
      <c r="AH138" s="216">
        <v>0</v>
      </c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outlineLevel="1" x14ac:dyDescent="0.2">
      <c r="A139" s="223"/>
      <c r="B139" s="224"/>
      <c r="C139" s="263" t="s">
        <v>387</v>
      </c>
      <c r="D139" s="228"/>
      <c r="E139" s="229">
        <v>7</v>
      </c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16"/>
      <c r="Z139" s="216"/>
      <c r="AA139" s="216"/>
      <c r="AB139" s="216"/>
      <c r="AC139" s="216"/>
      <c r="AD139" s="216"/>
      <c r="AE139" s="216"/>
      <c r="AF139" s="216"/>
      <c r="AG139" s="216" t="s">
        <v>253</v>
      </c>
      <c r="AH139" s="216">
        <v>0</v>
      </c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23"/>
      <c r="B140" s="224"/>
      <c r="C140" s="263" t="s">
        <v>388</v>
      </c>
      <c r="D140" s="228"/>
      <c r="E140" s="229">
        <v>5.4</v>
      </c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16"/>
      <c r="Z140" s="216"/>
      <c r="AA140" s="216"/>
      <c r="AB140" s="216"/>
      <c r="AC140" s="216"/>
      <c r="AD140" s="216"/>
      <c r="AE140" s="216"/>
      <c r="AF140" s="216"/>
      <c r="AG140" s="216" t="s">
        <v>253</v>
      </c>
      <c r="AH140" s="216">
        <v>0</v>
      </c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outlineLevel="1" x14ac:dyDescent="0.2">
      <c r="A141" s="251">
        <v>29</v>
      </c>
      <c r="B141" s="252" t="s">
        <v>389</v>
      </c>
      <c r="C141" s="265" t="s">
        <v>390</v>
      </c>
      <c r="D141" s="253" t="s">
        <v>334</v>
      </c>
      <c r="E141" s="254">
        <v>265.12</v>
      </c>
      <c r="F141" s="255"/>
      <c r="G141" s="256">
        <f>ROUND(E141*F141,2)</f>
        <v>0</v>
      </c>
      <c r="H141" s="255"/>
      <c r="I141" s="256">
        <f>ROUND(E141*H141,2)</f>
        <v>0</v>
      </c>
      <c r="J141" s="255"/>
      <c r="K141" s="256">
        <f>ROUND(E141*J141,2)</f>
        <v>0</v>
      </c>
      <c r="L141" s="256">
        <v>21</v>
      </c>
      <c r="M141" s="256">
        <f>G141*(1+L141/100)</f>
        <v>0</v>
      </c>
      <c r="N141" s="256">
        <v>0</v>
      </c>
      <c r="O141" s="256">
        <f>ROUND(E141*N141,2)</f>
        <v>0</v>
      </c>
      <c r="P141" s="256">
        <v>0</v>
      </c>
      <c r="Q141" s="256">
        <f>ROUND(E141*P141,2)</f>
        <v>0</v>
      </c>
      <c r="R141" s="256" t="s">
        <v>371</v>
      </c>
      <c r="S141" s="256" t="s">
        <v>246</v>
      </c>
      <c r="T141" s="257" t="s">
        <v>247</v>
      </c>
      <c r="U141" s="226">
        <v>0.32</v>
      </c>
      <c r="V141" s="226">
        <f>ROUND(E141*U141,2)</f>
        <v>84.84</v>
      </c>
      <c r="W141" s="226"/>
      <c r="X141" s="226" t="s">
        <v>248</v>
      </c>
      <c r="Y141" s="216"/>
      <c r="Z141" s="216"/>
      <c r="AA141" s="216"/>
      <c r="AB141" s="216"/>
      <c r="AC141" s="216"/>
      <c r="AD141" s="216"/>
      <c r="AE141" s="216"/>
      <c r="AF141" s="216"/>
      <c r="AG141" s="216" t="s">
        <v>249</v>
      </c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41">
        <v>30</v>
      </c>
      <c r="B142" s="242" t="s">
        <v>391</v>
      </c>
      <c r="C142" s="261" t="s">
        <v>392</v>
      </c>
      <c r="D142" s="243" t="s">
        <v>312</v>
      </c>
      <c r="E142" s="244">
        <v>0.99473</v>
      </c>
      <c r="F142" s="245"/>
      <c r="G142" s="246">
        <f>ROUND(E142*F142,2)</f>
        <v>0</v>
      </c>
      <c r="H142" s="245"/>
      <c r="I142" s="246">
        <f>ROUND(E142*H142,2)</f>
        <v>0</v>
      </c>
      <c r="J142" s="245"/>
      <c r="K142" s="246">
        <f>ROUND(E142*J142,2)</f>
        <v>0</v>
      </c>
      <c r="L142" s="246">
        <v>21</v>
      </c>
      <c r="M142" s="246">
        <f>G142*(1+L142/100)</f>
        <v>0</v>
      </c>
      <c r="N142" s="246">
        <v>1.0211600000000001</v>
      </c>
      <c r="O142" s="246">
        <f>ROUND(E142*N142,2)</f>
        <v>1.02</v>
      </c>
      <c r="P142" s="246">
        <v>0</v>
      </c>
      <c r="Q142" s="246">
        <f>ROUND(E142*P142,2)</f>
        <v>0</v>
      </c>
      <c r="R142" s="246" t="s">
        <v>349</v>
      </c>
      <c r="S142" s="246" t="s">
        <v>246</v>
      </c>
      <c r="T142" s="247" t="s">
        <v>247</v>
      </c>
      <c r="U142" s="226">
        <v>23.530999999999999</v>
      </c>
      <c r="V142" s="226">
        <f>ROUND(E142*U142,2)</f>
        <v>23.41</v>
      </c>
      <c r="W142" s="226"/>
      <c r="X142" s="226" t="s">
        <v>248</v>
      </c>
      <c r="Y142" s="216"/>
      <c r="Z142" s="216"/>
      <c r="AA142" s="216"/>
      <c r="AB142" s="216"/>
      <c r="AC142" s="216"/>
      <c r="AD142" s="216"/>
      <c r="AE142" s="216"/>
      <c r="AF142" s="216"/>
      <c r="AG142" s="216" t="s">
        <v>249</v>
      </c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23"/>
      <c r="B143" s="224"/>
      <c r="C143" s="263" t="s">
        <v>393</v>
      </c>
      <c r="D143" s="228"/>
      <c r="E143" s="229">
        <v>0.99473</v>
      </c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16"/>
      <c r="Z143" s="216"/>
      <c r="AA143" s="216"/>
      <c r="AB143" s="216"/>
      <c r="AC143" s="216"/>
      <c r="AD143" s="216"/>
      <c r="AE143" s="216"/>
      <c r="AF143" s="216"/>
      <c r="AG143" s="216" t="s">
        <v>253</v>
      </c>
      <c r="AH143" s="216">
        <v>0</v>
      </c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outlineLevel="1" x14ac:dyDescent="0.2">
      <c r="A144" s="241">
        <v>31</v>
      </c>
      <c r="B144" s="242" t="s">
        <v>394</v>
      </c>
      <c r="C144" s="261" t="s">
        <v>395</v>
      </c>
      <c r="D144" s="243" t="s">
        <v>244</v>
      </c>
      <c r="E144" s="244">
        <v>5.8559999999999999</v>
      </c>
      <c r="F144" s="245"/>
      <c r="G144" s="246">
        <f>ROUND(E144*F144,2)</f>
        <v>0</v>
      </c>
      <c r="H144" s="245"/>
      <c r="I144" s="246">
        <f>ROUND(E144*H144,2)</f>
        <v>0</v>
      </c>
      <c r="J144" s="245"/>
      <c r="K144" s="246">
        <f>ROUND(E144*J144,2)</f>
        <v>0</v>
      </c>
      <c r="L144" s="246">
        <v>21</v>
      </c>
      <c r="M144" s="246">
        <f>G144*(1+L144/100)</f>
        <v>0</v>
      </c>
      <c r="N144" s="246">
        <v>2.5249999999999999</v>
      </c>
      <c r="O144" s="246">
        <f>ROUND(E144*N144,2)</f>
        <v>14.79</v>
      </c>
      <c r="P144" s="246">
        <v>0</v>
      </c>
      <c r="Q144" s="246">
        <f>ROUND(E144*P144,2)</f>
        <v>0</v>
      </c>
      <c r="R144" s="246" t="s">
        <v>349</v>
      </c>
      <c r="S144" s="246" t="s">
        <v>246</v>
      </c>
      <c r="T144" s="247" t="s">
        <v>247</v>
      </c>
      <c r="U144" s="226">
        <v>0.48</v>
      </c>
      <c r="V144" s="226">
        <f>ROUND(E144*U144,2)</f>
        <v>2.81</v>
      </c>
      <c r="W144" s="226"/>
      <c r="X144" s="226" t="s">
        <v>248</v>
      </c>
      <c r="Y144" s="216"/>
      <c r="Z144" s="216"/>
      <c r="AA144" s="216"/>
      <c r="AB144" s="216"/>
      <c r="AC144" s="216"/>
      <c r="AD144" s="216"/>
      <c r="AE144" s="216"/>
      <c r="AF144" s="216"/>
      <c r="AG144" s="216" t="s">
        <v>249</v>
      </c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23"/>
      <c r="B145" s="224"/>
      <c r="C145" s="262" t="s">
        <v>396</v>
      </c>
      <c r="D145" s="249"/>
      <c r="E145" s="249"/>
      <c r="F145" s="249"/>
      <c r="G145" s="249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16"/>
      <c r="Z145" s="216"/>
      <c r="AA145" s="216"/>
      <c r="AB145" s="216"/>
      <c r="AC145" s="216"/>
      <c r="AD145" s="216"/>
      <c r="AE145" s="216"/>
      <c r="AF145" s="216"/>
      <c r="AG145" s="216" t="s">
        <v>251</v>
      </c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outlineLevel="1" x14ac:dyDescent="0.2">
      <c r="A146" s="223"/>
      <c r="B146" s="224"/>
      <c r="C146" s="263" t="s">
        <v>397</v>
      </c>
      <c r="D146" s="228"/>
      <c r="E146" s="229">
        <v>5.0999999999999996</v>
      </c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16"/>
      <c r="Z146" s="216"/>
      <c r="AA146" s="216"/>
      <c r="AB146" s="216"/>
      <c r="AC146" s="216"/>
      <c r="AD146" s="216"/>
      <c r="AE146" s="216"/>
      <c r="AF146" s="216"/>
      <c r="AG146" s="216" t="s">
        <v>253</v>
      </c>
      <c r="AH146" s="216">
        <v>0</v>
      </c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23"/>
      <c r="B147" s="224"/>
      <c r="C147" s="263" t="s">
        <v>398</v>
      </c>
      <c r="D147" s="228"/>
      <c r="E147" s="229">
        <v>0.75600000000000001</v>
      </c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16"/>
      <c r="Z147" s="216"/>
      <c r="AA147" s="216"/>
      <c r="AB147" s="216"/>
      <c r="AC147" s="216"/>
      <c r="AD147" s="216"/>
      <c r="AE147" s="216"/>
      <c r="AF147" s="216"/>
      <c r="AG147" s="216" t="s">
        <v>253</v>
      </c>
      <c r="AH147" s="216">
        <v>0</v>
      </c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41">
        <v>32</v>
      </c>
      <c r="B148" s="242" t="s">
        <v>399</v>
      </c>
      <c r="C148" s="261" t="s">
        <v>400</v>
      </c>
      <c r="D148" s="243" t="s">
        <v>334</v>
      </c>
      <c r="E148" s="244">
        <v>34.86</v>
      </c>
      <c r="F148" s="245"/>
      <c r="G148" s="246">
        <f>ROUND(E148*F148,2)</f>
        <v>0</v>
      </c>
      <c r="H148" s="245"/>
      <c r="I148" s="246">
        <f>ROUND(E148*H148,2)</f>
        <v>0</v>
      </c>
      <c r="J148" s="245"/>
      <c r="K148" s="246">
        <f>ROUND(E148*J148,2)</f>
        <v>0</v>
      </c>
      <c r="L148" s="246">
        <v>21</v>
      </c>
      <c r="M148" s="246">
        <f>G148*(1+L148/100)</f>
        <v>0</v>
      </c>
      <c r="N148" s="246">
        <v>2.0000000000000001E-4</v>
      </c>
      <c r="O148" s="246">
        <f>ROUND(E148*N148,2)</f>
        <v>0.01</v>
      </c>
      <c r="P148" s="246">
        <v>0</v>
      </c>
      <c r="Q148" s="246">
        <f>ROUND(E148*P148,2)</f>
        <v>0</v>
      </c>
      <c r="R148" s="246" t="s">
        <v>371</v>
      </c>
      <c r="S148" s="246" t="s">
        <v>246</v>
      </c>
      <c r="T148" s="247" t="s">
        <v>247</v>
      </c>
      <c r="U148" s="226">
        <v>0.45</v>
      </c>
      <c r="V148" s="226">
        <f>ROUND(E148*U148,2)</f>
        <v>15.69</v>
      </c>
      <c r="W148" s="226"/>
      <c r="X148" s="226" t="s">
        <v>248</v>
      </c>
      <c r="Y148" s="216"/>
      <c r="Z148" s="216"/>
      <c r="AA148" s="216"/>
      <c r="AB148" s="216"/>
      <c r="AC148" s="216"/>
      <c r="AD148" s="216"/>
      <c r="AE148" s="216"/>
      <c r="AF148" s="216"/>
      <c r="AG148" s="216" t="s">
        <v>249</v>
      </c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23"/>
      <c r="B149" s="224"/>
      <c r="C149" s="263" t="s">
        <v>401</v>
      </c>
      <c r="D149" s="228"/>
      <c r="E149" s="229">
        <v>29.1</v>
      </c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16"/>
      <c r="Z149" s="216"/>
      <c r="AA149" s="216"/>
      <c r="AB149" s="216"/>
      <c r="AC149" s="216"/>
      <c r="AD149" s="216"/>
      <c r="AE149" s="216"/>
      <c r="AF149" s="216"/>
      <c r="AG149" s="216" t="s">
        <v>253</v>
      </c>
      <c r="AH149" s="216">
        <v>0</v>
      </c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outlineLevel="1" x14ac:dyDescent="0.2">
      <c r="A150" s="223"/>
      <c r="B150" s="224"/>
      <c r="C150" s="263" t="s">
        <v>402</v>
      </c>
      <c r="D150" s="228"/>
      <c r="E150" s="229">
        <v>5.76</v>
      </c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16"/>
      <c r="Z150" s="216"/>
      <c r="AA150" s="216"/>
      <c r="AB150" s="216"/>
      <c r="AC150" s="216"/>
      <c r="AD150" s="216"/>
      <c r="AE150" s="216"/>
      <c r="AF150" s="216"/>
      <c r="AG150" s="216" t="s">
        <v>253</v>
      </c>
      <c r="AH150" s="216">
        <v>0</v>
      </c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51">
        <v>33</v>
      </c>
      <c r="B151" s="252" t="s">
        <v>403</v>
      </c>
      <c r="C151" s="265" t="s">
        <v>404</v>
      </c>
      <c r="D151" s="253" t="s">
        <v>334</v>
      </c>
      <c r="E151" s="254">
        <v>34.86</v>
      </c>
      <c r="F151" s="255"/>
      <c r="G151" s="256">
        <f>ROUND(E151*F151,2)</f>
        <v>0</v>
      </c>
      <c r="H151" s="255"/>
      <c r="I151" s="256">
        <f>ROUND(E151*H151,2)</f>
        <v>0</v>
      </c>
      <c r="J151" s="255"/>
      <c r="K151" s="256">
        <f>ROUND(E151*J151,2)</f>
        <v>0</v>
      </c>
      <c r="L151" s="256">
        <v>21</v>
      </c>
      <c r="M151" s="256">
        <f>G151*(1+L151/100)</f>
        <v>0</v>
      </c>
      <c r="N151" s="256">
        <v>0</v>
      </c>
      <c r="O151" s="256">
        <f>ROUND(E151*N151,2)</f>
        <v>0</v>
      </c>
      <c r="P151" s="256">
        <v>0</v>
      </c>
      <c r="Q151" s="256">
        <f>ROUND(E151*P151,2)</f>
        <v>0</v>
      </c>
      <c r="R151" s="256" t="s">
        <v>371</v>
      </c>
      <c r="S151" s="256" t="s">
        <v>246</v>
      </c>
      <c r="T151" s="257" t="s">
        <v>247</v>
      </c>
      <c r="U151" s="226">
        <v>0.32</v>
      </c>
      <c r="V151" s="226">
        <f>ROUND(E151*U151,2)</f>
        <v>11.16</v>
      </c>
      <c r="W151" s="226"/>
      <c r="X151" s="226" t="s">
        <v>248</v>
      </c>
      <c r="Y151" s="216"/>
      <c r="Z151" s="216"/>
      <c r="AA151" s="216"/>
      <c r="AB151" s="216"/>
      <c r="AC151" s="216"/>
      <c r="AD151" s="216"/>
      <c r="AE151" s="216"/>
      <c r="AF151" s="216"/>
      <c r="AG151" s="216" t="s">
        <v>249</v>
      </c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outlineLevel="1" x14ac:dyDescent="0.2">
      <c r="A152" s="241">
        <v>34</v>
      </c>
      <c r="B152" s="242" t="s">
        <v>405</v>
      </c>
      <c r="C152" s="261" t="s">
        <v>406</v>
      </c>
      <c r="D152" s="243" t="s">
        <v>312</v>
      </c>
      <c r="E152" s="244">
        <v>0.16298000000000001</v>
      </c>
      <c r="F152" s="245"/>
      <c r="G152" s="246">
        <f>ROUND(E152*F152,2)</f>
        <v>0</v>
      </c>
      <c r="H152" s="245"/>
      <c r="I152" s="246">
        <f>ROUND(E152*H152,2)</f>
        <v>0</v>
      </c>
      <c r="J152" s="245"/>
      <c r="K152" s="246">
        <f>ROUND(E152*J152,2)</f>
        <v>0</v>
      </c>
      <c r="L152" s="246">
        <v>21</v>
      </c>
      <c r="M152" s="246">
        <f>G152*(1+L152/100)</f>
        <v>0</v>
      </c>
      <c r="N152" s="246">
        <v>1.0211600000000001</v>
      </c>
      <c r="O152" s="246">
        <f>ROUND(E152*N152,2)</f>
        <v>0.17</v>
      </c>
      <c r="P152" s="246">
        <v>0</v>
      </c>
      <c r="Q152" s="246">
        <f>ROUND(E152*P152,2)</f>
        <v>0</v>
      </c>
      <c r="R152" s="246" t="s">
        <v>349</v>
      </c>
      <c r="S152" s="246" t="s">
        <v>246</v>
      </c>
      <c r="T152" s="247" t="s">
        <v>247</v>
      </c>
      <c r="U152" s="226">
        <v>23.530999999999999</v>
      </c>
      <c r="V152" s="226">
        <f>ROUND(E152*U152,2)</f>
        <v>3.84</v>
      </c>
      <c r="W152" s="226"/>
      <c r="X152" s="226" t="s">
        <v>248</v>
      </c>
      <c r="Y152" s="216"/>
      <c r="Z152" s="216"/>
      <c r="AA152" s="216"/>
      <c r="AB152" s="216"/>
      <c r="AC152" s="216"/>
      <c r="AD152" s="216"/>
      <c r="AE152" s="216"/>
      <c r="AF152" s="216"/>
      <c r="AG152" s="216" t="s">
        <v>249</v>
      </c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23"/>
      <c r="B153" s="224"/>
      <c r="C153" s="262" t="s">
        <v>407</v>
      </c>
      <c r="D153" s="249"/>
      <c r="E153" s="249"/>
      <c r="F153" s="249"/>
      <c r="G153" s="249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16"/>
      <c r="Z153" s="216"/>
      <c r="AA153" s="216"/>
      <c r="AB153" s="216"/>
      <c r="AC153" s="216"/>
      <c r="AD153" s="216"/>
      <c r="AE153" s="216"/>
      <c r="AF153" s="216"/>
      <c r="AG153" s="216" t="s">
        <v>251</v>
      </c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outlineLevel="1" x14ac:dyDescent="0.2">
      <c r="A154" s="223"/>
      <c r="B154" s="224"/>
      <c r="C154" s="263" t="s">
        <v>408</v>
      </c>
      <c r="D154" s="228"/>
      <c r="E154" s="229">
        <v>0.16298000000000001</v>
      </c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16"/>
      <c r="Z154" s="216"/>
      <c r="AA154" s="216"/>
      <c r="AB154" s="216"/>
      <c r="AC154" s="216"/>
      <c r="AD154" s="216"/>
      <c r="AE154" s="216"/>
      <c r="AF154" s="216"/>
      <c r="AG154" s="216" t="s">
        <v>253</v>
      </c>
      <c r="AH154" s="216">
        <v>0</v>
      </c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ht="22.5" outlineLevel="1" x14ac:dyDescent="0.2">
      <c r="A155" s="241">
        <v>35</v>
      </c>
      <c r="B155" s="242" t="s">
        <v>409</v>
      </c>
      <c r="C155" s="261" t="s">
        <v>410</v>
      </c>
      <c r="D155" s="243" t="s">
        <v>312</v>
      </c>
      <c r="E155" s="244">
        <v>3.5999999999999997E-2</v>
      </c>
      <c r="F155" s="245"/>
      <c r="G155" s="246">
        <f>ROUND(E155*F155,2)</f>
        <v>0</v>
      </c>
      <c r="H155" s="245"/>
      <c r="I155" s="246">
        <f>ROUND(E155*H155,2)</f>
        <v>0</v>
      </c>
      <c r="J155" s="245"/>
      <c r="K155" s="246">
        <f>ROUND(E155*J155,2)</f>
        <v>0</v>
      </c>
      <c r="L155" s="246">
        <v>21</v>
      </c>
      <c r="M155" s="246">
        <f>G155*(1+L155/100)</f>
        <v>0</v>
      </c>
      <c r="N155" s="246">
        <v>1.04548</v>
      </c>
      <c r="O155" s="246">
        <f>ROUND(E155*N155,2)</f>
        <v>0.04</v>
      </c>
      <c r="P155" s="246">
        <v>0</v>
      </c>
      <c r="Q155" s="246">
        <f>ROUND(E155*P155,2)</f>
        <v>0</v>
      </c>
      <c r="R155" s="246" t="s">
        <v>349</v>
      </c>
      <c r="S155" s="246" t="s">
        <v>246</v>
      </c>
      <c r="T155" s="247" t="s">
        <v>247</v>
      </c>
      <c r="U155" s="226">
        <v>15.231</v>
      </c>
      <c r="V155" s="226">
        <f>ROUND(E155*U155,2)</f>
        <v>0.55000000000000004</v>
      </c>
      <c r="W155" s="226"/>
      <c r="X155" s="226" t="s">
        <v>248</v>
      </c>
      <c r="Y155" s="216"/>
      <c r="Z155" s="216"/>
      <c r="AA155" s="216"/>
      <c r="AB155" s="216"/>
      <c r="AC155" s="216"/>
      <c r="AD155" s="216"/>
      <c r="AE155" s="216"/>
      <c r="AF155" s="216"/>
      <c r="AG155" s="216" t="s">
        <v>249</v>
      </c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23"/>
      <c r="B156" s="224"/>
      <c r="C156" s="262" t="s">
        <v>407</v>
      </c>
      <c r="D156" s="249"/>
      <c r="E156" s="249"/>
      <c r="F156" s="249"/>
      <c r="G156" s="249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16"/>
      <c r="Z156" s="216"/>
      <c r="AA156" s="216"/>
      <c r="AB156" s="216"/>
      <c r="AC156" s="216"/>
      <c r="AD156" s="216"/>
      <c r="AE156" s="216"/>
      <c r="AF156" s="216"/>
      <c r="AG156" s="216" t="s">
        <v>251</v>
      </c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outlineLevel="1" x14ac:dyDescent="0.2">
      <c r="A157" s="223"/>
      <c r="B157" s="224"/>
      <c r="C157" s="263" t="s">
        <v>411</v>
      </c>
      <c r="D157" s="228"/>
      <c r="E157" s="229">
        <v>3.5999999999999997E-2</v>
      </c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16"/>
      <c r="Z157" s="216"/>
      <c r="AA157" s="216"/>
      <c r="AB157" s="216"/>
      <c r="AC157" s="216"/>
      <c r="AD157" s="216"/>
      <c r="AE157" s="216"/>
      <c r="AF157" s="216"/>
      <c r="AG157" s="216" t="s">
        <v>253</v>
      </c>
      <c r="AH157" s="216">
        <v>0</v>
      </c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outlineLevel="1" x14ac:dyDescent="0.2">
      <c r="A158" s="241">
        <v>36</v>
      </c>
      <c r="B158" s="242" t="s">
        <v>412</v>
      </c>
      <c r="C158" s="261" t="s">
        <v>413</v>
      </c>
      <c r="D158" s="243" t="s">
        <v>334</v>
      </c>
      <c r="E158" s="244">
        <v>328.68</v>
      </c>
      <c r="F158" s="245"/>
      <c r="G158" s="246">
        <f>ROUND(E158*F158,2)</f>
        <v>0</v>
      </c>
      <c r="H158" s="245"/>
      <c r="I158" s="246">
        <f>ROUND(E158*H158,2)</f>
        <v>0</v>
      </c>
      <c r="J158" s="245"/>
      <c r="K158" s="246">
        <f>ROUND(E158*J158,2)</f>
        <v>0</v>
      </c>
      <c r="L158" s="246">
        <v>21</v>
      </c>
      <c r="M158" s="246">
        <f>G158*(1+L158/100)</f>
        <v>0</v>
      </c>
      <c r="N158" s="246">
        <v>5.0000000000000001E-4</v>
      </c>
      <c r="O158" s="246">
        <f>ROUND(E158*N158,2)</f>
        <v>0.16</v>
      </c>
      <c r="P158" s="246">
        <v>0</v>
      </c>
      <c r="Q158" s="246">
        <f>ROUND(E158*P158,2)</f>
        <v>0</v>
      </c>
      <c r="R158" s="246" t="s">
        <v>335</v>
      </c>
      <c r="S158" s="246" t="s">
        <v>246</v>
      </c>
      <c r="T158" s="247" t="s">
        <v>247</v>
      </c>
      <c r="U158" s="226">
        <v>9.4E-2</v>
      </c>
      <c r="V158" s="226">
        <f>ROUND(E158*U158,2)</f>
        <v>30.9</v>
      </c>
      <c r="W158" s="226"/>
      <c r="X158" s="226" t="s">
        <v>248</v>
      </c>
      <c r="Y158" s="216"/>
      <c r="Z158" s="216"/>
      <c r="AA158" s="216"/>
      <c r="AB158" s="216"/>
      <c r="AC158" s="216"/>
      <c r="AD158" s="216"/>
      <c r="AE158" s="216"/>
      <c r="AF158" s="216"/>
      <c r="AG158" s="216" t="s">
        <v>249</v>
      </c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</row>
    <row r="159" spans="1:60" outlineLevel="1" x14ac:dyDescent="0.2">
      <c r="A159" s="223"/>
      <c r="B159" s="224"/>
      <c r="C159" s="263" t="s">
        <v>319</v>
      </c>
      <c r="D159" s="228"/>
      <c r="E159" s="229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16"/>
      <c r="Z159" s="216"/>
      <c r="AA159" s="216"/>
      <c r="AB159" s="216"/>
      <c r="AC159" s="216"/>
      <c r="AD159" s="216"/>
      <c r="AE159" s="216"/>
      <c r="AF159" s="216"/>
      <c r="AG159" s="216" t="s">
        <v>253</v>
      </c>
      <c r="AH159" s="216">
        <v>0</v>
      </c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</row>
    <row r="160" spans="1:60" outlineLevel="1" x14ac:dyDescent="0.2">
      <c r="A160" s="223"/>
      <c r="B160" s="224"/>
      <c r="C160" s="263" t="s">
        <v>414</v>
      </c>
      <c r="D160" s="228"/>
      <c r="E160" s="229">
        <v>328.68</v>
      </c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16"/>
      <c r="Z160" s="216"/>
      <c r="AA160" s="216"/>
      <c r="AB160" s="216"/>
      <c r="AC160" s="216"/>
      <c r="AD160" s="216"/>
      <c r="AE160" s="216"/>
      <c r="AF160" s="216"/>
      <c r="AG160" s="216" t="s">
        <v>253</v>
      </c>
      <c r="AH160" s="216">
        <v>0</v>
      </c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</row>
    <row r="161" spans="1:60" outlineLevel="1" x14ac:dyDescent="0.2">
      <c r="A161" s="241">
        <v>37</v>
      </c>
      <c r="B161" s="242" t="s">
        <v>415</v>
      </c>
      <c r="C161" s="261" t="s">
        <v>416</v>
      </c>
      <c r="D161" s="243" t="s">
        <v>417</v>
      </c>
      <c r="E161" s="244">
        <v>13</v>
      </c>
      <c r="F161" s="245"/>
      <c r="G161" s="246">
        <f>ROUND(E161*F161,2)</f>
        <v>0</v>
      </c>
      <c r="H161" s="245"/>
      <c r="I161" s="246">
        <f>ROUND(E161*H161,2)</f>
        <v>0</v>
      </c>
      <c r="J161" s="245"/>
      <c r="K161" s="246">
        <f>ROUND(E161*J161,2)</f>
        <v>0</v>
      </c>
      <c r="L161" s="246">
        <v>21</v>
      </c>
      <c r="M161" s="246">
        <f>G161*(1+L161/100)</f>
        <v>0</v>
      </c>
      <c r="N161" s="246">
        <v>0</v>
      </c>
      <c r="O161" s="246">
        <f>ROUND(E161*N161,2)</f>
        <v>0</v>
      </c>
      <c r="P161" s="246">
        <v>0</v>
      </c>
      <c r="Q161" s="246">
        <f>ROUND(E161*P161,2)</f>
        <v>0</v>
      </c>
      <c r="R161" s="246"/>
      <c r="S161" s="246" t="s">
        <v>418</v>
      </c>
      <c r="T161" s="247" t="s">
        <v>419</v>
      </c>
      <c r="U161" s="226">
        <v>0</v>
      </c>
      <c r="V161" s="226">
        <f>ROUND(E161*U161,2)</f>
        <v>0</v>
      </c>
      <c r="W161" s="226"/>
      <c r="X161" s="226" t="s">
        <v>248</v>
      </c>
      <c r="Y161" s="216"/>
      <c r="Z161" s="216"/>
      <c r="AA161" s="216"/>
      <c r="AB161" s="216"/>
      <c r="AC161" s="216"/>
      <c r="AD161" s="216"/>
      <c r="AE161" s="216"/>
      <c r="AF161" s="216"/>
      <c r="AG161" s="216" t="s">
        <v>249</v>
      </c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</row>
    <row r="162" spans="1:60" outlineLevel="1" x14ac:dyDescent="0.2">
      <c r="A162" s="223"/>
      <c r="B162" s="224"/>
      <c r="C162" s="263" t="s">
        <v>420</v>
      </c>
      <c r="D162" s="228"/>
      <c r="E162" s="229">
        <v>10</v>
      </c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16"/>
      <c r="Z162" s="216"/>
      <c r="AA162" s="216"/>
      <c r="AB162" s="216"/>
      <c r="AC162" s="216"/>
      <c r="AD162" s="216"/>
      <c r="AE162" s="216"/>
      <c r="AF162" s="216"/>
      <c r="AG162" s="216" t="s">
        <v>253</v>
      </c>
      <c r="AH162" s="216">
        <v>0</v>
      </c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</row>
    <row r="163" spans="1:60" outlineLevel="1" x14ac:dyDescent="0.2">
      <c r="A163" s="223"/>
      <c r="B163" s="224"/>
      <c r="C163" s="263" t="s">
        <v>421</v>
      </c>
      <c r="D163" s="228"/>
      <c r="E163" s="229">
        <v>3</v>
      </c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16"/>
      <c r="Z163" s="216"/>
      <c r="AA163" s="216"/>
      <c r="AB163" s="216"/>
      <c r="AC163" s="216"/>
      <c r="AD163" s="216"/>
      <c r="AE163" s="216"/>
      <c r="AF163" s="216"/>
      <c r="AG163" s="216" t="s">
        <v>253</v>
      </c>
      <c r="AH163" s="216">
        <v>0</v>
      </c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</row>
    <row r="164" spans="1:60" ht="22.5" outlineLevel="1" x14ac:dyDescent="0.2">
      <c r="A164" s="241">
        <v>38</v>
      </c>
      <c r="B164" s="242" t="s">
        <v>422</v>
      </c>
      <c r="C164" s="261" t="s">
        <v>423</v>
      </c>
      <c r="D164" s="243" t="s">
        <v>329</v>
      </c>
      <c r="E164" s="244">
        <v>13</v>
      </c>
      <c r="F164" s="245"/>
      <c r="G164" s="246">
        <f>ROUND(E164*F164,2)</f>
        <v>0</v>
      </c>
      <c r="H164" s="245"/>
      <c r="I164" s="246">
        <f>ROUND(E164*H164,2)</f>
        <v>0</v>
      </c>
      <c r="J164" s="245"/>
      <c r="K164" s="246">
        <f>ROUND(E164*J164,2)</f>
        <v>0</v>
      </c>
      <c r="L164" s="246">
        <v>21</v>
      </c>
      <c r="M164" s="246">
        <f>G164*(1+L164/100)</f>
        <v>0</v>
      </c>
      <c r="N164" s="246">
        <v>1.6400000000000001E-2</v>
      </c>
      <c r="O164" s="246">
        <f>ROUND(E164*N164,2)</f>
        <v>0.21</v>
      </c>
      <c r="P164" s="246">
        <v>0</v>
      </c>
      <c r="Q164" s="246">
        <f>ROUND(E164*P164,2)</f>
        <v>0</v>
      </c>
      <c r="R164" s="246" t="s">
        <v>316</v>
      </c>
      <c r="S164" s="246" t="s">
        <v>246</v>
      </c>
      <c r="T164" s="247" t="s">
        <v>247</v>
      </c>
      <c r="U164" s="226">
        <v>0</v>
      </c>
      <c r="V164" s="226">
        <f>ROUND(E164*U164,2)</f>
        <v>0</v>
      </c>
      <c r="W164" s="226"/>
      <c r="X164" s="226" t="s">
        <v>317</v>
      </c>
      <c r="Y164" s="216"/>
      <c r="Z164" s="216"/>
      <c r="AA164" s="216"/>
      <c r="AB164" s="216"/>
      <c r="AC164" s="216"/>
      <c r="AD164" s="216"/>
      <c r="AE164" s="216"/>
      <c r="AF164" s="216"/>
      <c r="AG164" s="216" t="s">
        <v>318</v>
      </c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</row>
    <row r="165" spans="1:60" outlineLevel="1" x14ac:dyDescent="0.2">
      <c r="A165" s="223"/>
      <c r="B165" s="224"/>
      <c r="C165" s="263" t="s">
        <v>424</v>
      </c>
      <c r="D165" s="228"/>
      <c r="E165" s="229">
        <v>13</v>
      </c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16"/>
      <c r="Z165" s="216"/>
      <c r="AA165" s="216"/>
      <c r="AB165" s="216"/>
      <c r="AC165" s="216"/>
      <c r="AD165" s="216"/>
      <c r="AE165" s="216"/>
      <c r="AF165" s="216"/>
      <c r="AG165" s="216" t="s">
        <v>253</v>
      </c>
      <c r="AH165" s="216">
        <v>0</v>
      </c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</row>
    <row r="166" spans="1:60" outlineLevel="1" x14ac:dyDescent="0.2">
      <c r="A166" s="241">
        <v>39</v>
      </c>
      <c r="B166" s="242" t="s">
        <v>425</v>
      </c>
      <c r="C166" s="261" t="s">
        <v>426</v>
      </c>
      <c r="D166" s="243" t="s">
        <v>329</v>
      </c>
      <c r="E166" s="244">
        <v>154.5</v>
      </c>
      <c r="F166" s="245"/>
      <c r="G166" s="246">
        <f>ROUND(E166*F166,2)</f>
        <v>0</v>
      </c>
      <c r="H166" s="245"/>
      <c r="I166" s="246">
        <f>ROUND(E166*H166,2)</f>
        <v>0</v>
      </c>
      <c r="J166" s="245"/>
      <c r="K166" s="246">
        <f>ROUND(E166*J166,2)</f>
        <v>0</v>
      </c>
      <c r="L166" s="246">
        <v>21</v>
      </c>
      <c r="M166" s="246">
        <f>G166*(1+L166/100)</f>
        <v>0</v>
      </c>
      <c r="N166" s="246">
        <v>2.2000000000000001E-4</v>
      </c>
      <c r="O166" s="246">
        <f>ROUND(E166*N166,2)</f>
        <v>0.03</v>
      </c>
      <c r="P166" s="246">
        <v>0</v>
      </c>
      <c r="Q166" s="246">
        <f>ROUND(E166*P166,2)</f>
        <v>0</v>
      </c>
      <c r="R166" s="246" t="s">
        <v>316</v>
      </c>
      <c r="S166" s="246" t="s">
        <v>246</v>
      </c>
      <c r="T166" s="247" t="s">
        <v>247</v>
      </c>
      <c r="U166" s="226">
        <v>0</v>
      </c>
      <c r="V166" s="226">
        <f>ROUND(E166*U166,2)</f>
        <v>0</v>
      </c>
      <c r="W166" s="226"/>
      <c r="X166" s="226" t="s">
        <v>317</v>
      </c>
      <c r="Y166" s="216"/>
      <c r="Z166" s="216"/>
      <c r="AA166" s="216"/>
      <c r="AB166" s="216"/>
      <c r="AC166" s="216"/>
      <c r="AD166" s="216"/>
      <c r="AE166" s="216"/>
      <c r="AF166" s="216"/>
      <c r="AG166" s="216" t="s">
        <v>318</v>
      </c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</row>
    <row r="167" spans="1:60" outlineLevel="1" x14ac:dyDescent="0.2">
      <c r="A167" s="223"/>
      <c r="B167" s="224"/>
      <c r="C167" s="263" t="s">
        <v>427</v>
      </c>
      <c r="D167" s="228"/>
      <c r="E167" s="229">
        <v>154.5</v>
      </c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16"/>
      <c r="Z167" s="216"/>
      <c r="AA167" s="216"/>
      <c r="AB167" s="216"/>
      <c r="AC167" s="216"/>
      <c r="AD167" s="216"/>
      <c r="AE167" s="216"/>
      <c r="AF167" s="216"/>
      <c r="AG167" s="216" t="s">
        <v>253</v>
      </c>
      <c r="AH167" s="216">
        <v>0</v>
      </c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</row>
    <row r="168" spans="1:60" ht="22.5" outlineLevel="1" x14ac:dyDescent="0.2">
      <c r="A168" s="241">
        <v>40</v>
      </c>
      <c r="B168" s="242" t="s">
        <v>428</v>
      </c>
      <c r="C168" s="261" t="s">
        <v>429</v>
      </c>
      <c r="D168" s="243" t="s">
        <v>334</v>
      </c>
      <c r="E168" s="244">
        <v>43.332000000000001</v>
      </c>
      <c r="F168" s="245"/>
      <c r="G168" s="246">
        <f>ROUND(E168*F168,2)</f>
        <v>0</v>
      </c>
      <c r="H168" s="245"/>
      <c r="I168" s="246">
        <f>ROUND(E168*H168,2)</f>
        <v>0</v>
      </c>
      <c r="J168" s="245"/>
      <c r="K168" s="246">
        <f>ROUND(E168*J168,2)</f>
        <v>0</v>
      </c>
      <c r="L168" s="246">
        <v>21</v>
      </c>
      <c r="M168" s="246">
        <f>G168*(1+L168/100)</f>
        <v>0</v>
      </c>
      <c r="N168" s="246">
        <v>2.9999999999999997E-4</v>
      </c>
      <c r="O168" s="246">
        <f>ROUND(E168*N168,2)</f>
        <v>0.01</v>
      </c>
      <c r="P168" s="246">
        <v>0</v>
      </c>
      <c r="Q168" s="246">
        <f>ROUND(E168*P168,2)</f>
        <v>0</v>
      </c>
      <c r="R168" s="246" t="s">
        <v>316</v>
      </c>
      <c r="S168" s="246" t="s">
        <v>246</v>
      </c>
      <c r="T168" s="247" t="s">
        <v>247</v>
      </c>
      <c r="U168" s="226">
        <v>0</v>
      </c>
      <c r="V168" s="226">
        <f>ROUND(E168*U168,2)</f>
        <v>0</v>
      </c>
      <c r="W168" s="226"/>
      <c r="X168" s="226" t="s">
        <v>317</v>
      </c>
      <c r="Y168" s="216"/>
      <c r="Z168" s="216"/>
      <c r="AA168" s="216"/>
      <c r="AB168" s="216"/>
      <c r="AC168" s="216"/>
      <c r="AD168" s="216"/>
      <c r="AE168" s="216"/>
      <c r="AF168" s="216"/>
      <c r="AG168" s="216" t="s">
        <v>318</v>
      </c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</row>
    <row r="169" spans="1:60" outlineLevel="1" x14ac:dyDescent="0.2">
      <c r="A169" s="223"/>
      <c r="B169" s="224"/>
      <c r="C169" s="263" t="s">
        <v>430</v>
      </c>
      <c r="D169" s="228"/>
      <c r="E169" s="229">
        <v>43.332000000000001</v>
      </c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16"/>
      <c r="Z169" s="216"/>
      <c r="AA169" s="216"/>
      <c r="AB169" s="216"/>
      <c r="AC169" s="216"/>
      <c r="AD169" s="216"/>
      <c r="AE169" s="216"/>
      <c r="AF169" s="216"/>
      <c r="AG169" s="216" t="s">
        <v>253</v>
      </c>
      <c r="AH169" s="216">
        <v>0</v>
      </c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</row>
    <row r="170" spans="1:60" x14ac:dyDescent="0.2">
      <c r="A170" s="231" t="s">
        <v>240</v>
      </c>
      <c r="B170" s="232" t="s">
        <v>91</v>
      </c>
      <c r="C170" s="260" t="s">
        <v>124</v>
      </c>
      <c r="D170" s="233"/>
      <c r="E170" s="234"/>
      <c r="F170" s="235"/>
      <c r="G170" s="235">
        <f>SUMIF(AG171:AG188,"&lt;&gt;NOR",G171:G188)</f>
        <v>0</v>
      </c>
      <c r="H170" s="235"/>
      <c r="I170" s="235">
        <f>SUM(I171:I188)</f>
        <v>0</v>
      </c>
      <c r="J170" s="235"/>
      <c r="K170" s="235">
        <f>SUM(K171:K188)</f>
        <v>0</v>
      </c>
      <c r="L170" s="235"/>
      <c r="M170" s="235">
        <f>SUM(M171:M188)</f>
        <v>0</v>
      </c>
      <c r="N170" s="235"/>
      <c r="O170" s="235">
        <f>SUM(O171:O188)</f>
        <v>0.33</v>
      </c>
      <c r="P170" s="235"/>
      <c r="Q170" s="235">
        <f>SUM(Q171:Q188)</f>
        <v>0</v>
      </c>
      <c r="R170" s="235"/>
      <c r="S170" s="235"/>
      <c r="T170" s="236"/>
      <c r="U170" s="230"/>
      <c r="V170" s="230">
        <f>SUM(V171:V188)</f>
        <v>367.79</v>
      </c>
      <c r="W170" s="230"/>
      <c r="X170" s="230"/>
      <c r="AG170" t="s">
        <v>241</v>
      </c>
    </row>
    <row r="171" spans="1:60" ht="22.5" outlineLevel="1" x14ac:dyDescent="0.2">
      <c r="A171" s="241">
        <v>41</v>
      </c>
      <c r="B171" s="242" t="s">
        <v>431</v>
      </c>
      <c r="C171" s="261" t="s">
        <v>432</v>
      </c>
      <c r="D171" s="243" t="s">
        <v>329</v>
      </c>
      <c r="E171" s="244">
        <v>359.8</v>
      </c>
      <c r="F171" s="245"/>
      <c r="G171" s="246">
        <f>ROUND(E171*F171,2)</f>
        <v>0</v>
      </c>
      <c r="H171" s="245"/>
      <c r="I171" s="246">
        <f>ROUND(E171*H171,2)</f>
        <v>0</v>
      </c>
      <c r="J171" s="245"/>
      <c r="K171" s="246">
        <f>ROUND(E171*J171,2)</f>
        <v>0</v>
      </c>
      <c r="L171" s="246">
        <v>21</v>
      </c>
      <c r="M171" s="246">
        <f>G171*(1+L171/100)</f>
        <v>0</v>
      </c>
      <c r="N171" s="246">
        <v>9.1E-4</v>
      </c>
      <c r="O171" s="246">
        <f>ROUND(E171*N171,2)</f>
        <v>0.33</v>
      </c>
      <c r="P171" s="246">
        <v>0</v>
      </c>
      <c r="Q171" s="246">
        <f>ROUND(E171*P171,2)</f>
        <v>0</v>
      </c>
      <c r="R171" s="246" t="s">
        <v>433</v>
      </c>
      <c r="S171" s="246" t="s">
        <v>434</v>
      </c>
      <c r="T171" s="247" t="s">
        <v>247</v>
      </c>
      <c r="U171" s="226">
        <v>1.0222199999999999</v>
      </c>
      <c r="V171" s="226">
        <f>ROUND(E171*U171,2)</f>
        <v>367.79</v>
      </c>
      <c r="W171" s="226"/>
      <c r="X171" s="226" t="s">
        <v>248</v>
      </c>
      <c r="Y171" s="216"/>
      <c r="Z171" s="216"/>
      <c r="AA171" s="216"/>
      <c r="AB171" s="216"/>
      <c r="AC171" s="216"/>
      <c r="AD171" s="216"/>
      <c r="AE171" s="216"/>
      <c r="AF171" s="216"/>
      <c r="AG171" s="216" t="s">
        <v>249</v>
      </c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</row>
    <row r="172" spans="1:60" outlineLevel="1" x14ac:dyDescent="0.2">
      <c r="A172" s="223"/>
      <c r="B172" s="224"/>
      <c r="C172" s="263" t="s">
        <v>435</v>
      </c>
      <c r="D172" s="228"/>
      <c r="E172" s="229">
        <v>6.2</v>
      </c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16"/>
      <c r="Z172" s="216"/>
      <c r="AA172" s="216"/>
      <c r="AB172" s="216"/>
      <c r="AC172" s="216"/>
      <c r="AD172" s="216"/>
      <c r="AE172" s="216"/>
      <c r="AF172" s="216"/>
      <c r="AG172" s="216" t="s">
        <v>253</v>
      </c>
      <c r="AH172" s="216">
        <v>0</v>
      </c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</row>
    <row r="173" spans="1:60" outlineLevel="1" x14ac:dyDescent="0.2">
      <c r="A173" s="223"/>
      <c r="B173" s="224"/>
      <c r="C173" s="263" t="s">
        <v>436</v>
      </c>
      <c r="D173" s="228"/>
      <c r="E173" s="229">
        <v>53</v>
      </c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16"/>
      <c r="Z173" s="216"/>
      <c r="AA173" s="216"/>
      <c r="AB173" s="216"/>
      <c r="AC173" s="216"/>
      <c r="AD173" s="216"/>
      <c r="AE173" s="216"/>
      <c r="AF173" s="216"/>
      <c r="AG173" s="216" t="s">
        <v>253</v>
      </c>
      <c r="AH173" s="216">
        <v>0</v>
      </c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</row>
    <row r="174" spans="1:60" outlineLevel="1" x14ac:dyDescent="0.2">
      <c r="A174" s="223"/>
      <c r="B174" s="224"/>
      <c r="C174" s="263" t="s">
        <v>437</v>
      </c>
      <c r="D174" s="228"/>
      <c r="E174" s="229">
        <v>65.2</v>
      </c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16"/>
      <c r="Z174" s="216"/>
      <c r="AA174" s="216"/>
      <c r="AB174" s="216"/>
      <c r="AC174" s="216"/>
      <c r="AD174" s="216"/>
      <c r="AE174" s="216"/>
      <c r="AF174" s="216"/>
      <c r="AG174" s="216" t="s">
        <v>253</v>
      </c>
      <c r="AH174" s="216">
        <v>0</v>
      </c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</row>
    <row r="175" spans="1:60" outlineLevel="1" x14ac:dyDescent="0.2">
      <c r="A175" s="223"/>
      <c r="B175" s="224"/>
      <c r="C175" s="263" t="s">
        <v>438</v>
      </c>
      <c r="D175" s="228"/>
      <c r="E175" s="229">
        <v>39.799999999999997</v>
      </c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16"/>
      <c r="Z175" s="216"/>
      <c r="AA175" s="216"/>
      <c r="AB175" s="216"/>
      <c r="AC175" s="216"/>
      <c r="AD175" s="216"/>
      <c r="AE175" s="216"/>
      <c r="AF175" s="216"/>
      <c r="AG175" s="216" t="s">
        <v>253</v>
      </c>
      <c r="AH175" s="216">
        <v>0</v>
      </c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</row>
    <row r="176" spans="1:60" outlineLevel="1" x14ac:dyDescent="0.2">
      <c r="A176" s="223"/>
      <c r="B176" s="224"/>
      <c r="C176" s="263" t="s">
        <v>439</v>
      </c>
      <c r="D176" s="228"/>
      <c r="E176" s="229">
        <v>37.799999999999997</v>
      </c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16"/>
      <c r="Z176" s="216"/>
      <c r="AA176" s="216"/>
      <c r="AB176" s="216"/>
      <c r="AC176" s="216"/>
      <c r="AD176" s="216"/>
      <c r="AE176" s="216"/>
      <c r="AF176" s="216"/>
      <c r="AG176" s="216" t="s">
        <v>253</v>
      </c>
      <c r="AH176" s="216">
        <v>0</v>
      </c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</row>
    <row r="177" spans="1:60" outlineLevel="1" x14ac:dyDescent="0.2">
      <c r="A177" s="223"/>
      <c r="B177" s="224"/>
      <c r="C177" s="263" t="s">
        <v>440</v>
      </c>
      <c r="D177" s="228"/>
      <c r="E177" s="229">
        <v>6.6</v>
      </c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16"/>
      <c r="Z177" s="216"/>
      <c r="AA177" s="216"/>
      <c r="AB177" s="216"/>
      <c r="AC177" s="216"/>
      <c r="AD177" s="216"/>
      <c r="AE177" s="216"/>
      <c r="AF177" s="216"/>
      <c r="AG177" s="216" t="s">
        <v>253</v>
      </c>
      <c r="AH177" s="216">
        <v>0</v>
      </c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</row>
    <row r="178" spans="1:60" outlineLevel="1" x14ac:dyDescent="0.2">
      <c r="A178" s="223"/>
      <c r="B178" s="224"/>
      <c r="C178" s="263" t="s">
        <v>441</v>
      </c>
      <c r="D178" s="228"/>
      <c r="E178" s="229">
        <v>42.6</v>
      </c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16"/>
      <c r="Z178" s="216"/>
      <c r="AA178" s="216"/>
      <c r="AB178" s="216"/>
      <c r="AC178" s="216"/>
      <c r="AD178" s="216"/>
      <c r="AE178" s="216"/>
      <c r="AF178" s="216"/>
      <c r="AG178" s="216" t="s">
        <v>253</v>
      </c>
      <c r="AH178" s="216">
        <v>0</v>
      </c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</row>
    <row r="179" spans="1:60" outlineLevel="1" x14ac:dyDescent="0.2">
      <c r="A179" s="223"/>
      <c r="B179" s="224"/>
      <c r="C179" s="263" t="s">
        <v>442</v>
      </c>
      <c r="D179" s="228"/>
      <c r="E179" s="229">
        <v>16.8</v>
      </c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16"/>
      <c r="Z179" s="216"/>
      <c r="AA179" s="216"/>
      <c r="AB179" s="216"/>
      <c r="AC179" s="216"/>
      <c r="AD179" s="216"/>
      <c r="AE179" s="216"/>
      <c r="AF179" s="216"/>
      <c r="AG179" s="216" t="s">
        <v>253</v>
      </c>
      <c r="AH179" s="216">
        <v>0</v>
      </c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</row>
    <row r="180" spans="1:60" outlineLevel="1" x14ac:dyDescent="0.2">
      <c r="A180" s="223"/>
      <c r="B180" s="224"/>
      <c r="C180" s="263" t="s">
        <v>443</v>
      </c>
      <c r="D180" s="228"/>
      <c r="E180" s="229">
        <v>24.4</v>
      </c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16"/>
      <c r="Z180" s="216"/>
      <c r="AA180" s="216"/>
      <c r="AB180" s="216"/>
      <c r="AC180" s="216"/>
      <c r="AD180" s="216"/>
      <c r="AE180" s="216"/>
      <c r="AF180" s="216"/>
      <c r="AG180" s="216" t="s">
        <v>253</v>
      </c>
      <c r="AH180" s="216">
        <v>0</v>
      </c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</row>
    <row r="181" spans="1:60" outlineLevel="1" x14ac:dyDescent="0.2">
      <c r="A181" s="223"/>
      <c r="B181" s="224"/>
      <c r="C181" s="263" t="s">
        <v>444</v>
      </c>
      <c r="D181" s="228"/>
      <c r="E181" s="229">
        <v>8</v>
      </c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16"/>
      <c r="Z181" s="216"/>
      <c r="AA181" s="216"/>
      <c r="AB181" s="216"/>
      <c r="AC181" s="216"/>
      <c r="AD181" s="216"/>
      <c r="AE181" s="216"/>
      <c r="AF181" s="216"/>
      <c r="AG181" s="216" t="s">
        <v>253</v>
      </c>
      <c r="AH181" s="216">
        <v>0</v>
      </c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</row>
    <row r="182" spans="1:60" outlineLevel="1" x14ac:dyDescent="0.2">
      <c r="A182" s="223"/>
      <c r="B182" s="224"/>
      <c r="C182" s="263" t="s">
        <v>445</v>
      </c>
      <c r="D182" s="228"/>
      <c r="E182" s="229">
        <v>6</v>
      </c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16"/>
      <c r="Z182" s="216"/>
      <c r="AA182" s="216"/>
      <c r="AB182" s="216"/>
      <c r="AC182" s="216"/>
      <c r="AD182" s="216"/>
      <c r="AE182" s="216"/>
      <c r="AF182" s="216"/>
      <c r="AG182" s="216" t="s">
        <v>253</v>
      </c>
      <c r="AH182" s="216">
        <v>0</v>
      </c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</row>
    <row r="183" spans="1:60" outlineLevel="1" x14ac:dyDescent="0.2">
      <c r="A183" s="223"/>
      <c r="B183" s="224"/>
      <c r="C183" s="263" t="s">
        <v>446</v>
      </c>
      <c r="D183" s="228"/>
      <c r="E183" s="229">
        <v>10.199999999999999</v>
      </c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16"/>
      <c r="Z183" s="216"/>
      <c r="AA183" s="216"/>
      <c r="AB183" s="216"/>
      <c r="AC183" s="216"/>
      <c r="AD183" s="216"/>
      <c r="AE183" s="216"/>
      <c r="AF183" s="216"/>
      <c r="AG183" s="216" t="s">
        <v>253</v>
      </c>
      <c r="AH183" s="216">
        <v>0</v>
      </c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</row>
    <row r="184" spans="1:60" outlineLevel="1" x14ac:dyDescent="0.2">
      <c r="A184" s="223"/>
      <c r="B184" s="224"/>
      <c r="C184" s="263" t="s">
        <v>447</v>
      </c>
      <c r="D184" s="228"/>
      <c r="E184" s="229">
        <v>29.4</v>
      </c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16"/>
      <c r="Z184" s="216"/>
      <c r="AA184" s="216"/>
      <c r="AB184" s="216"/>
      <c r="AC184" s="216"/>
      <c r="AD184" s="216"/>
      <c r="AE184" s="216"/>
      <c r="AF184" s="216"/>
      <c r="AG184" s="216" t="s">
        <v>253</v>
      </c>
      <c r="AH184" s="216">
        <v>0</v>
      </c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</row>
    <row r="185" spans="1:60" outlineLevel="1" x14ac:dyDescent="0.2">
      <c r="A185" s="223"/>
      <c r="B185" s="224"/>
      <c r="C185" s="263" t="s">
        <v>448</v>
      </c>
      <c r="D185" s="228"/>
      <c r="E185" s="229">
        <v>3.6</v>
      </c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16"/>
      <c r="Z185" s="216"/>
      <c r="AA185" s="216"/>
      <c r="AB185" s="216"/>
      <c r="AC185" s="216"/>
      <c r="AD185" s="216"/>
      <c r="AE185" s="216"/>
      <c r="AF185" s="216"/>
      <c r="AG185" s="216" t="s">
        <v>253</v>
      </c>
      <c r="AH185" s="216">
        <v>0</v>
      </c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</row>
    <row r="186" spans="1:60" outlineLevel="1" x14ac:dyDescent="0.2">
      <c r="A186" s="223"/>
      <c r="B186" s="224"/>
      <c r="C186" s="263" t="s">
        <v>449</v>
      </c>
      <c r="D186" s="228"/>
      <c r="E186" s="229">
        <v>3</v>
      </c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16"/>
      <c r="Z186" s="216"/>
      <c r="AA186" s="216"/>
      <c r="AB186" s="216"/>
      <c r="AC186" s="216"/>
      <c r="AD186" s="216"/>
      <c r="AE186" s="216"/>
      <c r="AF186" s="216"/>
      <c r="AG186" s="216" t="s">
        <v>253</v>
      </c>
      <c r="AH186" s="216">
        <v>0</v>
      </c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</row>
    <row r="187" spans="1:60" outlineLevel="1" x14ac:dyDescent="0.2">
      <c r="A187" s="223"/>
      <c r="B187" s="224"/>
      <c r="C187" s="263" t="s">
        <v>450</v>
      </c>
      <c r="D187" s="228"/>
      <c r="E187" s="229">
        <v>2.8</v>
      </c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16"/>
      <c r="Z187" s="216"/>
      <c r="AA187" s="216"/>
      <c r="AB187" s="216"/>
      <c r="AC187" s="216"/>
      <c r="AD187" s="216"/>
      <c r="AE187" s="216"/>
      <c r="AF187" s="216"/>
      <c r="AG187" s="216" t="s">
        <v>253</v>
      </c>
      <c r="AH187" s="216">
        <v>0</v>
      </c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</row>
    <row r="188" spans="1:60" outlineLevel="1" x14ac:dyDescent="0.2">
      <c r="A188" s="223"/>
      <c r="B188" s="224"/>
      <c r="C188" s="263" t="s">
        <v>451</v>
      </c>
      <c r="D188" s="228"/>
      <c r="E188" s="229">
        <v>4.4000000000000004</v>
      </c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16"/>
      <c r="Z188" s="216"/>
      <c r="AA188" s="216"/>
      <c r="AB188" s="216"/>
      <c r="AC188" s="216"/>
      <c r="AD188" s="216"/>
      <c r="AE188" s="216"/>
      <c r="AF188" s="216"/>
      <c r="AG188" s="216" t="s">
        <v>253</v>
      </c>
      <c r="AH188" s="216">
        <v>0</v>
      </c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</row>
    <row r="189" spans="1:60" x14ac:dyDescent="0.2">
      <c r="A189" s="231" t="s">
        <v>240</v>
      </c>
      <c r="B189" s="232" t="s">
        <v>128</v>
      </c>
      <c r="C189" s="260" t="s">
        <v>129</v>
      </c>
      <c r="D189" s="233"/>
      <c r="E189" s="234"/>
      <c r="F189" s="235"/>
      <c r="G189" s="235">
        <f>SUMIF(AG190:AG194,"&lt;&gt;NOR",G190:G194)</f>
        <v>0</v>
      </c>
      <c r="H189" s="235"/>
      <c r="I189" s="235">
        <f>SUM(I190:I194)</f>
        <v>0</v>
      </c>
      <c r="J189" s="235"/>
      <c r="K189" s="235">
        <f>SUM(K190:K194)</f>
        <v>0</v>
      </c>
      <c r="L189" s="235"/>
      <c r="M189" s="235">
        <f>SUM(M190:M194)</f>
        <v>0</v>
      </c>
      <c r="N189" s="235"/>
      <c r="O189" s="235">
        <f>SUM(O190:O194)</f>
        <v>41.61</v>
      </c>
      <c r="P189" s="235"/>
      <c r="Q189" s="235">
        <f>SUM(Q190:Q194)</f>
        <v>0</v>
      </c>
      <c r="R189" s="235"/>
      <c r="S189" s="235"/>
      <c r="T189" s="236"/>
      <c r="U189" s="230"/>
      <c r="V189" s="230">
        <f>SUM(V190:V194)</f>
        <v>37.299999999999997</v>
      </c>
      <c r="W189" s="230"/>
      <c r="X189" s="230"/>
      <c r="AG189" t="s">
        <v>241</v>
      </c>
    </row>
    <row r="190" spans="1:60" outlineLevel="1" x14ac:dyDescent="0.2">
      <c r="A190" s="241">
        <v>42</v>
      </c>
      <c r="B190" s="242" t="s">
        <v>452</v>
      </c>
      <c r="C190" s="261" t="s">
        <v>453</v>
      </c>
      <c r="D190" s="243" t="s">
        <v>244</v>
      </c>
      <c r="E190" s="244">
        <v>22.006</v>
      </c>
      <c r="F190" s="245"/>
      <c r="G190" s="246">
        <f>ROUND(E190*F190,2)</f>
        <v>0</v>
      </c>
      <c r="H190" s="245"/>
      <c r="I190" s="246">
        <f>ROUND(E190*H190,2)</f>
        <v>0</v>
      </c>
      <c r="J190" s="245"/>
      <c r="K190" s="246">
        <f>ROUND(E190*J190,2)</f>
        <v>0</v>
      </c>
      <c r="L190" s="246">
        <v>21</v>
      </c>
      <c r="M190" s="246">
        <f>G190*(1+L190/100)</f>
        <v>0</v>
      </c>
      <c r="N190" s="246">
        <v>1.8907700000000001</v>
      </c>
      <c r="O190" s="246">
        <f>ROUND(E190*N190,2)</f>
        <v>41.61</v>
      </c>
      <c r="P190" s="246">
        <v>0</v>
      </c>
      <c r="Q190" s="246">
        <f>ROUND(E190*P190,2)</f>
        <v>0</v>
      </c>
      <c r="R190" s="246" t="s">
        <v>330</v>
      </c>
      <c r="S190" s="246" t="s">
        <v>246</v>
      </c>
      <c r="T190" s="247" t="s">
        <v>247</v>
      </c>
      <c r="U190" s="226">
        <v>1.6950000000000001</v>
      </c>
      <c r="V190" s="226">
        <f>ROUND(E190*U190,2)</f>
        <v>37.299999999999997</v>
      </c>
      <c r="W190" s="226"/>
      <c r="X190" s="226" t="s">
        <v>248</v>
      </c>
      <c r="Y190" s="216"/>
      <c r="Z190" s="216"/>
      <c r="AA190" s="216"/>
      <c r="AB190" s="216"/>
      <c r="AC190" s="216"/>
      <c r="AD190" s="216"/>
      <c r="AE190" s="216"/>
      <c r="AF190" s="216"/>
      <c r="AG190" s="216" t="s">
        <v>249</v>
      </c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</row>
    <row r="191" spans="1:60" outlineLevel="1" x14ac:dyDescent="0.2">
      <c r="A191" s="223"/>
      <c r="B191" s="224"/>
      <c r="C191" s="262" t="s">
        <v>454</v>
      </c>
      <c r="D191" s="249"/>
      <c r="E191" s="249"/>
      <c r="F191" s="249"/>
      <c r="G191" s="249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16"/>
      <c r="Z191" s="216"/>
      <c r="AA191" s="216"/>
      <c r="AB191" s="216"/>
      <c r="AC191" s="216"/>
      <c r="AD191" s="216"/>
      <c r="AE191" s="216"/>
      <c r="AF191" s="216"/>
      <c r="AG191" s="216" t="s">
        <v>251</v>
      </c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</row>
    <row r="192" spans="1:60" outlineLevel="1" x14ac:dyDescent="0.2">
      <c r="A192" s="223"/>
      <c r="B192" s="224"/>
      <c r="C192" s="263" t="s">
        <v>455</v>
      </c>
      <c r="D192" s="228"/>
      <c r="E192" s="229">
        <v>13.6</v>
      </c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16"/>
      <c r="Z192" s="216"/>
      <c r="AA192" s="216"/>
      <c r="AB192" s="216"/>
      <c r="AC192" s="216"/>
      <c r="AD192" s="216"/>
      <c r="AE192" s="216"/>
      <c r="AF192" s="216"/>
      <c r="AG192" s="216" t="s">
        <v>253</v>
      </c>
      <c r="AH192" s="216">
        <v>0</v>
      </c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</row>
    <row r="193" spans="1:60" outlineLevel="1" x14ac:dyDescent="0.2">
      <c r="A193" s="223"/>
      <c r="B193" s="224"/>
      <c r="C193" s="263" t="s">
        <v>456</v>
      </c>
      <c r="D193" s="228"/>
      <c r="E193" s="229">
        <v>3.7709999999999999</v>
      </c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16"/>
      <c r="Z193" s="216"/>
      <c r="AA193" s="216"/>
      <c r="AB193" s="216"/>
      <c r="AC193" s="216"/>
      <c r="AD193" s="216"/>
      <c r="AE193" s="216"/>
      <c r="AF193" s="216"/>
      <c r="AG193" s="216" t="s">
        <v>253</v>
      </c>
      <c r="AH193" s="216">
        <v>0</v>
      </c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</row>
    <row r="194" spans="1:60" outlineLevel="1" x14ac:dyDescent="0.2">
      <c r="A194" s="223"/>
      <c r="B194" s="224"/>
      <c r="C194" s="263" t="s">
        <v>457</v>
      </c>
      <c r="D194" s="228"/>
      <c r="E194" s="229">
        <v>4.6349999999999998</v>
      </c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16"/>
      <c r="Z194" s="216"/>
      <c r="AA194" s="216"/>
      <c r="AB194" s="216"/>
      <c r="AC194" s="216"/>
      <c r="AD194" s="216"/>
      <c r="AE194" s="216"/>
      <c r="AF194" s="216"/>
      <c r="AG194" s="216" t="s">
        <v>253</v>
      </c>
      <c r="AH194" s="216">
        <v>0</v>
      </c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</row>
    <row r="195" spans="1:60" x14ac:dyDescent="0.2">
      <c r="A195" s="231" t="s">
        <v>240</v>
      </c>
      <c r="B195" s="232" t="s">
        <v>133</v>
      </c>
      <c r="C195" s="260" t="s">
        <v>135</v>
      </c>
      <c r="D195" s="233"/>
      <c r="E195" s="234"/>
      <c r="F195" s="235"/>
      <c r="G195" s="235">
        <f>SUMIF(AG196:AG196,"&lt;&gt;NOR",G196:G196)</f>
        <v>0</v>
      </c>
      <c r="H195" s="235"/>
      <c r="I195" s="235">
        <f>SUM(I196:I196)</f>
        <v>0</v>
      </c>
      <c r="J195" s="235"/>
      <c r="K195" s="235">
        <f>SUM(K196:K196)</f>
        <v>0</v>
      </c>
      <c r="L195" s="235"/>
      <c r="M195" s="235">
        <f>SUM(M196:M196)</f>
        <v>0</v>
      </c>
      <c r="N195" s="235"/>
      <c r="O195" s="235">
        <f>SUM(O196:O196)</f>
        <v>0</v>
      </c>
      <c r="P195" s="235"/>
      <c r="Q195" s="235">
        <f>SUM(Q196:Q196)</f>
        <v>0</v>
      </c>
      <c r="R195" s="235"/>
      <c r="S195" s="235"/>
      <c r="T195" s="236"/>
      <c r="U195" s="230"/>
      <c r="V195" s="230">
        <f>SUM(V196:V196)</f>
        <v>0</v>
      </c>
      <c r="W195" s="230"/>
      <c r="X195" s="230"/>
      <c r="AG195" t="s">
        <v>241</v>
      </c>
    </row>
    <row r="196" spans="1:60" outlineLevel="1" x14ac:dyDescent="0.2">
      <c r="A196" s="251">
        <v>43</v>
      </c>
      <c r="B196" s="252" t="s">
        <v>458</v>
      </c>
      <c r="C196" s="265" t="s">
        <v>459</v>
      </c>
      <c r="D196" s="253" t="s">
        <v>329</v>
      </c>
      <c r="E196" s="254">
        <v>21.5</v>
      </c>
      <c r="F196" s="255"/>
      <c r="G196" s="256">
        <f>ROUND(E196*F196,2)</f>
        <v>0</v>
      </c>
      <c r="H196" s="255"/>
      <c r="I196" s="256">
        <f>ROUND(E196*H196,2)</f>
        <v>0</v>
      </c>
      <c r="J196" s="255"/>
      <c r="K196" s="256">
        <f>ROUND(E196*J196,2)</f>
        <v>0</v>
      </c>
      <c r="L196" s="256">
        <v>21</v>
      </c>
      <c r="M196" s="256">
        <f>G196*(1+L196/100)</f>
        <v>0</v>
      </c>
      <c r="N196" s="256">
        <v>0</v>
      </c>
      <c r="O196" s="256">
        <f>ROUND(E196*N196,2)</f>
        <v>0</v>
      </c>
      <c r="P196" s="256">
        <v>0</v>
      </c>
      <c r="Q196" s="256">
        <f>ROUND(E196*P196,2)</f>
        <v>0</v>
      </c>
      <c r="R196" s="256"/>
      <c r="S196" s="256" t="s">
        <v>418</v>
      </c>
      <c r="T196" s="257" t="s">
        <v>419</v>
      </c>
      <c r="U196" s="226">
        <v>0</v>
      </c>
      <c r="V196" s="226">
        <f>ROUND(E196*U196,2)</f>
        <v>0</v>
      </c>
      <c r="W196" s="226"/>
      <c r="X196" s="226" t="s">
        <v>248</v>
      </c>
      <c r="Y196" s="216"/>
      <c r="Z196" s="216"/>
      <c r="AA196" s="216"/>
      <c r="AB196" s="216"/>
      <c r="AC196" s="216"/>
      <c r="AD196" s="216"/>
      <c r="AE196" s="216"/>
      <c r="AF196" s="216"/>
      <c r="AG196" s="216" t="s">
        <v>249</v>
      </c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</row>
    <row r="197" spans="1:60" x14ac:dyDescent="0.2">
      <c r="A197" s="231" t="s">
        <v>240</v>
      </c>
      <c r="B197" s="232" t="s">
        <v>138</v>
      </c>
      <c r="C197" s="260" t="s">
        <v>139</v>
      </c>
      <c r="D197" s="233"/>
      <c r="E197" s="234"/>
      <c r="F197" s="235"/>
      <c r="G197" s="235">
        <f>SUMIF(AG198:AG201,"&lt;&gt;NOR",G198:G201)</f>
        <v>0</v>
      </c>
      <c r="H197" s="235"/>
      <c r="I197" s="235">
        <f>SUM(I198:I201)</f>
        <v>0</v>
      </c>
      <c r="J197" s="235"/>
      <c r="K197" s="235">
        <f>SUM(K198:K201)</f>
        <v>0</v>
      </c>
      <c r="L197" s="235"/>
      <c r="M197" s="235">
        <f>SUM(M198:M201)</f>
        <v>0</v>
      </c>
      <c r="N197" s="235"/>
      <c r="O197" s="235">
        <f>SUM(O198:O201)</f>
        <v>0.6</v>
      </c>
      <c r="P197" s="235"/>
      <c r="Q197" s="235">
        <f>SUM(Q198:Q201)</f>
        <v>0</v>
      </c>
      <c r="R197" s="235"/>
      <c r="S197" s="235"/>
      <c r="T197" s="236"/>
      <c r="U197" s="230"/>
      <c r="V197" s="230">
        <f>SUM(V198:V201)</f>
        <v>0.77</v>
      </c>
      <c r="W197" s="230"/>
      <c r="X197" s="230"/>
      <c r="AG197" t="s">
        <v>241</v>
      </c>
    </row>
    <row r="198" spans="1:60" outlineLevel="1" x14ac:dyDescent="0.2">
      <c r="A198" s="241">
        <v>44</v>
      </c>
      <c r="B198" s="242" t="s">
        <v>460</v>
      </c>
      <c r="C198" s="261" t="s">
        <v>461</v>
      </c>
      <c r="D198" s="243" t="s">
        <v>244</v>
      </c>
      <c r="E198" s="244">
        <v>0.23899999999999999</v>
      </c>
      <c r="F198" s="245"/>
      <c r="G198" s="246">
        <f>ROUND(E198*F198,2)</f>
        <v>0</v>
      </c>
      <c r="H198" s="245"/>
      <c r="I198" s="246">
        <f>ROUND(E198*H198,2)</f>
        <v>0</v>
      </c>
      <c r="J198" s="245"/>
      <c r="K198" s="246">
        <f>ROUND(E198*J198,2)</f>
        <v>0</v>
      </c>
      <c r="L198" s="246">
        <v>21</v>
      </c>
      <c r="M198" s="246">
        <f>G198*(1+L198/100)</f>
        <v>0</v>
      </c>
      <c r="N198" s="246">
        <v>2.5249999999999999</v>
      </c>
      <c r="O198" s="246">
        <f>ROUND(E198*N198,2)</f>
        <v>0.6</v>
      </c>
      <c r="P198" s="246">
        <v>0</v>
      </c>
      <c r="Q198" s="246">
        <f>ROUND(E198*P198,2)</f>
        <v>0</v>
      </c>
      <c r="R198" s="246" t="s">
        <v>349</v>
      </c>
      <c r="S198" s="246" t="s">
        <v>246</v>
      </c>
      <c r="T198" s="247" t="s">
        <v>247</v>
      </c>
      <c r="U198" s="226">
        <v>3.2130000000000001</v>
      </c>
      <c r="V198" s="226">
        <f>ROUND(E198*U198,2)</f>
        <v>0.77</v>
      </c>
      <c r="W198" s="226"/>
      <c r="X198" s="226" t="s">
        <v>248</v>
      </c>
      <c r="Y198" s="216"/>
      <c r="Z198" s="216"/>
      <c r="AA198" s="216"/>
      <c r="AB198" s="216"/>
      <c r="AC198" s="216"/>
      <c r="AD198" s="216"/>
      <c r="AE198" s="216"/>
      <c r="AF198" s="216"/>
      <c r="AG198" s="216" t="s">
        <v>249</v>
      </c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</row>
    <row r="199" spans="1:60" outlineLevel="1" x14ac:dyDescent="0.2">
      <c r="A199" s="223"/>
      <c r="B199" s="224"/>
      <c r="C199" s="262" t="s">
        <v>462</v>
      </c>
      <c r="D199" s="249"/>
      <c r="E199" s="249"/>
      <c r="F199" s="249"/>
      <c r="G199" s="249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16"/>
      <c r="Z199" s="216"/>
      <c r="AA199" s="216"/>
      <c r="AB199" s="216"/>
      <c r="AC199" s="216"/>
      <c r="AD199" s="216"/>
      <c r="AE199" s="216"/>
      <c r="AF199" s="216"/>
      <c r="AG199" s="216" t="s">
        <v>251</v>
      </c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</row>
    <row r="200" spans="1:60" outlineLevel="1" x14ac:dyDescent="0.2">
      <c r="A200" s="223"/>
      <c r="B200" s="224"/>
      <c r="C200" s="264" t="s">
        <v>463</v>
      </c>
      <c r="D200" s="250"/>
      <c r="E200" s="250"/>
      <c r="F200" s="250"/>
      <c r="G200" s="250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16"/>
      <c r="Z200" s="216"/>
      <c r="AA200" s="216"/>
      <c r="AB200" s="216"/>
      <c r="AC200" s="216"/>
      <c r="AD200" s="216"/>
      <c r="AE200" s="216"/>
      <c r="AF200" s="216"/>
      <c r="AG200" s="216" t="s">
        <v>284</v>
      </c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</row>
    <row r="201" spans="1:60" outlineLevel="1" x14ac:dyDescent="0.2">
      <c r="A201" s="223"/>
      <c r="B201" s="224"/>
      <c r="C201" s="263" t="s">
        <v>464</v>
      </c>
      <c r="D201" s="228"/>
      <c r="E201" s="229">
        <v>0.23899999999999999</v>
      </c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16"/>
      <c r="Z201" s="216"/>
      <c r="AA201" s="216"/>
      <c r="AB201" s="216"/>
      <c r="AC201" s="216"/>
      <c r="AD201" s="216"/>
      <c r="AE201" s="216"/>
      <c r="AF201" s="216"/>
      <c r="AG201" s="216" t="s">
        <v>253</v>
      </c>
      <c r="AH201" s="216">
        <v>0</v>
      </c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</row>
    <row r="202" spans="1:60" x14ac:dyDescent="0.2">
      <c r="A202" s="231" t="s">
        <v>240</v>
      </c>
      <c r="B202" s="232" t="s">
        <v>140</v>
      </c>
      <c r="C202" s="260" t="s">
        <v>141</v>
      </c>
      <c r="D202" s="233"/>
      <c r="E202" s="234"/>
      <c r="F202" s="235"/>
      <c r="G202" s="235">
        <f>SUMIF(AG203:AG205,"&lt;&gt;NOR",G203:G205)</f>
        <v>0</v>
      </c>
      <c r="H202" s="235"/>
      <c r="I202" s="235">
        <f>SUM(I203:I205)</f>
        <v>0</v>
      </c>
      <c r="J202" s="235"/>
      <c r="K202" s="235">
        <f>SUM(K203:K205)</f>
        <v>0</v>
      </c>
      <c r="L202" s="235"/>
      <c r="M202" s="235">
        <f>SUM(M203:M205)</f>
        <v>0</v>
      </c>
      <c r="N202" s="235"/>
      <c r="O202" s="235">
        <f>SUM(O203:O205)</f>
        <v>4.08</v>
      </c>
      <c r="P202" s="235"/>
      <c r="Q202" s="235">
        <f>SUM(Q203:Q205)</f>
        <v>0</v>
      </c>
      <c r="R202" s="235"/>
      <c r="S202" s="235"/>
      <c r="T202" s="236"/>
      <c r="U202" s="230"/>
      <c r="V202" s="230">
        <f>SUM(V203:V205)</f>
        <v>9.2899999999999991</v>
      </c>
      <c r="W202" s="230"/>
      <c r="X202" s="230"/>
      <c r="AG202" t="s">
        <v>241</v>
      </c>
    </row>
    <row r="203" spans="1:60" outlineLevel="1" x14ac:dyDescent="0.2">
      <c r="A203" s="241">
        <v>45</v>
      </c>
      <c r="B203" s="242" t="s">
        <v>465</v>
      </c>
      <c r="C203" s="261" t="s">
        <v>466</v>
      </c>
      <c r="D203" s="243" t="s">
        <v>244</v>
      </c>
      <c r="E203" s="244">
        <v>2.1869999999999998</v>
      </c>
      <c r="F203" s="245"/>
      <c r="G203" s="246">
        <f>ROUND(E203*F203,2)</f>
        <v>0</v>
      </c>
      <c r="H203" s="245"/>
      <c r="I203" s="246">
        <f>ROUND(E203*H203,2)</f>
        <v>0</v>
      </c>
      <c r="J203" s="245"/>
      <c r="K203" s="246">
        <f>ROUND(E203*J203,2)</f>
        <v>0</v>
      </c>
      <c r="L203" s="246">
        <v>21</v>
      </c>
      <c r="M203" s="246">
        <f>G203*(1+L203/100)</f>
        <v>0</v>
      </c>
      <c r="N203" s="246">
        <v>1.8674299999999999</v>
      </c>
      <c r="O203" s="246">
        <f>ROUND(E203*N203,2)</f>
        <v>4.08</v>
      </c>
      <c r="P203" s="246">
        <v>0</v>
      </c>
      <c r="Q203" s="246">
        <f>ROUND(E203*P203,2)</f>
        <v>0</v>
      </c>
      <c r="R203" s="246" t="s">
        <v>349</v>
      </c>
      <c r="S203" s="246" t="s">
        <v>246</v>
      </c>
      <c r="T203" s="247" t="s">
        <v>247</v>
      </c>
      <c r="U203" s="226">
        <v>4.2460000000000004</v>
      </c>
      <c r="V203" s="226">
        <f>ROUND(E203*U203,2)</f>
        <v>9.2899999999999991</v>
      </c>
      <c r="W203" s="226"/>
      <c r="X203" s="226" t="s">
        <v>248</v>
      </c>
      <c r="Y203" s="216"/>
      <c r="Z203" s="216"/>
      <c r="AA203" s="216"/>
      <c r="AB203" s="216"/>
      <c r="AC203" s="216"/>
      <c r="AD203" s="216"/>
      <c r="AE203" s="216"/>
      <c r="AF203" s="216"/>
      <c r="AG203" s="216" t="s">
        <v>249</v>
      </c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</row>
    <row r="204" spans="1:60" ht="22.5" outlineLevel="1" x14ac:dyDescent="0.2">
      <c r="A204" s="223"/>
      <c r="B204" s="224"/>
      <c r="C204" s="262" t="s">
        <v>467</v>
      </c>
      <c r="D204" s="249"/>
      <c r="E204" s="249"/>
      <c r="F204" s="249"/>
      <c r="G204" s="249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16"/>
      <c r="Z204" s="216"/>
      <c r="AA204" s="216"/>
      <c r="AB204" s="216"/>
      <c r="AC204" s="216"/>
      <c r="AD204" s="216"/>
      <c r="AE204" s="216"/>
      <c r="AF204" s="216"/>
      <c r="AG204" s="216" t="s">
        <v>251</v>
      </c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48" t="str">
        <f>C204</f>
        <v>nebo vodovodní uzávěry se základovou deskou (dnem) z betonu s cementovým potěrem se stěnami z betonu s vyspravením nerovností, s vynecháním prostupů ve stěnách pro potrubí a jeho obetonováním, s dodáním a osazením lehkého litinového poklopu vel. 600 x 600 mm</v>
      </c>
      <c r="BB204" s="216"/>
      <c r="BC204" s="216"/>
      <c r="BD204" s="216"/>
      <c r="BE204" s="216"/>
      <c r="BF204" s="216"/>
      <c r="BG204" s="216"/>
      <c r="BH204" s="216"/>
    </row>
    <row r="205" spans="1:60" outlineLevel="1" x14ac:dyDescent="0.2">
      <c r="A205" s="223"/>
      <c r="B205" s="224"/>
      <c r="C205" s="263" t="s">
        <v>468</v>
      </c>
      <c r="D205" s="228"/>
      <c r="E205" s="229">
        <v>2.1869999999999998</v>
      </c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16"/>
      <c r="Z205" s="216"/>
      <c r="AA205" s="216"/>
      <c r="AB205" s="216"/>
      <c r="AC205" s="216"/>
      <c r="AD205" s="216"/>
      <c r="AE205" s="216"/>
      <c r="AF205" s="216"/>
      <c r="AG205" s="216" t="s">
        <v>253</v>
      </c>
      <c r="AH205" s="216">
        <v>0</v>
      </c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</row>
    <row r="206" spans="1:60" x14ac:dyDescent="0.2">
      <c r="A206" s="231" t="s">
        <v>240</v>
      </c>
      <c r="B206" s="232" t="s">
        <v>148</v>
      </c>
      <c r="C206" s="260" t="s">
        <v>149</v>
      </c>
      <c r="D206" s="233"/>
      <c r="E206" s="234"/>
      <c r="F206" s="235"/>
      <c r="G206" s="235">
        <f>SUMIF(AG207:AG225,"&lt;&gt;NOR",G207:G225)</f>
        <v>0</v>
      </c>
      <c r="H206" s="235"/>
      <c r="I206" s="235">
        <f>SUM(I207:I225)</f>
        <v>0</v>
      </c>
      <c r="J206" s="235"/>
      <c r="K206" s="235">
        <f>SUM(K207:K225)</f>
        <v>0</v>
      </c>
      <c r="L206" s="235"/>
      <c r="M206" s="235">
        <f>SUM(M207:M225)</f>
        <v>0</v>
      </c>
      <c r="N206" s="235"/>
      <c r="O206" s="235">
        <f>SUM(O207:O225)</f>
        <v>0</v>
      </c>
      <c r="P206" s="235"/>
      <c r="Q206" s="235">
        <f>SUM(Q207:Q225)</f>
        <v>5.34</v>
      </c>
      <c r="R206" s="235"/>
      <c r="S206" s="235"/>
      <c r="T206" s="236"/>
      <c r="U206" s="230"/>
      <c r="V206" s="230">
        <f>SUM(V207:V225)</f>
        <v>75.83</v>
      </c>
      <c r="W206" s="230"/>
      <c r="X206" s="230"/>
      <c r="AG206" t="s">
        <v>241</v>
      </c>
    </row>
    <row r="207" spans="1:60" outlineLevel="1" x14ac:dyDescent="0.2">
      <c r="A207" s="241">
        <v>46</v>
      </c>
      <c r="B207" s="242" t="s">
        <v>469</v>
      </c>
      <c r="C207" s="261" t="s">
        <v>470</v>
      </c>
      <c r="D207" s="243" t="s">
        <v>244</v>
      </c>
      <c r="E207" s="244">
        <v>1.944</v>
      </c>
      <c r="F207" s="245"/>
      <c r="G207" s="246">
        <f>ROUND(E207*F207,2)</f>
        <v>0</v>
      </c>
      <c r="H207" s="245"/>
      <c r="I207" s="246">
        <f>ROUND(E207*H207,2)</f>
        <v>0</v>
      </c>
      <c r="J207" s="245"/>
      <c r="K207" s="246">
        <f>ROUND(E207*J207,2)</f>
        <v>0</v>
      </c>
      <c r="L207" s="246">
        <v>21</v>
      </c>
      <c r="M207" s="246">
        <f>G207*(1+L207/100)</f>
        <v>0</v>
      </c>
      <c r="N207" s="246">
        <v>1.47E-3</v>
      </c>
      <c r="O207" s="246">
        <f>ROUND(E207*N207,2)</f>
        <v>0</v>
      </c>
      <c r="P207" s="246">
        <v>2.4</v>
      </c>
      <c r="Q207" s="246">
        <f>ROUND(E207*P207,2)</f>
        <v>4.67</v>
      </c>
      <c r="R207" s="246" t="s">
        <v>471</v>
      </c>
      <c r="S207" s="246" t="s">
        <v>246</v>
      </c>
      <c r="T207" s="247" t="s">
        <v>247</v>
      </c>
      <c r="U207" s="226">
        <v>8.5</v>
      </c>
      <c r="V207" s="226">
        <f>ROUND(E207*U207,2)</f>
        <v>16.52</v>
      </c>
      <c r="W207" s="226"/>
      <c r="X207" s="226" t="s">
        <v>248</v>
      </c>
      <c r="Y207" s="216"/>
      <c r="Z207" s="216"/>
      <c r="AA207" s="216"/>
      <c r="AB207" s="216"/>
      <c r="AC207" s="216"/>
      <c r="AD207" s="216"/>
      <c r="AE207" s="216"/>
      <c r="AF207" s="216"/>
      <c r="AG207" s="216" t="s">
        <v>249</v>
      </c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</row>
    <row r="208" spans="1:60" ht="22.5" outlineLevel="1" x14ac:dyDescent="0.2">
      <c r="A208" s="223"/>
      <c r="B208" s="224"/>
      <c r="C208" s="262" t="s">
        <v>472</v>
      </c>
      <c r="D208" s="249"/>
      <c r="E208" s="249"/>
      <c r="F208" s="249"/>
      <c r="G208" s="249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16"/>
      <c r="Z208" s="216"/>
      <c r="AA208" s="216"/>
      <c r="AB208" s="216"/>
      <c r="AC208" s="216"/>
      <c r="AD208" s="216"/>
      <c r="AE208" s="216"/>
      <c r="AF208" s="216"/>
      <c r="AG208" s="216" t="s">
        <v>251</v>
      </c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48" t="str">
        <f>C208</f>
        <v>nebo vybourání otvorů průřezové plochy přes 4 m2 ve zdivu železobetonovém, včetně pomocného lešení o výšce podlahy do 1900 mm a pro zatížení do 1,5 kPa  (150 kg/m2),</v>
      </c>
      <c r="BB208" s="216"/>
      <c r="BC208" s="216"/>
      <c r="BD208" s="216"/>
      <c r="BE208" s="216"/>
      <c r="BF208" s="216"/>
      <c r="BG208" s="216"/>
      <c r="BH208" s="216"/>
    </row>
    <row r="209" spans="1:60" outlineLevel="1" x14ac:dyDescent="0.2">
      <c r="A209" s="223"/>
      <c r="B209" s="224"/>
      <c r="C209" s="263" t="s">
        <v>473</v>
      </c>
      <c r="D209" s="228"/>
      <c r="E209" s="229">
        <v>1.944</v>
      </c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16"/>
      <c r="Z209" s="216"/>
      <c r="AA209" s="216"/>
      <c r="AB209" s="216"/>
      <c r="AC209" s="216"/>
      <c r="AD209" s="216"/>
      <c r="AE209" s="216"/>
      <c r="AF209" s="216"/>
      <c r="AG209" s="216" t="s">
        <v>253</v>
      </c>
      <c r="AH209" s="216">
        <v>0</v>
      </c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</row>
    <row r="210" spans="1:60" outlineLevel="1" x14ac:dyDescent="0.2">
      <c r="A210" s="241">
        <v>47</v>
      </c>
      <c r="B210" s="242" t="s">
        <v>474</v>
      </c>
      <c r="C210" s="261" t="s">
        <v>475</v>
      </c>
      <c r="D210" s="243" t="s">
        <v>329</v>
      </c>
      <c r="E210" s="244">
        <v>2</v>
      </c>
      <c r="F210" s="245"/>
      <c r="G210" s="246">
        <f>ROUND(E210*F210,2)</f>
        <v>0</v>
      </c>
      <c r="H210" s="245"/>
      <c r="I210" s="246">
        <f>ROUND(E210*H210,2)</f>
        <v>0</v>
      </c>
      <c r="J210" s="245"/>
      <c r="K210" s="246">
        <f>ROUND(E210*J210,2)</f>
        <v>0</v>
      </c>
      <c r="L210" s="246">
        <v>21</v>
      </c>
      <c r="M210" s="246">
        <f>G210*(1+L210/100)</f>
        <v>0</v>
      </c>
      <c r="N210" s="246">
        <v>0</v>
      </c>
      <c r="O210" s="246">
        <f>ROUND(E210*N210,2)</f>
        <v>0</v>
      </c>
      <c r="P210" s="246">
        <v>7.0699999999999999E-3</v>
      </c>
      <c r="Q210" s="246">
        <f>ROUND(E210*P210,2)</f>
        <v>0.01</v>
      </c>
      <c r="R210" s="246" t="s">
        <v>471</v>
      </c>
      <c r="S210" s="246" t="s">
        <v>246</v>
      </c>
      <c r="T210" s="247" t="s">
        <v>247</v>
      </c>
      <c r="U210" s="226">
        <v>2.5499999999999998</v>
      </c>
      <c r="V210" s="226">
        <f>ROUND(E210*U210,2)</f>
        <v>5.0999999999999996</v>
      </c>
      <c r="W210" s="226"/>
      <c r="X210" s="226" t="s">
        <v>248</v>
      </c>
      <c r="Y210" s="216"/>
      <c r="Z210" s="216"/>
      <c r="AA210" s="216"/>
      <c r="AB210" s="216"/>
      <c r="AC210" s="216"/>
      <c r="AD210" s="216"/>
      <c r="AE210" s="216"/>
      <c r="AF210" s="216"/>
      <c r="AG210" s="216" t="s">
        <v>249</v>
      </c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</row>
    <row r="211" spans="1:60" outlineLevel="1" x14ac:dyDescent="0.2">
      <c r="A211" s="223"/>
      <c r="B211" s="224"/>
      <c r="C211" s="263" t="s">
        <v>476</v>
      </c>
      <c r="D211" s="228"/>
      <c r="E211" s="229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16"/>
      <c r="Z211" s="216"/>
      <c r="AA211" s="216"/>
      <c r="AB211" s="216"/>
      <c r="AC211" s="216"/>
      <c r="AD211" s="216"/>
      <c r="AE211" s="216"/>
      <c r="AF211" s="216"/>
      <c r="AG211" s="216" t="s">
        <v>253</v>
      </c>
      <c r="AH211" s="216">
        <v>0</v>
      </c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</row>
    <row r="212" spans="1:60" outlineLevel="1" x14ac:dyDescent="0.2">
      <c r="A212" s="223"/>
      <c r="B212" s="224"/>
      <c r="C212" s="263" t="s">
        <v>477</v>
      </c>
      <c r="D212" s="228"/>
      <c r="E212" s="229">
        <v>1</v>
      </c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16"/>
      <c r="Z212" s="216"/>
      <c r="AA212" s="216"/>
      <c r="AB212" s="216"/>
      <c r="AC212" s="216"/>
      <c r="AD212" s="216"/>
      <c r="AE212" s="216"/>
      <c r="AF212" s="216"/>
      <c r="AG212" s="216" t="s">
        <v>253</v>
      </c>
      <c r="AH212" s="216">
        <v>0</v>
      </c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</row>
    <row r="213" spans="1:60" outlineLevel="1" x14ac:dyDescent="0.2">
      <c r="A213" s="223"/>
      <c r="B213" s="224"/>
      <c r="C213" s="263" t="s">
        <v>478</v>
      </c>
      <c r="D213" s="228"/>
      <c r="E213" s="229">
        <v>1</v>
      </c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16"/>
      <c r="Z213" s="216"/>
      <c r="AA213" s="216"/>
      <c r="AB213" s="216"/>
      <c r="AC213" s="216"/>
      <c r="AD213" s="216"/>
      <c r="AE213" s="216"/>
      <c r="AF213" s="216"/>
      <c r="AG213" s="216" t="s">
        <v>253</v>
      </c>
      <c r="AH213" s="216">
        <v>0</v>
      </c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</row>
    <row r="214" spans="1:60" outlineLevel="1" x14ac:dyDescent="0.2">
      <c r="A214" s="241">
        <v>48</v>
      </c>
      <c r="B214" s="242" t="s">
        <v>479</v>
      </c>
      <c r="C214" s="261" t="s">
        <v>480</v>
      </c>
      <c r="D214" s="243" t="s">
        <v>329</v>
      </c>
      <c r="E214" s="244">
        <v>1.8</v>
      </c>
      <c r="F214" s="245"/>
      <c r="G214" s="246">
        <f>ROUND(E214*F214,2)</f>
        <v>0</v>
      </c>
      <c r="H214" s="245"/>
      <c r="I214" s="246">
        <f>ROUND(E214*H214,2)</f>
        <v>0</v>
      </c>
      <c r="J214" s="245"/>
      <c r="K214" s="246">
        <f>ROUND(E214*J214,2)</f>
        <v>0</v>
      </c>
      <c r="L214" s="246">
        <v>21</v>
      </c>
      <c r="M214" s="246">
        <f>G214*(1+L214/100)</f>
        <v>0</v>
      </c>
      <c r="N214" s="246">
        <v>0</v>
      </c>
      <c r="O214" s="246">
        <f>ROUND(E214*N214,2)</f>
        <v>0</v>
      </c>
      <c r="P214" s="246">
        <v>1.9630000000000002E-2</v>
      </c>
      <c r="Q214" s="246">
        <f>ROUND(E214*P214,2)</f>
        <v>0.04</v>
      </c>
      <c r="R214" s="246" t="s">
        <v>471</v>
      </c>
      <c r="S214" s="246" t="s">
        <v>246</v>
      </c>
      <c r="T214" s="247" t="s">
        <v>247</v>
      </c>
      <c r="U214" s="226">
        <v>3.25</v>
      </c>
      <c r="V214" s="226">
        <f>ROUND(E214*U214,2)</f>
        <v>5.85</v>
      </c>
      <c r="W214" s="226"/>
      <c r="X214" s="226" t="s">
        <v>248</v>
      </c>
      <c r="Y214" s="216"/>
      <c r="Z214" s="216"/>
      <c r="AA214" s="216"/>
      <c r="AB214" s="216"/>
      <c r="AC214" s="216"/>
      <c r="AD214" s="216"/>
      <c r="AE214" s="216"/>
      <c r="AF214" s="216"/>
      <c r="AG214" s="216" t="s">
        <v>249</v>
      </c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</row>
    <row r="215" spans="1:60" outlineLevel="1" x14ac:dyDescent="0.2">
      <c r="A215" s="223"/>
      <c r="B215" s="224"/>
      <c r="C215" s="263" t="s">
        <v>476</v>
      </c>
      <c r="D215" s="228"/>
      <c r="E215" s="229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16"/>
      <c r="Z215" s="216"/>
      <c r="AA215" s="216"/>
      <c r="AB215" s="216"/>
      <c r="AC215" s="216"/>
      <c r="AD215" s="216"/>
      <c r="AE215" s="216"/>
      <c r="AF215" s="216"/>
      <c r="AG215" s="216" t="s">
        <v>253</v>
      </c>
      <c r="AH215" s="216">
        <v>0</v>
      </c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</row>
    <row r="216" spans="1:60" outlineLevel="1" x14ac:dyDescent="0.2">
      <c r="A216" s="223"/>
      <c r="B216" s="224"/>
      <c r="C216" s="263" t="s">
        <v>481</v>
      </c>
      <c r="D216" s="228"/>
      <c r="E216" s="229">
        <v>0.9</v>
      </c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16"/>
      <c r="Z216" s="216"/>
      <c r="AA216" s="216"/>
      <c r="AB216" s="216"/>
      <c r="AC216" s="216"/>
      <c r="AD216" s="216"/>
      <c r="AE216" s="216"/>
      <c r="AF216" s="216"/>
      <c r="AG216" s="216" t="s">
        <v>253</v>
      </c>
      <c r="AH216" s="216">
        <v>0</v>
      </c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</row>
    <row r="217" spans="1:60" outlineLevel="1" x14ac:dyDescent="0.2">
      <c r="A217" s="223"/>
      <c r="B217" s="224"/>
      <c r="C217" s="263" t="s">
        <v>482</v>
      </c>
      <c r="D217" s="228"/>
      <c r="E217" s="229">
        <v>0.9</v>
      </c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16"/>
      <c r="Z217" s="216"/>
      <c r="AA217" s="216"/>
      <c r="AB217" s="216"/>
      <c r="AC217" s="216"/>
      <c r="AD217" s="216"/>
      <c r="AE217" s="216"/>
      <c r="AF217" s="216"/>
      <c r="AG217" s="216" t="s">
        <v>253</v>
      </c>
      <c r="AH217" s="216">
        <v>0</v>
      </c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</row>
    <row r="218" spans="1:60" outlineLevel="1" x14ac:dyDescent="0.2">
      <c r="A218" s="241">
        <v>49</v>
      </c>
      <c r="B218" s="242" t="s">
        <v>483</v>
      </c>
      <c r="C218" s="261" t="s">
        <v>484</v>
      </c>
      <c r="D218" s="243" t="s">
        <v>329</v>
      </c>
      <c r="E218" s="244">
        <v>3</v>
      </c>
      <c r="F218" s="245"/>
      <c r="G218" s="246">
        <f>ROUND(E218*F218,2)</f>
        <v>0</v>
      </c>
      <c r="H218" s="245"/>
      <c r="I218" s="246">
        <f>ROUND(E218*H218,2)</f>
        <v>0</v>
      </c>
      <c r="J218" s="245"/>
      <c r="K218" s="246">
        <f>ROUND(E218*J218,2)</f>
        <v>0</v>
      </c>
      <c r="L218" s="246">
        <v>21</v>
      </c>
      <c r="M218" s="246">
        <f>G218*(1+L218/100)</f>
        <v>0</v>
      </c>
      <c r="N218" s="246">
        <v>0</v>
      </c>
      <c r="O218" s="246">
        <f>ROUND(E218*N218,2)</f>
        <v>0</v>
      </c>
      <c r="P218" s="246">
        <v>7.85E-2</v>
      </c>
      <c r="Q218" s="246">
        <f>ROUND(E218*P218,2)</f>
        <v>0.24</v>
      </c>
      <c r="R218" s="246" t="s">
        <v>471</v>
      </c>
      <c r="S218" s="246" t="s">
        <v>246</v>
      </c>
      <c r="T218" s="247" t="s">
        <v>247</v>
      </c>
      <c r="U218" s="226">
        <v>6.2</v>
      </c>
      <c r="V218" s="226">
        <f>ROUND(E218*U218,2)</f>
        <v>18.600000000000001</v>
      </c>
      <c r="W218" s="226"/>
      <c r="X218" s="226" t="s">
        <v>248</v>
      </c>
      <c r="Y218" s="216"/>
      <c r="Z218" s="216"/>
      <c r="AA218" s="216"/>
      <c r="AB218" s="216"/>
      <c r="AC218" s="216"/>
      <c r="AD218" s="216"/>
      <c r="AE218" s="216"/>
      <c r="AF218" s="216"/>
      <c r="AG218" s="216" t="s">
        <v>249</v>
      </c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</row>
    <row r="219" spans="1:60" outlineLevel="1" x14ac:dyDescent="0.2">
      <c r="A219" s="223"/>
      <c r="B219" s="224"/>
      <c r="C219" s="263" t="s">
        <v>485</v>
      </c>
      <c r="D219" s="228"/>
      <c r="E219" s="229">
        <v>3</v>
      </c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16"/>
      <c r="Z219" s="216"/>
      <c r="AA219" s="216"/>
      <c r="AB219" s="216"/>
      <c r="AC219" s="216"/>
      <c r="AD219" s="216"/>
      <c r="AE219" s="216"/>
      <c r="AF219" s="216"/>
      <c r="AG219" s="216" t="s">
        <v>253</v>
      </c>
      <c r="AH219" s="216">
        <v>0</v>
      </c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</row>
    <row r="220" spans="1:60" outlineLevel="1" x14ac:dyDescent="0.2">
      <c r="A220" s="241">
        <v>50</v>
      </c>
      <c r="B220" s="242" t="s">
        <v>483</v>
      </c>
      <c r="C220" s="261" t="s">
        <v>484</v>
      </c>
      <c r="D220" s="243" t="s">
        <v>329</v>
      </c>
      <c r="E220" s="244">
        <v>4.8</v>
      </c>
      <c r="F220" s="245"/>
      <c r="G220" s="246">
        <f>ROUND(E220*F220,2)</f>
        <v>0</v>
      </c>
      <c r="H220" s="245"/>
      <c r="I220" s="246">
        <f>ROUND(E220*H220,2)</f>
        <v>0</v>
      </c>
      <c r="J220" s="245"/>
      <c r="K220" s="246">
        <f>ROUND(E220*J220,2)</f>
        <v>0</v>
      </c>
      <c r="L220" s="246">
        <v>21</v>
      </c>
      <c r="M220" s="246">
        <f>G220*(1+L220/100)</f>
        <v>0</v>
      </c>
      <c r="N220" s="246">
        <v>0</v>
      </c>
      <c r="O220" s="246">
        <f>ROUND(E220*N220,2)</f>
        <v>0</v>
      </c>
      <c r="P220" s="246">
        <v>7.85E-2</v>
      </c>
      <c r="Q220" s="246">
        <f>ROUND(E220*P220,2)</f>
        <v>0.38</v>
      </c>
      <c r="R220" s="246" t="s">
        <v>471</v>
      </c>
      <c r="S220" s="246" t="s">
        <v>246</v>
      </c>
      <c r="T220" s="247" t="s">
        <v>247</v>
      </c>
      <c r="U220" s="226">
        <v>6.2</v>
      </c>
      <c r="V220" s="226">
        <f>ROUND(E220*U220,2)</f>
        <v>29.76</v>
      </c>
      <c r="W220" s="226"/>
      <c r="X220" s="226" t="s">
        <v>248</v>
      </c>
      <c r="Y220" s="216"/>
      <c r="Z220" s="216"/>
      <c r="AA220" s="216"/>
      <c r="AB220" s="216"/>
      <c r="AC220" s="216"/>
      <c r="AD220" s="216"/>
      <c r="AE220" s="216"/>
      <c r="AF220" s="216"/>
      <c r="AG220" s="216" t="s">
        <v>249</v>
      </c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</row>
    <row r="221" spans="1:60" outlineLevel="1" x14ac:dyDescent="0.2">
      <c r="A221" s="223"/>
      <c r="B221" s="224"/>
      <c r="C221" s="263" t="s">
        <v>476</v>
      </c>
      <c r="D221" s="228"/>
      <c r="E221" s="229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16"/>
      <c r="Z221" s="216"/>
      <c r="AA221" s="216"/>
      <c r="AB221" s="216"/>
      <c r="AC221" s="216"/>
      <c r="AD221" s="216"/>
      <c r="AE221" s="216"/>
      <c r="AF221" s="216"/>
      <c r="AG221" s="216" t="s">
        <v>253</v>
      </c>
      <c r="AH221" s="216">
        <v>0</v>
      </c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</row>
    <row r="222" spans="1:60" outlineLevel="1" x14ac:dyDescent="0.2">
      <c r="A222" s="223"/>
      <c r="B222" s="224"/>
      <c r="C222" s="263" t="s">
        <v>486</v>
      </c>
      <c r="D222" s="228"/>
      <c r="E222" s="229">
        <v>0.8</v>
      </c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16"/>
      <c r="Z222" s="216"/>
      <c r="AA222" s="216"/>
      <c r="AB222" s="216"/>
      <c r="AC222" s="216"/>
      <c r="AD222" s="216"/>
      <c r="AE222" s="216"/>
      <c r="AF222" s="216"/>
      <c r="AG222" s="216" t="s">
        <v>253</v>
      </c>
      <c r="AH222" s="216">
        <v>0</v>
      </c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</row>
    <row r="223" spans="1:60" outlineLevel="1" x14ac:dyDescent="0.2">
      <c r="A223" s="223"/>
      <c r="B223" s="224"/>
      <c r="C223" s="263" t="s">
        <v>487</v>
      </c>
      <c r="D223" s="228"/>
      <c r="E223" s="229">
        <v>0.8</v>
      </c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16"/>
      <c r="Z223" s="216"/>
      <c r="AA223" s="216"/>
      <c r="AB223" s="216"/>
      <c r="AC223" s="216"/>
      <c r="AD223" s="216"/>
      <c r="AE223" s="216"/>
      <c r="AF223" s="216"/>
      <c r="AG223" s="216" t="s">
        <v>253</v>
      </c>
      <c r="AH223" s="216">
        <v>0</v>
      </c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</row>
    <row r="224" spans="1:60" outlineLevel="1" x14ac:dyDescent="0.2">
      <c r="A224" s="223"/>
      <c r="B224" s="224"/>
      <c r="C224" s="263" t="s">
        <v>488</v>
      </c>
      <c r="D224" s="228"/>
      <c r="E224" s="229">
        <v>0.8</v>
      </c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16"/>
      <c r="Z224" s="216"/>
      <c r="AA224" s="216"/>
      <c r="AB224" s="216"/>
      <c r="AC224" s="216"/>
      <c r="AD224" s="216"/>
      <c r="AE224" s="216"/>
      <c r="AF224" s="216"/>
      <c r="AG224" s="216" t="s">
        <v>253</v>
      </c>
      <c r="AH224" s="216">
        <v>0</v>
      </c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</row>
    <row r="225" spans="1:60" outlineLevel="1" x14ac:dyDescent="0.2">
      <c r="A225" s="223"/>
      <c r="B225" s="224"/>
      <c r="C225" s="263" t="s">
        <v>489</v>
      </c>
      <c r="D225" s="228"/>
      <c r="E225" s="229">
        <v>2.4</v>
      </c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16"/>
      <c r="Z225" s="216"/>
      <c r="AA225" s="216"/>
      <c r="AB225" s="216"/>
      <c r="AC225" s="216"/>
      <c r="AD225" s="216"/>
      <c r="AE225" s="216"/>
      <c r="AF225" s="216"/>
      <c r="AG225" s="216" t="s">
        <v>253</v>
      </c>
      <c r="AH225" s="216">
        <v>0</v>
      </c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</row>
    <row r="226" spans="1:60" x14ac:dyDescent="0.2">
      <c r="A226" s="231" t="s">
        <v>240</v>
      </c>
      <c r="B226" s="232" t="s">
        <v>150</v>
      </c>
      <c r="C226" s="260" t="s">
        <v>151</v>
      </c>
      <c r="D226" s="233"/>
      <c r="E226" s="234"/>
      <c r="F226" s="235"/>
      <c r="G226" s="235">
        <f>SUMIF(AG227:AG228,"&lt;&gt;NOR",G227:G228)</f>
        <v>0</v>
      </c>
      <c r="H226" s="235"/>
      <c r="I226" s="235">
        <f>SUM(I227:I228)</f>
        <v>0</v>
      </c>
      <c r="J226" s="235"/>
      <c r="K226" s="235">
        <f>SUM(K227:K228)</f>
        <v>0</v>
      </c>
      <c r="L226" s="235"/>
      <c r="M226" s="235">
        <f>SUM(M227:M228)</f>
        <v>0</v>
      </c>
      <c r="N226" s="235"/>
      <c r="O226" s="235">
        <f>SUM(O227:O228)</f>
        <v>0</v>
      </c>
      <c r="P226" s="235"/>
      <c r="Q226" s="235">
        <f>SUM(Q227:Q228)</f>
        <v>0</v>
      </c>
      <c r="R226" s="235"/>
      <c r="S226" s="235"/>
      <c r="T226" s="236"/>
      <c r="U226" s="230"/>
      <c r="V226" s="230">
        <f>SUM(V227:V228)</f>
        <v>1326.63</v>
      </c>
      <c r="W226" s="230"/>
      <c r="X226" s="230"/>
      <c r="AG226" t="s">
        <v>241</v>
      </c>
    </row>
    <row r="227" spans="1:60" outlineLevel="1" x14ac:dyDescent="0.2">
      <c r="A227" s="241">
        <v>51</v>
      </c>
      <c r="B227" s="242" t="s">
        <v>490</v>
      </c>
      <c r="C227" s="261" t="s">
        <v>491</v>
      </c>
      <c r="D227" s="243" t="s">
        <v>312</v>
      </c>
      <c r="E227" s="244">
        <v>1049.5515700000001</v>
      </c>
      <c r="F227" s="245"/>
      <c r="G227" s="246">
        <f>ROUND(E227*F227,2)</f>
        <v>0</v>
      </c>
      <c r="H227" s="245"/>
      <c r="I227" s="246">
        <f>ROUND(E227*H227,2)</f>
        <v>0</v>
      </c>
      <c r="J227" s="245"/>
      <c r="K227" s="246">
        <f>ROUND(E227*J227,2)</f>
        <v>0</v>
      </c>
      <c r="L227" s="246">
        <v>21</v>
      </c>
      <c r="M227" s="246">
        <f>G227*(1+L227/100)</f>
        <v>0</v>
      </c>
      <c r="N227" s="246">
        <v>0</v>
      </c>
      <c r="O227" s="246">
        <f>ROUND(E227*N227,2)</f>
        <v>0</v>
      </c>
      <c r="P227" s="246">
        <v>0</v>
      </c>
      <c r="Q227" s="246">
        <f>ROUND(E227*P227,2)</f>
        <v>0</v>
      </c>
      <c r="R227" s="246" t="s">
        <v>349</v>
      </c>
      <c r="S227" s="246" t="s">
        <v>246</v>
      </c>
      <c r="T227" s="247" t="s">
        <v>247</v>
      </c>
      <c r="U227" s="226">
        <v>1.264</v>
      </c>
      <c r="V227" s="226">
        <f>ROUND(E227*U227,2)</f>
        <v>1326.63</v>
      </c>
      <c r="W227" s="226"/>
      <c r="X227" s="226" t="s">
        <v>492</v>
      </c>
      <c r="Y227" s="216"/>
      <c r="Z227" s="216"/>
      <c r="AA227" s="216"/>
      <c r="AB227" s="216"/>
      <c r="AC227" s="216"/>
      <c r="AD227" s="216"/>
      <c r="AE227" s="216"/>
      <c r="AF227" s="216"/>
      <c r="AG227" s="216" t="s">
        <v>493</v>
      </c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</row>
    <row r="228" spans="1:60" ht="22.5" outlineLevel="1" x14ac:dyDescent="0.2">
      <c r="A228" s="223"/>
      <c r="B228" s="224"/>
      <c r="C228" s="262" t="s">
        <v>494</v>
      </c>
      <c r="D228" s="249"/>
      <c r="E228" s="249"/>
      <c r="F228" s="249"/>
      <c r="G228" s="249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16"/>
      <c r="Z228" s="216"/>
      <c r="AA228" s="216"/>
      <c r="AB228" s="216"/>
      <c r="AC228" s="216"/>
      <c r="AD228" s="216"/>
      <c r="AE228" s="216"/>
      <c r="AF228" s="216"/>
      <c r="AG228" s="216" t="s">
        <v>251</v>
      </c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48" t="str">
        <f>C228</f>
        <v>přesun hmot pro budovy občanské výstavby (JKSO 801), budovy pro bydlení (JKSO 803) budovy pro výrobu a služby (JKSO 812) s nosnou svislou konstrukcí monolitickou betonovou tyčovou nebo plošnou</v>
      </c>
      <c r="BB228" s="216"/>
      <c r="BC228" s="216"/>
      <c r="BD228" s="216"/>
      <c r="BE228" s="216"/>
      <c r="BF228" s="216"/>
      <c r="BG228" s="216"/>
      <c r="BH228" s="216"/>
    </row>
    <row r="229" spans="1:60" x14ac:dyDescent="0.2">
      <c r="A229" s="231" t="s">
        <v>240</v>
      </c>
      <c r="B229" s="232" t="s">
        <v>162</v>
      </c>
      <c r="C229" s="260" t="s">
        <v>163</v>
      </c>
      <c r="D229" s="233"/>
      <c r="E229" s="234"/>
      <c r="F229" s="235"/>
      <c r="G229" s="235">
        <f>SUMIF(AG230:AG239,"&lt;&gt;NOR",G230:G239)</f>
        <v>0</v>
      </c>
      <c r="H229" s="235"/>
      <c r="I229" s="235">
        <f>SUM(I230:I239)</f>
        <v>0</v>
      </c>
      <c r="J229" s="235"/>
      <c r="K229" s="235">
        <f>SUM(K230:K239)</f>
        <v>0</v>
      </c>
      <c r="L229" s="235"/>
      <c r="M229" s="235">
        <f>SUM(M230:M239)</f>
        <v>0</v>
      </c>
      <c r="N229" s="235"/>
      <c r="O229" s="235">
        <f>SUM(O230:O239)</f>
        <v>0.05</v>
      </c>
      <c r="P229" s="235"/>
      <c r="Q229" s="235">
        <f>SUM(Q230:Q239)</f>
        <v>0</v>
      </c>
      <c r="R229" s="235"/>
      <c r="S229" s="235"/>
      <c r="T229" s="236"/>
      <c r="U229" s="230"/>
      <c r="V229" s="230">
        <f>SUM(V230:V239)</f>
        <v>7.5</v>
      </c>
      <c r="W229" s="230"/>
      <c r="X229" s="230"/>
      <c r="AG229" t="s">
        <v>241</v>
      </c>
    </row>
    <row r="230" spans="1:60" ht="22.5" outlineLevel="1" x14ac:dyDescent="0.2">
      <c r="A230" s="241">
        <v>52</v>
      </c>
      <c r="B230" s="242" t="s">
        <v>495</v>
      </c>
      <c r="C230" s="261" t="s">
        <v>496</v>
      </c>
      <c r="D230" s="243" t="s">
        <v>329</v>
      </c>
      <c r="E230" s="244">
        <v>13.5</v>
      </c>
      <c r="F230" s="245"/>
      <c r="G230" s="246">
        <f>ROUND(E230*F230,2)</f>
        <v>0</v>
      </c>
      <c r="H230" s="245"/>
      <c r="I230" s="246">
        <f>ROUND(E230*H230,2)</f>
        <v>0</v>
      </c>
      <c r="J230" s="245"/>
      <c r="K230" s="246">
        <f>ROUND(E230*J230,2)</f>
        <v>0</v>
      </c>
      <c r="L230" s="246">
        <v>21</v>
      </c>
      <c r="M230" s="246">
        <f>G230*(1+L230/100)</f>
        <v>0</v>
      </c>
      <c r="N230" s="246">
        <v>3.5699999999999998E-3</v>
      </c>
      <c r="O230" s="246">
        <f>ROUND(E230*N230,2)</f>
        <v>0.05</v>
      </c>
      <c r="P230" s="246">
        <v>0</v>
      </c>
      <c r="Q230" s="246">
        <f>ROUND(E230*P230,2)</f>
        <v>0</v>
      </c>
      <c r="R230" s="246" t="s">
        <v>497</v>
      </c>
      <c r="S230" s="246" t="s">
        <v>246</v>
      </c>
      <c r="T230" s="247" t="s">
        <v>247</v>
      </c>
      <c r="U230" s="226">
        <v>0.55000000000000004</v>
      </c>
      <c r="V230" s="226">
        <f>ROUND(E230*U230,2)</f>
        <v>7.43</v>
      </c>
      <c r="W230" s="226"/>
      <c r="X230" s="226" t="s">
        <v>248</v>
      </c>
      <c r="Y230" s="216"/>
      <c r="Z230" s="216"/>
      <c r="AA230" s="216"/>
      <c r="AB230" s="216"/>
      <c r="AC230" s="216"/>
      <c r="AD230" s="216"/>
      <c r="AE230" s="216"/>
      <c r="AF230" s="216"/>
      <c r="AG230" s="216" t="s">
        <v>249</v>
      </c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</row>
    <row r="231" spans="1:60" outlineLevel="1" x14ac:dyDescent="0.2">
      <c r="A231" s="223"/>
      <c r="B231" s="224"/>
      <c r="C231" s="262" t="s">
        <v>498</v>
      </c>
      <c r="D231" s="249"/>
      <c r="E231" s="249"/>
      <c r="F231" s="249"/>
      <c r="G231" s="249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16"/>
      <c r="Z231" s="216"/>
      <c r="AA231" s="216"/>
      <c r="AB231" s="216"/>
      <c r="AC231" s="216"/>
      <c r="AD231" s="216"/>
      <c r="AE231" s="216"/>
      <c r="AF231" s="216"/>
      <c r="AG231" s="216" t="s">
        <v>251</v>
      </c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</row>
    <row r="232" spans="1:60" outlineLevel="1" x14ac:dyDescent="0.2">
      <c r="A232" s="223"/>
      <c r="B232" s="224"/>
      <c r="C232" s="264" t="s">
        <v>499</v>
      </c>
      <c r="D232" s="250"/>
      <c r="E232" s="250"/>
      <c r="F232" s="250"/>
      <c r="G232" s="250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16"/>
      <c r="Z232" s="216"/>
      <c r="AA232" s="216"/>
      <c r="AB232" s="216"/>
      <c r="AC232" s="216"/>
      <c r="AD232" s="216"/>
      <c r="AE232" s="216"/>
      <c r="AF232" s="216"/>
      <c r="AG232" s="216" t="s">
        <v>284</v>
      </c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</row>
    <row r="233" spans="1:60" outlineLevel="1" x14ac:dyDescent="0.2">
      <c r="A233" s="223"/>
      <c r="B233" s="224"/>
      <c r="C233" s="263" t="s">
        <v>500</v>
      </c>
      <c r="D233" s="228"/>
      <c r="E233" s="229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16"/>
      <c r="Z233" s="216"/>
      <c r="AA233" s="216"/>
      <c r="AB233" s="216"/>
      <c r="AC233" s="216"/>
      <c r="AD233" s="216"/>
      <c r="AE233" s="216"/>
      <c r="AF233" s="216"/>
      <c r="AG233" s="216" t="s">
        <v>253</v>
      </c>
      <c r="AH233" s="216">
        <v>0</v>
      </c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</row>
    <row r="234" spans="1:60" outlineLevel="1" x14ac:dyDescent="0.2">
      <c r="A234" s="223"/>
      <c r="B234" s="224"/>
      <c r="C234" s="263" t="s">
        <v>501</v>
      </c>
      <c r="D234" s="228"/>
      <c r="E234" s="229">
        <v>6</v>
      </c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16"/>
      <c r="Z234" s="216"/>
      <c r="AA234" s="216"/>
      <c r="AB234" s="216"/>
      <c r="AC234" s="216"/>
      <c r="AD234" s="216"/>
      <c r="AE234" s="216"/>
      <c r="AF234" s="216"/>
      <c r="AG234" s="216" t="s">
        <v>253</v>
      </c>
      <c r="AH234" s="216">
        <v>0</v>
      </c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</row>
    <row r="235" spans="1:60" outlineLevel="1" x14ac:dyDescent="0.2">
      <c r="A235" s="223"/>
      <c r="B235" s="224"/>
      <c r="C235" s="263" t="s">
        <v>502</v>
      </c>
      <c r="D235" s="228"/>
      <c r="E235" s="229">
        <v>7.5</v>
      </c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16"/>
      <c r="Z235" s="216"/>
      <c r="AA235" s="216"/>
      <c r="AB235" s="216"/>
      <c r="AC235" s="216"/>
      <c r="AD235" s="216"/>
      <c r="AE235" s="216"/>
      <c r="AF235" s="216"/>
      <c r="AG235" s="216" t="s">
        <v>253</v>
      </c>
      <c r="AH235" s="216">
        <v>0</v>
      </c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</row>
    <row r="236" spans="1:60" outlineLevel="1" x14ac:dyDescent="0.2">
      <c r="A236" s="241">
        <v>53</v>
      </c>
      <c r="B236" s="242" t="s">
        <v>503</v>
      </c>
      <c r="C236" s="261" t="s">
        <v>504</v>
      </c>
      <c r="D236" s="243" t="s">
        <v>505</v>
      </c>
      <c r="E236" s="244">
        <v>4</v>
      </c>
      <c r="F236" s="245"/>
      <c r="G236" s="246">
        <f>ROUND(E236*F236,2)</f>
        <v>0</v>
      </c>
      <c r="H236" s="245"/>
      <c r="I236" s="246">
        <f>ROUND(E236*H236,2)</f>
        <v>0</v>
      </c>
      <c r="J236" s="245"/>
      <c r="K236" s="246">
        <f>ROUND(E236*J236,2)</f>
        <v>0</v>
      </c>
      <c r="L236" s="246">
        <v>21</v>
      </c>
      <c r="M236" s="246">
        <f>G236*(1+L236/100)</f>
        <v>0</v>
      </c>
      <c r="N236" s="246">
        <v>0</v>
      </c>
      <c r="O236" s="246">
        <f>ROUND(E236*N236,2)</f>
        <v>0</v>
      </c>
      <c r="P236" s="246">
        <v>0</v>
      </c>
      <c r="Q236" s="246">
        <f>ROUND(E236*P236,2)</f>
        <v>0</v>
      </c>
      <c r="R236" s="246"/>
      <c r="S236" s="246" t="s">
        <v>418</v>
      </c>
      <c r="T236" s="247" t="s">
        <v>419</v>
      </c>
      <c r="U236" s="226">
        <v>0</v>
      </c>
      <c r="V236" s="226">
        <f>ROUND(E236*U236,2)</f>
        <v>0</v>
      </c>
      <c r="W236" s="226"/>
      <c r="X236" s="226" t="s">
        <v>248</v>
      </c>
      <c r="Y236" s="216"/>
      <c r="Z236" s="216"/>
      <c r="AA236" s="216"/>
      <c r="AB236" s="216"/>
      <c r="AC236" s="216"/>
      <c r="AD236" s="216"/>
      <c r="AE236" s="216"/>
      <c r="AF236" s="216"/>
      <c r="AG236" s="216" t="s">
        <v>249</v>
      </c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</row>
    <row r="237" spans="1:60" outlineLevel="1" x14ac:dyDescent="0.2">
      <c r="A237" s="223"/>
      <c r="B237" s="224"/>
      <c r="C237" s="263" t="s">
        <v>506</v>
      </c>
      <c r="D237" s="228"/>
      <c r="E237" s="229">
        <v>4</v>
      </c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16"/>
      <c r="Z237" s="216"/>
      <c r="AA237" s="216"/>
      <c r="AB237" s="216"/>
      <c r="AC237" s="216"/>
      <c r="AD237" s="216"/>
      <c r="AE237" s="216"/>
      <c r="AF237" s="216"/>
      <c r="AG237" s="216" t="s">
        <v>253</v>
      </c>
      <c r="AH237" s="216">
        <v>0</v>
      </c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</row>
    <row r="238" spans="1:60" outlineLevel="1" x14ac:dyDescent="0.2">
      <c r="A238" s="241">
        <v>54</v>
      </c>
      <c r="B238" s="242" t="s">
        <v>507</v>
      </c>
      <c r="C238" s="261" t="s">
        <v>508</v>
      </c>
      <c r="D238" s="243" t="s">
        <v>312</v>
      </c>
      <c r="E238" s="244">
        <v>4.8189999999999997E-2</v>
      </c>
      <c r="F238" s="245"/>
      <c r="G238" s="246">
        <f>ROUND(E238*F238,2)</f>
        <v>0</v>
      </c>
      <c r="H238" s="245"/>
      <c r="I238" s="246">
        <f>ROUND(E238*H238,2)</f>
        <v>0</v>
      </c>
      <c r="J238" s="245"/>
      <c r="K238" s="246">
        <f>ROUND(E238*J238,2)</f>
        <v>0</v>
      </c>
      <c r="L238" s="246">
        <v>21</v>
      </c>
      <c r="M238" s="246">
        <f>G238*(1+L238/100)</f>
        <v>0</v>
      </c>
      <c r="N238" s="246">
        <v>0</v>
      </c>
      <c r="O238" s="246">
        <f>ROUND(E238*N238,2)</f>
        <v>0</v>
      </c>
      <c r="P238" s="246">
        <v>0</v>
      </c>
      <c r="Q238" s="246">
        <f>ROUND(E238*P238,2)</f>
        <v>0</v>
      </c>
      <c r="R238" s="246" t="s">
        <v>497</v>
      </c>
      <c r="S238" s="246" t="s">
        <v>246</v>
      </c>
      <c r="T238" s="247" t="s">
        <v>247</v>
      </c>
      <c r="U238" s="226">
        <v>1.5229999999999999</v>
      </c>
      <c r="V238" s="226">
        <f>ROUND(E238*U238,2)</f>
        <v>7.0000000000000007E-2</v>
      </c>
      <c r="W238" s="226"/>
      <c r="X238" s="226" t="s">
        <v>492</v>
      </c>
      <c r="Y238" s="216"/>
      <c r="Z238" s="216"/>
      <c r="AA238" s="216"/>
      <c r="AB238" s="216"/>
      <c r="AC238" s="216"/>
      <c r="AD238" s="216"/>
      <c r="AE238" s="216"/>
      <c r="AF238" s="216"/>
      <c r="AG238" s="216" t="s">
        <v>493</v>
      </c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C238" s="216"/>
      <c r="BD238" s="216"/>
      <c r="BE238" s="216"/>
      <c r="BF238" s="216"/>
      <c r="BG238" s="216"/>
      <c r="BH238" s="216"/>
    </row>
    <row r="239" spans="1:60" outlineLevel="1" x14ac:dyDescent="0.2">
      <c r="A239" s="223"/>
      <c r="B239" s="224"/>
      <c r="C239" s="262" t="s">
        <v>509</v>
      </c>
      <c r="D239" s="249"/>
      <c r="E239" s="249"/>
      <c r="F239" s="249"/>
      <c r="G239" s="249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16"/>
      <c r="Z239" s="216"/>
      <c r="AA239" s="216"/>
      <c r="AB239" s="216"/>
      <c r="AC239" s="216"/>
      <c r="AD239" s="216"/>
      <c r="AE239" s="216"/>
      <c r="AF239" s="216"/>
      <c r="AG239" s="216" t="s">
        <v>251</v>
      </c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</row>
    <row r="240" spans="1:60" x14ac:dyDescent="0.2">
      <c r="A240" s="231" t="s">
        <v>240</v>
      </c>
      <c r="B240" s="232" t="s">
        <v>201</v>
      </c>
      <c r="C240" s="260" t="s">
        <v>202</v>
      </c>
      <c r="D240" s="233"/>
      <c r="E240" s="234"/>
      <c r="F240" s="235"/>
      <c r="G240" s="235">
        <f>SUMIF(AG241:AG241,"&lt;&gt;NOR",G241:G241)</f>
        <v>0</v>
      </c>
      <c r="H240" s="235"/>
      <c r="I240" s="235">
        <f>SUM(I241:I241)</f>
        <v>0</v>
      </c>
      <c r="J240" s="235"/>
      <c r="K240" s="235">
        <f>SUM(K241:K241)</f>
        <v>0</v>
      </c>
      <c r="L240" s="235"/>
      <c r="M240" s="235">
        <f>SUM(M241:M241)</f>
        <v>0</v>
      </c>
      <c r="N240" s="235"/>
      <c r="O240" s="235">
        <f>SUM(O241:O241)</f>
        <v>0</v>
      </c>
      <c r="P240" s="235"/>
      <c r="Q240" s="235">
        <f>SUM(Q241:Q241)</f>
        <v>0</v>
      </c>
      <c r="R240" s="235"/>
      <c r="S240" s="235"/>
      <c r="T240" s="236"/>
      <c r="U240" s="230"/>
      <c r="V240" s="230">
        <f>SUM(V241:V241)</f>
        <v>0</v>
      </c>
      <c r="W240" s="230"/>
      <c r="X240" s="230"/>
      <c r="AG240" t="s">
        <v>241</v>
      </c>
    </row>
    <row r="241" spans="1:60" outlineLevel="1" x14ac:dyDescent="0.2">
      <c r="A241" s="251">
        <v>55</v>
      </c>
      <c r="B241" s="252" t="s">
        <v>510</v>
      </c>
      <c r="C241" s="265" t="s">
        <v>511</v>
      </c>
      <c r="D241" s="253" t="s">
        <v>512</v>
      </c>
      <c r="E241" s="254">
        <v>1</v>
      </c>
      <c r="F241" s="255"/>
      <c r="G241" s="256">
        <f>ROUND(E241*F241,2)</f>
        <v>0</v>
      </c>
      <c r="H241" s="255"/>
      <c r="I241" s="256">
        <f>ROUND(E241*H241,2)</f>
        <v>0</v>
      </c>
      <c r="J241" s="255"/>
      <c r="K241" s="256">
        <f>ROUND(E241*J241,2)</f>
        <v>0</v>
      </c>
      <c r="L241" s="256">
        <v>21</v>
      </c>
      <c r="M241" s="256">
        <f>G241*(1+L241/100)</f>
        <v>0</v>
      </c>
      <c r="N241" s="256">
        <v>0</v>
      </c>
      <c r="O241" s="256">
        <f>ROUND(E241*N241,2)</f>
        <v>0</v>
      </c>
      <c r="P241" s="256">
        <v>0</v>
      </c>
      <c r="Q241" s="256">
        <f>ROUND(E241*P241,2)</f>
        <v>0</v>
      </c>
      <c r="R241" s="256"/>
      <c r="S241" s="256" t="s">
        <v>418</v>
      </c>
      <c r="T241" s="257" t="s">
        <v>513</v>
      </c>
      <c r="U241" s="226">
        <v>0</v>
      </c>
      <c r="V241" s="226">
        <f>ROUND(E241*U241,2)</f>
        <v>0</v>
      </c>
      <c r="W241" s="226"/>
      <c r="X241" s="226" t="s">
        <v>248</v>
      </c>
      <c r="Y241" s="216"/>
      <c r="Z241" s="216"/>
      <c r="AA241" s="216"/>
      <c r="AB241" s="216"/>
      <c r="AC241" s="216"/>
      <c r="AD241" s="216"/>
      <c r="AE241" s="216"/>
      <c r="AF241" s="216"/>
      <c r="AG241" s="216" t="s">
        <v>249</v>
      </c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</row>
    <row r="242" spans="1:60" x14ac:dyDescent="0.2">
      <c r="A242" s="231" t="s">
        <v>240</v>
      </c>
      <c r="B242" s="232" t="s">
        <v>207</v>
      </c>
      <c r="C242" s="260" t="s">
        <v>208</v>
      </c>
      <c r="D242" s="233"/>
      <c r="E242" s="234"/>
      <c r="F242" s="235"/>
      <c r="G242" s="235">
        <f>SUMIF(AG243:AG247,"&lt;&gt;NOR",G243:G247)</f>
        <v>0</v>
      </c>
      <c r="H242" s="235"/>
      <c r="I242" s="235">
        <f>SUM(I243:I247)</f>
        <v>0</v>
      </c>
      <c r="J242" s="235"/>
      <c r="K242" s="235">
        <f>SUM(K243:K247)</f>
        <v>0</v>
      </c>
      <c r="L242" s="235"/>
      <c r="M242" s="235">
        <f>SUM(M243:M247)</f>
        <v>0</v>
      </c>
      <c r="N242" s="235"/>
      <c r="O242" s="235">
        <f>SUM(O243:O247)</f>
        <v>0</v>
      </c>
      <c r="P242" s="235"/>
      <c r="Q242" s="235">
        <f>SUM(Q243:Q247)</f>
        <v>0</v>
      </c>
      <c r="R242" s="235"/>
      <c r="S242" s="235"/>
      <c r="T242" s="236"/>
      <c r="U242" s="230"/>
      <c r="V242" s="230">
        <f>SUM(V243:V247)</f>
        <v>7.629999999999999</v>
      </c>
      <c r="W242" s="230"/>
      <c r="X242" s="230"/>
      <c r="AG242" t="s">
        <v>241</v>
      </c>
    </row>
    <row r="243" spans="1:60" outlineLevel="1" x14ac:dyDescent="0.2">
      <c r="A243" s="241">
        <v>56</v>
      </c>
      <c r="B243" s="242" t="s">
        <v>514</v>
      </c>
      <c r="C243" s="261" t="s">
        <v>515</v>
      </c>
      <c r="D243" s="243" t="s">
        <v>312</v>
      </c>
      <c r="E243" s="244">
        <v>5.3273700000000002</v>
      </c>
      <c r="F243" s="245"/>
      <c r="G243" s="246">
        <f>ROUND(E243*F243,2)</f>
        <v>0</v>
      </c>
      <c r="H243" s="245"/>
      <c r="I243" s="246">
        <f>ROUND(E243*H243,2)</f>
        <v>0</v>
      </c>
      <c r="J243" s="245"/>
      <c r="K243" s="246">
        <f>ROUND(E243*J243,2)</f>
        <v>0</v>
      </c>
      <c r="L243" s="246">
        <v>21</v>
      </c>
      <c r="M243" s="246">
        <f>G243*(1+L243/100)</f>
        <v>0</v>
      </c>
      <c r="N243" s="246">
        <v>0</v>
      </c>
      <c r="O243" s="246">
        <f>ROUND(E243*N243,2)</f>
        <v>0</v>
      </c>
      <c r="P243" s="246">
        <v>0</v>
      </c>
      <c r="Q243" s="246">
        <f>ROUND(E243*P243,2)</f>
        <v>0</v>
      </c>
      <c r="R243" s="246" t="s">
        <v>471</v>
      </c>
      <c r="S243" s="246" t="s">
        <v>246</v>
      </c>
      <c r="T243" s="247" t="s">
        <v>247</v>
      </c>
      <c r="U243" s="226">
        <v>0.49</v>
      </c>
      <c r="V243" s="226">
        <f>ROUND(E243*U243,2)</f>
        <v>2.61</v>
      </c>
      <c r="W243" s="226"/>
      <c r="X243" s="226" t="s">
        <v>516</v>
      </c>
      <c r="Y243" s="216"/>
      <c r="Z243" s="216"/>
      <c r="AA243" s="216"/>
      <c r="AB243" s="216"/>
      <c r="AC243" s="216"/>
      <c r="AD243" s="216"/>
      <c r="AE243" s="216"/>
      <c r="AF243" s="216"/>
      <c r="AG243" s="216" t="s">
        <v>517</v>
      </c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</row>
    <row r="244" spans="1:60" outlineLevel="1" x14ac:dyDescent="0.2">
      <c r="A244" s="223"/>
      <c r="B244" s="224"/>
      <c r="C244" s="266" t="s">
        <v>518</v>
      </c>
      <c r="D244" s="258"/>
      <c r="E244" s="258"/>
      <c r="F244" s="258"/>
      <c r="G244" s="258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16"/>
      <c r="Z244" s="216"/>
      <c r="AA244" s="216"/>
      <c r="AB244" s="216"/>
      <c r="AC244" s="216"/>
      <c r="AD244" s="216"/>
      <c r="AE244" s="216"/>
      <c r="AF244" s="216"/>
      <c r="AG244" s="216" t="s">
        <v>284</v>
      </c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</row>
    <row r="245" spans="1:60" outlineLevel="1" x14ac:dyDescent="0.2">
      <c r="A245" s="251">
        <v>57</v>
      </c>
      <c r="B245" s="252" t="s">
        <v>519</v>
      </c>
      <c r="C245" s="265" t="s">
        <v>520</v>
      </c>
      <c r="D245" s="253" t="s">
        <v>312</v>
      </c>
      <c r="E245" s="254">
        <v>47.946370000000002</v>
      </c>
      <c r="F245" s="255"/>
      <c r="G245" s="256">
        <f>ROUND(E245*F245,2)</f>
        <v>0</v>
      </c>
      <c r="H245" s="255"/>
      <c r="I245" s="256">
        <f>ROUND(E245*H245,2)</f>
        <v>0</v>
      </c>
      <c r="J245" s="255"/>
      <c r="K245" s="256">
        <f>ROUND(E245*J245,2)</f>
        <v>0</v>
      </c>
      <c r="L245" s="256">
        <v>21</v>
      </c>
      <c r="M245" s="256">
        <f>G245*(1+L245/100)</f>
        <v>0</v>
      </c>
      <c r="N245" s="256">
        <v>0</v>
      </c>
      <c r="O245" s="256">
        <f>ROUND(E245*N245,2)</f>
        <v>0</v>
      </c>
      <c r="P245" s="256">
        <v>0</v>
      </c>
      <c r="Q245" s="256">
        <f>ROUND(E245*P245,2)</f>
        <v>0</v>
      </c>
      <c r="R245" s="256" t="s">
        <v>471</v>
      </c>
      <c r="S245" s="256" t="s">
        <v>246</v>
      </c>
      <c r="T245" s="257" t="s">
        <v>247</v>
      </c>
      <c r="U245" s="226">
        <v>0</v>
      </c>
      <c r="V245" s="226">
        <f>ROUND(E245*U245,2)</f>
        <v>0</v>
      </c>
      <c r="W245" s="226"/>
      <c r="X245" s="226" t="s">
        <v>516</v>
      </c>
      <c r="Y245" s="216"/>
      <c r="Z245" s="216"/>
      <c r="AA245" s="216"/>
      <c r="AB245" s="216"/>
      <c r="AC245" s="216"/>
      <c r="AD245" s="216"/>
      <c r="AE245" s="216"/>
      <c r="AF245" s="216"/>
      <c r="AG245" s="216" t="s">
        <v>517</v>
      </c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</row>
    <row r="246" spans="1:60" outlineLevel="1" x14ac:dyDescent="0.2">
      <c r="A246" s="251">
        <v>58</v>
      </c>
      <c r="B246" s="252" t="s">
        <v>521</v>
      </c>
      <c r="C246" s="265" t="s">
        <v>522</v>
      </c>
      <c r="D246" s="253" t="s">
        <v>312</v>
      </c>
      <c r="E246" s="254">
        <v>5.3273700000000002</v>
      </c>
      <c r="F246" s="255"/>
      <c r="G246" s="256">
        <f>ROUND(E246*F246,2)</f>
        <v>0</v>
      </c>
      <c r="H246" s="255"/>
      <c r="I246" s="256">
        <f>ROUND(E246*H246,2)</f>
        <v>0</v>
      </c>
      <c r="J246" s="255"/>
      <c r="K246" s="256">
        <f>ROUND(E246*J246,2)</f>
        <v>0</v>
      </c>
      <c r="L246" s="256">
        <v>21</v>
      </c>
      <c r="M246" s="256">
        <f>G246*(1+L246/100)</f>
        <v>0</v>
      </c>
      <c r="N246" s="256">
        <v>0</v>
      </c>
      <c r="O246" s="256">
        <f>ROUND(E246*N246,2)</f>
        <v>0</v>
      </c>
      <c r="P246" s="256">
        <v>0</v>
      </c>
      <c r="Q246" s="256">
        <f>ROUND(E246*P246,2)</f>
        <v>0</v>
      </c>
      <c r="R246" s="256" t="s">
        <v>471</v>
      </c>
      <c r="S246" s="256" t="s">
        <v>246</v>
      </c>
      <c r="T246" s="257" t="s">
        <v>247</v>
      </c>
      <c r="U246" s="226">
        <v>0.94199999999999995</v>
      </c>
      <c r="V246" s="226">
        <f>ROUND(E246*U246,2)</f>
        <v>5.0199999999999996</v>
      </c>
      <c r="W246" s="226"/>
      <c r="X246" s="226" t="s">
        <v>516</v>
      </c>
      <c r="Y246" s="216"/>
      <c r="Z246" s="216"/>
      <c r="AA246" s="216"/>
      <c r="AB246" s="216"/>
      <c r="AC246" s="216"/>
      <c r="AD246" s="216"/>
      <c r="AE246" s="216"/>
      <c r="AF246" s="216"/>
      <c r="AG246" s="216" t="s">
        <v>517</v>
      </c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</row>
    <row r="247" spans="1:60" outlineLevel="1" x14ac:dyDescent="0.2">
      <c r="A247" s="251">
        <v>59</v>
      </c>
      <c r="B247" s="252" t="s">
        <v>523</v>
      </c>
      <c r="C247" s="265" t="s">
        <v>524</v>
      </c>
      <c r="D247" s="253" t="s">
        <v>312</v>
      </c>
      <c r="E247" s="254">
        <v>5.3273700000000002</v>
      </c>
      <c r="F247" s="255"/>
      <c r="G247" s="256">
        <f>ROUND(E247*F247,2)</f>
        <v>0</v>
      </c>
      <c r="H247" s="255"/>
      <c r="I247" s="256">
        <f>ROUND(E247*H247,2)</f>
        <v>0</v>
      </c>
      <c r="J247" s="255"/>
      <c r="K247" s="256">
        <f>ROUND(E247*J247,2)</f>
        <v>0</v>
      </c>
      <c r="L247" s="256">
        <v>21</v>
      </c>
      <c r="M247" s="256">
        <f>G247*(1+L247/100)</f>
        <v>0</v>
      </c>
      <c r="N247" s="256">
        <v>0</v>
      </c>
      <c r="O247" s="256">
        <f>ROUND(E247*N247,2)</f>
        <v>0</v>
      </c>
      <c r="P247" s="256">
        <v>0</v>
      </c>
      <c r="Q247" s="256">
        <f>ROUND(E247*P247,2)</f>
        <v>0</v>
      </c>
      <c r="R247" s="256" t="s">
        <v>471</v>
      </c>
      <c r="S247" s="256" t="s">
        <v>246</v>
      </c>
      <c r="T247" s="257" t="s">
        <v>419</v>
      </c>
      <c r="U247" s="226">
        <v>0</v>
      </c>
      <c r="V247" s="226">
        <f>ROUND(E247*U247,2)</f>
        <v>0</v>
      </c>
      <c r="W247" s="226"/>
      <c r="X247" s="226" t="s">
        <v>516</v>
      </c>
      <c r="Y247" s="216"/>
      <c r="Z247" s="216"/>
      <c r="AA247" s="216"/>
      <c r="AB247" s="216"/>
      <c r="AC247" s="216"/>
      <c r="AD247" s="216"/>
      <c r="AE247" s="216"/>
      <c r="AF247" s="216"/>
      <c r="AG247" s="216" t="s">
        <v>517</v>
      </c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</row>
    <row r="248" spans="1:60" x14ac:dyDescent="0.2">
      <c r="A248" s="231" t="s">
        <v>240</v>
      </c>
      <c r="B248" s="232" t="s">
        <v>211</v>
      </c>
      <c r="C248" s="260" t="s">
        <v>212</v>
      </c>
      <c r="D248" s="233"/>
      <c r="E248" s="234"/>
      <c r="F248" s="235"/>
      <c r="G248" s="235">
        <f>SUMIF(AG249:AG255,"&lt;&gt;NOR",G249:G255)</f>
        <v>0</v>
      </c>
      <c r="H248" s="235"/>
      <c r="I248" s="235">
        <f>SUM(I249:I255)</f>
        <v>0</v>
      </c>
      <c r="J248" s="235"/>
      <c r="K248" s="235">
        <f>SUM(K249:K255)</f>
        <v>0</v>
      </c>
      <c r="L248" s="235"/>
      <c r="M248" s="235">
        <f>SUM(M249:M255)</f>
        <v>0</v>
      </c>
      <c r="N248" s="235"/>
      <c r="O248" s="235">
        <f>SUM(O249:O255)</f>
        <v>0</v>
      </c>
      <c r="P248" s="235"/>
      <c r="Q248" s="235">
        <f>SUM(Q249:Q255)</f>
        <v>0</v>
      </c>
      <c r="R248" s="235"/>
      <c r="S248" s="235"/>
      <c r="T248" s="236"/>
      <c r="U248" s="230"/>
      <c r="V248" s="230">
        <f>SUM(V249:V255)</f>
        <v>0</v>
      </c>
      <c r="W248" s="230"/>
      <c r="X248" s="230"/>
      <c r="AG248" t="s">
        <v>241</v>
      </c>
    </row>
    <row r="249" spans="1:60" outlineLevel="1" x14ac:dyDescent="0.2">
      <c r="A249" s="241">
        <v>60</v>
      </c>
      <c r="B249" s="242" t="s">
        <v>525</v>
      </c>
      <c r="C249" s="261" t="s">
        <v>526</v>
      </c>
      <c r="D249" s="243" t="s">
        <v>527</v>
      </c>
      <c r="E249" s="244">
        <v>1</v>
      </c>
      <c r="F249" s="245"/>
      <c r="G249" s="246">
        <f>ROUND(E249*F249,2)</f>
        <v>0</v>
      </c>
      <c r="H249" s="245"/>
      <c r="I249" s="246">
        <f>ROUND(E249*H249,2)</f>
        <v>0</v>
      </c>
      <c r="J249" s="245"/>
      <c r="K249" s="246">
        <f>ROUND(E249*J249,2)</f>
        <v>0</v>
      </c>
      <c r="L249" s="246">
        <v>21</v>
      </c>
      <c r="M249" s="246">
        <f>G249*(1+L249/100)</f>
        <v>0</v>
      </c>
      <c r="N249" s="246">
        <v>0</v>
      </c>
      <c r="O249" s="246">
        <f>ROUND(E249*N249,2)</f>
        <v>0</v>
      </c>
      <c r="P249" s="246">
        <v>0</v>
      </c>
      <c r="Q249" s="246">
        <f>ROUND(E249*P249,2)</f>
        <v>0</v>
      </c>
      <c r="R249" s="246"/>
      <c r="S249" s="246" t="s">
        <v>246</v>
      </c>
      <c r="T249" s="247" t="s">
        <v>419</v>
      </c>
      <c r="U249" s="226">
        <v>0</v>
      </c>
      <c r="V249" s="226">
        <f>ROUND(E249*U249,2)</f>
        <v>0</v>
      </c>
      <c r="W249" s="226"/>
      <c r="X249" s="226" t="s">
        <v>528</v>
      </c>
      <c r="Y249" s="216"/>
      <c r="Z249" s="216"/>
      <c r="AA249" s="216"/>
      <c r="AB249" s="216"/>
      <c r="AC249" s="216"/>
      <c r="AD249" s="216"/>
      <c r="AE249" s="216"/>
      <c r="AF249" s="216"/>
      <c r="AG249" s="216" t="s">
        <v>529</v>
      </c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</row>
    <row r="250" spans="1:60" outlineLevel="1" x14ac:dyDescent="0.2">
      <c r="A250" s="223"/>
      <c r="B250" s="224"/>
      <c r="C250" s="266" t="s">
        <v>539</v>
      </c>
      <c r="D250" s="258"/>
      <c r="E250" s="258"/>
      <c r="F250" s="258"/>
      <c r="G250" s="258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16"/>
      <c r="Z250" s="216"/>
      <c r="AA250" s="216"/>
      <c r="AB250" s="216"/>
      <c r="AC250" s="216"/>
      <c r="AD250" s="216"/>
      <c r="AE250" s="216"/>
      <c r="AF250" s="216"/>
      <c r="AG250" s="216" t="s">
        <v>284</v>
      </c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</row>
    <row r="251" spans="1:60" ht="22.5" outlineLevel="1" x14ac:dyDescent="0.2">
      <c r="A251" s="223"/>
      <c r="B251" s="224"/>
      <c r="C251" s="264" t="s">
        <v>530</v>
      </c>
      <c r="D251" s="250"/>
      <c r="E251" s="250"/>
      <c r="F251" s="250"/>
      <c r="G251" s="250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16"/>
      <c r="Z251" s="216"/>
      <c r="AA251" s="216"/>
      <c r="AB251" s="216"/>
      <c r="AC251" s="216"/>
      <c r="AD251" s="216"/>
      <c r="AE251" s="216"/>
      <c r="AF251" s="216"/>
      <c r="AG251" s="216" t="s">
        <v>284</v>
      </c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48" t="str">
        <f>C251</f>
        <v>Vyhotovení protokolu o vytyčení stavby se seznamem souřadnic vytyčených bodů a jejich polohopisnými (S-JTSK) a výškopisnými (Bpv) hodnotami.</v>
      </c>
      <c r="BB251" s="216"/>
      <c r="BC251" s="216"/>
      <c r="BD251" s="216"/>
      <c r="BE251" s="216"/>
      <c r="BF251" s="216"/>
      <c r="BG251" s="216"/>
      <c r="BH251" s="216"/>
    </row>
    <row r="252" spans="1:60" outlineLevel="1" x14ac:dyDescent="0.2">
      <c r="A252" s="241">
        <v>61</v>
      </c>
      <c r="B252" s="242" t="s">
        <v>531</v>
      </c>
      <c r="C252" s="261" t="s">
        <v>532</v>
      </c>
      <c r="D252" s="243" t="s">
        <v>527</v>
      </c>
      <c r="E252" s="244">
        <v>1</v>
      </c>
      <c r="F252" s="245"/>
      <c r="G252" s="246">
        <f>ROUND(E252*F252,2)</f>
        <v>0</v>
      </c>
      <c r="H252" s="245"/>
      <c r="I252" s="246">
        <f>ROUND(E252*H252,2)</f>
        <v>0</v>
      </c>
      <c r="J252" s="245"/>
      <c r="K252" s="246">
        <f>ROUND(E252*J252,2)</f>
        <v>0</v>
      </c>
      <c r="L252" s="246">
        <v>21</v>
      </c>
      <c r="M252" s="246">
        <f>G252*(1+L252/100)</f>
        <v>0</v>
      </c>
      <c r="N252" s="246">
        <v>0</v>
      </c>
      <c r="O252" s="246">
        <f>ROUND(E252*N252,2)</f>
        <v>0</v>
      </c>
      <c r="P252" s="246">
        <v>0</v>
      </c>
      <c r="Q252" s="246">
        <f>ROUND(E252*P252,2)</f>
        <v>0</v>
      </c>
      <c r="R252" s="246"/>
      <c r="S252" s="246" t="s">
        <v>246</v>
      </c>
      <c r="T252" s="247" t="s">
        <v>419</v>
      </c>
      <c r="U252" s="226">
        <v>0</v>
      </c>
      <c r="V252" s="226">
        <f>ROUND(E252*U252,2)</f>
        <v>0</v>
      </c>
      <c r="W252" s="226"/>
      <c r="X252" s="226" t="s">
        <v>528</v>
      </c>
      <c r="Y252" s="216"/>
      <c r="Z252" s="216"/>
      <c r="AA252" s="216"/>
      <c r="AB252" s="216"/>
      <c r="AC252" s="216"/>
      <c r="AD252" s="216"/>
      <c r="AE252" s="216"/>
      <c r="AF252" s="216"/>
      <c r="AG252" s="216" t="s">
        <v>533</v>
      </c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</row>
    <row r="253" spans="1:60" outlineLevel="1" x14ac:dyDescent="0.2">
      <c r="A253" s="223"/>
      <c r="B253" s="224"/>
      <c r="C253" s="266" t="s">
        <v>534</v>
      </c>
      <c r="D253" s="258"/>
      <c r="E253" s="258"/>
      <c r="F253" s="258"/>
      <c r="G253" s="258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16"/>
      <c r="Z253" s="216"/>
      <c r="AA253" s="216"/>
      <c r="AB253" s="216"/>
      <c r="AC253" s="216"/>
      <c r="AD253" s="216"/>
      <c r="AE253" s="216"/>
      <c r="AF253" s="216"/>
      <c r="AG253" s="216" t="s">
        <v>284</v>
      </c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</row>
    <row r="254" spans="1:60" outlineLevel="1" x14ac:dyDescent="0.2">
      <c r="A254" s="241">
        <v>62</v>
      </c>
      <c r="B254" s="242" t="s">
        <v>535</v>
      </c>
      <c r="C254" s="261" t="s">
        <v>536</v>
      </c>
      <c r="D254" s="243" t="s">
        <v>527</v>
      </c>
      <c r="E254" s="244">
        <v>1</v>
      </c>
      <c r="F254" s="245"/>
      <c r="G254" s="246">
        <f>ROUND(E254*F254,2)</f>
        <v>0</v>
      </c>
      <c r="H254" s="245"/>
      <c r="I254" s="246">
        <f>ROUND(E254*H254,2)</f>
        <v>0</v>
      </c>
      <c r="J254" s="245"/>
      <c r="K254" s="246">
        <f>ROUND(E254*J254,2)</f>
        <v>0</v>
      </c>
      <c r="L254" s="246">
        <v>21</v>
      </c>
      <c r="M254" s="246">
        <f>G254*(1+L254/100)</f>
        <v>0</v>
      </c>
      <c r="N254" s="246">
        <v>0</v>
      </c>
      <c r="O254" s="246">
        <f>ROUND(E254*N254,2)</f>
        <v>0</v>
      </c>
      <c r="P254" s="246">
        <v>0</v>
      </c>
      <c r="Q254" s="246">
        <f>ROUND(E254*P254,2)</f>
        <v>0</v>
      </c>
      <c r="R254" s="246"/>
      <c r="S254" s="246" t="s">
        <v>246</v>
      </c>
      <c r="T254" s="247" t="s">
        <v>419</v>
      </c>
      <c r="U254" s="226">
        <v>0</v>
      </c>
      <c r="V254" s="226">
        <f>ROUND(E254*U254,2)</f>
        <v>0</v>
      </c>
      <c r="W254" s="226"/>
      <c r="X254" s="226" t="s">
        <v>528</v>
      </c>
      <c r="Y254" s="216"/>
      <c r="Z254" s="216"/>
      <c r="AA254" s="216"/>
      <c r="AB254" s="216"/>
      <c r="AC254" s="216"/>
      <c r="AD254" s="216"/>
      <c r="AE254" s="216"/>
      <c r="AF254" s="216"/>
      <c r="AG254" s="216" t="s">
        <v>533</v>
      </c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</row>
    <row r="255" spans="1:60" outlineLevel="1" x14ac:dyDescent="0.2">
      <c r="A255" s="223"/>
      <c r="B255" s="224"/>
      <c r="C255" s="266" t="s">
        <v>537</v>
      </c>
      <c r="D255" s="258"/>
      <c r="E255" s="258"/>
      <c r="F255" s="258"/>
      <c r="G255" s="258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16"/>
      <c r="Z255" s="216"/>
      <c r="AA255" s="216"/>
      <c r="AB255" s="216"/>
      <c r="AC255" s="216"/>
      <c r="AD255" s="216"/>
      <c r="AE255" s="216"/>
      <c r="AF255" s="216"/>
      <c r="AG255" s="216" t="s">
        <v>284</v>
      </c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</row>
    <row r="256" spans="1:60" x14ac:dyDescent="0.2">
      <c r="A256" s="3"/>
      <c r="B256" s="4"/>
      <c r="C256" s="267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AE256">
        <v>15</v>
      </c>
      <c r="AF256">
        <v>21</v>
      </c>
      <c r="AG256" t="s">
        <v>227</v>
      </c>
    </row>
    <row r="257" spans="1:33" x14ac:dyDescent="0.2">
      <c r="A257" s="219"/>
      <c r="B257" s="220" t="s">
        <v>29</v>
      </c>
      <c r="C257" s="268"/>
      <c r="D257" s="221"/>
      <c r="E257" s="222"/>
      <c r="F257" s="222"/>
      <c r="G257" s="259">
        <f>G8+G89+G170+G189+G195+G197+G202+G206+G226+G229+G240+G242+G248</f>
        <v>0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AE257">
        <f>SUMIF(L7:L255,AE256,G7:G255)</f>
        <v>0</v>
      </c>
      <c r="AF257">
        <f>SUMIF(L7:L255,AF256,G7:G255)</f>
        <v>0</v>
      </c>
      <c r="AG257" t="s">
        <v>538</v>
      </c>
    </row>
    <row r="258" spans="1:33" x14ac:dyDescent="0.2">
      <c r="C258" s="269"/>
      <c r="D258" s="10"/>
      <c r="AG258" t="s">
        <v>540</v>
      </c>
    </row>
    <row r="259" spans="1:33" x14ac:dyDescent="0.2">
      <c r="D259" s="10"/>
    </row>
    <row r="260" spans="1:33" x14ac:dyDescent="0.2">
      <c r="D260" s="10"/>
    </row>
    <row r="261" spans="1:33" x14ac:dyDescent="0.2">
      <c r="D261" s="10"/>
    </row>
    <row r="262" spans="1:33" x14ac:dyDescent="0.2">
      <c r="D262" s="10"/>
    </row>
    <row r="263" spans="1:33" x14ac:dyDescent="0.2">
      <c r="D263" s="10"/>
    </row>
    <row r="264" spans="1:33" x14ac:dyDescent="0.2">
      <c r="D264" s="10"/>
    </row>
    <row r="265" spans="1:33" x14ac:dyDescent="0.2">
      <c r="D265" s="10"/>
    </row>
    <row r="266" spans="1:33" x14ac:dyDescent="0.2">
      <c r="D266" s="10"/>
    </row>
    <row r="267" spans="1:33" x14ac:dyDescent="0.2">
      <c r="D267" s="10"/>
    </row>
    <row r="268" spans="1:33" x14ac:dyDescent="0.2">
      <c r="D268" s="10"/>
    </row>
    <row r="269" spans="1:33" x14ac:dyDescent="0.2">
      <c r="D269" s="10"/>
    </row>
    <row r="270" spans="1:33" x14ac:dyDescent="0.2">
      <c r="D270" s="10"/>
    </row>
    <row r="271" spans="1:33" x14ac:dyDescent="0.2">
      <c r="D271" s="10"/>
    </row>
    <row r="272" spans="1:33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SBlVeiOsT9/v42sXwMyY3V2JQNB9E6N3PZH+4bVPGY5qsS5RUAofix7lqywsXFnhEXP9YIsCoettp2AcYXpfg==" saltValue="FJssgICg8xZxOwAIHeRtTw==" spinCount="100000" sheet="1"/>
  <mergeCells count="43">
    <mergeCell ref="C255:G255"/>
    <mergeCell ref="C232:G232"/>
    <mergeCell ref="C239:G239"/>
    <mergeCell ref="C244:G244"/>
    <mergeCell ref="C250:G250"/>
    <mergeCell ref="C251:G251"/>
    <mergeCell ref="C253:G253"/>
    <mergeCell ref="C199:G199"/>
    <mergeCell ref="C200:G200"/>
    <mergeCell ref="C204:G204"/>
    <mergeCell ref="C208:G208"/>
    <mergeCell ref="C228:G228"/>
    <mergeCell ref="C231:G231"/>
    <mergeCell ref="C96:G96"/>
    <mergeCell ref="C103:G103"/>
    <mergeCell ref="C145:G145"/>
    <mergeCell ref="C153:G153"/>
    <mergeCell ref="C156:G156"/>
    <mergeCell ref="C191:G191"/>
    <mergeCell ref="C61:G61"/>
    <mergeCell ref="C65:G65"/>
    <mergeCell ref="C66:G66"/>
    <mergeCell ref="C71:G71"/>
    <mergeCell ref="C76:G76"/>
    <mergeCell ref="C93:G93"/>
    <mergeCell ref="C35:G35"/>
    <mergeCell ref="C42:G42"/>
    <mergeCell ref="C43:G43"/>
    <mergeCell ref="C49:G49"/>
    <mergeCell ref="C50:G50"/>
    <mergeCell ref="C60:G60"/>
    <mergeCell ref="C16:G16"/>
    <mergeCell ref="C20:G20"/>
    <mergeCell ref="C25:G25"/>
    <mergeCell ref="C27:G27"/>
    <mergeCell ref="C29:G29"/>
    <mergeCell ref="C32:G32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55</v>
      </c>
      <c r="C4" s="208" t="s">
        <v>56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114</v>
      </c>
      <c r="C8" s="260" t="s">
        <v>116</v>
      </c>
      <c r="D8" s="233"/>
      <c r="E8" s="234"/>
      <c r="F8" s="235"/>
      <c r="G8" s="235">
        <f>SUMIF(AG9:AG27,"&lt;&gt;NOR",G9:G27)</f>
        <v>0</v>
      </c>
      <c r="H8" s="235"/>
      <c r="I8" s="235">
        <f>SUM(I9:I27)</f>
        <v>0</v>
      </c>
      <c r="J8" s="235"/>
      <c r="K8" s="235">
        <f>SUM(K9:K27)</f>
        <v>0</v>
      </c>
      <c r="L8" s="235"/>
      <c r="M8" s="235">
        <f>SUM(M9:M27)</f>
        <v>0</v>
      </c>
      <c r="N8" s="235"/>
      <c r="O8" s="235">
        <f>SUM(O9:O27)</f>
        <v>23.21</v>
      </c>
      <c r="P8" s="235"/>
      <c r="Q8" s="235">
        <f>SUM(Q9:Q27)</f>
        <v>0</v>
      </c>
      <c r="R8" s="235"/>
      <c r="S8" s="235"/>
      <c r="T8" s="236"/>
      <c r="U8" s="230"/>
      <c r="V8" s="230">
        <f>SUM(V9:V27)</f>
        <v>33.82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541</v>
      </c>
      <c r="C9" s="261" t="s">
        <v>542</v>
      </c>
      <c r="D9" s="243" t="s">
        <v>244</v>
      </c>
      <c r="E9" s="244">
        <v>19.329000000000001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 t="s">
        <v>245</v>
      </c>
      <c r="S9" s="246" t="s">
        <v>246</v>
      </c>
      <c r="T9" s="247" t="s">
        <v>247</v>
      </c>
      <c r="U9" s="226">
        <v>0.26666000000000001</v>
      </c>
      <c r="V9" s="226">
        <f>ROUND(E9*U9,2)</f>
        <v>5.15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249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ht="33.75" outlineLevel="1" x14ac:dyDescent="0.2">
      <c r="A10" s="223"/>
      <c r="B10" s="224"/>
      <c r="C10" s="262" t="s">
        <v>250</v>
      </c>
      <c r="D10" s="249"/>
      <c r="E10" s="249"/>
      <c r="F10" s="249"/>
      <c r="G10" s="249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251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48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3" t="s">
        <v>543</v>
      </c>
      <c r="D11" s="228"/>
      <c r="E11" s="229">
        <v>9.1374999999999993</v>
      </c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253</v>
      </c>
      <c r="AH11" s="216">
        <v>0</v>
      </c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3" t="s">
        <v>544</v>
      </c>
      <c r="D12" s="228"/>
      <c r="E12" s="229">
        <v>10.1915</v>
      </c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253</v>
      </c>
      <c r="AH12" s="216">
        <v>0</v>
      </c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41">
        <v>2</v>
      </c>
      <c r="B13" s="242" t="s">
        <v>255</v>
      </c>
      <c r="C13" s="261" t="s">
        <v>256</v>
      </c>
      <c r="D13" s="243" t="s">
        <v>244</v>
      </c>
      <c r="E13" s="244">
        <v>19.329000000000001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6">
        <v>0</v>
      </c>
      <c r="O13" s="246">
        <f>ROUND(E13*N13,2)</f>
        <v>0</v>
      </c>
      <c r="P13" s="246">
        <v>0</v>
      </c>
      <c r="Q13" s="246">
        <f>ROUND(E13*P13,2)</f>
        <v>0</v>
      </c>
      <c r="R13" s="246" t="s">
        <v>245</v>
      </c>
      <c r="S13" s="246" t="s">
        <v>246</v>
      </c>
      <c r="T13" s="247" t="s">
        <v>247</v>
      </c>
      <c r="U13" s="226">
        <v>4.3099999999999999E-2</v>
      </c>
      <c r="V13" s="226">
        <f>ROUND(E13*U13,2)</f>
        <v>0.83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249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ht="33.75" outlineLevel="1" x14ac:dyDescent="0.2">
      <c r="A14" s="223"/>
      <c r="B14" s="224"/>
      <c r="C14" s="262" t="s">
        <v>250</v>
      </c>
      <c r="D14" s="249"/>
      <c r="E14" s="249"/>
      <c r="F14" s="249"/>
      <c r="G14" s="249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16"/>
      <c r="Z14" s="216"/>
      <c r="AA14" s="216"/>
      <c r="AB14" s="216"/>
      <c r="AC14" s="216"/>
      <c r="AD14" s="216"/>
      <c r="AE14" s="216"/>
      <c r="AF14" s="216"/>
      <c r="AG14" s="216" t="s">
        <v>251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48" t="str">
        <f>C14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41">
        <v>3</v>
      </c>
      <c r="B15" s="242" t="s">
        <v>545</v>
      </c>
      <c r="C15" s="261" t="s">
        <v>546</v>
      </c>
      <c r="D15" s="243" t="s">
        <v>244</v>
      </c>
      <c r="E15" s="244">
        <v>19.329000000000001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6">
        <v>0</v>
      </c>
      <c r="O15" s="246">
        <f>ROUND(E15*N15,2)</f>
        <v>0</v>
      </c>
      <c r="P15" s="246">
        <v>0</v>
      </c>
      <c r="Q15" s="246">
        <f>ROUND(E15*P15,2)</f>
        <v>0</v>
      </c>
      <c r="R15" s="246" t="s">
        <v>245</v>
      </c>
      <c r="S15" s="246" t="s">
        <v>246</v>
      </c>
      <c r="T15" s="247" t="s">
        <v>247</v>
      </c>
      <c r="U15" s="226">
        <v>8.6999999999999994E-2</v>
      </c>
      <c r="V15" s="226">
        <f>ROUND(E15*U15,2)</f>
        <v>1.68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249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2" t="s">
        <v>274</v>
      </c>
      <c r="D16" s="249"/>
      <c r="E16" s="249"/>
      <c r="F16" s="249"/>
      <c r="G16" s="249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251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ht="22.5" outlineLevel="1" x14ac:dyDescent="0.2">
      <c r="A17" s="241">
        <v>4</v>
      </c>
      <c r="B17" s="242" t="s">
        <v>272</v>
      </c>
      <c r="C17" s="261" t="s">
        <v>273</v>
      </c>
      <c r="D17" s="243" t="s">
        <v>244</v>
      </c>
      <c r="E17" s="244">
        <v>19.329000000000001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6">
        <v>0</v>
      </c>
      <c r="O17" s="246">
        <f>ROUND(E17*N17,2)</f>
        <v>0</v>
      </c>
      <c r="P17" s="246">
        <v>0</v>
      </c>
      <c r="Q17" s="246">
        <f>ROUND(E17*P17,2)</f>
        <v>0</v>
      </c>
      <c r="R17" s="246" t="s">
        <v>245</v>
      </c>
      <c r="S17" s="246" t="s">
        <v>246</v>
      </c>
      <c r="T17" s="247" t="s">
        <v>247</v>
      </c>
      <c r="U17" s="226">
        <v>1.0999999999999999E-2</v>
      </c>
      <c r="V17" s="226">
        <f>ROUND(E17*U17,2)</f>
        <v>0.21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249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2" t="s">
        <v>274</v>
      </c>
      <c r="D18" s="249"/>
      <c r="E18" s="249"/>
      <c r="F18" s="249"/>
      <c r="G18" s="249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251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ht="22.5" outlineLevel="1" x14ac:dyDescent="0.2">
      <c r="A19" s="251">
        <v>5</v>
      </c>
      <c r="B19" s="252" t="s">
        <v>276</v>
      </c>
      <c r="C19" s="265" t="s">
        <v>277</v>
      </c>
      <c r="D19" s="253" t="s">
        <v>244</v>
      </c>
      <c r="E19" s="254">
        <v>19.329000000000001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 t="s">
        <v>245</v>
      </c>
      <c r="S19" s="256" t="s">
        <v>246</v>
      </c>
      <c r="T19" s="257" t="s">
        <v>247</v>
      </c>
      <c r="U19" s="226">
        <v>0.65200000000000002</v>
      </c>
      <c r="V19" s="226">
        <f>ROUND(E19*U19,2)</f>
        <v>12.6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249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ht="22.5" outlineLevel="1" x14ac:dyDescent="0.2">
      <c r="A20" s="241">
        <v>6</v>
      </c>
      <c r="B20" s="242" t="s">
        <v>547</v>
      </c>
      <c r="C20" s="261" t="s">
        <v>548</v>
      </c>
      <c r="D20" s="243" t="s">
        <v>244</v>
      </c>
      <c r="E20" s="244">
        <v>11.606999999999999</v>
      </c>
      <c r="F20" s="245"/>
      <c r="G20" s="246">
        <f>ROUND(E20*F20,2)</f>
        <v>0</v>
      </c>
      <c r="H20" s="245"/>
      <c r="I20" s="246">
        <f>ROUND(E20*H20,2)</f>
        <v>0</v>
      </c>
      <c r="J20" s="245"/>
      <c r="K20" s="246">
        <f>ROUND(E20*J20,2)</f>
        <v>0</v>
      </c>
      <c r="L20" s="246">
        <v>21</v>
      </c>
      <c r="M20" s="246">
        <f>G20*(1+L20/100)</f>
        <v>0</v>
      </c>
      <c r="N20" s="246">
        <v>0</v>
      </c>
      <c r="O20" s="246">
        <f>ROUND(E20*N20,2)</f>
        <v>0</v>
      </c>
      <c r="P20" s="246">
        <v>0</v>
      </c>
      <c r="Q20" s="246">
        <f>ROUND(E20*P20,2)</f>
        <v>0</v>
      </c>
      <c r="R20" s="246" t="s">
        <v>245</v>
      </c>
      <c r="S20" s="246" t="s">
        <v>246</v>
      </c>
      <c r="T20" s="247" t="s">
        <v>247</v>
      </c>
      <c r="U20" s="226">
        <v>1.1499999999999999</v>
      </c>
      <c r="V20" s="226">
        <f>ROUND(E20*U20,2)</f>
        <v>13.35</v>
      </c>
      <c r="W20" s="226"/>
      <c r="X20" s="226" t="s">
        <v>248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249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2" t="s">
        <v>282</v>
      </c>
      <c r="D21" s="249"/>
      <c r="E21" s="249"/>
      <c r="F21" s="249"/>
      <c r="G21" s="249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251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3" t="s">
        <v>549</v>
      </c>
      <c r="D22" s="228"/>
      <c r="E22" s="229">
        <v>5.7015000000000002</v>
      </c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253</v>
      </c>
      <c r="AH22" s="216">
        <v>0</v>
      </c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63" t="s">
        <v>550</v>
      </c>
      <c r="D23" s="228"/>
      <c r="E23" s="229">
        <v>5.9055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253</v>
      </c>
      <c r="AH23" s="216">
        <v>0</v>
      </c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41">
        <v>7</v>
      </c>
      <c r="B24" s="242" t="s">
        <v>310</v>
      </c>
      <c r="C24" s="261" t="s">
        <v>311</v>
      </c>
      <c r="D24" s="243" t="s">
        <v>312</v>
      </c>
      <c r="E24" s="244">
        <v>31.892849999999999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6">
        <v>0</v>
      </c>
      <c r="O24" s="246">
        <f>ROUND(E24*N24,2)</f>
        <v>0</v>
      </c>
      <c r="P24" s="246">
        <v>0</v>
      </c>
      <c r="Q24" s="246">
        <f>ROUND(E24*P24,2)</f>
        <v>0</v>
      </c>
      <c r="R24" s="246" t="s">
        <v>245</v>
      </c>
      <c r="S24" s="246" t="s">
        <v>246</v>
      </c>
      <c r="T24" s="247" t="s">
        <v>247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249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23"/>
      <c r="B25" s="224"/>
      <c r="C25" s="263" t="s">
        <v>551</v>
      </c>
      <c r="D25" s="228"/>
      <c r="E25" s="229">
        <v>31.892849999999999</v>
      </c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253</v>
      </c>
      <c r="AH25" s="216">
        <v>0</v>
      </c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41">
        <v>8</v>
      </c>
      <c r="B26" s="242" t="s">
        <v>552</v>
      </c>
      <c r="C26" s="261" t="s">
        <v>553</v>
      </c>
      <c r="D26" s="243" t="s">
        <v>312</v>
      </c>
      <c r="E26" s="244">
        <v>23.213999999999999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6">
        <v>1</v>
      </c>
      <c r="O26" s="246">
        <f>ROUND(E26*N26,2)</f>
        <v>23.21</v>
      </c>
      <c r="P26" s="246">
        <v>0</v>
      </c>
      <c r="Q26" s="246">
        <f>ROUND(E26*P26,2)</f>
        <v>0</v>
      </c>
      <c r="R26" s="246" t="s">
        <v>316</v>
      </c>
      <c r="S26" s="246" t="s">
        <v>246</v>
      </c>
      <c r="T26" s="247" t="s">
        <v>247</v>
      </c>
      <c r="U26" s="226">
        <v>0</v>
      </c>
      <c r="V26" s="226">
        <f>ROUND(E26*U26,2)</f>
        <v>0</v>
      </c>
      <c r="W26" s="226"/>
      <c r="X26" s="226" t="s">
        <v>317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318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23"/>
      <c r="B27" s="224"/>
      <c r="C27" s="263" t="s">
        <v>554</v>
      </c>
      <c r="D27" s="228"/>
      <c r="E27" s="229">
        <v>23.213999999999999</v>
      </c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253</v>
      </c>
      <c r="AH27" s="216">
        <v>0</v>
      </c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x14ac:dyDescent="0.2">
      <c r="A28" s="231" t="s">
        <v>240</v>
      </c>
      <c r="B28" s="232" t="s">
        <v>118</v>
      </c>
      <c r="C28" s="260" t="s">
        <v>120</v>
      </c>
      <c r="D28" s="233"/>
      <c r="E28" s="234"/>
      <c r="F28" s="235"/>
      <c r="G28" s="235">
        <f>SUMIF(AG29:AG53,"&lt;&gt;NOR",G29:G53)</f>
        <v>0</v>
      </c>
      <c r="H28" s="235"/>
      <c r="I28" s="235">
        <f>SUM(I29:I53)</f>
        <v>0</v>
      </c>
      <c r="J28" s="235"/>
      <c r="K28" s="235">
        <f>SUM(K29:K53)</f>
        <v>0</v>
      </c>
      <c r="L28" s="235"/>
      <c r="M28" s="235">
        <f>SUM(M29:M53)</f>
        <v>0</v>
      </c>
      <c r="N28" s="235"/>
      <c r="O28" s="235">
        <f>SUM(O29:O53)</f>
        <v>17.3</v>
      </c>
      <c r="P28" s="235"/>
      <c r="Q28" s="235">
        <f>SUM(Q29:Q53)</f>
        <v>0</v>
      </c>
      <c r="R28" s="235"/>
      <c r="S28" s="235"/>
      <c r="T28" s="236"/>
      <c r="U28" s="230"/>
      <c r="V28" s="230">
        <f>SUM(V29:V53)</f>
        <v>28.26</v>
      </c>
      <c r="W28" s="230"/>
      <c r="X28" s="230"/>
      <c r="AG28" t="s">
        <v>241</v>
      </c>
    </row>
    <row r="29" spans="1:60" outlineLevel="1" x14ac:dyDescent="0.2">
      <c r="A29" s="241">
        <v>9</v>
      </c>
      <c r="B29" s="242" t="s">
        <v>555</v>
      </c>
      <c r="C29" s="261" t="s">
        <v>556</v>
      </c>
      <c r="D29" s="243" t="s">
        <v>244</v>
      </c>
      <c r="E29" s="244">
        <v>1.2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6">
        <v>2.16</v>
      </c>
      <c r="O29" s="246">
        <f>ROUND(E29*N29,2)</f>
        <v>2.59</v>
      </c>
      <c r="P29" s="246">
        <v>0</v>
      </c>
      <c r="Q29" s="246">
        <f>ROUND(E29*P29,2)</f>
        <v>0</v>
      </c>
      <c r="R29" s="246" t="s">
        <v>335</v>
      </c>
      <c r="S29" s="246" t="s">
        <v>246</v>
      </c>
      <c r="T29" s="247" t="s">
        <v>247</v>
      </c>
      <c r="U29" s="226">
        <v>1.085</v>
      </c>
      <c r="V29" s="226">
        <f>ROUND(E29*U29,2)</f>
        <v>1.3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249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3" t="s">
        <v>557</v>
      </c>
      <c r="D30" s="228"/>
      <c r="E30" s="229">
        <v>0.6</v>
      </c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253</v>
      </c>
      <c r="AH30" s="216">
        <v>0</v>
      </c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3" t="s">
        <v>558</v>
      </c>
      <c r="D31" s="228"/>
      <c r="E31" s="229">
        <v>0.6</v>
      </c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253</v>
      </c>
      <c r="AH31" s="216">
        <v>0</v>
      </c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41">
        <v>10</v>
      </c>
      <c r="B32" s="242" t="s">
        <v>559</v>
      </c>
      <c r="C32" s="261" t="s">
        <v>560</v>
      </c>
      <c r="D32" s="243" t="s">
        <v>244</v>
      </c>
      <c r="E32" s="244">
        <v>0.4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6">
        <v>2.1</v>
      </c>
      <c r="O32" s="246">
        <f>ROUND(E32*N32,2)</f>
        <v>0.84</v>
      </c>
      <c r="P32" s="246">
        <v>0</v>
      </c>
      <c r="Q32" s="246">
        <f>ROUND(E32*P32,2)</f>
        <v>0</v>
      </c>
      <c r="R32" s="246" t="s">
        <v>335</v>
      </c>
      <c r="S32" s="246" t="s">
        <v>246</v>
      </c>
      <c r="T32" s="247" t="s">
        <v>247</v>
      </c>
      <c r="U32" s="226">
        <v>0.96499999999999997</v>
      </c>
      <c r="V32" s="226">
        <f>ROUND(E32*U32,2)</f>
        <v>0.39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249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23"/>
      <c r="B33" s="224"/>
      <c r="C33" s="263" t="s">
        <v>561</v>
      </c>
      <c r="D33" s="228"/>
      <c r="E33" s="229">
        <v>0.2</v>
      </c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16"/>
      <c r="Z33" s="216"/>
      <c r="AA33" s="216"/>
      <c r="AB33" s="216"/>
      <c r="AC33" s="216"/>
      <c r="AD33" s="216"/>
      <c r="AE33" s="216"/>
      <c r="AF33" s="216"/>
      <c r="AG33" s="216" t="s">
        <v>253</v>
      </c>
      <c r="AH33" s="216">
        <v>0</v>
      </c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23"/>
      <c r="B34" s="224"/>
      <c r="C34" s="263" t="s">
        <v>562</v>
      </c>
      <c r="D34" s="228"/>
      <c r="E34" s="229">
        <v>0.2</v>
      </c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16"/>
      <c r="Z34" s="216"/>
      <c r="AA34" s="216"/>
      <c r="AB34" s="216"/>
      <c r="AC34" s="216"/>
      <c r="AD34" s="216"/>
      <c r="AE34" s="216"/>
      <c r="AF34" s="216"/>
      <c r="AG34" s="216" t="s">
        <v>253</v>
      </c>
      <c r="AH34" s="216">
        <v>0</v>
      </c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41">
        <v>11</v>
      </c>
      <c r="B35" s="242" t="s">
        <v>563</v>
      </c>
      <c r="C35" s="261" t="s">
        <v>564</v>
      </c>
      <c r="D35" s="243" t="s">
        <v>244</v>
      </c>
      <c r="E35" s="244">
        <v>5.4316500000000003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6">
        <v>2.5249999999999999</v>
      </c>
      <c r="O35" s="246">
        <f>ROUND(E35*N35,2)</f>
        <v>13.71</v>
      </c>
      <c r="P35" s="246">
        <v>0</v>
      </c>
      <c r="Q35" s="246">
        <f>ROUND(E35*P35,2)</f>
        <v>0</v>
      </c>
      <c r="R35" s="246" t="s">
        <v>349</v>
      </c>
      <c r="S35" s="246" t="s">
        <v>246</v>
      </c>
      <c r="T35" s="247" t="s">
        <v>247</v>
      </c>
      <c r="U35" s="226">
        <v>0.48</v>
      </c>
      <c r="V35" s="226">
        <f>ROUND(E35*U35,2)</f>
        <v>2.61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249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2" t="s">
        <v>396</v>
      </c>
      <c r="D36" s="249"/>
      <c r="E36" s="249"/>
      <c r="F36" s="249"/>
      <c r="G36" s="249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251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23"/>
      <c r="B37" s="224"/>
      <c r="C37" s="263" t="s">
        <v>565</v>
      </c>
      <c r="D37" s="228"/>
      <c r="E37" s="229">
        <v>0.16994999999999999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16"/>
      <c r="Z37" s="216"/>
      <c r="AA37" s="216"/>
      <c r="AB37" s="216"/>
      <c r="AC37" s="216"/>
      <c r="AD37" s="216"/>
      <c r="AE37" s="216"/>
      <c r="AF37" s="216"/>
      <c r="AG37" s="216" t="s">
        <v>253</v>
      </c>
      <c r="AH37" s="216">
        <v>0</v>
      </c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23"/>
      <c r="B38" s="224"/>
      <c r="C38" s="263" t="s">
        <v>566</v>
      </c>
      <c r="D38" s="228"/>
      <c r="E38" s="229">
        <v>2.125</v>
      </c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253</v>
      </c>
      <c r="AH38" s="216">
        <v>0</v>
      </c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3" t="s">
        <v>567</v>
      </c>
      <c r="D39" s="228"/>
      <c r="E39" s="229">
        <v>0.16170000000000001</v>
      </c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253</v>
      </c>
      <c r="AH39" s="216">
        <v>0</v>
      </c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3" t="s">
        <v>568</v>
      </c>
      <c r="D40" s="228"/>
      <c r="E40" s="229">
        <v>2.9750000000000001</v>
      </c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253</v>
      </c>
      <c r="AH40" s="216">
        <v>0</v>
      </c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41">
        <v>12</v>
      </c>
      <c r="B41" s="242" t="s">
        <v>399</v>
      </c>
      <c r="C41" s="261" t="s">
        <v>400</v>
      </c>
      <c r="D41" s="243" t="s">
        <v>334</v>
      </c>
      <c r="E41" s="244">
        <v>27.236000000000001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6">
        <v>2.0000000000000001E-4</v>
      </c>
      <c r="O41" s="246">
        <f>ROUND(E41*N41,2)</f>
        <v>0.01</v>
      </c>
      <c r="P41" s="246">
        <v>0</v>
      </c>
      <c r="Q41" s="246">
        <f>ROUND(E41*P41,2)</f>
        <v>0</v>
      </c>
      <c r="R41" s="246" t="s">
        <v>371</v>
      </c>
      <c r="S41" s="246" t="s">
        <v>246</v>
      </c>
      <c r="T41" s="247" t="s">
        <v>247</v>
      </c>
      <c r="U41" s="226">
        <v>0.45</v>
      </c>
      <c r="V41" s="226">
        <f>ROUND(E41*U41,2)</f>
        <v>12.26</v>
      </c>
      <c r="W41" s="226"/>
      <c r="X41" s="226" t="s">
        <v>248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249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3" t="s">
        <v>569</v>
      </c>
      <c r="D42" s="228"/>
      <c r="E42" s="229">
        <v>0.39600000000000002</v>
      </c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253</v>
      </c>
      <c r="AH42" s="216">
        <v>0</v>
      </c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23"/>
      <c r="B43" s="224"/>
      <c r="C43" s="263" t="s">
        <v>570</v>
      </c>
      <c r="D43" s="228"/>
      <c r="E43" s="229">
        <v>12</v>
      </c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6"/>
      <c r="Z43" s="216"/>
      <c r="AA43" s="216"/>
      <c r="AB43" s="216"/>
      <c r="AC43" s="216"/>
      <c r="AD43" s="216"/>
      <c r="AE43" s="216"/>
      <c r="AF43" s="216"/>
      <c r="AG43" s="216" t="s">
        <v>253</v>
      </c>
      <c r="AH43" s="216">
        <v>0</v>
      </c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3" t="s">
        <v>571</v>
      </c>
      <c r="D44" s="228"/>
      <c r="E44" s="229">
        <v>2.04</v>
      </c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253</v>
      </c>
      <c r="AH44" s="216">
        <v>0</v>
      </c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3" t="s">
        <v>572</v>
      </c>
      <c r="D45" s="228"/>
      <c r="E45" s="229">
        <v>12.8</v>
      </c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253</v>
      </c>
      <c r="AH45" s="216">
        <v>0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51">
        <v>13</v>
      </c>
      <c r="B46" s="252" t="s">
        <v>403</v>
      </c>
      <c r="C46" s="265" t="s">
        <v>404</v>
      </c>
      <c r="D46" s="253" t="s">
        <v>334</v>
      </c>
      <c r="E46" s="254">
        <v>27.236000000000001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6">
        <v>0</v>
      </c>
      <c r="O46" s="256">
        <f>ROUND(E46*N46,2)</f>
        <v>0</v>
      </c>
      <c r="P46" s="256">
        <v>0</v>
      </c>
      <c r="Q46" s="256">
        <f>ROUND(E46*P46,2)</f>
        <v>0</v>
      </c>
      <c r="R46" s="256" t="s">
        <v>371</v>
      </c>
      <c r="S46" s="256" t="s">
        <v>246</v>
      </c>
      <c r="T46" s="257" t="s">
        <v>247</v>
      </c>
      <c r="U46" s="226">
        <v>0.32</v>
      </c>
      <c r="V46" s="226">
        <f>ROUND(E46*U46,2)</f>
        <v>8.7200000000000006</v>
      </c>
      <c r="W46" s="226"/>
      <c r="X46" s="226" t="s">
        <v>248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249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ht="22.5" outlineLevel="1" x14ac:dyDescent="0.2">
      <c r="A47" s="241">
        <v>14</v>
      </c>
      <c r="B47" s="242" t="s">
        <v>573</v>
      </c>
      <c r="C47" s="261" t="s">
        <v>574</v>
      </c>
      <c r="D47" s="243" t="s">
        <v>312</v>
      </c>
      <c r="E47" s="244">
        <v>0.14648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6">
        <v>1.0554399999999999</v>
      </c>
      <c r="O47" s="246">
        <f>ROUND(E47*N47,2)</f>
        <v>0.15</v>
      </c>
      <c r="P47" s="246">
        <v>0</v>
      </c>
      <c r="Q47" s="246">
        <f>ROUND(E47*P47,2)</f>
        <v>0</v>
      </c>
      <c r="R47" s="246" t="s">
        <v>349</v>
      </c>
      <c r="S47" s="246" t="s">
        <v>246</v>
      </c>
      <c r="T47" s="247" t="s">
        <v>247</v>
      </c>
      <c r="U47" s="226">
        <v>15.231</v>
      </c>
      <c r="V47" s="226">
        <f>ROUND(E47*U47,2)</f>
        <v>2.23</v>
      </c>
      <c r="W47" s="226"/>
      <c r="X47" s="226" t="s">
        <v>248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249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23"/>
      <c r="B48" s="224"/>
      <c r="C48" s="262" t="s">
        <v>407</v>
      </c>
      <c r="D48" s="249"/>
      <c r="E48" s="249"/>
      <c r="F48" s="249"/>
      <c r="G48" s="249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16"/>
      <c r="Z48" s="216"/>
      <c r="AA48" s="216"/>
      <c r="AB48" s="216"/>
      <c r="AC48" s="216"/>
      <c r="AD48" s="216"/>
      <c r="AE48" s="216"/>
      <c r="AF48" s="216"/>
      <c r="AG48" s="216" t="s">
        <v>251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3" t="s">
        <v>575</v>
      </c>
      <c r="D49" s="228"/>
      <c r="E49" s="229">
        <v>6.8129999999999996E-2</v>
      </c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253</v>
      </c>
      <c r="AH49" s="216">
        <v>0</v>
      </c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23"/>
      <c r="B50" s="224"/>
      <c r="C50" s="263" t="s">
        <v>576</v>
      </c>
      <c r="D50" s="228"/>
      <c r="E50" s="229">
        <v>7.8350000000000003E-2</v>
      </c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16"/>
      <c r="Z50" s="216"/>
      <c r="AA50" s="216"/>
      <c r="AB50" s="216"/>
      <c r="AC50" s="216"/>
      <c r="AD50" s="216"/>
      <c r="AE50" s="216"/>
      <c r="AF50" s="216"/>
      <c r="AG50" s="216" t="s">
        <v>253</v>
      </c>
      <c r="AH50" s="216">
        <v>0</v>
      </c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41">
        <v>15</v>
      </c>
      <c r="B51" s="242" t="s">
        <v>412</v>
      </c>
      <c r="C51" s="261" t="s">
        <v>413</v>
      </c>
      <c r="D51" s="243" t="s">
        <v>334</v>
      </c>
      <c r="E51" s="244">
        <v>8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6">
        <v>5.0000000000000001E-4</v>
      </c>
      <c r="O51" s="246">
        <f>ROUND(E51*N51,2)</f>
        <v>0</v>
      </c>
      <c r="P51" s="246">
        <v>0</v>
      </c>
      <c r="Q51" s="246">
        <f>ROUND(E51*P51,2)</f>
        <v>0</v>
      </c>
      <c r="R51" s="246" t="s">
        <v>335</v>
      </c>
      <c r="S51" s="246" t="s">
        <v>246</v>
      </c>
      <c r="T51" s="247" t="s">
        <v>247</v>
      </c>
      <c r="U51" s="226">
        <v>9.4E-2</v>
      </c>
      <c r="V51" s="226">
        <f>ROUND(E51*U51,2)</f>
        <v>0.75</v>
      </c>
      <c r="W51" s="226"/>
      <c r="X51" s="226" t="s">
        <v>248</v>
      </c>
      <c r="Y51" s="216"/>
      <c r="Z51" s="216"/>
      <c r="AA51" s="216"/>
      <c r="AB51" s="216"/>
      <c r="AC51" s="216"/>
      <c r="AD51" s="216"/>
      <c r="AE51" s="216"/>
      <c r="AF51" s="216"/>
      <c r="AG51" s="216" t="s">
        <v>249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23"/>
      <c r="B52" s="224"/>
      <c r="C52" s="263" t="s">
        <v>577</v>
      </c>
      <c r="D52" s="228"/>
      <c r="E52" s="229">
        <v>4</v>
      </c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253</v>
      </c>
      <c r="AH52" s="216">
        <v>0</v>
      </c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23"/>
      <c r="B53" s="224"/>
      <c r="C53" s="263" t="s">
        <v>578</v>
      </c>
      <c r="D53" s="228"/>
      <c r="E53" s="229">
        <v>4</v>
      </c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16"/>
      <c r="Z53" s="216"/>
      <c r="AA53" s="216"/>
      <c r="AB53" s="216"/>
      <c r="AC53" s="216"/>
      <c r="AD53" s="216"/>
      <c r="AE53" s="216"/>
      <c r="AF53" s="216"/>
      <c r="AG53" s="216" t="s">
        <v>253</v>
      </c>
      <c r="AH53" s="216">
        <v>0</v>
      </c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x14ac:dyDescent="0.2">
      <c r="A54" s="231" t="s">
        <v>240</v>
      </c>
      <c r="B54" s="232" t="s">
        <v>138</v>
      </c>
      <c r="C54" s="260" t="s">
        <v>139</v>
      </c>
      <c r="D54" s="233"/>
      <c r="E54" s="234"/>
      <c r="F54" s="235"/>
      <c r="G54" s="235">
        <f>SUMIF(AG55:AG70,"&lt;&gt;NOR",G55:G70)</f>
        <v>0</v>
      </c>
      <c r="H54" s="235"/>
      <c r="I54" s="235">
        <f>SUM(I55:I70)</f>
        <v>0</v>
      </c>
      <c r="J54" s="235"/>
      <c r="K54" s="235">
        <f>SUM(K55:K70)</f>
        <v>0</v>
      </c>
      <c r="L54" s="235"/>
      <c r="M54" s="235">
        <f>SUM(M55:M70)</f>
        <v>0</v>
      </c>
      <c r="N54" s="235"/>
      <c r="O54" s="235">
        <f>SUM(O55:O70)</f>
        <v>2.72</v>
      </c>
      <c r="P54" s="235"/>
      <c r="Q54" s="235">
        <f>SUM(Q55:Q70)</f>
        <v>0</v>
      </c>
      <c r="R54" s="235"/>
      <c r="S54" s="235"/>
      <c r="T54" s="236"/>
      <c r="U54" s="230"/>
      <c r="V54" s="230">
        <f>SUM(V55:V70)</f>
        <v>7.919999999999999</v>
      </c>
      <c r="W54" s="230"/>
      <c r="X54" s="230"/>
      <c r="AG54" t="s">
        <v>241</v>
      </c>
    </row>
    <row r="55" spans="1:60" outlineLevel="1" x14ac:dyDescent="0.2">
      <c r="A55" s="241">
        <v>16</v>
      </c>
      <c r="B55" s="242" t="s">
        <v>460</v>
      </c>
      <c r="C55" s="261" t="s">
        <v>461</v>
      </c>
      <c r="D55" s="243" t="s">
        <v>244</v>
      </c>
      <c r="E55" s="244">
        <v>0.40114</v>
      </c>
      <c r="F55" s="245"/>
      <c r="G55" s="246">
        <f>ROUND(E55*F55,2)</f>
        <v>0</v>
      </c>
      <c r="H55" s="245"/>
      <c r="I55" s="246">
        <f>ROUND(E55*H55,2)</f>
        <v>0</v>
      </c>
      <c r="J55" s="245"/>
      <c r="K55" s="246">
        <f>ROUND(E55*J55,2)</f>
        <v>0</v>
      </c>
      <c r="L55" s="246">
        <v>21</v>
      </c>
      <c r="M55" s="246">
        <f>G55*(1+L55/100)</f>
        <v>0</v>
      </c>
      <c r="N55" s="246">
        <v>2.5249999999999999</v>
      </c>
      <c r="O55" s="246">
        <f>ROUND(E55*N55,2)</f>
        <v>1.01</v>
      </c>
      <c r="P55" s="246">
        <v>0</v>
      </c>
      <c r="Q55" s="246">
        <f>ROUND(E55*P55,2)</f>
        <v>0</v>
      </c>
      <c r="R55" s="246" t="s">
        <v>349</v>
      </c>
      <c r="S55" s="246" t="s">
        <v>246</v>
      </c>
      <c r="T55" s="247" t="s">
        <v>247</v>
      </c>
      <c r="U55" s="226">
        <v>3.2130000000000001</v>
      </c>
      <c r="V55" s="226">
        <f>ROUND(E55*U55,2)</f>
        <v>1.29</v>
      </c>
      <c r="W55" s="226"/>
      <c r="X55" s="226" t="s">
        <v>248</v>
      </c>
      <c r="Y55" s="216"/>
      <c r="Z55" s="216"/>
      <c r="AA55" s="216"/>
      <c r="AB55" s="216"/>
      <c r="AC55" s="216"/>
      <c r="AD55" s="216"/>
      <c r="AE55" s="216"/>
      <c r="AF55" s="216"/>
      <c r="AG55" s="216" t="s">
        <v>249</v>
      </c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23"/>
      <c r="B56" s="224"/>
      <c r="C56" s="262" t="s">
        <v>462</v>
      </c>
      <c r="D56" s="249"/>
      <c r="E56" s="249"/>
      <c r="F56" s="249"/>
      <c r="G56" s="249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16"/>
      <c r="Z56" s="216"/>
      <c r="AA56" s="216"/>
      <c r="AB56" s="216"/>
      <c r="AC56" s="216"/>
      <c r="AD56" s="216"/>
      <c r="AE56" s="216"/>
      <c r="AF56" s="216"/>
      <c r="AG56" s="216" t="s">
        <v>251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4" t="s">
        <v>463</v>
      </c>
      <c r="D57" s="250"/>
      <c r="E57" s="250"/>
      <c r="F57" s="250"/>
      <c r="G57" s="250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284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3" t="s">
        <v>579</v>
      </c>
      <c r="D58" s="228"/>
      <c r="E58" s="229">
        <v>0.17557</v>
      </c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253</v>
      </c>
      <c r="AH58" s="216">
        <v>0</v>
      </c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23"/>
      <c r="B59" s="224"/>
      <c r="C59" s="263" t="s">
        <v>580</v>
      </c>
      <c r="D59" s="228"/>
      <c r="E59" s="229">
        <v>0.22556999999999999</v>
      </c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16"/>
      <c r="Z59" s="216"/>
      <c r="AA59" s="216"/>
      <c r="AB59" s="216"/>
      <c r="AC59" s="216"/>
      <c r="AD59" s="216"/>
      <c r="AE59" s="216"/>
      <c r="AF59" s="216"/>
      <c r="AG59" s="216" t="s">
        <v>253</v>
      </c>
      <c r="AH59" s="216">
        <v>0</v>
      </c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41">
        <v>17</v>
      </c>
      <c r="B60" s="242" t="s">
        <v>581</v>
      </c>
      <c r="C60" s="261" t="s">
        <v>582</v>
      </c>
      <c r="D60" s="243" t="s">
        <v>244</v>
      </c>
      <c r="E60" s="244">
        <v>0.63300000000000001</v>
      </c>
      <c r="F60" s="245"/>
      <c r="G60" s="246">
        <f>ROUND(E60*F60,2)</f>
        <v>0</v>
      </c>
      <c r="H60" s="245"/>
      <c r="I60" s="246">
        <f>ROUND(E60*H60,2)</f>
        <v>0</v>
      </c>
      <c r="J60" s="245"/>
      <c r="K60" s="246">
        <f>ROUND(E60*J60,2)</f>
        <v>0</v>
      </c>
      <c r="L60" s="246">
        <v>21</v>
      </c>
      <c r="M60" s="246">
        <f>G60*(1+L60/100)</f>
        <v>0</v>
      </c>
      <c r="N60" s="246">
        <v>2.5249999999999999</v>
      </c>
      <c r="O60" s="246">
        <f>ROUND(E60*N60,2)</f>
        <v>1.6</v>
      </c>
      <c r="P60" s="246">
        <v>0</v>
      </c>
      <c r="Q60" s="246">
        <f>ROUND(E60*P60,2)</f>
        <v>0</v>
      </c>
      <c r="R60" s="246" t="s">
        <v>349</v>
      </c>
      <c r="S60" s="246" t="s">
        <v>246</v>
      </c>
      <c r="T60" s="247" t="s">
        <v>247</v>
      </c>
      <c r="U60" s="226">
        <v>2.58</v>
      </c>
      <c r="V60" s="226">
        <f>ROUND(E60*U60,2)</f>
        <v>1.63</v>
      </c>
      <c r="W60" s="226"/>
      <c r="X60" s="226" t="s">
        <v>248</v>
      </c>
      <c r="Y60" s="216"/>
      <c r="Z60" s="216"/>
      <c r="AA60" s="216"/>
      <c r="AB60" s="216"/>
      <c r="AC60" s="216"/>
      <c r="AD60" s="216"/>
      <c r="AE60" s="216"/>
      <c r="AF60" s="216"/>
      <c r="AG60" s="216" t="s">
        <v>249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2" t="s">
        <v>462</v>
      </c>
      <c r="D61" s="249"/>
      <c r="E61" s="249"/>
      <c r="F61" s="249"/>
      <c r="G61" s="249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251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23"/>
      <c r="B62" s="224"/>
      <c r="C62" s="264" t="s">
        <v>463</v>
      </c>
      <c r="D62" s="250"/>
      <c r="E62" s="250"/>
      <c r="F62" s="250"/>
      <c r="G62" s="250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16"/>
      <c r="Z62" s="216"/>
      <c r="AA62" s="216"/>
      <c r="AB62" s="216"/>
      <c r="AC62" s="216"/>
      <c r="AD62" s="216"/>
      <c r="AE62" s="216"/>
      <c r="AF62" s="216"/>
      <c r="AG62" s="216" t="s">
        <v>284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63" t="s">
        <v>583</v>
      </c>
      <c r="D63" s="228"/>
      <c r="E63" s="229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253</v>
      </c>
      <c r="AH63" s="216">
        <v>0</v>
      </c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3" t="s">
        <v>584</v>
      </c>
      <c r="D64" s="228"/>
      <c r="E64" s="229">
        <v>0.26650000000000001</v>
      </c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253</v>
      </c>
      <c r="AH64" s="216">
        <v>0</v>
      </c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23"/>
      <c r="B65" s="224"/>
      <c r="C65" s="263" t="s">
        <v>585</v>
      </c>
      <c r="D65" s="228"/>
      <c r="E65" s="229">
        <v>0.36649999999999999</v>
      </c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16"/>
      <c r="Z65" s="216"/>
      <c r="AA65" s="216"/>
      <c r="AB65" s="216"/>
      <c r="AC65" s="216"/>
      <c r="AD65" s="216"/>
      <c r="AE65" s="216"/>
      <c r="AF65" s="216"/>
      <c r="AG65" s="216" t="s">
        <v>253</v>
      </c>
      <c r="AH65" s="216">
        <v>0</v>
      </c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41">
        <v>18</v>
      </c>
      <c r="B66" s="242" t="s">
        <v>586</v>
      </c>
      <c r="C66" s="261" t="s">
        <v>587</v>
      </c>
      <c r="D66" s="243" t="s">
        <v>334</v>
      </c>
      <c r="E66" s="244">
        <v>7.86</v>
      </c>
      <c r="F66" s="245"/>
      <c r="G66" s="246">
        <f>ROUND(E66*F66,2)</f>
        <v>0</v>
      </c>
      <c r="H66" s="245"/>
      <c r="I66" s="246">
        <f>ROUND(E66*H66,2)</f>
        <v>0</v>
      </c>
      <c r="J66" s="245"/>
      <c r="K66" s="246">
        <f>ROUND(E66*J66,2)</f>
        <v>0</v>
      </c>
      <c r="L66" s="246">
        <v>21</v>
      </c>
      <c r="M66" s="246">
        <f>G66*(1+L66/100)</f>
        <v>0</v>
      </c>
      <c r="N66" s="246">
        <v>1.41E-2</v>
      </c>
      <c r="O66" s="246">
        <f>ROUND(E66*N66,2)</f>
        <v>0.11</v>
      </c>
      <c r="P66" s="246">
        <v>0</v>
      </c>
      <c r="Q66" s="246">
        <f>ROUND(E66*P66,2)</f>
        <v>0</v>
      </c>
      <c r="R66" s="246" t="s">
        <v>349</v>
      </c>
      <c r="S66" s="246" t="s">
        <v>246</v>
      </c>
      <c r="T66" s="247" t="s">
        <v>247</v>
      </c>
      <c r="U66" s="226">
        <v>0.39600000000000002</v>
      </c>
      <c r="V66" s="226">
        <f>ROUND(E66*U66,2)</f>
        <v>3.11</v>
      </c>
      <c r="W66" s="226"/>
      <c r="X66" s="226" t="s">
        <v>248</v>
      </c>
      <c r="Y66" s="216"/>
      <c r="Z66" s="216"/>
      <c r="AA66" s="216"/>
      <c r="AB66" s="216"/>
      <c r="AC66" s="216"/>
      <c r="AD66" s="216"/>
      <c r="AE66" s="216"/>
      <c r="AF66" s="216"/>
      <c r="AG66" s="216" t="s">
        <v>249</v>
      </c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23"/>
      <c r="B67" s="224"/>
      <c r="C67" s="263" t="s">
        <v>588</v>
      </c>
      <c r="D67" s="228"/>
      <c r="E67" s="229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16"/>
      <c r="Z67" s="216"/>
      <c r="AA67" s="216"/>
      <c r="AB67" s="216"/>
      <c r="AC67" s="216"/>
      <c r="AD67" s="216"/>
      <c r="AE67" s="216"/>
      <c r="AF67" s="216"/>
      <c r="AG67" s="216" t="s">
        <v>253</v>
      </c>
      <c r="AH67" s="216">
        <v>0</v>
      </c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23"/>
      <c r="B68" s="224"/>
      <c r="C68" s="263" t="s">
        <v>589</v>
      </c>
      <c r="D68" s="228"/>
      <c r="E68" s="229">
        <v>3.51</v>
      </c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16"/>
      <c r="Z68" s="216"/>
      <c r="AA68" s="216"/>
      <c r="AB68" s="216"/>
      <c r="AC68" s="216"/>
      <c r="AD68" s="216"/>
      <c r="AE68" s="216"/>
      <c r="AF68" s="216"/>
      <c r="AG68" s="216" t="s">
        <v>253</v>
      </c>
      <c r="AH68" s="216">
        <v>0</v>
      </c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3" t="s">
        <v>590</v>
      </c>
      <c r="D69" s="228"/>
      <c r="E69" s="229">
        <v>4.3499999999999996</v>
      </c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253</v>
      </c>
      <c r="AH69" s="216">
        <v>0</v>
      </c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51">
        <v>19</v>
      </c>
      <c r="B70" s="252" t="s">
        <v>591</v>
      </c>
      <c r="C70" s="265" t="s">
        <v>592</v>
      </c>
      <c r="D70" s="253" t="s">
        <v>334</v>
      </c>
      <c r="E70" s="254">
        <v>7.86</v>
      </c>
      <c r="F70" s="255"/>
      <c r="G70" s="256">
        <f>ROUND(E70*F70,2)</f>
        <v>0</v>
      </c>
      <c r="H70" s="255"/>
      <c r="I70" s="256">
        <f>ROUND(E70*H70,2)</f>
        <v>0</v>
      </c>
      <c r="J70" s="255"/>
      <c r="K70" s="256">
        <f>ROUND(E70*J70,2)</f>
        <v>0</v>
      </c>
      <c r="L70" s="256">
        <v>21</v>
      </c>
      <c r="M70" s="256">
        <f>G70*(1+L70/100)</f>
        <v>0</v>
      </c>
      <c r="N70" s="256">
        <v>0</v>
      </c>
      <c r="O70" s="256">
        <f>ROUND(E70*N70,2)</f>
        <v>0</v>
      </c>
      <c r="P70" s="256">
        <v>0</v>
      </c>
      <c r="Q70" s="256">
        <f>ROUND(E70*P70,2)</f>
        <v>0</v>
      </c>
      <c r="R70" s="256" t="s">
        <v>349</v>
      </c>
      <c r="S70" s="256" t="s">
        <v>246</v>
      </c>
      <c r="T70" s="257" t="s">
        <v>247</v>
      </c>
      <c r="U70" s="226">
        <v>0.24</v>
      </c>
      <c r="V70" s="226">
        <f>ROUND(E70*U70,2)</f>
        <v>1.89</v>
      </c>
      <c r="W70" s="226"/>
      <c r="X70" s="226" t="s">
        <v>248</v>
      </c>
      <c r="Y70" s="216"/>
      <c r="Z70" s="216"/>
      <c r="AA70" s="216"/>
      <c r="AB70" s="216"/>
      <c r="AC70" s="216"/>
      <c r="AD70" s="216"/>
      <c r="AE70" s="216"/>
      <c r="AF70" s="216"/>
      <c r="AG70" s="216" t="s">
        <v>249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x14ac:dyDescent="0.2">
      <c r="A71" s="231" t="s">
        <v>240</v>
      </c>
      <c r="B71" s="232" t="s">
        <v>140</v>
      </c>
      <c r="C71" s="260" t="s">
        <v>141</v>
      </c>
      <c r="D71" s="233"/>
      <c r="E71" s="234"/>
      <c r="F71" s="235"/>
      <c r="G71" s="235">
        <f>SUMIF(AG72:AG78,"&lt;&gt;NOR",G72:G78)</f>
        <v>0</v>
      </c>
      <c r="H71" s="235"/>
      <c r="I71" s="235">
        <f>SUM(I72:I78)</f>
        <v>0</v>
      </c>
      <c r="J71" s="235"/>
      <c r="K71" s="235">
        <f>SUM(K72:K78)</f>
        <v>0</v>
      </c>
      <c r="L71" s="235"/>
      <c r="M71" s="235">
        <f>SUM(M72:M78)</f>
        <v>0</v>
      </c>
      <c r="N71" s="235"/>
      <c r="O71" s="235">
        <f>SUM(O72:O78)</f>
        <v>1.83</v>
      </c>
      <c r="P71" s="235"/>
      <c r="Q71" s="235">
        <f>SUM(Q72:Q78)</f>
        <v>0</v>
      </c>
      <c r="R71" s="235"/>
      <c r="S71" s="235"/>
      <c r="T71" s="236"/>
      <c r="U71" s="230"/>
      <c r="V71" s="230">
        <f>SUM(V72:V78)</f>
        <v>10.32</v>
      </c>
      <c r="W71" s="230"/>
      <c r="X71" s="230"/>
      <c r="AG71" t="s">
        <v>241</v>
      </c>
    </row>
    <row r="72" spans="1:60" outlineLevel="1" x14ac:dyDescent="0.2">
      <c r="A72" s="241">
        <v>20</v>
      </c>
      <c r="B72" s="242" t="s">
        <v>593</v>
      </c>
      <c r="C72" s="261" t="s">
        <v>594</v>
      </c>
      <c r="D72" s="243" t="s">
        <v>244</v>
      </c>
      <c r="E72" s="244">
        <v>1.18496</v>
      </c>
      <c r="F72" s="245"/>
      <c r="G72" s="246">
        <f>ROUND(E72*F72,2)</f>
        <v>0</v>
      </c>
      <c r="H72" s="245"/>
      <c r="I72" s="246">
        <f>ROUND(E72*H72,2)</f>
        <v>0</v>
      </c>
      <c r="J72" s="245"/>
      <c r="K72" s="246">
        <f>ROUND(E72*J72,2)</f>
        <v>0</v>
      </c>
      <c r="L72" s="246">
        <v>21</v>
      </c>
      <c r="M72" s="246">
        <f>G72*(1+L72/100)</f>
        <v>0</v>
      </c>
      <c r="N72" s="246">
        <v>1.54121</v>
      </c>
      <c r="O72" s="246">
        <f>ROUND(E72*N72,2)</f>
        <v>1.83</v>
      </c>
      <c r="P72" s="246">
        <v>0</v>
      </c>
      <c r="Q72" s="246">
        <f>ROUND(E72*P72,2)</f>
        <v>0</v>
      </c>
      <c r="R72" s="246" t="s">
        <v>349</v>
      </c>
      <c r="S72" s="246" t="s">
        <v>246</v>
      </c>
      <c r="T72" s="247" t="s">
        <v>247</v>
      </c>
      <c r="U72" s="226">
        <v>8.7110000000000003</v>
      </c>
      <c r="V72" s="226">
        <f>ROUND(E72*U72,2)</f>
        <v>10.32</v>
      </c>
      <c r="W72" s="226"/>
      <c r="X72" s="226" t="s">
        <v>248</v>
      </c>
      <c r="Y72" s="216"/>
      <c r="Z72" s="216"/>
      <c r="AA72" s="216"/>
      <c r="AB72" s="216"/>
      <c r="AC72" s="216"/>
      <c r="AD72" s="216"/>
      <c r="AE72" s="216"/>
      <c r="AF72" s="216"/>
      <c r="AG72" s="216" t="s">
        <v>249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ht="22.5" outlineLevel="1" x14ac:dyDescent="0.2">
      <c r="A73" s="223"/>
      <c r="B73" s="224"/>
      <c r="C73" s="262" t="s">
        <v>467</v>
      </c>
      <c r="D73" s="249"/>
      <c r="E73" s="249"/>
      <c r="F73" s="249"/>
      <c r="G73" s="249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16"/>
      <c r="Z73" s="216"/>
      <c r="AA73" s="216"/>
      <c r="AB73" s="216"/>
      <c r="AC73" s="216"/>
      <c r="AD73" s="216"/>
      <c r="AE73" s="216"/>
      <c r="AF73" s="216"/>
      <c r="AG73" s="216" t="s">
        <v>251</v>
      </c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48" t="str">
        <f>C73</f>
        <v>nebo vodovodní uzávěry se základovou deskou (dnem) z betonu s cementovým potěrem se stěnami z betonu s vyspravením nerovností, s vynecháním prostupů ve stěnách pro potrubí a jeho obetonováním, s dodáním a osazením lehkého litinového poklopu vel. 600 x 600 mm</v>
      </c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23"/>
      <c r="B74" s="224"/>
      <c r="C74" s="263" t="s">
        <v>595</v>
      </c>
      <c r="D74" s="228"/>
      <c r="E74" s="229">
        <v>0.59248000000000001</v>
      </c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16"/>
      <c r="Z74" s="216"/>
      <c r="AA74" s="216"/>
      <c r="AB74" s="216"/>
      <c r="AC74" s="216"/>
      <c r="AD74" s="216"/>
      <c r="AE74" s="216"/>
      <c r="AF74" s="216"/>
      <c r="AG74" s="216" t="s">
        <v>253</v>
      </c>
      <c r="AH74" s="216">
        <v>0</v>
      </c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3" t="s">
        <v>596</v>
      </c>
      <c r="D75" s="228"/>
      <c r="E75" s="229">
        <v>0.59248000000000001</v>
      </c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253</v>
      </c>
      <c r="AH75" s="216">
        <v>0</v>
      </c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outlineLevel="1" x14ac:dyDescent="0.2">
      <c r="A76" s="241">
        <v>21</v>
      </c>
      <c r="B76" s="242" t="s">
        <v>597</v>
      </c>
      <c r="C76" s="261" t="s">
        <v>598</v>
      </c>
      <c r="D76" s="243" t="s">
        <v>329</v>
      </c>
      <c r="E76" s="244">
        <v>4</v>
      </c>
      <c r="F76" s="245"/>
      <c r="G76" s="246">
        <f>ROUND(E76*F76,2)</f>
        <v>0</v>
      </c>
      <c r="H76" s="245"/>
      <c r="I76" s="246">
        <f>ROUND(E76*H76,2)</f>
        <v>0</v>
      </c>
      <c r="J76" s="245"/>
      <c r="K76" s="246">
        <f>ROUND(E76*J76,2)</f>
        <v>0</v>
      </c>
      <c r="L76" s="246">
        <v>21</v>
      </c>
      <c r="M76" s="246">
        <f>G76*(1+L76/100)</f>
        <v>0</v>
      </c>
      <c r="N76" s="246">
        <v>0</v>
      </c>
      <c r="O76" s="246">
        <f>ROUND(E76*N76,2)</f>
        <v>0</v>
      </c>
      <c r="P76" s="246">
        <v>0</v>
      </c>
      <c r="Q76" s="246">
        <f>ROUND(E76*P76,2)</f>
        <v>0</v>
      </c>
      <c r="R76" s="246"/>
      <c r="S76" s="246" t="s">
        <v>418</v>
      </c>
      <c r="T76" s="247" t="s">
        <v>419</v>
      </c>
      <c r="U76" s="226">
        <v>0</v>
      </c>
      <c r="V76" s="226">
        <f>ROUND(E76*U76,2)</f>
        <v>0</v>
      </c>
      <c r="W76" s="226"/>
      <c r="X76" s="226" t="s">
        <v>248</v>
      </c>
      <c r="Y76" s="216"/>
      <c r="Z76" s="216"/>
      <c r="AA76" s="216"/>
      <c r="AB76" s="216"/>
      <c r="AC76" s="216"/>
      <c r="AD76" s="216"/>
      <c r="AE76" s="216"/>
      <c r="AF76" s="216"/>
      <c r="AG76" s="216" t="s">
        <v>249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outlineLevel="1" x14ac:dyDescent="0.2">
      <c r="A77" s="223"/>
      <c r="B77" s="224"/>
      <c r="C77" s="263" t="s">
        <v>599</v>
      </c>
      <c r="D77" s="228"/>
      <c r="E77" s="229">
        <v>2</v>
      </c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16"/>
      <c r="Z77" s="216"/>
      <c r="AA77" s="216"/>
      <c r="AB77" s="216"/>
      <c r="AC77" s="216"/>
      <c r="AD77" s="216"/>
      <c r="AE77" s="216"/>
      <c r="AF77" s="216"/>
      <c r="AG77" s="216" t="s">
        <v>253</v>
      </c>
      <c r="AH77" s="216">
        <v>0</v>
      </c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3" t="s">
        <v>600</v>
      </c>
      <c r="D78" s="228"/>
      <c r="E78" s="229">
        <v>2</v>
      </c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253</v>
      </c>
      <c r="AH78" s="216">
        <v>0</v>
      </c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x14ac:dyDescent="0.2">
      <c r="A79" s="231" t="s">
        <v>240</v>
      </c>
      <c r="B79" s="232" t="s">
        <v>150</v>
      </c>
      <c r="C79" s="260" t="s">
        <v>151</v>
      </c>
      <c r="D79" s="233"/>
      <c r="E79" s="234"/>
      <c r="F79" s="235"/>
      <c r="G79" s="235">
        <f>SUMIF(AG80:AG81,"&lt;&gt;NOR",G80:G81)</f>
        <v>0</v>
      </c>
      <c r="H79" s="235"/>
      <c r="I79" s="235">
        <f>SUM(I80:I81)</f>
        <v>0</v>
      </c>
      <c r="J79" s="235"/>
      <c r="K79" s="235">
        <f>SUM(K80:K81)</f>
        <v>0</v>
      </c>
      <c r="L79" s="235"/>
      <c r="M79" s="235">
        <f>SUM(M80:M81)</f>
        <v>0</v>
      </c>
      <c r="N79" s="235"/>
      <c r="O79" s="235">
        <f>SUM(O80:O81)</f>
        <v>0</v>
      </c>
      <c r="P79" s="235"/>
      <c r="Q79" s="235">
        <f>SUM(Q80:Q81)</f>
        <v>0</v>
      </c>
      <c r="R79" s="235"/>
      <c r="S79" s="235"/>
      <c r="T79" s="236"/>
      <c r="U79" s="230"/>
      <c r="V79" s="230">
        <f>SUM(V80:V81)</f>
        <v>56.97</v>
      </c>
      <c r="W79" s="230"/>
      <c r="X79" s="230"/>
      <c r="AG79" t="s">
        <v>241</v>
      </c>
    </row>
    <row r="80" spans="1:60" outlineLevel="1" x14ac:dyDescent="0.2">
      <c r="A80" s="241">
        <v>22</v>
      </c>
      <c r="B80" s="242" t="s">
        <v>490</v>
      </c>
      <c r="C80" s="261" t="s">
        <v>491</v>
      </c>
      <c r="D80" s="243" t="s">
        <v>312</v>
      </c>
      <c r="E80" s="244">
        <v>45.073270000000001</v>
      </c>
      <c r="F80" s="245"/>
      <c r="G80" s="246">
        <f>ROUND(E80*F80,2)</f>
        <v>0</v>
      </c>
      <c r="H80" s="245"/>
      <c r="I80" s="246">
        <f>ROUND(E80*H80,2)</f>
        <v>0</v>
      </c>
      <c r="J80" s="245"/>
      <c r="K80" s="246">
        <f>ROUND(E80*J80,2)</f>
        <v>0</v>
      </c>
      <c r="L80" s="246">
        <v>21</v>
      </c>
      <c r="M80" s="246">
        <f>G80*(1+L80/100)</f>
        <v>0</v>
      </c>
      <c r="N80" s="246">
        <v>0</v>
      </c>
      <c r="O80" s="246">
        <f>ROUND(E80*N80,2)</f>
        <v>0</v>
      </c>
      <c r="P80" s="246">
        <v>0</v>
      </c>
      <c r="Q80" s="246">
        <f>ROUND(E80*P80,2)</f>
        <v>0</v>
      </c>
      <c r="R80" s="246" t="s">
        <v>349</v>
      </c>
      <c r="S80" s="246" t="s">
        <v>246</v>
      </c>
      <c r="T80" s="247" t="s">
        <v>247</v>
      </c>
      <c r="U80" s="226">
        <v>1.264</v>
      </c>
      <c r="V80" s="226">
        <f>ROUND(E80*U80,2)</f>
        <v>56.97</v>
      </c>
      <c r="W80" s="226"/>
      <c r="X80" s="226" t="s">
        <v>492</v>
      </c>
      <c r="Y80" s="216"/>
      <c r="Z80" s="216"/>
      <c r="AA80" s="216"/>
      <c r="AB80" s="216"/>
      <c r="AC80" s="216"/>
      <c r="AD80" s="216"/>
      <c r="AE80" s="216"/>
      <c r="AF80" s="216"/>
      <c r="AG80" s="216" t="s">
        <v>493</v>
      </c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ht="22.5" outlineLevel="1" x14ac:dyDescent="0.2">
      <c r="A81" s="223"/>
      <c r="B81" s="224"/>
      <c r="C81" s="262" t="s">
        <v>494</v>
      </c>
      <c r="D81" s="249"/>
      <c r="E81" s="249"/>
      <c r="F81" s="249"/>
      <c r="G81" s="249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251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48" t="str">
        <f>C81</f>
        <v>přesun hmot pro budovy občanské výstavby (JKSO 801), budovy pro bydlení (JKSO 803) budovy pro výrobu a služby (JKSO 812) s nosnou svislou konstrukcí monolitickou betonovou tyčovou nebo plošnou</v>
      </c>
      <c r="BB81" s="216"/>
      <c r="BC81" s="216"/>
      <c r="BD81" s="216"/>
      <c r="BE81" s="216"/>
      <c r="BF81" s="216"/>
      <c r="BG81" s="216"/>
      <c r="BH81" s="216"/>
    </row>
    <row r="82" spans="1:60" x14ac:dyDescent="0.2">
      <c r="A82" s="231" t="s">
        <v>240</v>
      </c>
      <c r="B82" s="232" t="s">
        <v>181</v>
      </c>
      <c r="C82" s="260" t="s">
        <v>182</v>
      </c>
      <c r="D82" s="233"/>
      <c r="E82" s="234"/>
      <c r="F82" s="235"/>
      <c r="G82" s="235">
        <f>SUMIF(AG83:AG83,"&lt;&gt;NOR",G83:G83)</f>
        <v>0</v>
      </c>
      <c r="H82" s="235"/>
      <c r="I82" s="235">
        <f>SUM(I83:I83)</f>
        <v>0</v>
      </c>
      <c r="J82" s="235"/>
      <c r="K82" s="235">
        <f>SUM(K83:K83)</f>
        <v>0</v>
      </c>
      <c r="L82" s="235"/>
      <c r="M82" s="235">
        <f>SUM(M83:M83)</f>
        <v>0</v>
      </c>
      <c r="N82" s="235"/>
      <c r="O82" s="235">
        <f>SUM(O83:O83)</f>
        <v>0</v>
      </c>
      <c r="P82" s="235"/>
      <c r="Q82" s="235">
        <f>SUM(Q83:Q83)</f>
        <v>0</v>
      </c>
      <c r="R82" s="235"/>
      <c r="S82" s="235"/>
      <c r="T82" s="236"/>
      <c r="U82" s="230"/>
      <c r="V82" s="230">
        <f>SUM(V83:V83)</f>
        <v>0</v>
      </c>
      <c r="W82" s="230"/>
      <c r="X82" s="230"/>
      <c r="AG82" t="s">
        <v>241</v>
      </c>
    </row>
    <row r="83" spans="1:60" outlineLevel="1" x14ac:dyDescent="0.2">
      <c r="A83" s="251">
        <v>23</v>
      </c>
      <c r="B83" s="252" t="s">
        <v>601</v>
      </c>
      <c r="C83" s="265" t="s">
        <v>602</v>
      </c>
      <c r="D83" s="253" t="s">
        <v>603</v>
      </c>
      <c r="E83" s="254">
        <v>2</v>
      </c>
      <c r="F83" s="255"/>
      <c r="G83" s="256">
        <f>ROUND(E83*F83,2)</f>
        <v>0</v>
      </c>
      <c r="H83" s="255"/>
      <c r="I83" s="256">
        <f>ROUND(E83*H83,2)</f>
        <v>0</v>
      </c>
      <c r="J83" s="255"/>
      <c r="K83" s="256">
        <f>ROUND(E83*J83,2)</f>
        <v>0</v>
      </c>
      <c r="L83" s="256">
        <v>21</v>
      </c>
      <c r="M83" s="256">
        <f>G83*(1+L83/100)</f>
        <v>0</v>
      </c>
      <c r="N83" s="256">
        <v>0</v>
      </c>
      <c r="O83" s="256">
        <f>ROUND(E83*N83,2)</f>
        <v>0</v>
      </c>
      <c r="P83" s="256">
        <v>0</v>
      </c>
      <c r="Q83" s="256">
        <f>ROUND(E83*P83,2)</f>
        <v>0</v>
      </c>
      <c r="R83" s="256"/>
      <c r="S83" s="256" t="s">
        <v>418</v>
      </c>
      <c r="T83" s="257" t="s">
        <v>419</v>
      </c>
      <c r="U83" s="226">
        <v>0</v>
      </c>
      <c r="V83" s="226">
        <f>ROUND(E83*U83,2)</f>
        <v>0</v>
      </c>
      <c r="W83" s="226"/>
      <c r="X83" s="226" t="s">
        <v>248</v>
      </c>
      <c r="Y83" s="216"/>
      <c r="Z83" s="216"/>
      <c r="AA83" s="216"/>
      <c r="AB83" s="216"/>
      <c r="AC83" s="216"/>
      <c r="AD83" s="216"/>
      <c r="AE83" s="216"/>
      <c r="AF83" s="216"/>
      <c r="AG83" s="216" t="s">
        <v>249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x14ac:dyDescent="0.2">
      <c r="A84" s="231" t="s">
        <v>240</v>
      </c>
      <c r="B84" s="232" t="s">
        <v>211</v>
      </c>
      <c r="C84" s="260" t="s">
        <v>212</v>
      </c>
      <c r="D84" s="233"/>
      <c r="E84" s="234"/>
      <c r="F84" s="235"/>
      <c r="G84" s="235">
        <f>SUMIF(AG85:AG88,"&lt;&gt;NOR",G85:G88)</f>
        <v>0</v>
      </c>
      <c r="H84" s="235"/>
      <c r="I84" s="235">
        <f>SUM(I85:I88)</f>
        <v>0</v>
      </c>
      <c r="J84" s="235"/>
      <c r="K84" s="235">
        <f>SUM(K85:K88)</f>
        <v>0</v>
      </c>
      <c r="L84" s="235"/>
      <c r="M84" s="235">
        <f>SUM(M85:M88)</f>
        <v>0</v>
      </c>
      <c r="N84" s="235"/>
      <c r="O84" s="235">
        <f>SUM(O85:O88)</f>
        <v>0</v>
      </c>
      <c r="P84" s="235"/>
      <c r="Q84" s="235">
        <f>SUM(Q85:Q88)</f>
        <v>0</v>
      </c>
      <c r="R84" s="235"/>
      <c r="S84" s="235"/>
      <c r="T84" s="236"/>
      <c r="U84" s="230"/>
      <c r="V84" s="230">
        <f>SUM(V85:V88)</f>
        <v>0</v>
      </c>
      <c r="W84" s="230"/>
      <c r="X84" s="230"/>
      <c r="AG84" t="s">
        <v>241</v>
      </c>
    </row>
    <row r="85" spans="1:60" outlineLevel="1" x14ac:dyDescent="0.2">
      <c r="A85" s="241">
        <v>24</v>
      </c>
      <c r="B85" s="242" t="s">
        <v>531</v>
      </c>
      <c r="C85" s="261" t="s">
        <v>532</v>
      </c>
      <c r="D85" s="243" t="s">
        <v>527</v>
      </c>
      <c r="E85" s="244">
        <v>1</v>
      </c>
      <c r="F85" s="245"/>
      <c r="G85" s="246">
        <f>ROUND(E85*F85,2)</f>
        <v>0</v>
      </c>
      <c r="H85" s="245"/>
      <c r="I85" s="246">
        <f>ROUND(E85*H85,2)</f>
        <v>0</v>
      </c>
      <c r="J85" s="245"/>
      <c r="K85" s="246">
        <f>ROUND(E85*J85,2)</f>
        <v>0</v>
      </c>
      <c r="L85" s="246">
        <v>21</v>
      </c>
      <c r="M85" s="246">
        <f>G85*(1+L85/100)</f>
        <v>0</v>
      </c>
      <c r="N85" s="246">
        <v>0</v>
      </c>
      <c r="O85" s="246">
        <f>ROUND(E85*N85,2)</f>
        <v>0</v>
      </c>
      <c r="P85" s="246">
        <v>0</v>
      </c>
      <c r="Q85" s="246">
        <f>ROUND(E85*P85,2)</f>
        <v>0</v>
      </c>
      <c r="R85" s="246"/>
      <c r="S85" s="246" t="s">
        <v>246</v>
      </c>
      <c r="T85" s="247" t="s">
        <v>419</v>
      </c>
      <c r="U85" s="226">
        <v>0</v>
      </c>
      <c r="V85" s="226">
        <f>ROUND(E85*U85,2)</f>
        <v>0</v>
      </c>
      <c r="W85" s="226"/>
      <c r="X85" s="226" t="s">
        <v>528</v>
      </c>
      <c r="Y85" s="216"/>
      <c r="Z85" s="216"/>
      <c r="AA85" s="216"/>
      <c r="AB85" s="216"/>
      <c r="AC85" s="216"/>
      <c r="AD85" s="216"/>
      <c r="AE85" s="216"/>
      <c r="AF85" s="216"/>
      <c r="AG85" s="216" t="s">
        <v>533</v>
      </c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6" t="s">
        <v>534</v>
      </c>
      <c r="D86" s="258"/>
      <c r="E86" s="258"/>
      <c r="F86" s="258"/>
      <c r="G86" s="258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284</v>
      </c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41">
        <v>25</v>
      </c>
      <c r="B87" s="242" t="s">
        <v>535</v>
      </c>
      <c r="C87" s="261" t="s">
        <v>536</v>
      </c>
      <c r="D87" s="243" t="s">
        <v>527</v>
      </c>
      <c r="E87" s="244">
        <v>1</v>
      </c>
      <c r="F87" s="245"/>
      <c r="G87" s="246">
        <f>ROUND(E87*F87,2)</f>
        <v>0</v>
      </c>
      <c r="H87" s="245"/>
      <c r="I87" s="246">
        <f>ROUND(E87*H87,2)</f>
        <v>0</v>
      </c>
      <c r="J87" s="245"/>
      <c r="K87" s="246">
        <f>ROUND(E87*J87,2)</f>
        <v>0</v>
      </c>
      <c r="L87" s="246">
        <v>21</v>
      </c>
      <c r="M87" s="246">
        <f>G87*(1+L87/100)</f>
        <v>0</v>
      </c>
      <c r="N87" s="246">
        <v>0</v>
      </c>
      <c r="O87" s="246">
        <f>ROUND(E87*N87,2)</f>
        <v>0</v>
      </c>
      <c r="P87" s="246">
        <v>0</v>
      </c>
      <c r="Q87" s="246">
        <f>ROUND(E87*P87,2)</f>
        <v>0</v>
      </c>
      <c r="R87" s="246"/>
      <c r="S87" s="246" t="s">
        <v>246</v>
      </c>
      <c r="T87" s="247" t="s">
        <v>419</v>
      </c>
      <c r="U87" s="226">
        <v>0</v>
      </c>
      <c r="V87" s="226">
        <f>ROUND(E87*U87,2)</f>
        <v>0</v>
      </c>
      <c r="W87" s="226"/>
      <c r="X87" s="226" t="s">
        <v>528</v>
      </c>
      <c r="Y87" s="216"/>
      <c r="Z87" s="216"/>
      <c r="AA87" s="216"/>
      <c r="AB87" s="216"/>
      <c r="AC87" s="216"/>
      <c r="AD87" s="216"/>
      <c r="AE87" s="216"/>
      <c r="AF87" s="216"/>
      <c r="AG87" s="216" t="s">
        <v>533</v>
      </c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23"/>
      <c r="B88" s="224"/>
      <c r="C88" s="266" t="s">
        <v>537</v>
      </c>
      <c r="D88" s="258"/>
      <c r="E88" s="258"/>
      <c r="F88" s="258"/>
      <c r="G88" s="258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16"/>
      <c r="Z88" s="216"/>
      <c r="AA88" s="216"/>
      <c r="AB88" s="216"/>
      <c r="AC88" s="216"/>
      <c r="AD88" s="216"/>
      <c r="AE88" s="216"/>
      <c r="AF88" s="216"/>
      <c r="AG88" s="216" t="s">
        <v>284</v>
      </c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x14ac:dyDescent="0.2">
      <c r="A89" s="3"/>
      <c r="B89" s="4"/>
      <c r="C89" s="267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227</v>
      </c>
    </row>
    <row r="90" spans="1:60" x14ac:dyDescent="0.2">
      <c r="A90" s="219"/>
      <c r="B90" s="220" t="s">
        <v>29</v>
      </c>
      <c r="C90" s="268"/>
      <c r="D90" s="221"/>
      <c r="E90" s="222"/>
      <c r="F90" s="222"/>
      <c r="G90" s="259">
        <f>G8+G28+G54+G71+G79+G82+G84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538</v>
      </c>
    </row>
    <row r="91" spans="1:60" x14ac:dyDescent="0.2">
      <c r="C91" s="269"/>
      <c r="D91" s="10"/>
      <c r="AG91" t="s">
        <v>540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WjPPBKD4P/b1/tbs1VoqMNiong+9/UqS8weGIOKVj9eOlAgC4FP2j8RsN2oeUiAFxkVWAKA9p3s2VFirWufIg==" saltValue="JetacIWKzveqXCSpqxQ2Hg==" spinCount="100000" sheet="1"/>
  <mergeCells count="19">
    <mergeCell ref="C88:G88"/>
    <mergeCell ref="C57:G57"/>
    <mergeCell ref="C61:G61"/>
    <mergeCell ref="C62:G62"/>
    <mergeCell ref="C73:G73"/>
    <mergeCell ref="C81:G81"/>
    <mergeCell ref="C86:G86"/>
    <mergeCell ref="C16:G16"/>
    <mergeCell ref="C18:G18"/>
    <mergeCell ref="C21:G21"/>
    <mergeCell ref="C36:G36"/>
    <mergeCell ref="C48:G48"/>
    <mergeCell ref="C56:G56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57</v>
      </c>
      <c r="C4" s="208" t="s">
        <v>58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114</v>
      </c>
      <c r="C8" s="260" t="s">
        <v>116</v>
      </c>
      <c r="D8" s="233"/>
      <c r="E8" s="234"/>
      <c r="F8" s="235"/>
      <c r="G8" s="235">
        <f>SUMIF(AG9:AG27,"&lt;&gt;NOR",G9:G27)</f>
        <v>0</v>
      </c>
      <c r="H8" s="235"/>
      <c r="I8" s="235">
        <f>SUM(I9:I27)</f>
        <v>0</v>
      </c>
      <c r="J8" s="235"/>
      <c r="K8" s="235">
        <f>SUM(K9:K27)</f>
        <v>0</v>
      </c>
      <c r="L8" s="235"/>
      <c r="M8" s="235">
        <f>SUM(M9:M27)</f>
        <v>0</v>
      </c>
      <c r="N8" s="235"/>
      <c r="O8" s="235">
        <f>SUM(O9:O27)</f>
        <v>62.21</v>
      </c>
      <c r="P8" s="235"/>
      <c r="Q8" s="235">
        <f>SUM(Q9:Q27)</f>
        <v>0</v>
      </c>
      <c r="R8" s="235"/>
      <c r="S8" s="235"/>
      <c r="T8" s="236"/>
      <c r="U8" s="230"/>
      <c r="V8" s="230">
        <f>SUM(V9:V27)</f>
        <v>70.789999999999992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541</v>
      </c>
      <c r="C9" s="261" t="s">
        <v>542</v>
      </c>
      <c r="D9" s="243" t="s">
        <v>244</v>
      </c>
      <c r="E9" s="244">
        <v>35.991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 t="s">
        <v>245</v>
      </c>
      <c r="S9" s="246" t="s">
        <v>246</v>
      </c>
      <c r="T9" s="247" t="s">
        <v>247</v>
      </c>
      <c r="U9" s="226">
        <v>0.26666000000000001</v>
      </c>
      <c r="V9" s="226">
        <f>ROUND(E9*U9,2)</f>
        <v>9.6</v>
      </c>
      <c r="W9" s="226"/>
      <c r="X9" s="226" t="s">
        <v>248</v>
      </c>
      <c r="Y9" s="216"/>
      <c r="Z9" s="216"/>
      <c r="AA9" s="216"/>
      <c r="AB9" s="216"/>
      <c r="AC9" s="216"/>
      <c r="AD9" s="216"/>
      <c r="AE9" s="216"/>
      <c r="AF9" s="216"/>
      <c r="AG9" s="216" t="s">
        <v>249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ht="33.75" outlineLevel="1" x14ac:dyDescent="0.2">
      <c r="A10" s="223"/>
      <c r="B10" s="224"/>
      <c r="C10" s="262" t="s">
        <v>250</v>
      </c>
      <c r="D10" s="249"/>
      <c r="E10" s="249"/>
      <c r="F10" s="249"/>
      <c r="G10" s="249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251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48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3" t="s">
        <v>604</v>
      </c>
      <c r="D11" s="228"/>
      <c r="E11" s="229">
        <v>35.991</v>
      </c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253</v>
      </c>
      <c r="AH11" s="216">
        <v>0</v>
      </c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41">
        <v>2</v>
      </c>
      <c r="B12" s="242" t="s">
        <v>255</v>
      </c>
      <c r="C12" s="261" t="s">
        <v>256</v>
      </c>
      <c r="D12" s="243" t="s">
        <v>244</v>
      </c>
      <c r="E12" s="244">
        <v>35.991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6">
        <v>0</v>
      </c>
      <c r="O12" s="246">
        <f>ROUND(E12*N12,2)</f>
        <v>0</v>
      </c>
      <c r="P12" s="246">
        <v>0</v>
      </c>
      <c r="Q12" s="246">
        <f>ROUND(E12*P12,2)</f>
        <v>0</v>
      </c>
      <c r="R12" s="246" t="s">
        <v>245</v>
      </c>
      <c r="S12" s="246" t="s">
        <v>246</v>
      </c>
      <c r="T12" s="247" t="s">
        <v>247</v>
      </c>
      <c r="U12" s="226">
        <v>4.3099999999999999E-2</v>
      </c>
      <c r="V12" s="226">
        <f>ROUND(E12*U12,2)</f>
        <v>1.55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249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ht="33.75" outlineLevel="1" x14ac:dyDescent="0.2">
      <c r="A13" s="223"/>
      <c r="B13" s="224"/>
      <c r="C13" s="262" t="s">
        <v>250</v>
      </c>
      <c r="D13" s="249"/>
      <c r="E13" s="249"/>
      <c r="F13" s="249"/>
      <c r="G13" s="249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251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48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216"/>
      <c r="BC13" s="216"/>
      <c r="BD13" s="216"/>
      <c r="BE13" s="216"/>
      <c r="BF13" s="216"/>
      <c r="BG13" s="216"/>
      <c r="BH13" s="216"/>
    </row>
    <row r="14" spans="1:60" ht="22.5" outlineLevel="1" x14ac:dyDescent="0.2">
      <c r="A14" s="241">
        <v>3</v>
      </c>
      <c r="B14" s="242" t="s">
        <v>272</v>
      </c>
      <c r="C14" s="261" t="s">
        <v>273</v>
      </c>
      <c r="D14" s="243" t="s">
        <v>244</v>
      </c>
      <c r="E14" s="244">
        <v>35.991</v>
      </c>
      <c r="F14" s="245"/>
      <c r="G14" s="246">
        <f>ROUND(E14*F14,2)</f>
        <v>0</v>
      </c>
      <c r="H14" s="245"/>
      <c r="I14" s="246">
        <f>ROUND(E14*H14,2)</f>
        <v>0</v>
      </c>
      <c r="J14" s="245"/>
      <c r="K14" s="246">
        <f>ROUND(E14*J14,2)</f>
        <v>0</v>
      </c>
      <c r="L14" s="246">
        <v>21</v>
      </c>
      <c r="M14" s="246">
        <f>G14*(1+L14/100)</f>
        <v>0</v>
      </c>
      <c r="N14" s="246">
        <v>0</v>
      </c>
      <c r="O14" s="246">
        <f>ROUND(E14*N14,2)</f>
        <v>0</v>
      </c>
      <c r="P14" s="246">
        <v>0</v>
      </c>
      <c r="Q14" s="246">
        <f>ROUND(E14*P14,2)</f>
        <v>0</v>
      </c>
      <c r="R14" s="246" t="s">
        <v>245</v>
      </c>
      <c r="S14" s="246" t="s">
        <v>246</v>
      </c>
      <c r="T14" s="247" t="s">
        <v>247</v>
      </c>
      <c r="U14" s="226">
        <v>1.0999999999999999E-2</v>
      </c>
      <c r="V14" s="226">
        <f>ROUND(E14*U14,2)</f>
        <v>0.4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249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23"/>
      <c r="B15" s="224"/>
      <c r="C15" s="262" t="s">
        <v>274</v>
      </c>
      <c r="D15" s="249"/>
      <c r="E15" s="249"/>
      <c r="F15" s="249"/>
      <c r="G15" s="249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251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3" t="s">
        <v>605</v>
      </c>
      <c r="D16" s="228"/>
      <c r="E16" s="229">
        <v>35.991</v>
      </c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253</v>
      </c>
      <c r="AH16" s="216">
        <v>0</v>
      </c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ht="22.5" outlineLevel="1" x14ac:dyDescent="0.2">
      <c r="A17" s="241">
        <v>4</v>
      </c>
      <c r="B17" s="242" t="s">
        <v>276</v>
      </c>
      <c r="C17" s="261" t="s">
        <v>277</v>
      </c>
      <c r="D17" s="243" t="s">
        <v>244</v>
      </c>
      <c r="E17" s="244">
        <v>35.991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6">
        <v>0</v>
      </c>
      <c r="O17" s="246">
        <f>ROUND(E17*N17,2)</f>
        <v>0</v>
      </c>
      <c r="P17" s="246">
        <v>0</v>
      </c>
      <c r="Q17" s="246">
        <f>ROUND(E17*P17,2)</f>
        <v>0</v>
      </c>
      <c r="R17" s="246" t="s">
        <v>245</v>
      </c>
      <c r="S17" s="246" t="s">
        <v>246</v>
      </c>
      <c r="T17" s="247" t="s">
        <v>247</v>
      </c>
      <c r="U17" s="226">
        <v>0.65200000000000002</v>
      </c>
      <c r="V17" s="226">
        <f>ROUND(E17*U17,2)</f>
        <v>23.47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249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63" t="s">
        <v>605</v>
      </c>
      <c r="D18" s="228"/>
      <c r="E18" s="229">
        <v>35.991</v>
      </c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253</v>
      </c>
      <c r="AH18" s="216">
        <v>0</v>
      </c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ht="22.5" outlineLevel="1" x14ac:dyDescent="0.2">
      <c r="A19" s="241">
        <v>5</v>
      </c>
      <c r="B19" s="242" t="s">
        <v>547</v>
      </c>
      <c r="C19" s="261" t="s">
        <v>548</v>
      </c>
      <c r="D19" s="243" t="s">
        <v>244</v>
      </c>
      <c r="E19" s="244">
        <v>31.106000000000002</v>
      </c>
      <c r="F19" s="245"/>
      <c r="G19" s="246">
        <f>ROUND(E19*F19,2)</f>
        <v>0</v>
      </c>
      <c r="H19" s="245"/>
      <c r="I19" s="246">
        <f>ROUND(E19*H19,2)</f>
        <v>0</v>
      </c>
      <c r="J19" s="245"/>
      <c r="K19" s="246">
        <f>ROUND(E19*J19,2)</f>
        <v>0</v>
      </c>
      <c r="L19" s="246">
        <v>21</v>
      </c>
      <c r="M19" s="246">
        <f>G19*(1+L19/100)</f>
        <v>0</v>
      </c>
      <c r="N19" s="246">
        <v>0</v>
      </c>
      <c r="O19" s="246">
        <f>ROUND(E19*N19,2)</f>
        <v>0</v>
      </c>
      <c r="P19" s="246">
        <v>0</v>
      </c>
      <c r="Q19" s="246">
        <f>ROUND(E19*P19,2)</f>
        <v>0</v>
      </c>
      <c r="R19" s="246" t="s">
        <v>245</v>
      </c>
      <c r="S19" s="246" t="s">
        <v>246</v>
      </c>
      <c r="T19" s="247" t="s">
        <v>247</v>
      </c>
      <c r="U19" s="226">
        <v>1.1499999999999999</v>
      </c>
      <c r="V19" s="226">
        <f>ROUND(E19*U19,2)</f>
        <v>35.770000000000003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249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2" t="s">
        <v>282</v>
      </c>
      <c r="D20" s="249"/>
      <c r="E20" s="249"/>
      <c r="F20" s="249"/>
      <c r="G20" s="249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251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3" t="s">
        <v>606</v>
      </c>
      <c r="D21" s="228"/>
      <c r="E21" s="229">
        <v>12.943</v>
      </c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253</v>
      </c>
      <c r="AH21" s="216">
        <v>0</v>
      </c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3" t="s">
        <v>607</v>
      </c>
      <c r="D22" s="228"/>
      <c r="E22" s="229">
        <v>18.163</v>
      </c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253</v>
      </c>
      <c r="AH22" s="216">
        <v>0</v>
      </c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41">
        <v>6</v>
      </c>
      <c r="B23" s="242" t="s">
        <v>310</v>
      </c>
      <c r="C23" s="261" t="s">
        <v>311</v>
      </c>
      <c r="D23" s="243" t="s">
        <v>312</v>
      </c>
      <c r="E23" s="244">
        <v>59.383499999999998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6">
        <v>0</v>
      </c>
      <c r="O23" s="246">
        <f>ROUND(E23*N23,2)</f>
        <v>0</v>
      </c>
      <c r="P23" s="246">
        <v>0</v>
      </c>
      <c r="Q23" s="246">
        <f>ROUND(E23*P23,2)</f>
        <v>0</v>
      </c>
      <c r="R23" s="246" t="s">
        <v>245</v>
      </c>
      <c r="S23" s="246" t="s">
        <v>246</v>
      </c>
      <c r="T23" s="247" t="s">
        <v>247</v>
      </c>
      <c r="U23" s="226">
        <v>0</v>
      </c>
      <c r="V23" s="226">
        <f>ROUND(E23*U23,2)</f>
        <v>0</v>
      </c>
      <c r="W23" s="226"/>
      <c r="X23" s="226" t="s">
        <v>248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249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23"/>
      <c r="B24" s="224"/>
      <c r="C24" s="263" t="s">
        <v>608</v>
      </c>
      <c r="D24" s="228"/>
      <c r="E24" s="229">
        <v>59.383499999999998</v>
      </c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16"/>
      <c r="Z24" s="216"/>
      <c r="AA24" s="216"/>
      <c r="AB24" s="216"/>
      <c r="AC24" s="216"/>
      <c r="AD24" s="216"/>
      <c r="AE24" s="216"/>
      <c r="AF24" s="216"/>
      <c r="AG24" s="216" t="s">
        <v>253</v>
      </c>
      <c r="AH24" s="216">
        <v>0</v>
      </c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51">
        <v>7</v>
      </c>
      <c r="B25" s="252" t="s">
        <v>609</v>
      </c>
      <c r="C25" s="265" t="s">
        <v>610</v>
      </c>
      <c r="D25" s="253" t="s">
        <v>611</v>
      </c>
      <c r="E25" s="254">
        <v>2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6">
        <v>0</v>
      </c>
      <c r="O25" s="256">
        <f>ROUND(E25*N25,2)</f>
        <v>0</v>
      </c>
      <c r="P25" s="256">
        <v>0</v>
      </c>
      <c r="Q25" s="256">
        <f>ROUND(E25*P25,2)</f>
        <v>0</v>
      </c>
      <c r="R25" s="256"/>
      <c r="S25" s="256" t="s">
        <v>418</v>
      </c>
      <c r="T25" s="257" t="s">
        <v>419</v>
      </c>
      <c r="U25" s="226">
        <v>0</v>
      </c>
      <c r="V25" s="226">
        <f>ROUND(E25*U25,2)</f>
        <v>0</v>
      </c>
      <c r="W25" s="226"/>
      <c r="X25" s="226" t="s">
        <v>248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249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41">
        <v>8</v>
      </c>
      <c r="B26" s="242" t="s">
        <v>552</v>
      </c>
      <c r="C26" s="261" t="s">
        <v>553</v>
      </c>
      <c r="D26" s="243" t="s">
        <v>312</v>
      </c>
      <c r="E26" s="244">
        <v>62.212000000000003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6">
        <v>1</v>
      </c>
      <c r="O26" s="246">
        <f>ROUND(E26*N26,2)</f>
        <v>62.21</v>
      </c>
      <c r="P26" s="246">
        <v>0</v>
      </c>
      <c r="Q26" s="246">
        <f>ROUND(E26*P26,2)</f>
        <v>0</v>
      </c>
      <c r="R26" s="246" t="s">
        <v>316</v>
      </c>
      <c r="S26" s="246" t="s">
        <v>246</v>
      </c>
      <c r="T26" s="247" t="s">
        <v>247</v>
      </c>
      <c r="U26" s="226">
        <v>0</v>
      </c>
      <c r="V26" s="226">
        <f>ROUND(E26*U26,2)</f>
        <v>0</v>
      </c>
      <c r="W26" s="226"/>
      <c r="X26" s="226" t="s">
        <v>317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318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23"/>
      <c r="B27" s="224"/>
      <c r="C27" s="263" t="s">
        <v>612</v>
      </c>
      <c r="D27" s="228"/>
      <c r="E27" s="229">
        <v>62.212000000000003</v>
      </c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253</v>
      </c>
      <c r="AH27" s="216">
        <v>0</v>
      </c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x14ac:dyDescent="0.2">
      <c r="A28" s="231" t="s">
        <v>240</v>
      </c>
      <c r="B28" s="232" t="s">
        <v>118</v>
      </c>
      <c r="C28" s="260" t="s">
        <v>120</v>
      </c>
      <c r="D28" s="233"/>
      <c r="E28" s="234"/>
      <c r="F28" s="235"/>
      <c r="G28" s="235">
        <f>SUMIF(AG29:AG52,"&lt;&gt;NOR",G29:G52)</f>
        <v>0</v>
      </c>
      <c r="H28" s="235"/>
      <c r="I28" s="235">
        <f>SUM(I29:I52)</f>
        <v>0</v>
      </c>
      <c r="J28" s="235"/>
      <c r="K28" s="235">
        <f>SUM(K29:K52)</f>
        <v>0</v>
      </c>
      <c r="L28" s="235"/>
      <c r="M28" s="235">
        <f>SUM(M29:M52)</f>
        <v>0</v>
      </c>
      <c r="N28" s="235"/>
      <c r="O28" s="235">
        <f>SUM(O29:O52)</f>
        <v>88.639999999999986</v>
      </c>
      <c r="P28" s="235"/>
      <c r="Q28" s="235">
        <f>SUM(Q29:Q52)</f>
        <v>0</v>
      </c>
      <c r="R28" s="235"/>
      <c r="S28" s="235"/>
      <c r="T28" s="236"/>
      <c r="U28" s="230"/>
      <c r="V28" s="230">
        <f>SUM(V29:V52)</f>
        <v>56.730000000000004</v>
      </c>
      <c r="W28" s="230"/>
      <c r="X28" s="230"/>
      <c r="AG28" t="s">
        <v>241</v>
      </c>
    </row>
    <row r="29" spans="1:60" ht="22.5" outlineLevel="1" x14ac:dyDescent="0.2">
      <c r="A29" s="241">
        <v>9</v>
      </c>
      <c r="B29" s="242" t="s">
        <v>338</v>
      </c>
      <c r="C29" s="261" t="s">
        <v>339</v>
      </c>
      <c r="D29" s="243" t="s">
        <v>334</v>
      </c>
      <c r="E29" s="244">
        <v>39.99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6">
        <v>0</v>
      </c>
      <c r="O29" s="246">
        <f>ROUND(E29*N29,2)</f>
        <v>0</v>
      </c>
      <c r="P29" s="246">
        <v>0</v>
      </c>
      <c r="Q29" s="246">
        <f>ROUND(E29*P29,2)</f>
        <v>0</v>
      </c>
      <c r="R29" s="246" t="s">
        <v>245</v>
      </c>
      <c r="S29" s="246" t="s">
        <v>246</v>
      </c>
      <c r="T29" s="247" t="s">
        <v>247</v>
      </c>
      <c r="U29" s="226">
        <v>0.15</v>
      </c>
      <c r="V29" s="226">
        <f>ROUND(E29*U29,2)</f>
        <v>6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249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2" t="s">
        <v>340</v>
      </c>
      <c r="D30" s="249"/>
      <c r="E30" s="249"/>
      <c r="F30" s="249"/>
      <c r="G30" s="249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251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48" t="str">
        <f>C30</f>
        <v>z rostlé horniny tř.1 - 4 pod násypy z hornin soudržných do 92% PS a hornin nesoudržných sypkých relativní ulehlosti I(d) do 0,8</v>
      </c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3" t="s">
        <v>613</v>
      </c>
      <c r="D31" s="228"/>
      <c r="E31" s="229">
        <v>39.99</v>
      </c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253</v>
      </c>
      <c r="AH31" s="216">
        <v>0</v>
      </c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41">
        <v>10</v>
      </c>
      <c r="B32" s="242" t="s">
        <v>614</v>
      </c>
      <c r="C32" s="261" t="s">
        <v>615</v>
      </c>
      <c r="D32" s="243" t="s">
        <v>244</v>
      </c>
      <c r="E32" s="244">
        <v>19.995000000000001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6">
        <v>2.16</v>
      </c>
      <c r="O32" s="246">
        <f>ROUND(E32*N32,2)</f>
        <v>43.19</v>
      </c>
      <c r="P32" s="246">
        <v>0</v>
      </c>
      <c r="Q32" s="246">
        <f>ROUND(E32*P32,2)</f>
        <v>0</v>
      </c>
      <c r="R32" s="246" t="s">
        <v>335</v>
      </c>
      <c r="S32" s="246" t="s">
        <v>246</v>
      </c>
      <c r="T32" s="247" t="s">
        <v>247</v>
      </c>
      <c r="U32" s="226">
        <v>1.085</v>
      </c>
      <c r="V32" s="226">
        <f>ROUND(E32*U32,2)</f>
        <v>21.69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249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23"/>
      <c r="B33" s="224"/>
      <c r="C33" s="263" t="s">
        <v>616</v>
      </c>
      <c r="D33" s="228"/>
      <c r="E33" s="229">
        <v>19.995000000000001</v>
      </c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16"/>
      <c r="Z33" s="216"/>
      <c r="AA33" s="216"/>
      <c r="AB33" s="216"/>
      <c r="AC33" s="216"/>
      <c r="AD33" s="216"/>
      <c r="AE33" s="216"/>
      <c r="AF33" s="216"/>
      <c r="AG33" s="216" t="s">
        <v>253</v>
      </c>
      <c r="AH33" s="216">
        <v>0</v>
      </c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41">
        <v>11</v>
      </c>
      <c r="B34" s="242" t="s">
        <v>617</v>
      </c>
      <c r="C34" s="261" t="s">
        <v>618</v>
      </c>
      <c r="D34" s="243" t="s">
        <v>334</v>
      </c>
      <c r="E34" s="244">
        <v>8.16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6">
        <v>3.6400000000000002E-2</v>
      </c>
      <c r="O34" s="246">
        <f>ROUND(E34*N34,2)</f>
        <v>0.3</v>
      </c>
      <c r="P34" s="246">
        <v>0</v>
      </c>
      <c r="Q34" s="246">
        <f>ROUND(E34*P34,2)</f>
        <v>0</v>
      </c>
      <c r="R34" s="246" t="s">
        <v>349</v>
      </c>
      <c r="S34" s="246" t="s">
        <v>246</v>
      </c>
      <c r="T34" s="247" t="s">
        <v>247</v>
      </c>
      <c r="U34" s="226">
        <v>0.52700000000000002</v>
      </c>
      <c r="V34" s="226">
        <f>ROUND(E34*U34,2)</f>
        <v>4.3</v>
      </c>
      <c r="W34" s="226"/>
      <c r="X34" s="226" t="s">
        <v>248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249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ht="22.5" outlineLevel="1" x14ac:dyDescent="0.2">
      <c r="A35" s="223"/>
      <c r="B35" s="224"/>
      <c r="C35" s="262" t="s">
        <v>619</v>
      </c>
      <c r="D35" s="249"/>
      <c r="E35" s="249"/>
      <c r="F35" s="249"/>
      <c r="G35" s="249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16"/>
      <c r="Z35" s="216"/>
      <c r="AA35" s="216"/>
      <c r="AB35" s="216"/>
      <c r="AC35" s="216"/>
      <c r="AD35" s="216"/>
      <c r="AE35" s="216"/>
      <c r="AF35" s="216"/>
      <c r="AG35" s="216" t="s">
        <v>251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48" t="str">
        <f>C35</f>
        <v>svislé nebo šikmé (odkloněné) , půdorysně přímé nebo zalomené, stěn základových desek ve volných nebo zapažených jámách, rýhách, šachtách, včetně případných vzpěr,</v>
      </c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3" t="s">
        <v>620</v>
      </c>
      <c r="D36" s="228"/>
      <c r="E36" s="229">
        <v>8.16</v>
      </c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253</v>
      </c>
      <c r="AH36" s="216">
        <v>0</v>
      </c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41">
        <v>12</v>
      </c>
      <c r="B37" s="242" t="s">
        <v>621</v>
      </c>
      <c r="C37" s="261" t="s">
        <v>622</v>
      </c>
      <c r="D37" s="243" t="s">
        <v>334</v>
      </c>
      <c r="E37" s="244">
        <v>8.16</v>
      </c>
      <c r="F37" s="245"/>
      <c r="G37" s="246">
        <f>ROUND(E37*F37,2)</f>
        <v>0</v>
      </c>
      <c r="H37" s="245"/>
      <c r="I37" s="246">
        <f>ROUND(E37*H37,2)</f>
        <v>0</v>
      </c>
      <c r="J37" s="245"/>
      <c r="K37" s="246">
        <f>ROUND(E37*J37,2)</f>
        <v>0</v>
      </c>
      <c r="L37" s="246">
        <v>21</v>
      </c>
      <c r="M37" s="246">
        <f>G37*(1+L37/100)</f>
        <v>0</v>
      </c>
      <c r="N37" s="246">
        <v>0</v>
      </c>
      <c r="O37" s="246">
        <f>ROUND(E37*N37,2)</f>
        <v>0</v>
      </c>
      <c r="P37" s="246">
        <v>0</v>
      </c>
      <c r="Q37" s="246">
        <f>ROUND(E37*P37,2)</f>
        <v>0</v>
      </c>
      <c r="R37" s="246" t="s">
        <v>349</v>
      </c>
      <c r="S37" s="246" t="s">
        <v>246</v>
      </c>
      <c r="T37" s="247" t="s">
        <v>247</v>
      </c>
      <c r="U37" s="226">
        <v>0.32</v>
      </c>
      <c r="V37" s="226">
        <f>ROUND(E37*U37,2)</f>
        <v>2.61</v>
      </c>
      <c r="W37" s="226"/>
      <c r="X37" s="226" t="s">
        <v>248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249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ht="22.5" outlineLevel="1" x14ac:dyDescent="0.2">
      <c r="A38" s="223"/>
      <c r="B38" s="224"/>
      <c r="C38" s="262" t="s">
        <v>619</v>
      </c>
      <c r="D38" s="249"/>
      <c r="E38" s="249"/>
      <c r="F38" s="249"/>
      <c r="G38" s="249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251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48" t="str">
        <f>C38</f>
        <v>svislé nebo šikmé (odkloněné) , půdorysně přímé nebo zalomené, stěn základových desek ve volných nebo zapažených jámách, rýhách, šachtách, včetně případných vzpěr,</v>
      </c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4" t="s">
        <v>623</v>
      </c>
      <c r="D39" s="250"/>
      <c r="E39" s="250"/>
      <c r="F39" s="250"/>
      <c r="G39" s="250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284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41">
        <v>13</v>
      </c>
      <c r="B40" s="242" t="s">
        <v>624</v>
      </c>
      <c r="C40" s="261" t="s">
        <v>625</v>
      </c>
      <c r="D40" s="243" t="s">
        <v>312</v>
      </c>
      <c r="E40" s="244">
        <v>0.20906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6">
        <v>1.0217400000000001</v>
      </c>
      <c r="O40" s="246">
        <f>ROUND(E40*N40,2)</f>
        <v>0.21</v>
      </c>
      <c r="P40" s="246">
        <v>0</v>
      </c>
      <c r="Q40" s="246">
        <f>ROUND(E40*P40,2)</f>
        <v>0</v>
      </c>
      <c r="R40" s="246" t="s">
        <v>349</v>
      </c>
      <c r="S40" s="246" t="s">
        <v>246</v>
      </c>
      <c r="T40" s="247" t="s">
        <v>247</v>
      </c>
      <c r="U40" s="226">
        <v>23.530999999999999</v>
      </c>
      <c r="V40" s="226">
        <f>ROUND(E40*U40,2)</f>
        <v>4.92</v>
      </c>
      <c r="W40" s="226"/>
      <c r="X40" s="226" t="s">
        <v>248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249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2" t="s">
        <v>407</v>
      </c>
      <c r="D41" s="249"/>
      <c r="E41" s="249"/>
      <c r="F41" s="249"/>
      <c r="G41" s="249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251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3" t="s">
        <v>626</v>
      </c>
      <c r="D42" s="228"/>
      <c r="E42" s="229">
        <v>0.20906</v>
      </c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253</v>
      </c>
      <c r="AH42" s="216">
        <v>0</v>
      </c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ht="22.5" outlineLevel="1" x14ac:dyDescent="0.2">
      <c r="A43" s="241">
        <v>14</v>
      </c>
      <c r="B43" s="242" t="s">
        <v>627</v>
      </c>
      <c r="C43" s="261" t="s">
        <v>628</v>
      </c>
      <c r="D43" s="243" t="s">
        <v>312</v>
      </c>
      <c r="E43" s="244">
        <v>0.51300000000000001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6">
        <v>1.0543899999999999</v>
      </c>
      <c r="O43" s="246">
        <f>ROUND(E43*N43,2)</f>
        <v>0.54</v>
      </c>
      <c r="P43" s="246">
        <v>0</v>
      </c>
      <c r="Q43" s="246">
        <f>ROUND(E43*P43,2)</f>
        <v>0</v>
      </c>
      <c r="R43" s="246" t="s">
        <v>349</v>
      </c>
      <c r="S43" s="246" t="s">
        <v>246</v>
      </c>
      <c r="T43" s="247" t="s">
        <v>247</v>
      </c>
      <c r="U43" s="226">
        <v>15.231</v>
      </c>
      <c r="V43" s="226">
        <f>ROUND(E43*U43,2)</f>
        <v>7.81</v>
      </c>
      <c r="W43" s="226"/>
      <c r="X43" s="226" t="s">
        <v>248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249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2" t="s">
        <v>407</v>
      </c>
      <c r="D44" s="249"/>
      <c r="E44" s="249"/>
      <c r="F44" s="249"/>
      <c r="G44" s="249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251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3" t="s">
        <v>629</v>
      </c>
      <c r="D45" s="228"/>
      <c r="E45" s="229">
        <v>0.51300000000000001</v>
      </c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253</v>
      </c>
      <c r="AH45" s="216">
        <v>0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41">
        <v>15</v>
      </c>
      <c r="B46" s="242" t="s">
        <v>630</v>
      </c>
      <c r="C46" s="261" t="s">
        <v>631</v>
      </c>
      <c r="D46" s="243" t="s">
        <v>244</v>
      </c>
      <c r="E46" s="244">
        <v>1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6">
        <v>2.5249999999999999</v>
      </c>
      <c r="O46" s="246">
        <f>ROUND(E46*N46,2)</f>
        <v>2.5299999999999998</v>
      </c>
      <c r="P46" s="246">
        <v>0</v>
      </c>
      <c r="Q46" s="246">
        <f>ROUND(E46*P46,2)</f>
        <v>0</v>
      </c>
      <c r="R46" s="246" t="s">
        <v>349</v>
      </c>
      <c r="S46" s="246" t="s">
        <v>246</v>
      </c>
      <c r="T46" s="247" t="s">
        <v>247</v>
      </c>
      <c r="U46" s="226">
        <v>0.47699999999999998</v>
      </c>
      <c r="V46" s="226">
        <f>ROUND(E46*U46,2)</f>
        <v>0.48</v>
      </c>
      <c r="W46" s="226"/>
      <c r="X46" s="226" t="s">
        <v>248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249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23"/>
      <c r="B47" s="224"/>
      <c r="C47" s="263" t="s">
        <v>632</v>
      </c>
      <c r="D47" s="228"/>
      <c r="E47" s="229">
        <v>1</v>
      </c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16"/>
      <c r="Z47" s="216"/>
      <c r="AA47" s="216"/>
      <c r="AB47" s="216"/>
      <c r="AC47" s="216"/>
      <c r="AD47" s="216"/>
      <c r="AE47" s="216"/>
      <c r="AF47" s="216"/>
      <c r="AG47" s="216" t="s">
        <v>253</v>
      </c>
      <c r="AH47" s="216">
        <v>0</v>
      </c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ht="22.5" outlineLevel="1" x14ac:dyDescent="0.2">
      <c r="A48" s="241">
        <v>16</v>
      </c>
      <c r="B48" s="242" t="s">
        <v>409</v>
      </c>
      <c r="C48" s="261" t="s">
        <v>410</v>
      </c>
      <c r="D48" s="243" t="s">
        <v>312</v>
      </c>
      <c r="E48" s="244">
        <v>6.4000000000000001E-2</v>
      </c>
      <c r="F48" s="245"/>
      <c r="G48" s="246">
        <f>ROUND(E48*F48,2)</f>
        <v>0</v>
      </c>
      <c r="H48" s="245"/>
      <c r="I48" s="246">
        <f>ROUND(E48*H48,2)</f>
        <v>0</v>
      </c>
      <c r="J48" s="245"/>
      <c r="K48" s="246">
        <f>ROUND(E48*J48,2)</f>
        <v>0</v>
      </c>
      <c r="L48" s="246">
        <v>21</v>
      </c>
      <c r="M48" s="246">
        <f>G48*(1+L48/100)</f>
        <v>0</v>
      </c>
      <c r="N48" s="246">
        <v>1.04548</v>
      </c>
      <c r="O48" s="246">
        <f>ROUND(E48*N48,2)</f>
        <v>7.0000000000000007E-2</v>
      </c>
      <c r="P48" s="246">
        <v>0</v>
      </c>
      <c r="Q48" s="246">
        <f>ROUND(E48*P48,2)</f>
        <v>0</v>
      </c>
      <c r="R48" s="246" t="s">
        <v>349</v>
      </c>
      <c r="S48" s="246" t="s">
        <v>246</v>
      </c>
      <c r="T48" s="247" t="s">
        <v>247</v>
      </c>
      <c r="U48" s="226">
        <v>15.231</v>
      </c>
      <c r="V48" s="226">
        <f>ROUND(E48*U48,2)</f>
        <v>0.97</v>
      </c>
      <c r="W48" s="226"/>
      <c r="X48" s="226" t="s">
        <v>248</v>
      </c>
      <c r="Y48" s="216"/>
      <c r="Z48" s="216"/>
      <c r="AA48" s="216"/>
      <c r="AB48" s="216"/>
      <c r="AC48" s="216"/>
      <c r="AD48" s="216"/>
      <c r="AE48" s="216"/>
      <c r="AF48" s="216"/>
      <c r="AG48" s="216" t="s">
        <v>249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2" t="s">
        <v>407</v>
      </c>
      <c r="D49" s="249"/>
      <c r="E49" s="249"/>
      <c r="F49" s="249"/>
      <c r="G49" s="249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251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23"/>
      <c r="B50" s="224"/>
      <c r="C50" s="263" t="s">
        <v>633</v>
      </c>
      <c r="D50" s="228"/>
      <c r="E50" s="229">
        <v>6.4000000000000001E-2</v>
      </c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16"/>
      <c r="Z50" s="216"/>
      <c r="AA50" s="216"/>
      <c r="AB50" s="216"/>
      <c r="AC50" s="216"/>
      <c r="AD50" s="216"/>
      <c r="AE50" s="216"/>
      <c r="AF50" s="216"/>
      <c r="AG50" s="216" t="s">
        <v>253</v>
      </c>
      <c r="AH50" s="216">
        <v>0</v>
      </c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41">
        <v>17</v>
      </c>
      <c r="B51" s="242" t="s">
        <v>634</v>
      </c>
      <c r="C51" s="261" t="s">
        <v>635</v>
      </c>
      <c r="D51" s="243" t="s">
        <v>244</v>
      </c>
      <c r="E51" s="244">
        <v>16.555859999999999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6">
        <v>2.5249999999999999</v>
      </c>
      <c r="O51" s="246">
        <f>ROUND(E51*N51,2)</f>
        <v>41.8</v>
      </c>
      <c r="P51" s="246">
        <v>0</v>
      </c>
      <c r="Q51" s="246">
        <f>ROUND(E51*P51,2)</f>
        <v>0</v>
      </c>
      <c r="R51" s="246"/>
      <c r="S51" s="246" t="s">
        <v>418</v>
      </c>
      <c r="T51" s="247" t="s">
        <v>247</v>
      </c>
      <c r="U51" s="226">
        <v>0.48</v>
      </c>
      <c r="V51" s="226">
        <f>ROUND(E51*U51,2)</f>
        <v>7.95</v>
      </c>
      <c r="W51" s="226"/>
      <c r="X51" s="226" t="s">
        <v>248</v>
      </c>
      <c r="Y51" s="216"/>
      <c r="Z51" s="216"/>
      <c r="AA51" s="216"/>
      <c r="AB51" s="216"/>
      <c r="AC51" s="216"/>
      <c r="AD51" s="216"/>
      <c r="AE51" s="216"/>
      <c r="AF51" s="216"/>
      <c r="AG51" s="216" t="s">
        <v>249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23"/>
      <c r="B52" s="224"/>
      <c r="C52" s="263" t="s">
        <v>636</v>
      </c>
      <c r="D52" s="228"/>
      <c r="E52" s="229">
        <v>16.555859999999999</v>
      </c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253</v>
      </c>
      <c r="AH52" s="216">
        <v>0</v>
      </c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x14ac:dyDescent="0.2">
      <c r="A53" s="231" t="s">
        <v>240</v>
      </c>
      <c r="B53" s="232" t="s">
        <v>91</v>
      </c>
      <c r="C53" s="260" t="s">
        <v>124</v>
      </c>
      <c r="D53" s="233"/>
      <c r="E53" s="234"/>
      <c r="F53" s="235"/>
      <c r="G53" s="235">
        <f>SUMIF(AG54:AG98,"&lt;&gt;NOR",G54:G98)</f>
        <v>0</v>
      </c>
      <c r="H53" s="235"/>
      <c r="I53" s="235">
        <f>SUM(I54:I98)</f>
        <v>0</v>
      </c>
      <c r="J53" s="235"/>
      <c r="K53" s="235">
        <f>SUM(K54:K98)</f>
        <v>0</v>
      </c>
      <c r="L53" s="235"/>
      <c r="M53" s="235">
        <f>SUM(M54:M98)</f>
        <v>0</v>
      </c>
      <c r="N53" s="235"/>
      <c r="O53" s="235">
        <f>SUM(O54:O98)</f>
        <v>148.97</v>
      </c>
      <c r="P53" s="235"/>
      <c r="Q53" s="235">
        <f>SUM(Q54:Q98)</f>
        <v>0</v>
      </c>
      <c r="R53" s="235"/>
      <c r="S53" s="235"/>
      <c r="T53" s="236"/>
      <c r="U53" s="230"/>
      <c r="V53" s="230">
        <f>SUM(V54:V98)</f>
        <v>699.09999999999991</v>
      </c>
      <c r="W53" s="230"/>
      <c r="X53" s="230"/>
      <c r="AG53" t="s">
        <v>241</v>
      </c>
    </row>
    <row r="54" spans="1:60" outlineLevel="1" x14ac:dyDescent="0.2">
      <c r="A54" s="241">
        <v>18</v>
      </c>
      <c r="B54" s="242" t="s">
        <v>637</v>
      </c>
      <c r="C54" s="261" t="s">
        <v>638</v>
      </c>
      <c r="D54" s="243" t="s">
        <v>639</v>
      </c>
      <c r="E54" s="244">
        <v>9</v>
      </c>
      <c r="F54" s="245"/>
      <c r="G54" s="246">
        <f>ROUND(E54*F54,2)</f>
        <v>0</v>
      </c>
      <c r="H54" s="245"/>
      <c r="I54" s="246">
        <f>ROUND(E54*H54,2)</f>
        <v>0</v>
      </c>
      <c r="J54" s="245"/>
      <c r="K54" s="246">
        <f>ROUND(E54*J54,2)</f>
        <v>0</v>
      </c>
      <c r="L54" s="246">
        <v>21</v>
      </c>
      <c r="M54" s="246">
        <f>G54*(1+L54/100)</f>
        <v>0</v>
      </c>
      <c r="N54" s="246">
        <v>2.3380000000000001E-2</v>
      </c>
      <c r="O54" s="246">
        <f>ROUND(E54*N54,2)</f>
        <v>0.21</v>
      </c>
      <c r="P54" s="246">
        <v>0</v>
      </c>
      <c r="Q54" s="246">
        <f>ROUND(E54*P54,2)</f>
        <v>0</v>
      </c>
      <c r="R54" s="246" t="s">
        <v>349</v>
      </c>
      <c r="S54" s="246" t="s">
        <v>246</v>
      </c>
      <c r="T54" s="247" t="s">
        <v>247</v>
      </c>
      <c r="U54" s="226">
        <v>1.82</v>
      </c>
      <c r="V54" s="226">
        <f>ROUND(E54*U54,2)</f>
        <v>16.38</v>
      </c>
      <c r="W54" s="226"/>
      <c r="X54" s="226" t="s">
        <v>248</v>
      </c>
      <c r="Y54" s="216"/>
      <c r="Z54" s="216"/>
      <c r="AA54" s="216"/>
      <c r="AB54" s="216"/>
      <c r="AC54" s="216"/>
      <c r="AD54" s="216"/>
      <c r="AE54" s="216"/>
      <c r="AF54" s="216"/>
      <c r="AG54" s="216" t="s">
        <v>249</v>
      </c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ht="22.5" outlineLevel="1" x14ac:dyDescent="0.2">
      <c r="A55" s="223"/>
      <c r="B55" s="224"/>
      <c r="C55" s="262" t="s">
        <v>640</v>
      </c>
      <c r="D55" s="249"/>
      <c r="E55" s="249"/>
      <c r="F55" s="249"/>
      <c r="G55" s="249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16"/>
      <c r="Z55" s="216"/>
      <c r="AA55" s="216"/>
      <c r="AB55" s="216"/>
      <c r="AC55" s="216"/>
      <c r="AD55" s="216"/>
      <c r="AE55" s="216"/>
      <c r="AF55" s="216"/>
      <c r="AG55" s="216" t="s">
        <v>251</v>
      </c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48" t="str">
        <f>C55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23"/>
      <c r="B56" s="224"/>
      <c r="C56" s="263" t="s">
        <v>641</v>
      </c>
      <c r="D56" s="228"/>
      <c r="E56" s="229">
        <v>1</v>
      </c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16"/>
      <c r="Z56" s="216"/>
      <c r="AA56" s="216"/>
      <c r="AB56" s="216"/>
      <c r="AC56" s="216"/>
      <c r="AD56" s="216"/>
      <c r="AE56" s="216"/>
      <c r="AF56" s="216"/>
      <c r="AG56" s="216" t="s">
        <v>253</v>
      </c>
      <c r="AH56" s="216">
        <v>0</v>
      </c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3" t="s">
        <v>642</v>
      </c>
      <c r="D57" s="228"/>
      <c r="E57" s="229">
        <v>4</v>
      </c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253</v>
      </c>
      <c r="AH57" s="216">
        <v>0</v>
      </c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3" t="s">
        <v>643</v>
      </c>
      <c r="D58" s="228"/>
      <c r="E58" s="229">
        <v>3</v>
      </c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253</v>
      </c>
      <c r="AH58" s="216">
        <v>0</v>
      </c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23"/>
      <c r="B59" s="224"/>
      <c r="C59" s="263" t="s">
        <v>644</v>
      </c>
      <c r="D59" s="228"/>
      <c r="E59" s="229">
        <v>1</v>
      </c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16"/>
      <c r="Z59" s="216"/>
      <c r="AA59" s="216"/>
      <c r="AB59" s="216"/>
      <c r="AC59" s="216"/>
      <c r="AD59" s="216"/>
      <c r="AE59" s="216"/>
      <c r="AF59" s="216"/>
      <c r="AG59" s="216" t="s">
        <v>253</v>
      </c>
      <c r="AH59" s="216">
        <v>0</v>
      </c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ht="22.5" outlineLevel="1" x14ac:dyDescent="0.2">
      <c r="A60" s="241">
        <v>19</v>
      </c>
      <c r="B60" s="242" t="s">
        <v>645</v>
      </c>
      <c r="C60" s="261" t="s">
        <v>646</v>
      </c>
      <c r="D60" s="243" t="s">
        <v>334</v>
      </c>
      <c r="E60" s="244">
        <v>232.41</v>
      </c>
      <c r="F60" s="245"/>
      <c r="G60" s="246">
        <f>ROUND(E60*F60,2)</f>
        <v>0</v>
      </c>
      <c r="H60" s="245"/>
      <c r="I60" s="246">
        <f>ROUND(E60*H60,2)</f>
        <v>0</v>
      </c>
      <c r="J60" s="245"/>
      <c r="K60" s="246">
        <f>ROUND(E60*J60,2)</f>
        <v>0</v>
      </c>
      <c r="L60" s="246">
        <v>21</v>
      </c>
      <c r="M60" s="246">
        <f>G60*(1+L60/100)</f>
        <v>0</v>
      </c>
      <c r="N60" s="246">
        <v>6.0310000000000002E-2</v>
      </c>
      <c r="O60" s="246">
        <f>ROUND(E60*N60,2)</f>
        <v>14.02</v>
      </c>
      <c r="P60" s="246">
        <v>0</v>
      </c>
      <c r="Q60" s="246">
        <f>ROUND(E60*P60,2)</f>
        <v>0</v>
      </c>
      <c r="R60" s="246" t="s">
        <v>647</v>
      </c>
      <c r="S60" s="246" t="s">
        <v>246</v>
      </c>
      <c r="T60" s="247" t="s">
        <v>247</v>
      </c>
      <c r="U60" s="226">
        <v>1.0449999999999999</v>
      </c>
      <c r="V60" s="226">
        <f>ROUND(E60*U60,2)</f>
        <v>242.87</v>
      </c>
      <c r="W60" s="226"/>
      <c r="X60" s="226" t="s">
        <v>248</v>
      </c>
      <c r="Y60" s="216"/>
      <c r="Z60" s="216"/>
      <c r="AA60" s="216"/>
      <c r="AB60" s="216"/>
      <c r="AC60" s="216"/>
      <c r="AD60" s="216"/>
      <c r="AE60" s="216"/>
      <c r="AF60" s="216"/>
      <c r="AG60" s="216" t="s">
        <v>249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2" t="s">
        <v>648</v>
      </c>
      <c r="D61" s="249"/>
      <c r="E61" s="249"/>
      <c r="F61" s="249"/>
      <c r="G61" s="249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251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23"/>
      <c r="B62" s="224"/>
      <c r="C62" s="272" t="s">
        <v>649</v>
      </c>
      <c r="D62" s="270"/>
      <c r="E62" s="270"/>
      <c r="F62" s="270"/>
      <c r="G62" s="270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16"/>
      <c r="Z62" s="216"/>
      <c r="AA62" s="216"/>
      <c r="AB62" s="216"/>
      <c r="AC62" s="216"/>
      <c r="AD62" s="216"/>
      <c r="AE62" s="216"/>
      <c r="AF62" s="216"/>
      <c r="AG62" s="216" t="s">
        <v>251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72" t="s">
        <v>650</v>
      </c>
      <c r="D63" s="270"/>
      <c r="E63" s="270"/>
      <c r="F63" s="270"/>
      <c r="G63" s="270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251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3" t="s">
        <v>651</v>
      </c>
      <c r="D64" s="228"/>
      <c r="E64" s="229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253</v>
      </c>
      <c r="AH64" s="216">
        <v>0</v>
      </c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23"/>
      <c r="B65" s="224"/>
      <c r="C65" s="263" t="s">
        <v>652</v>
      </c>
      <c r="D65" s="228"/>
      <c r="E65" s="229">
        <v>2.6</v>
      </c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16"/>
      <c r="Z65" s="216"/>
      <c r="AA65" s="216"/>
      <c r="AB65" s="216"/>
      <c r="AC65" s="216"/>
      <c r="AD65" s="216"/>
      <c r="AE65" s="216"/>
      <c r="AF65" s="216"/>
      <c r="AG65" s="216" t="s">
        <v>253</v>
      </c>
      <c r="AH65" s="216">
        <v>0</v>
      </c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23"/>
      <c r="B66" s="224"/>
      <c r="C66" s="263" t="s">
        <v>653</v>
      </c>
      <c r="D66" s="228"/>
      <c r="E66" s="229">
        <v>96.512</v>
      </c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16"/>
      <c r="Z66" s="216"/>
      <c r="AA66" s="216"/>
      <c r="AB66" s="216"/>
      <c r="AC66" s="216"/>
      <c r="AD66" s="216"/>
      <c r="AE66" s="216"/>
      <c r="AF66" s="216"/>
      <c r="AG66" s="216" t="s">
        <v>253</v>
      </c>
      <c r="AH66" s="216">
        <v>0</v>
      </c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23"/>
      <c r="B67" s="224"/>
      <c r="C67" s="263" t="s">
        <v>654</v>
      </c>
      <c r="D67" s="228"/>
      <c r="E67" s="229">
        <v>86.108000000000004</v>
      </c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16"/>
      <c r="Z67" s="216"/>
      <c r="AA67" s="216"/>
      <c r="AB67" s="216"/>
      <c r="AC67" s="216"/>
      <c r="AD67" s="216"/>
      <c r="AE67" s="216"/>
      <c r="AF67" s="216"/>
      <c r="AG67" s="216" t="s">
        <v>253</v>
      </c>
      <c r="AH67" s="216">
        <v>0</v>
      </c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23"/>
      <c r="B68" s="224"/>
      <c r="C68" s="263" t="s">
        <v>655</v>
      </c>
      <c r="D68" s="228"/>
      <c r="E68" s="229">
        <v>47.19</v>
      </c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16"/>
      <c r="Z68" s="216"/>
      <c r="AA68" s="216"/>
      <c r="AB68" s="216"/>
      <c r="AC68" s="216"/>
      <c r="AD68" s="216"/>
      <c r="AE68" s="216"/>
      <c r="AF68" s="216"/>
      <c r="AG68" s="216" t="s">
        <v>253</v>
      </c>
      <c r="AH68" s="216">
        <v>0</v>
      </c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ht="22.5" outlineLevel="1" x14ac:dyDescent="0.2">
      <c r="A69" s="241">
        <v>20</v>
      </c>
      <c r="B69" s="242" t="s">
        <v>656</v>
      </c>
      <c r="C69" s="261" t="s">
        <v>657</v>
      </c>
      <c r="D69" s="243" t="s">
        <v>334</v>
      </c>
      <c r="E69" s="244">
        <v>232.41</v>
      </c>
      <c r="F69" s="245"/>
      <c r="G69" s="246">
        <f>ROUND(E69*F69,2)</f>
        <v>0</v>
      </c>
      <c r="H69" s="245"/>
      <c r="I69" s="246">
        <f>ROUND(E69*H69,2)</f>
        <v>0</v>
      </c>
      <c r="J69" s="245"/>
      <c r="K69" s="246">
        <f>ROUND(E69*J69,2)</f>
        <v>0</v>
      </c>
      <c r="L69" s="246">
        <v>21</v>
      </c>
      <c r="M69" s="246">
        <f>G69*(1+L69/100)</f>
        <v>0</v>
      </c>
      <c r="N69" s="246">
        <v>0</v>
      </c>
      <c r="O69" s="246">
        <f>ROUND(E69*N69,2)</f>
        <v>0</v>
      </c>
      <c r="P69" s="246">
        <v>0</v>
      </c>
      <c r="Q69" s="246">
        <f>ROUND(E69*P69,2)</f>
        <v>0</v>
      </c>
      <c r="R69" s="246" t="s">
        <v>647</v>
      </c>
      <c r="S69" s="246" t="s">
        <v>246</v>
      </c>
      <c r="T69" s="247" t="s">
        <v>247</v>
      </c>
      <c r="U69" s="226">
        <v>0.39500000000000002</v>
      </c>
      <c r="V69" s="226">
        <f>ROUND(E69*U69,2)</f>
        <v>91.8</v>
      </c>
      <c r="W69" s="226"/>
      <c r="X69" s="226" t="s">
        <v>248</v>
      </c>
      <c r="Y69" s="216"/>
      <c r="Z69" s="216"/>
      <c r="AA69" s="216"/>
      <c r="AB69" s="216"/>
      <c r="AC69" s="216"/>
      <c r="AD69" s="216"/>
      <c r="AE69" s="216"/>
      <c r="AF69" s="216"/>
      <c r="AG69" s="216" t="s">
        <v>249</v>
      </c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23"/>
      <c r="B70" s="224"/>
      <c r="C70" s="262" t="s">
        <v>648</v>
      </c>
      <c r="D70" s="249"/>
      <c r="E70" s="249"/>
      <c r="F70" s="249"/>
      <c r="G70" s="249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16"/>
      <c r="Z70" s="216"/>
      <c r="AA70" s="216"/>
      <c r="AB70" s="216"/>
      <c r="AC70" s="216"/>
      <c r="AD70" s="216"/>
      <c r="AE70" s="216"/>
      <c r="AF70" s="216"/>
      <c r="AG70" s="216" t="s">
        <v>251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72" t="s">
        <v>649</v>
      </c>
      <c r="D71" s="270"/>
      <c r="E71" s="270"/>
      <c r="F71" s="270"/>
      <c r="G71" s="270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251</v>
      </c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23"/>
      <c r="B72" s="224"/>
      <c r="C72" s="272" t="s">
        <v>650</v>
      </c>
      <c r="D72" s="270"/>
      <c r="E72" s="270"/>
      <c r="F72" s="270"/>
      <c r="G72" s="270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16"/>
      <c r="Z72" s="216"/>
      <c r="AA72" s="216"/>
      <c r="AB72" s="216"/>
      <c r="AC72" s="216"/>
      <c r="AD72" s="216"/>
      <c r="AE72" s="216"/>
      <c r="AF72" s="216"/>
      <c r="AG72" s="216" t="s">
        <v>251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outlineLevel="1" x14ac:dyDescent="0.2">
      <c r="A73" s="241">
        <v>21</v>
      </c>
      <c r="B73" s="242" t="s">
        <v>658</v>
      </c>
      <c r="C73" s="261" t="s">
        <v>659</v>
      </c>
      <c r="D73" s="243" t="s">
        <v>312</v>
      </c>
      <c r="E73" s="244">
        <v>6.3707399999999996</v>
      </c>
      <c r="F73" s="245"/>
      <c r="G73" s="246">
        <f>ROUND(E73*F73,2)</f>
        <v>0</v>
      </c>
      <c r="H73" s="245"/>
      <c r="I73" s="246">
        <f>ROUND(E73*H73,2)</f>
        <v>0</v>
      </c>
      <c r="J73" s="245"/>
      <c r="K73" s="246">
        <f>ROUND(E73*J73,2)</f>
        <v>0</v>
      </c>
      <c r="L73" s="246">
        <v>21</v>
      </c>
      <c r="M73" s="246">
        <f>G73*(1+L73/100)</f>
        <v>0</v>
      </c>
      <c r="N73" s="246">
        <v>1.02535</v>
      </c>
      <c r="O73" s="246">
        <f>ROUND(E73*N73,2)</f>
        <v>6.53</v>
      </c>
      <c r="P73" s="246">
        <v>0</v>
      </c>
      <c r="Q73" s="246">
        <f>ROUND(E73*P73,2)</f>
        <v>0</v>
      </c>
      <c r="R73" s="246" t="s">
        <v>647</v>
      </c>
      <c r="S73" s="246" t="s">
        <v>246</v>
      </c>
      <c r="T73" s="247" t="s">
        <v>247</v>
      </c>
      <c r="U73" s="226">
        <v>22.07</v>
      </c>
      <c r="V73" s="226">
        <f>ROUND(E73*U73,2)</f>
        <v>140.6</v>
      </c>
      <c r="W73" s="226"/>
      <c r="X73" s="226" t="s">
        <v>248</v>
      </c>
      <c r="Y73" s="216"/>
      <c r="Z73" s="216"/>
      <c r="AA73" s="216"/>
      <c r="AB73" s="216"/>
      <c r="AC73" s="216"/>
      <c r="AD73" s="216"/>
      <c r="AE73" s="216"/>
      <c r="AF73" s="216"/>
      <c r="AG73" s="216" t="s">
        <v>249</v>
      </c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ht="22.5" outlineLevel="1" x14ac:dyDescent="0.2">
      <c r="A74" s="223"/>
      <c r="B74" s="224"/>
      <c r="C74" s="262" t="s">
        <v>660</v>
      </c>
      <c r="D74" s="249"/>
      <c r="E74" s="249"/>
      <c r="F74" s="249"/>
      <c r="G74" s="249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16"/>
      <c r="Z74" s="216"/>
      <c r="AA74" s="216"/>
      <c r="AB74" s="216"/>
      <c r="AC74" s="216"/>
      <c r="AD74" s="216"/>
      <c r="AE74" s="216"/>
      <c r="AF74" s="216"/>
      <c r="AG74" s="216" t="s">
        <v>251</v>
      </c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48" t="str">
        <f>C74</f>
        <v>čistíren odpadních vod (mimo budovy), nádrží, vodojemů, žlabů nebo kanálů , včetně pomocného pracovního lešení o výšce podlahy do 1900 mm a pro zatížení do 1,5 kPa,</v>
      </c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3" t="s">
        <v>661</v>
      </c>
      <c r="D75" s="228"/>
      <c r="E75" s="229">
        <v>4.4927400000000004</v>
      </c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253</v>
      </c>
      <c r="AH75" s="216">
        <v>0</v>
      </c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outlineLevel="1" x14ac:dyDescent="0.2">
      <c r="A76" s="223"/>
      <c r="B76" s="224"/>
      <c r="C76" s="263" t="s">
        <v>662</v>
      </c>
      <c r="D76" s="228"/>
      <c r="E76" s="229">
        <v>1.8779999999999999</v>
      </c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16"/>
      <c r="Z76" s="216"/>
      <c r="AA76" s="216"/>
      <c r="AB76" s="216"/>
      <c r="AC76" s="216"/>
      <c r="AD76" s="216"/>
      <c r="AE76" s="216"/>
      <c r="AF76" s="216"/>
      <c r="AG76" s="216" t="s">
        <v>253</v>
      </c>
      <c r="AH76" s="216">
        <v>0</v>
      </c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ht="22.5" outlineLevel="1" x14ac:dyDescent="0.2">
      <c r="A77" s="241">
        <v>22</v>
      </c>
      <c r="B77" s="242" t="s">
        <v>663</v>
      </c>
      <c r="C77" s="261" t="s">
        <v>664</v>
      </c>
      <c r="D77" s="243" t="s">
        <v>244</v>
      </c>
      <c r="E77" s="244">
        <v>49.47625</v>
      </c>
      <c r="F77" s="245"/>
      <c r="G77" s="246">
        <f>ROUND(E77*F77,2)</f>
        <v>0</v>
      </c>
      <c r="H77" s="245"/>
      <c r="I77" s="246">
        <f>ROUND(E77*H77,2)</f>
        <v>0</v>
      </c>
      <c r="J77" s="245"/>
      <c r="K77" s="246">
        <f>ROUND(E77*J77,2)</f>
        <v>0</v>
      </c>
      <c r="L77" s="246">
        <v>21</v>
      </c>
      <c r="M77" s="246">
        <f>G77*(1+L77/100)</f>
        <v>0</v>
      </c>
      <c r="N77" s="246">
        <v>2.59138</v>
      </c>
      <c r="O77" s="246">
        <f>ROUND(E77*N77,2)</f>
        <v>128.21</v>
      </c>
      <c r="P77" s="246">
        <v>0</v>
      </c>
      <c r="Q77" s="246">
        <f>ROUND(E77*P77,2)</f>
        <v>0</v>
      </c>
      <c r="R77" s="246"/>
      <c r="S77" s="246" t="s">
        <v>418</v>
      </c>
      <c r="T77" s="247" t="s">
        <v>247</v>
      </c>
      <c r="U77" s="226">
        <v>4.1929999999999996</v>
      </c>
      <c r="V77" s="226">
        <f>ROUND(E77*U77,2)</f>
        <v>207.45</v>
      </c>
      <c r="W77" s="226"/>
      <c r="X77" s="226" t="s">
        <v>248</v>
      </c>
      <c r="Y77" s="216"/>
      <c r="Z77" s="216"/>
      <c r="AA77" s="216"/>
      <c r="AB77" s="216"/>
      <c r="AC77" s="216"/>
      <c r="AD77" s="216"/>
      <c r="AE77" s="216"/>
      <c r="AF77" s="216"/>
      <c r="AG77" s="216" t="s">
        <v>249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3" t="s">
        <v>665</v>
      </c>
      <c r="D78" s="228"/>
      <c r="E78" s="229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253</v>
      </c>
      <c r="AH78" s="216">
        <v>0</v>
      </c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23"/>
      <c r="B79" s="224"/>
      <c r="C79" s="263" t="s">
        <v>666</v>
      </c>
      <c r="D79" s="228"/>
      <c r="E79" s="229">
        <v>14.983750000000001</v>
      </c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16"/>
      <c r="Z79" s="216"/>
      <c r="AA79" s="216"/>
      <c r="AB79" s="216"/>
      <c r="AC79" s="216"/>
      <c r="AD79" s="216"/>
      <c r="AE79" s="216"/>
      <c r="AF79" s="216"/>
      <c r="AG79" s="216" t="s">
        <v>253</v>
      </c>
      <c r="AH79" s="216">
        <v>0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23"/>
      <c r="B80" s="224"/>
      <c r="C80" s="263" t="s">
        <v>667</v>
      </c>
      <c r="D80" s="228"/>
      <c r="E80" s="229">
        <v>20.6</v>
      </c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16"/>
      <c r="Z80" s="216"/>
      <c r="AA80" s="216"/>
      <c r="AB80" s="216"/>
      <c r="AC80" s="216"/>
      <c r="AD80" s="216"/>
      <c r="AE80" s="216"/>
      <c r="AF80" s="216"/>
      <c r="AG80" s="216" t="s">
        <v>253</v>
      </c>
      <c r="AH80" s="216">
        <v>0</v>
      </c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3" t="s">
        <v>668</v>
      </c>
      <c r="D81" s="228"/>
      <c r="E81" s="229">
        <v>13.8925</v>
      </c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253</v>
      </c>
      <c r="AH81" s="216">
        <v>0</v>
      </c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41">
        <v>23</v>
      </c>
      <c r="B82" s="242" t="s">
        <v>669</v>
      </c>
      <c r="C82" s="261" t="s">
        <v>670</v>
      </c>
      <c r="D82" s="243" t="s">
        <v>603</v>
      </c>
      <c r="E82" s="244">
        <v>26</v>
      </c>
      <c r="F82" s="245"/>
      <c r="G82" s="246">
        <f>ROUND(E82*F82,2)</f>
        <v>0</v>
      </c>
      <c r="H82" s="245"/>
      <c r="I82" s="246">
        <f>ROUND(E82*H82,2)</f>
        <v>0</v>
      </c>
      <c r="J82" s="245"/>
      <c r="K82" s="246">
        <f>ROUND(E82*J82,2)</f>
        <v>0</v>
      </c>
      <c r="L82" s="246">
        <v>21</v>
      </c>
      <c r="M82" s="246">
        <f>G82*(1+L82/100)</f>
        <v>0</v>
      </c>
      <c r="N82" s="246">
        <v>0</v>
      </c>
      <c r="O82" s="246">
        <f>ROUND(E82*N82,2)</f>
        <v>0</v>
      </c>
      <c r="P82" s="246">
        <v>0</v>
      </c>
      <c r="Q82" s="246">
        <f>ROUND(E82*P82,2)</f>
        <v>0</v>
      </c>
      <c r="R82" s="246"/>
      <c r="S82" s="246" t="s">
        <v>418</v>
      </c>
      <c r="T82" s="247" t="s">
        <v>419</v>
      </c>
      <c r="U82" s="226">
        <v>0</v>
      </c>
      <c r="V82" s="226">
        <f>ROUND(E82*U82,2)</f>
        <v>0</v>
      </c>
      <c r="W82" s="226"/>
      <c r="X82" s="226" t="s">
        <v>248</v>
      </c>
      <c r="Y82" s="216"/>
      <c r="Z82" s="216"/>
      <c r="AA82" s="216"/>
      <c r="AB82" s="216"/>
      <c r="AC82" s="216"/>
      <c r="AD82" s="216"/>
      <c r="AE82" s="216"/>
      <c r="AF82" s="216"/>
      <c r="AG82" s="216" t="s">
        <v>249</v>
      </c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outlineLevel="1" x14ac:dyDescent="0.2">
      <c r="A83" s="223"/>
      <c r="B83" s="224"/>
      <c r="C83" s="263" t="s">
        <v>671</v>
      </c>
      <c r="D83" s="228"/>
      <c r="E83" s="229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16"/>
      <c r="Z83" s="216"/>
      <c r="AA83" s="216"/>
      <c r="AB83" s="216"/>
      <c r="AC83" s="216"/>
      <c r="AD83" s="216"/>
      <c r="AE83" s="216"/>
      <c r="AF83" s="216"/>
      <c r="AG83" s="216" t="s">
        <v>253</v>
      </c>
      <c r="AH83" s="216">
        <v>0</v>
      </c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23"/>
      <c r="B84" s="224"/>
      <c r="C84" s="263" t="s">
        <v>672</v>
      </c>
      <c r="D84" s="228"/>
      <c r="E84" s="229">
        <v>1</v>
      </c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16"/>
      <c r="Z84" s="216"/>
      <c r="AA84" s="216"/>
      <c r="AB84" s="216"/>
      <c r="AC84" s="216"/>
      <c r="AD84" s="216"/>
      <c r="AE84" s="216"/>
      <c r="AF84" s="216"/>
      <c r="AG84" s="216" t="s">
        <v>253</v>
      </c>
      <c r="AH84" s="216">
        <v>0</v>
      </c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23"/>
      <c r="B85" s="224"/>
      <c r="C85" s="263" t="s">
        <v>673</v>
      </c>
      <c r="D85" s="228"/>
      <c r="E85" s="229">
        <v>6</v>
      </c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16"/>
      <c r="Z85" s="216"/>
      <c r="AA85" s="216"/>
      <c r="AB85" s="216"/>
      <c r="AC85" s="216"/>
      <c r="AD85" s="216"/>
      <c r="AE85" s="216"/>
      <c r="AF85" s="216"/>
      <c r="AG85" s="216" t="s">
        <v>253</v>
      </c>
      <c r="AH85" s="216">
        <v>0</v>
      </c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3" t="s">
        <v>674</v>
      </c>
      <c r="D86" s="228"/>
      <c r="E86" s="229">
        <v>1</v>
      </c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253</v>
      </c>
      <c r="AH86" s="216">
        <v>0</v>
      </c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23"/>
      <c r="B87" s="224"/>
      <c r="C87" s="263" t="s">
        <v>675</v>
      </c>
      <c r="D87" s="228"/>
      <c r="E87" s="229">
        <v>1</v>
      </c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16"/>
      <c r="Z87" s="216"/>
      <c r="AA87" s="216"/>
      <c r="AB87" s="216"/>
      <c r="AC87" s="216"/>
      <c r="AD87" s="216"/>
      <c r="AE87" s="216"/>
      <c r="AF87" s="216"/>
      <c r="AG87" s="216" t="s">
        <v>253</v>
      </c>
      <c r="AH87" s="216">
        <v>0</v>
      </c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23"/>
      <c r="B88" s="224"/>
      <c r="C88" s="263" t="s">
        <v>676</v>
      </c>
      <c r="D88" s="228"/>
      <c r="E88" s="229">
        <v>1</v>
      </c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16"/>
      <c r="Z88" s="216"/>
      <c r="AA88" s="216"/>
      <c r="AB88" s="216"/>
      <c r="AC88" s="216"/>
      <c r="AD88" s="216"/>
      <c r="AE88" s="216"/>
      <c r="AF88" s="216"/>
      <c r="AG88" s="216" t="s">
        <v>253</v>
      </c>
      <c r="AH88" s="216">
        <v>0</v>
      </c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outlineLevel="1" x14ac:dyDescent="0.2">
      <c r="A89" s="223"/>
      <c r="B89" s="224"/>
      <c r="C89" s="263" t="s">
        <v>677</v>
      </c>
      <c r="D89" s="228"/>
      <c r="E89" s="229">
        <v>1</v>
      </c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16"/>
      <c r="Z89" s="216"/>
      <c r="AA89" s="216"/>
      <c r="AB89" s="216"/>
      <c r="AC89" s="216"/>
      <c r="AD89" s="216"/>
      <c r="AE89" s="216"/>
      <c r="AF89" s="216"/>
      <c r="AG89" s="216" t="s">
        <v>253</v>
      </c>
      <c r="AH89" s="216">
        <v>0</v>
      </c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23"/>
      <c r="B90" s="224"/>
      <c r="C90" s="263" t="s">
        <v>678</v>
      </c>
      <c r="D90" s="228"/>
      <c r="E90" s="229">
        <v>3</v>
      </c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16"/>
      <c r="Z90" s="216"/>
      <c r="AA90" s="216"/>
      <c r="AB90" s="216"/>
      <c r="AC90" s="216"/>
      <c r="AD90" s="216"/>
      <c r="AE90" s="216"/>
      <c r="AF90" s="216"/>
      <c r="AG90" s="216" t="s">
        <v>253</v>
      </c>
      <c r="AH90" s="216">
        <v>0</v>
      </c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3" t="s">
        <v>679</v>
      </c>
      <c r="D91" s="228"/>
      <c r="E91" s="229">
        <v>1</v>
      </c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253</v>
      </c>
      <c r="AH91" s="216">
        <v>0</v>
      </c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23"/>
      <c r="B92" s="224"/>
      <c r="C92" s="263" t="s">
        <v>680</v>
      </c>
      <c r="D92" s="228"/>
      <c r="E92" s="229">
        <v>3</v>
      </c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16"/>
      <c r="Z92" s="216"/>
      <c r="AA92" s="216"/>
      <c r="AB92" s="216"/>
      <c r="AC92" s="216"/>
      <c r="AD92" s="216"/>
      <c r="AE92" s="216"/>
      <c r="AF92" s="216"/>
      <c r="AG92" s="216" t="s">
        <v>253</v>
      </c>
      <c r="AH92" s="216">
        <v>0</v>
      </c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outlineLevel="1" x14ac:dyDescent="0.2">
      <c r="A93" s="223"/>
      <c r="B93" s="224"/>
      <c r="C93" s="263" t="s">
        <v>681</v>
      </c>
      <c r="D93" s="228"/>
      <c r="E93" s="229">
        <v>2</v>
      </c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16"/>
      <c r="Z93" s="216"/>
      <c r="AA93" s="216"/>
      <c r="AB93" s="216"/>
      <c r="AC93" s="216"/>
      <c r="AD93" s="216"/>
      <c r="AE93" s="216"/>
      <c r="AF93" s="216"/>
      <c r="AG93" s="216" t="s">
        <v>253</v>
      </c>
      <c r="AH93" s="216">
        <v>0</v>
      </c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23"/>
      <c r="B94" s="224"/>
      <c r="C94" s="263" t="s">
        <v>682</v>
      </c>
      <c r="D94" s="228"/>
      <c r="E94" s="229">
        <v>2</v>
      </c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16"/>
      <c r="Z94" s="216"/>
      <c r="AA94" s="216"/>
      <c r="AB94" s="216"/>
      <c r="AC94" s="216"/>
      <c r="AD94" s="216"/>
      <c r="AE94" s="216"/>
      <c r="AF94" s="216"/>
      <c r="AG94" s="216" t="s">
        <v>253</v>
      </c>
      <c r="AH94" s="216">
        <v>0</v>
      </c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outlineLevel="1" x14ac:dyDescent="0.2">
      <c r="A95" s="223"/>
      <c r="B95" s="224"/>
      <c r="C95" s="263" t="s">
        <v>676</v>
      </c>
      <c r="D95" s="228"/>
      <c r="E95" s="229">
        <v>1</v>
      </c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16"/>
      <c r="Z95" s="216"/>
      <c r="AA95" s="216"/>
      <c r="AB95" s="216"/>
      <c r="AC95" s="216"/>
      <c r="AD95" s="216"/>
      <c r="AE95" s="216"/>
      <c r="AF95" s="216"/>
      <c r="AG95" s="216" t="s">
        <v>253</v>
      </c>
      <c r="AH95" s="216">
        <v>0</v>
      </c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3" t="s">
        <v>683</v>
      </c>
      <c r="D96" s="228"/>
      <c r="E96" s="229">
        <v>1</v>
      </c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253</v>
      </c>
      <c r="AH96" s="216">
        <v>0</v>
      </c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23"/>
      <c r="B97" s="224"/>
      <c r="C97" s="263" t="s">
        <v>684</v>
      </c>
      <c r="D97" s="228"/>
      <c r="E97" s="229">
        <v>1</v>
      </c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16"/>
      <c r="Z97" s="216"/>
      <c r="AA97" s="216"/>
      <c r="AB97" s="216"/>
      <c r="AC97" s="216"/>
      <c r="AD97" s="216"/>
      <c r="AE97" s="216"/>
      <c r="AF97" s="216"/>
      <c r="AG97" s="216" t="s">
        <v>253</v>
      </c>
      <c r="AH97" s="216">
        <v>0</v>
      </c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outlineLevel="1" x14ac:dyDescent="0.2">
      <c r="A98" s="223"/>
      <c r="B98" s="224"/>
      <c r="C98" s="263" t="s">
        <v>685</v>
      </c>
      <c r="D98" s="228"/>
      <c r="E98" s="229">
        <v>1</v>
      </c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16"/>
      <c r="Z98" s="216"/>
      <c r="AA98" s="216"/>
      <c r="AB98" s="216"/>
      <c r="AC98" s="216"/>
      <c r="AD98" s="216"/>
      <c r="AE98" s="216"/>
      <c r="AF98" s="216"/>
      <c r="AG98" s="216" t="s">
        <v>253</v>
      </c>
      <c r="AH98" s="216">
        <v>0</v>
      </c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x14ac:dyDescent="0.2">
      <c r="A99" s="231" t="s">
        <v>240</v>
      </c>
      <c r="B99" s="232" t="s">
        <v>128</v>
      </c>
      <c r="C99" s="260" t="s">
        <v>129</v>
      </c>
      <c r="D99" s="233"/>
      <c r="E99" s="234"/>
      <c r="F99" s="235"/>
      <c r="G99" s="235">
        <f>SUMIF(AG100:AG111,"&lt;&gt;NOR",G100:G111)</f>
        <v>0</v>
      </c>
      <c r="H99" s="235"/>
      <c r="I99" s="235">
        <f>SUM(I100:I111)</f>
        <v>0</v>
      </c>
      <c r="J99" s="235"/>
      <c r="K99" s="235">
        <f>SUM(K100:K111)</f>
        <v>0</v>
      </c>
      <c r="L99" s="235"/>
      <c r="M99" s="235">
        <f>SUM(M100:M111)</f>
        <v>0</v>
      </c>
      <c r="N99" s="235"/>
      <c r="O99" s="235">
        <f>SUM(O100:O111)</f>
        <v>6.68</v>
      </c>
      <c r="P99" s="235"/>
      <c r="Q99" s="235">
        <f>SUM(Q100:Q111)</f>
        <v>0</v>
      </c>
      <c r="R99" s="235"/>
      <c r="S99" s="235"/>
      <c r="T99" s="236"/>
      <c r="U99" s="230"/>
      <c r="V99" s="230">
        <f>SUM(V100:V111)</f>
        <v>49.480000000000004</v>
      </c>
      <c r="W99" s="230"/>
      <c r="X99" s="230"/>
      <c r="AG99" t="s">
        <v>241</v>
      </c>
    </row>
    <row r="100" spans="1:60" ht="22.5" outlineLevel="1" x14ac:dyDescent="0.2">
      <c r="A100" s="241">
        <v>24</v>
      </c>
      <c r="B100" s="242" t="s">
        <v>686</v>
      </c>
      <c r="C100" s="261" t="s">
        <v>687</v>
      </c>
      <c r="D100" s="243" t="s">
        <v>244</v>
      </c>
      <c r="E100" s="244">
        <v>2.3988</v>
      </c>
      <c r="F100" s="245"/>
      <c r="G100" s="246">
        <f>ROUND(E100*F100,2)</f>
        <v>0</v>
      </c>
      <c r="H100" s="245"/>
      <c r="I100" s="246">
        <f>ROUND(E100*H100,2)</f>
        <v>0</v>
      </c>
      <c r="J100" s="245"/>
      <c r="K100" s="246">
        <f>ROUND(E100*J100,2)</f>
        <v>0</v>
      </c>
      <c r="L100" s="246">
        <v>21</v>
      </c>
      <c r="M100" s="246">
        <f>G100*(1+L100/100)</f>
        <v>0</v>
      </c>
      <c r="N100" s="246">
        <v>2.52508</v>
      </c>
      <c r="O100" s="246">
        <f>ROUND(E100*N100,2)</f>
        <v>6.06</v>
      </c>
      <c r="P100" s="246">
        <v>0</v>
      </c>
      <c r="Q100" s="246">
        <f>ROUND(E100*P100,2)</f>
        <v>0</v>
      </c>
      <c r="R100" s="246" t="s">
        <v>349</v>
      </c>
      <c r="S100" s="246" t="s">
        <v>246</v>
      </c>
      <c r="T100" s="247" t="s">
        <v>247</v>
      </c>
      <c r="U100" s="226">
        <v>3.6749999999999998</v>
      </c>
      <c r="V100" s="226">
        <f>ROUND(E100*U100,2)</f>
        <v>8.82</v>
      </c>
      <c r="W100" s="226"/>
      <c r="X100" s="226" t="s">
        <v>248</v>
      </c>
      <c r="Y100" s="216"/>
      <c r="Z100" s="216"/>
      <c r="AA100" s="216"/>
      <c r="AB100" s="216"/>
      <c r="AC100" s="216"/>
      <c r="AD100" s="216"/>
      <c r="AE100" s="216"/>
      <c r="AF100" s="216"/>
      <c r="AG100" s="216" t="s">
        <v>249</v>
      </c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23"/>
      <c r="B101" s="224"/>
      <c r="C101" s="263" t="s">
        <v>688</v>
      </c>
      <c r="D101" s="228"/>
      <c r="E101" s="229">
        <v>2.1</v>
      </c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16"/>
      <c r="Z101" s="216"/>
      <c r="AA101" s="216"/>
      <c r="AB101" s="216"/>
      <c r="AC101" s="216"/>
      <c r="AD101" s="216"/>
      <c r="AE101" s="216"/>
      <c r="AF101" s="216"/>
      <c r="AG101" s="216" t="s">
        <v>253</v>
      </c>
      <c r="AH101" s="216">
        <v>0</v>
      </c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23"/>
      <c r="B102" s="224"/>
      <c r="C102" s="263" t="s">
        <v>689</v>
      </c>
      <c r="D102" s="228"/>
      <c r="E102" s="229">
        <v>0.29880000000000001</v>
      </c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16"/>
      <c r="Z102" s="216"/>
      <c r="AA102" s="216"/>
      <c r="AB102" s="216"/>
      <c r="AC102" s="216"/>
      <c r="AD102" s="216"/>
      <c r="AE102" s="216"/>
      <c r="AF102" s="216"/>
      <c r="AG102" s="216" t="s">
        <v>253</v>
      </c>
      <c r="AH102" s="216">
        <v>0</v>
      </c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outlineLevel="1" x14ac:dyDescent="0.2">
      <c r="A103" s="241">
        <v>25</v>
      </c>
      <c r="B103" s="242" t="s">
        <v>690</v>
      </c>
      <c r="C103" s="261" t="s">
        <v>691</v>
      </c>
      <c r="D103" s="243" t="s">
        <v>334</v>
      </c>
      <c r="E103" s="244">
        <v>11.6</v>
      </c>
      <c r="F103" s="245"/>
      <c r="G103" s="246">
        <f>ROUND(E103*F103,2)</f>
        <v>0</v>
      </c>
      <c r="H103" s="245"/>
      <c r="I103" s="246">
        <f>ROUND(E103*H103,2)</f>
        <v>0</v>
      </c>
      <c r="J103" s="245"/>
      <c r="K103" s="246">
        <f>ROUND(E103*J103,2)</f>
        <v>0</v>
      </c>
      <c r="L103" s="246">
        <v>21</v>
      </c>
      <c r="M103" s="246">
        <f>G103*(1+L103/100)</f>
        <v>0</v>
      </c>
      <c r="N103" s="246">
        <v>4.5969999999999997E-2</v>
      </c>
      <c r="O103" s="246">
        <f>ROUND(E103*N103,2)</f>
        <v>0.53</v>
      </c>
      <c r="P103" s="246">
        <v>0</v>
      </c>
      <c r="Q103" s="246">
        <f>ROUND(E103*P103,2)</f>
        <v>0</v>
      </c>
      <c r="R103" s="246" t="s">
        <v>349</v>
      </c>
      <c r="S103" s="246" t="s">
        <v>246</v>
      </c>
      <c r="T103" s="247" t="s">
        <v>247</v>
      </c>
      <c r="U103" s="226">
        <v>2.2999999999999998</v>
      </c>
      <c r="V103" s="226">
        <f>ROUND(E103*U103,2)</f>
        <v>26.68</v>
      </c>
      <c r="W103" s="226"/>
      <c r="X103" s="226" t="s">
        <v>248</v>
      </c>
      <c r="Y103" s="216"/>
      <c r="Z103" s="216"/>
      <c r="AA103" s="216"/>
      <c r="AB103" s="216"/>
      <c r="AC103" s="216"/>
      <c r="AD103" s="216"/>
      <c r="AE103" s="216"/>
      <c r="AF103" s="216"/>
      <c r="AG103" s="216" t="s">
        <v>249</v>
      </c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23"/>
      <c r="B104" s="224"/>
      <c r="C104" s="262" t="s">
        <v>692</v>
      </c>
      <c r="D104" s="249"/>
      <c r="E104" s="249"/>
      <c r="F104" s="249"/>
      <c r="G104" s="249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16"/>
      <c r="Z104" s="216"/>
      <c r="AA104" s="216"/>
      <c r="AB104" s="216"/>
      <c r="AC104" s="216"/>
      <c r="AD104" s="216"/>
      <c r="AE104" s="216"/>
      <c r="AF104" s="216"/>
      <c r="AG104" s="216" t="s">
        <v>251</v>
      </c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outlineLevel="1" x14ac:dyDescent="0.2">
      <c r="A105" s="223"/>
      <c r="B105" s="224"/>
      <c r="C105" s="264" t="s">
        <v>693</v>
      </c>
      <c r="D105" s="250"/>
      <c r="E105" s="250"/>
      <c r="F105" s="250"/>
      <c r="G105" s="250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16"/>
      <c r="Z105" s="216"/>
      <c r="AA105" s="216"/>
      <c r="AB105" s="216"/>
      <c r="AC105" s="216"/>
      <c r="AD105" s="216"/>
      <c r="AE105" s="216"/>
      <c r="AF105" s="216"/>
      <c r="AG105" s="216" t="s">
        <v>284</v>
      </c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</row>
    <row r="106" spans="1:60" outlineLevel="1" x14ac:dyDescent="0.2">
      <c r="A106" s="223"/>
      <c r="B106" s="224"/>
      <c r="C106" s="263" t="s">
        <v>694</v>
      </c>
      <c r="D106" s="228"/>
      <c r="E106" s="229">
        <v>11.6</v>
      </c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16"/>
      <c r="Z106" s="216"/>
      <c r="AA106" s="216"/>
      <c r="AB106" s="216"/>
      <c r="AC106" s="216"/>
      <c r="AD106" s="216"/>
      <c r="AE106" s="216"/>
      <c r="AF106" s="216"/>
      <c r="AG106" s="216" t="s">
        <v>253</v>
      </c>
      <c r="AH106" s="216">
        <v>0</v>
      </c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</row>
    <row r="107" spans="1:60" outlineLevel="1" x14ac:dyDescent="0.2">
      <c r="A107" s="241">
        <v>26</v>
      </c>
      <c r="B107" s="242" t="s">
        <v>695</v>
      </c>
      <c r="C107" s="261" t="s">
        <v>696</v>
      </c>
      <c r="D107" s="243" t="s">
        <v>334</v>
      </c>
      <c r="E107" s="244">
        <v>11.6</v>
      </c>
      <c r="F107" s="245"/>
      <c r="G107" s="246">
        <f>ROUND(E107*F107,2)</f>
        <v>0</v>
      </c>
      <c r="H107" s="245"/>
      <c r="I107" s="246">
        <f>ROUND(E107*H107,2)</f>
        <v>0</v>
      </c>
      <c r="J107" s="245"/>
      <c r="K107" s="246">
        <f>ROUND(E107*J107,2)</f>
        <v>0</v>
      </c>
      <c r="L107" s="246">
        <v>21</v>
      </c>
      <c r="M107" s="246">
        <f>G107*(1+L107/100)</f>
        <v>0</v>
      </c>
      <c r="N107" s="246">
        <v>0</v>
      </c>
      <c r="O107" s="246">
        <f>ROUND(E107*N107,2)</f>
        <v>0</v>
      </c>
      <c r="P107" s="246">
        <v>0</v>
      </c>
      <c r="Q107" s="246">
        <f>ROUND(E107*P107,2)</f>
        <v>0</v>
      </c>
      <c r="R107" s="246" t="s">
        <v>349</v>
      </c>
      <c r="S107" s="246" t="s">
        <v>246</v>
      </c>
      <c r="T107" s="247" t="s">
        <v>247</v>
      </c>
      <c r="U107" s="226">
        <v>0.33800000000000002</v>
      </c>
      <c r="V107" s="226">
        <f>ROUND(E107*U107,2)</f>
        <v>3.92</v>
      </c>
      <c r="W107" s="226"/>
      <c r="X107" s="226" t="s">
        <v>248</v>
      </c>
      <c r="Y107" s="216"/>
      <c r="Z107" s="216"/>
      <c r="AA107" s="216"/>
      <c r="AB107" s="216"/>
      <c r="AC107" s="216"/>
      <c r="AD107" s="216"/>
      <c r="AE107" s="216"/>
      <c r="AF107" s="216"/>
      <c r="AG107" s="216" t="s">
        <v>249</v>
      </c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outlineLevel="1" x14ac:dyDescent="0.2">
      <c r="A108" s="223"/>
      <c r="B108" s="224"/>
      <c r="C108" s="262" t="s">
        <v>692</v>
      </c>
      <c r="D108" s="249"/>
      <c r="E108" s="249"/>
      <c r="F108" s="249"/>
      <c r="G108" s="249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16"/>
      <c r="Z108" s="216"/>
      <c r="AA108" s="216"/>
      <c r="AB108" s="216"/>
      <c r="AC108" s="216"/>
      <c r="AD108" s="216"/>
      <c r="AE108" s="216"/>
      <c r="AF108" s="216"/>
      <c r="AG108" s="216" t="s">
        <v>251</v>
      </c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ht="22.5" outlineLevel="1" x14ac:dyDescent="0.2">
      <c r="A109" s="241">
        <v>27</v>
      </c>
      <c r="B109" s="242" t="s">
        <v>697</v>
      </c>
      <c r="C109" s="261" t="s">
        <v>698</v>
      </c>
      <c r="D109" s="243" t="s">
        <v>334</v>
      </c>
      <c r="E109" s="244">
        <v>5.5919999999999996</v>
      </c>
      <c r="F109" s="245"/>
      <c r="G109" s="246">
        <f>ROUND(E109*F109,2)</f>
        <v>0</v>
      </c>
      <c r="H109" s="245"/>
      <c r="I109" s="246">
        <f>ROUND(E109*H109,2)</f>
        <v>0</v>
      </c>
      <c r="J109" s="245"/>
      <c r="K109" s="246">
        <f>ROUND(E109*J109,2)</f>
        <v>0</v>
      </c>
      <c r="L109" s="246">
        <v>21</v>
      </c>
      <c r="M109" s="246">
        <f>G109*(1+L109/100)</f>
        <v>0</v>
      </c>
      <c r="N109" s="246">
        <v>1.6930000000000001E-2</v>
      </c>
      <c r="O109" s="246">
        <f>ROUND(E109*N109,2)</f>
        <v>0.09</v>
      </c>
      <c r="P109" s="246">
        <v>0</v>
      </c>
      <c r="Q109" s="246">
        <f>ROUND(E109*P109,2)</f>
        <v>0</v>
      </c>
      <c r="R109" s="246" t="s">
        <v>349</v>
      </c>
      <c r="S109" s="246" t="s">
        <v>246</v>
      </c>
      <c r="T109" s="247" t="s">
        <v>247</v>
      </c>
      <c r="U109" s="226">
        <v>1.5396000000000001</v>
      </c>
      <c r="V109" s="226">
        <f>ROUND(E109*U109,2)</f>
        <v>8.61</v>
      </c>
      <c r="W109" s="226"/>
      <c r="X109" s="226" t="s">
        <v>248</v>
      </c>
      <c r="Y109" s="216"/>
      <c r="Z109" s="216"/>
      <c r="AA109" s="216"/>
      <c r="AB109" s="216"/>
      <c r="AC109" s="216"/>
      <c r="AD109" s="216"/>
      <c r="AE109" s="216"/>
      <c r="AF109" s="216"/>
      <c r="AG109" s="216" t="s">
        <v>249</v>
      </c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23"/>
      <c r="B110" s="224"/>
      <c r="C110" s="263" t="s">
        <v>699</v>
      </c>
      <c r="D110" s="228"/>
      <c r="E110" s="229">
        <v>5.5919999999999996</v>
      </c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16"/>
      <c r="Z110" s="216"/>
      <c r="AA110" s="216"/>
      <c r="AB110" s="216"/>
      <c r="AC110" s="216"/>
      <c r="AD110" s="216"/>
      <c r="AE110" s="216"/>
      <c r="AF110" s="216"/>
      <c r="AG110" s="216" t="s">
        <v>253</v>
      </c>
      <c r="AH110" s="216">
        <v>0</v>
      </c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ht="22.5" outlineLevel="1" x14ac:dyDescent="0.2">
      <c r="A111" s="251">
        <v>28</v>
      </c>
      <c r="B111" s="252" t="s">
        <v>700</v>
      </c>
      <c r="C111" s="265" t="s">
        <v>701</v>
      </c>
      <c r="D111" s="253" t="s">
        <v>334</v>
      </c>
      <c r="E111" s="254">
        <v>5.5919999999999996</v>
      </c>
      <c r="F111" s="255"/>
      <c r="G111" s="256">
        <f>ROUND(E111*F111,2)</f>
        <v>0</v>
      </c>
      <c r="H111" s="255"/>
      <c r="I111" s="256">
        <f>ROUND(E111*H111,2)</f>
        <v>0</v>
      </c>
      <c r="J111" s="255"/>
      <c r="K111" s="256">
        <f>ROUND(E111*J111,2)</f>
        <v>0</v>
      </c>
      <c r="L111" s="256">
        <v>21</v>
      </c>
      <c r="M111" s="256">
        <f>G111*(1+L111/100)</f>
        <v>0</v>
      </c>
      <c r="N111" s="256">
        <v>0</v>
      </c>
      <c r="O111" s="256">
        <f>ROUND(E111*N111,2)</f>
        <v>0</v>
      </c>
      <c r="P111" s="256">
        <v>0</v>
      </c>
      <c r="Q111" s="256">
        <f>ROUND(E111*P111,2)</f>
        <v>0</v>
      </c>
      <c r="R111" s="256" t="s">
        <v>349</v>
      </c>
      <c r="S111" s="256" t="s">
        <v>246</v>
      </c>
      <c r="T111" s="257" t="s">
        <v>247</v>
      </c>
      <c r="U111" s="226">
        <v>0.26</v>
      </c>
      <c r="V111" s="226">
        <f>ROUND(E111*U111,2)</f>
        <v>1.45</v>
      </c>
      <c r="W111" s="226"/>
      <c r="X111" s="226" t="s">
        <v>248</v>
      </c>
      <c r="Y111" s="216"/>
      <c r="Z111" s="216"/>
      <c r="AA111" s="216"/>
      <c r="AB111" s="216"/>
      <c r="AC111" s="216"/>
      <c r="AD111" s="216"/>
      <c r="AE111" s="216"/>
      <c r="AF111" s="216"/>
      <c r="AG111" s="216" t="s">
        <v>249</v>
      </c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x14ac:dyDescent="0.2">
      <c r="A112" s="231" t="s">
        <v>240</v>
      </c>
      <c r="B112" s="232" t="s">
        <v>131</v>
      </c>
      <c r="C112" s="260" t="s">
        <v>132</v>
      </c>
      <c r="D112" s="233"/>
      <c r="E112" s="234"/>
      <c r="F112" s="235"/>
      <c r="G112" s="235">
        <f>SUMIF(AG113:AG114,"&lt;&gt;NOR",G113:G114)</f>
        <v>0</v>
      </c>
      <c r="H112" s="235"/>
      <c r="I112" s="235">
        <f>SUM(I113:I114)</f>
        <v>0</v>
      </c>
      <c r="J112" s="235"/>
      <c r="K112" s="235">
        <f>SUM(K113:K114)</f>
        <v>0</v>
      </c>
      <c r="L112" s="235"/>
      <c r="M112" s="235">
        <f>SUM(M113:M114)</f>
        <v>0</v>
      </c>
      <c r="N112" s="235"/>
      <c r="O112" s="235">
        <f>SUM(O113:O114)</f>
        <v>0</v>
      </c>
      <c r="P112" s="235"/>
      <c r="Q112" s="235">
        <f>SUM(Q113:Q114)</f>
        <v>0</v>
      </c>
      <c r="R112" s="235"/>
      <c r="S112" s="235"/>
      <c r="T112" s="236"/>
      <c r="U112" s="230"/>
      <c r="V112" s="230">
        <f>SUM(V113:V114)</f>
        <v>0</v>
      </c>
      <c r="W112" s="230"/>
      <c r="X112" s="230"/>
      <c r="AG112" t="s">
        <v>241</v>
      </c>
    </row>
    <row r="113" spans="1:60" outlineLevel="1" x14ac:dyDescent="0.2">
      <c r="A113" s="241">
        <v>29</v>
      </c>
      <c r="B113" s="242" t="s">
        <v>702</v>
      </c>
      <c r="C113" s="261" t="s">
        <v>703</v>
      </c>
      <c r="D113" s="243" t="s">
        <v>244</v>
      </c>
      <c r="E113" s="244">
        <v>2.3988</v>
      </c>
      <c r="F113" s="245"/>
      <c r="G113" s="246">
        <f>ROUND(E113*F113,2)</f>
        <v>0</v>
      </c>
      <c r="H113" s="245"/>
      <c r="I113" s="246">
        <f>ROUND(E113*H113,2)</f>
        <v>0</v>
      </c>
      <c r="J113" s="245"/>
      <c r="K113" s="246">
        <f>ROUND(E113*J113,2)</f>
        <v>0</v>
      </c>
      <c r="L113" s="246">
        <v>21</v>
      </c>
      <c r="M113" s="246">
        <f>G113*(1+L113/100)</f>
        <v>0</v>
      </c>
      <c r="N113" s="246">
        <v>0</v>
      </c>
      <c r="O113" s="246">
        <f>ROUND(E113*N113,2)</f>
        <v>0</v>
      </c>
      <c r="P113" s="246">
        <v>0</v>
      </c>
      <c r="Q113" s="246">
        <f>ROUND(E113*P113,2)</f>
        <v>0</v>
      </c>
      <c r="R113" s="246"/>
      <c r="S113" s="246" t="s">
        <v>418</v>
      </c>
      <c r="T113" s="247" t="s">
        <v>419</v>
      </c>
      <c r="U113" s="226">
        <v>0</v>
      </c>
      <c r="V113" s="226">
        <f>ROUND(E113*U113,2)</f>
        <v>0</v>
      </c>
      <c r="W113" s="226"/>
      <c r="X113" s="226" t="s">
        <v>248</v>
      </c>
      <c r="Y113" s="216"/>
      <c r="Z113" s="216"/>
      <c r="AA113" s="216"/>
      <c r="AB113" s="216"/>
      <c r="AC113" s="216"/>
      <c r="AD113" s="216"/>
      <c r="AE113" s="216"/>
      <c r="AF113" s="216"/>
      <c r="AG113" s="216" t="s">
        <v>249</v>
      </c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outlineLevel="1" x14ac:dyDescent="0.2">
      <c r="A114" s="223"/>
      <c r="B114" s="224"/>
      <c r="C114" s="263" t="s">
        <v>704</v>
      </c>
      <c r="D114" s="228"/>
      <c r="E114" s="229">
        <v>2.3988</v>
      </c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16"/>
      <c r="Z114" s="216"/>
      <c r="AA114" s="216"/>
      <c r="AB114" s="216"/>
      <c r="AC114" s="216"/>
      <c r="AD114" s="216"/>
      <c r="AE114" s="216"/>
      <c r="AF114" s="216"/>
      <c r="AG114" s="216" t="s">
        <v>253</v>
      </c>
      <c r="AH114" s="216">
        <v>0</v>
      </c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</row>
    <row r="115" spans="1:60" x14ac:dyDescent="0.2">
      <c r="A115" s="231" t="s">
        <v>240</v>
      </c>
      <c r="B115" s="232" t="s">
        <v>133</v>
      </c>
      <c r="C115" s="260" t="s">
        <v>135</v>
      </c>
      <c r="D115" s="233"/>
      <c r="E115" s="234"/>
      <c r="F115" s="235"/>
      <c r="G115" s="235">
        <f>SUMIF(AG116:AG122,"&lt;&gt;NOR",G116:G122)</f>
        <v>0</v>
      </c>
      <c r="H115" s="235"/>
      <c r="I115" s="235">
        <f>SUM(I116:I122)</f>
        <v>0</v>
      </c>
      <c r="J115" s="235"/>
      <c r="K115" s="235">
        <f>SUM(K116:K122)</f>
        <v>0</v>
      </c>
      <c r="L115" s="235"/>
      <c r="M115" s="235">
        <f>SUM(M116:M122)</f>
        <v>0</v>
      </c>
      <c r="N115" s="235"/>
      <c r="O115" s="235">
        <f>SUM(O116:O122)</f>
        <v>12.11</v>
      </c>
      <c r="P115" s="235"/>
      <c r="Q115" s="235">
        <f>SUM(Q116:Q122)</f>
        <v>0</v>
      </c>
      <c r="R115" s="235"/>
      <c r="S115" s="235"/>
      <c r="T115" s="236"/>
      <c r="U115" s="230"/>
      <c r="V115" s="230">
        <f>SUM(V116:V122)</f>
        <v>34.35</v>
      </c>
      <c r="W115" s="230"/>
      <c r="X115" s="230"/>
      <c r="AG115" t="s">
        <v>241</v>
      </c>
    </row>
    <row r="116" spans="1:60" outlineLevel="1" x14ac:dyDescent="0.2">
      <c r="A116" s="241">
        <v>30</v>
      </c>
      <c r="B116" s="242" t="s">
        <v>705</v>
      </c>
      <c r="C116" s="261" t="s">
        <v>706</v>
      </c>
      <c r="D116" s="243" t="s">
        <v>334</v>
      </c>
      <c r="E116" s="244">
        <v>58.9</v>
      </c>
      <c r="F116" s="245"/>
      <c r="G116" s="246">
        <f>ROUND(E116*F116,2)</f>
        <v>0</v>
      </c>
      <c r="H116" s="245"/>
      <c r="I116" s="246">
        <f>ROUND(E116*H116,2)</f>
        <v>0</v>
      </c>
      <c r="J116" s="245"/>
      <c r="K116" s="246">
        <f>ROUND(E116*J116,2)</f>
        <v>0</v>
      </c>
      <c r="L116" s="246">
        <v>21</v>
      </c>
      <c r="M116" s="246">
        <f>G116*(1+L116/100)</f>
        <v>0</v>
      </c>
      <c r="N116" s="246">
        <v>7.3899999999999993E-2</v>
      </c>
      <c r="O116" s="246">
        <f>ROUND(E116*N116,2)</f>
        <v>4.3499999999999996</v>
      </c>
      <c r="P116" s="246">
        <v>0</v>
      </c>
      <c r="Q116" s="246">
        <f>ROUND(E116*P116,2)</f>
        <v>0</v>
      </c>
      <c r="R116" s="246" t="s">
        <v>707</v>
      </c>
      <c r="S116" s="246" t="s">
        <v>246</v>
      </c>
      <c r="T116" s="247" t="s">
        <v>247</v>
      </c>
      <c r="U116" s="226">
        <v>0.45200000000000001</v>
      </c>
      <c r="V116" s="226">
        <f>ROUND(E116*U116,2)</f>
        <v>26.62</v>
      </c>
      <c r="W116" s="226"/>
      <c r="X116" s="226" t="s">
        <v>248</v>
      </c>
      <c r="Y116" s="216"/>
      <c r="Z116" s="216"/>
      <c r="AA116" s="216"/>
      <c r="AB116" s="216"/>
      <c r="AC116" s="216"/>
      <c r="AD116" s="216"/>
      <c r="AE116" s="216"/>
      <c r="AF116" s="216"/>
      <c r="AG116" s="216" t="s">
        <v>249</v>
      </c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ht="22.5" outlineLevel="1" x14ac:dyDescent="0.2">
      <c r="A117" s="223"/>
      <c r="B117" s="224"/>
      <c r="C117" s="262" t="s">
        <v>708</v>
      </c>
      <c r="D117" s="249"/>
      <c r="E117" s="249"/>
      <c r="F117" s="249"/>
      <c r="G117" s="249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16"/>
      <c r="Z117" s="216"/>
      <c r="AA117" s="216"/>
      <c r="AB117" s="216"/>
      <c r="AC117" s="216"/>
      <c r="AD117" s="216"/>
      <c r="AE117" s="216"/>
      <c r="AF117" s="216"/>
      <c r="AG117" s="216" t="s">
        <v>251</v>
      </c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48" t="str">
        <f>C117</f>
        <v>s provedením lože z kameniva drceného, s vyplněním spár, s dvojitým hutněním a se smetením přebytečného materiálu na krajnici. S dodáním hmot pro lože a výplň spár.</v>
      </c>
      <c r="BB117" s="216"/>
      <c r="BC117" s="216"/>
      <c r="BD117" s="216"/>
      <c r="BE117" s="216"/>
      <c r="BF117" s="216"/>
      <c r="BG117" s="216"/>
      <c r="BH117" s="216"/>
    </row>
    <row r="118" spans="1:60" outlineLevel="1" x14ac:dyDescent="0.2">
      <c r="A118" s="223"/>
      <c r="B118" s="224"/>
      <c r="C118" s="263" t="s">
        <v>709</v>
      </c>
      <c r="D118" s="228"/>
      <c r="E118" s="229">
        <v>58.9</v>
      </c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16"/>
      <c r="Z118" s="216"/>
      <c r="AA118" s="216"/>
      <c r="AB118" s="216"/>
      <c r="AC118" s="216"/>
      <c r="AD118" s="216"/>
      <c r="AE118" s="216"/>
      <c r="AF118" s="216"/>
      <c r="AG118" s="216" t="s">
        <v>253</v>
      </c>
      <c r="AH118" s="216">
        <v>0</v>
      </c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outlineLevel="1" x14ac:dyDescent="0.2">
      <c r="A119" s="241">
        <v>31</v>
      </c>
      <c r="B119" s="242" t="s">
        <v>710</v>
      </c>
      <c r="C119" s="261" t="s">
        <v>711</v>
      </c>
      <c r="D119" s="243" t="s">
        <v>329</v>
      </c>
      <c r="E119" s="244">
        <v>18.850000000000001</v>
      </c>
      <c r="F119" s="245"/>
      <c r="G119" s="246">
        <f>ROUND(E119*F119,2)</f>
        <v>0</v>
      </c>
      <c r="H119" s="245"/>
      <c r="I119" s="246">
        <f>ROUND(E119*H119,2)</f>
        <v>0</v>
      </c>
      <c r="J119" s="245"/>
      <c r="K119" s="246">
        <f>ROUND(E119*J119,2)</f>
        <v>0</v>
      </c>
      <c r="L119" s="246">
        <v>21</v>
      </c>
      <c r="M119" s="246">
        <f>G119*(1+L119/100)</f>
        <v>0</v>
      </c>
      <c r="N119" s="246">
        <v>3.3E-4</v>
      </c>
      <c r="O119" s="246">
        <f>ROUND(E119*N119,2)</f>
        <v>0.01</v>
      </c>
      <c r="P119" s="246">
        <v>0</v>
      </c>
      <c r="Q119" s="246">
        <f>ROUND(E119*P119,2)</f>
        <v>0</v>
      </c>
      <c r="R119" s="246" t="s">
        <v>707</v>
      </c>
      <c r="S119" s="246" t="s">
        <v>246</v>
      </c>
      <c r="T119" s="247" t="s">
        <v>247</v>
      </c>
      <c r="U119" s="226">
        <v>0.41</v>
      </c>
      <c r="V119" s="226">
        <f>ROUND(E119*U119,2)</f>
        <v>7.73</v>
      </c>
      <c r="W119" s="226"/>
      <c r="X119" s="226" t="s">
        <v>248</v>
      </c>
      <c r="Y119" s="216"/>
      <c r="Z119" s="216"/>
      <c r="AA119" s="216"/>
      <c r="AB119" s="216"/>
      <c r="AC119" s="216"/>
      <c r="AD119" s="216"/>
      <c r="AE119" s="216"/>
      <c r="AF119" s="216"/>
      <c r="AG119" s="216" t="s">
        <v>249</v>
      </c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outlineLevel="1" x14ac:dyDescent="0.2">
      <c r="A120" s="223"/>
      <c r="B120" s="224"/>
      <c r="C120" s="263" t="s">
        <v>712</v>
      </c>
      <c r="D120" s="228"/>
      <c r="E120" s="229">
        <v>18.850000000000001</v>
      </c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16"/>
      <c r="Z120" s="216"/>
      <c r="AA120" s="216"/>
      <c r="AB120" s="216"/>
      <c r="AC120" s="216"/>
      <c r="AD120" s="216"/>
      <c r="AE120" s="216"/>
      <c r="AF120" s="216"/>
      <c r="AG120" s="216" t="s">
        <v>253</v>
      </c>
      <c r="AH120" s="216">
        <v>0</v>
      </c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</row>
    <row r="121" spans="1:60" ht="22.5" outlineLevel="1" x14ac:dyDescent="0.2">
      <c r="A121" s="241">
        <v>32</v>
      </c>
      <c r="B121" s="242" t="s">
        <v>713</v>
      </c>
      <c r="C121" s="261" t="s">
        <v>714</v>
      </c>
      <c r="D121" s="243" t="s">
        <v>334</v>
      </c>
      <c r="E121" s="244">
        <v>60.078000000000003</v>
      </c>
      <c r="F121" s="245"/>
      <c r="G121" s="246">
        <f>ROUND(E121*F121,2)</f>
        <v>0</v>
      </c>
      <c r="H121" s="245"/>
      <c r="I121" s="246">
        <f>ROUND(E121*H121,2)</f>
        <v>0</v>
      </c>
      <c r="J121" s="245"/>
      <c r="K121" s="246">
        <f>ROUND(E121*J121,2)</f>
        <v>0</v>
      </c>
      <c r="L121" s="246">
        <v>21</v>
      </c>
      <c r="M121" s="246">
        <f>G121*(1+L121/100)</f>
        <v>0</v>
      </c>
      <c r="N121" s="246">
        <v>0.129</v>
      </c>
      <c r="O121" s="246">
        <f>ROUND(E121*N121,2)</f>
        <v>7.75</v>
      </c>
      <c r="P121" s="246">
        <v>0</v>
      </c>
      <c r="Q121" s="246">
        <f>ROUND(E121*P121,2)</f>
        <v>0</v>
      </c>
      <c r="R121" s="246" t="s">
        <v>316</v>
      </c>
      <c r="S121" s="246" t="s">
        <v>246</v>
      </c>
      <c r="T121" s="247" t="s">
        <v>247</v>
      </c>
      <c r="U121" s="226">
        <v>0</v>
      </c>
      <c r="V121" s="226">
        <f>ROUND(E121*U121,2)</f>
        <v>0</v>
      </c>
      <c r="W121" s="226"/>
      <c r="X121" s="226" t="s">
        <v>317</v>
      </c>
      <c r="Y121" s="216"/>
      <c r="Z121" s="216"/>
      <c r="AA121" s="216"/>
      <c r="AB121" s="216"/>
      <c r="AC121" s="216"/>
      <c r="AD121" s="216"/>
      <c r="AE121" s="216"/>
      <c r="AF121" s="216"/>
      <c r="AG121" s="216" t="s">
        <v>318</v>
      </c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outlineLevel="1" x14ac:dyDescent="0.2">
      <c r="A122" s="223"/>
      <c r="B122" s="224"/>
      <c r="C122" s="263" t="s">
        <v>715</v>
      </c>
      <c r="D122" s="228"/>
      <c r="E122" s="229">
        <v>60.078000000000003</v>
      </c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16"/>
      <c r="Z122" s="216"/>
      <c r="AA122" s="216"/>
      <c r="AB122" s="216"/>
      <c r="AC122" s="216"/>
      <c r="AD122" s="216"/>
      <c r="AE122" s="216"/>
      <c r="AF122" s="216"/>
      <c r="AG122" s="216" t="s">
        <v>253</v>
      </c>
      <c r="AH122" s="216">
        <v>0</v>
      </c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x14ac:dyDescent="0.2">
      <c r="A123" s="231" t="s">
        <v>240</v>
      </c>
      <c r="B123" s="232" t="s">
        <v>136</v>
      </c>
      <c r="C123" s="260" t="s">
        <v>137</v>
      </c>
      <c r="D123" s="233"/>
      <c r="E123" s="234"/>
      <c r="F123" s="235"/>
      <c r="G123" s="235">
        <f>SUMIF(AG124:AG129,"&lt;&gt;NOR",G124:G129)</f>
        <v>0</v>
      </c>
      <c r="H123" s="235"/>
      <c r="I123" s="235">
        <f>SUM(I124:I129)</f>
        <v>0</v>
      </c>
      <c r="J123" s="235"/>
      <c r="K123" s="235">
        <f>SUM(K124:K129)</f>
        <v>0</v>
      </c>
      <c r="L123" s="235"/>
      <c r="M123" s="235">
        <f>SUM(M124:M129)</f>
        <v>0</v>
      </c>
      <c r="N123" s="235"/>
      <c r="O123" s="235">
        <f>SUM(O124:O129)</f>
        <v>0.26</v>
      </c>
      <c r="P123" s="235"/>
      <c r="Q123" s="235">
        <f>SUM(Q124:Q129)</f>
        <v>0</v>
      </c>
      <c r="R123" s="235"/>
      <c r="S123" s="235"/>
      <c r="T123" s="236"/>
      <c r="U123" s="230"/>
      <c r="V123" s="230">
        <f>SUM(V124:V129)</f>
        <v>20.75</v>
      </c>
      <c r="W123" s="230"/>
      <c r="X123" s="230"/>
      <c r="AG123" t="s">
        <v>241</v>
      </c>
    </row>
    <row r="124" spans="1:60" outlineLevel="1" x14ac:dyDescent="0.2">
      <c r="A124" s="241">
        <v>33</v>
      </c>
      <c r="B124" s="242" t="s">
        <v>716</v>
      </c>
      <c r="C124" s="261" t="s">
        <v>717</v>
      </c>
      <c r="D124" s="243" t="s">
        <v>334</v>
      </c>
      <c r="E124" s="244">
        <v>22.75</v>
      </c>
      <c r="F124" s="245"/>
      <c r="G124" s="246">
        <f>ROUND(E124*F124,2)</f>
        <v>0</v>
      </c>
      <c r="H124" s="245"/>
      <c r="I124" s="246">
        <f>ROUND(E124*H124,2)</f>
        <v>0</v>
      </c>
      <c r="J124" s="245"/>
      <c r="K124" s="246">
        <f>ROUND(E124*J124,2)</f>
        <v>0</v>
      </c>
      <c r="L124" s="246">
        <v>21</v>
      </c>
      <c r="M124" s="246">
        <f>G124*(1+L124/100)</f>
        <v>0</v>
      </c>
      <c r="N124" s="246">
        <v>6.0299999999999998E-3</v>
      </c>
      <c r="O124" s="246">
        <f>ROUND(E124*N124,2)</f>
        <v>0.14000000000000001</v>
      </c>
      <c r="P124" s="246">
        <v>0</v>
      </c>
      <c r="Q124" s="246">
        <f>ROUND(E124*P124,2)</f>
        <v>0</v>
      </c>
      <c r="R124" s="246" t="s">
        <v>349</v>
      </c>
      <c r="S124" s="246" t="s">
        <v>246</v>
      </c>
      <c r="T124" s="247" t="s">
        <v>247</v>
      </c>
      <c r="U124" s="226">
        <v>0.49299999999999999</v>
      </c>
      <c r="V124" s="226">
        <f>ROUND(E124*U124,2)</f>
        <v>11.22</v>
      </c>
      <c r="W124" s="226"/>
      <c r="X124" s="226" t="s">
        <v>248</v>
      </c>
      <c r="Y124" s="216"/>
      <c r="Z124" s="216"/>
      <c r="AA124" s="216"/>
      <c r="AB124" s="216"/>
      <c r="AC124" s="216"/>
      <c r="AD124" s="216"/>
      <c r="AE124" s="216"/>
      <c r="AF124" s="216"/>
      <c r="AG124" s="216" t="s">
        <v>249</v>
      </c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outlineLevel="1" x14ac:dyDescent="0.2">
      <c r="A125" s="223"/>
      <c r="B125" s="224"/>
      <c r="C125" s="262" t="s">
        <v>718</v>
      </c>
      <c r="D125" s="249"/>
      <c r="E125" s="249"/>
      <c r="F125" s="249"/>
      <c r="G125" s="249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16"/>
      <c r="Z125" s="216"/>
      <c r="AA125" s="216"/>
      <c r="AB125" s="216"/>
      <c r="AC125" s="216"/>
      <c r="AD125" s="216"/>
      <c r="AE125" s="216"/>
      <c r="AF125" s="216"/>
      <c r="AG125" s="216" t="s">
        <v>251</v>
      </c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48" t="str">
        <f>C125</f>
        <v>nanesení lepicího tmelu na izolační desky, nalepení desek a zajištění talířovými hmoždinkami (6 ks/m2). Bez povrchové úpravy desek.</v>
      </c>
      <c r="BB125" s="216"/>
      <c r="BC125" s="216"/>
      <c r="BD125" s="216"/>
      <c r="BE125" s="216"/>
      <c r="BF125" s="216"/>
      <c r="BG125" s="216"/>
      <c r="BH125" s="216"/>
    </row>
    <row r="126" spans="1:60" outlineLevel="1" x14ac:dyDescent="0.2">
      <c r="A126" s="223"/>
      <c r="B126" s="224"/>
      <c r="C126" s="263" t="s">
        <v>719</v>
      </c>
      <c r="D126" s="228"/>
      <c r="E126" s="229">
        <v>22.75</v>
      </c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16"/>
      <c r="Z126" s="216"/>
      <c r="AA126" s="216"/>
      <c r="AB126" s="216"/>
      <c r="AC126" s="216"/>
      <c r="AD126" s="216"/>
      <c r="AE126" s="216"/>
      <c r="AF126" s="216"/>
      <c r="AG126" s="216" t="s">
        <v>253</v>
      </c>
      <c r="AH126" s="216">
        <v>0</v>
      </c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ht="22.5" outlineLevel="1" x14ac:dyDescent="0.2">
      <c r="A127" s="241">
        <v>34</v>
      </c>
      <c r="B127" s="242" t="s">
        <v>720</v>
      </c>
      <c r="C127" s="261" t="s">
        <v>721</v>
      </c>
      <c r="D127" s="243" t="s">
        <v>334</v>
      </c>
      <c r="E127" s="244">
        <v>7.5895000000000001</v>
      </c>
      <c r="F127" s="245"/>
      <c r="G127" s="246">
        <f>ROUND(E127*F127,2)</f>
        <v>0</v>
      </c>
      <c r="H127" s="245"/>
      <c r="I127" s="246">
        <f>ROUND(E127*H127,2)</f>
        <v>0</v>
      </c>
      <c r="J127" s="245"/>
      <c r="K127" s="246">
        <f>ROUND(E127*J127,2)</f>
        <v>0</v>
      </c>
      <c r="L127" s="246">
        <v>21</v>
      </c>
      <c r="M127" s="246">
        <f>G127*(1+L127/100)</f>
        <v>0</v>
      </c>
      <c r="N127" s="246">
        <v>1.602E-2</v>
      </c>
      <c r="O127" s="246">
        <f>ROUND(E127*N127,2)</f>
        <v>0.12</v>
      </c>
      <c r="P127" s="246">
        <v>0</v>
      </c>
      <c r="Q127" s="246">
        <f>ROUND(E127*P127,2)</f>
        <v>0</v>
      </c>
      <c r="R127" s="246" t="s">
        <v>349</v>
      </c>
      <c r="S127" s="246" t="s">
        <v>246</v>
      </c>
      <c r="T127" s="247" t="s">
        <v>247</v>
      </c>
      <c r="U127" s="226">
        <v>1.2558</v>
      </c>
      <c r="V127" s="226">
        <f>ROUND(E127*U127,2)</f>
        <v>9.5299999999999994</v>
      </c>
      <c r="W127" s="226"/>
      <c r="X127" s="226" t="s">
        <v>248</v>
      </c>
      <c r="Y127" s="216"/>
      <c r="Z127" s="216"/>
      <c r="AA127" s="216"/>
      <c r="AB127" s="216"/>
      <c r="AC127" s="216"/>
      <c r="AD127" s="216"/>
      <c r="AE127" s="216"/>
      <c r="AF127" s="216"/>
      <c r="AG127" s="216" t="s">
        <v>249</v>
      </c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ht="22.5" outlineLevel="1" x14ac:dyDescent="0.2">
      <c r="A128" s="223"/>
      <c r="B128" s="224"/>
      <c r="C128" s="262" t="s">
        <v>722</v>
      </c>
      <c r="D128" s="249"/>
      <c r="E128" s="249"/>
      <c r="F128" s="249"/>
      <c r="G128" s="249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16"/>
      <c r="Z128" s="216"/>
      <c r="AA128" s="216"/>
      <c r="AB128" s="216"/>
      <c r="AC128" s="216"/>
      <c r="AD128" s="216"/>
      <c r="AE128" s="216"/>
      <c r="AF128" s="216"/>
      <c r="AG128" s="216" t="s">
        <v>251</v>
      </c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48" t="str">
        <f>C128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28" s="216"/>
      <c r="BC128" s="216"/>
      <c r="BD128" s="216"/>
      <c r="BE128" s="216"/>
      <c r="BF128" s="216"/>
      <c r="BG128" s="216"/>
      <c r="BH128" s="216"/>
    </row>
    <row r="129" spans="1:60" outlineLevel="1" x14ac:dyDescent="0.2">
      <c r="A129" s="223"/>
      <c r="B129" s="224"/>
      <c r="C129" s="263" t="s">
        <v>723</v>
      </c>
      <c r="D129" s="228"/>
      <c r="E129" s="229">
        <v>7.5895000000000001</v>
      </c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16"/>
      <c r="Z129" s="216"/>
      <c r="AA129" s="216"/>
      <c r="AB129" s="216"/>
      <c r="AC129" s="216"/>
      <c r="AD129" s="216"/>
      <c r="AE129" s="216"/>
      <c r="AF129" s="216"/>
      <c r="AG129" s="216" t="s">
        <v>253</v>
      </c>
      <c r="AH129" s="216">
        <v>0</v>
      </c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x14ac:dyDescent="0.2">
      <c r="A130" s="231" t="s">
        <v>240</v>
      </c>
      <c r="B130" s="232" t="s">
        <v>138</v>
      </c>
      <c r="C130" s="260" t="s">
        <v>139</v>
      </c>
      <c r="D130" s="233"/>
      <c r="E130" s="234"/>
      <c r="F130" s="235"/>
      <c r="G130" s="235">
        <f>SUMIF(AG131:AG178,"&lt;&gt;NOR",G131:G178)</f>
        <v>0</v>
      </c>
      <c r="H130" s="235"/>
      <c r="I130" s="235">
        <f>SUM(I131:I178)</f>
        <v>0</v>
      </c>
      <c r="J130" s="235"/>
      <c r="K130" s="235">
        <f>SUM(K131:K178)</f>
        <v>0</v>
      </c>
      <c r="L130" s="235"/>
      <c r="M130" s="235">
        <f>SUM(M131:M178)</f>
        <v>0</v>
      </c>
      <c r="N130" s="235"/>
      <c r="O130" s="235">
        <f>SUM(O131:O178)</f>
        <v>36.76</v>
      </c>
      <c r="P130" s="235"/>
      <c r="Q130" s="235">
        <f>SUM(Q131:Q178)</f>
        <v>0</v>
      </c>
      <c r="R130" s="235"/>
      <c r="S130" s="235"/>
      <c r="T130" s="236"/>
      <c r="U130" s="230"/>
      <c r="V130" s="230">
        <f>SUM(V131:V178)</f>
        <v>76.61</v>
      </c>
      <c r="W130" s="230"/>
      <c r="X130" s="230"/>
      <c r="AG130" t="s">
        <v>241</v>
      </c>
    </row>
    <row r="131" spans="1:60" outlineLevel="1" x14ac:dyDescent="0.2">
      <c r="A131" s="241">
        <v>35</v>
      </c>
      <c r="B131" s="242" t="s">
        <v>460</v>
      </c>
      <c r="C131" s="261" t="s">
        <v>461</v>
      </c>
      <c r="D131" s="243" t="s">
        <v>244</v>
      </c>
      <c r="E131" s="244">
        <v>1.9995000000000001</v>
      </c>
      <c r="F131" s="245"/>
      <c r="G131" s="246">
        <f>ROUND(E131*F131,2)</f>
        <v>0</v>
      </c>
      <c r="H131" s="245"/>
      <c r="I131" s="246">
        <f>ROUND(E131*H131,2)</f>
        <v>0</v>
      </c>
      <c r="J131" s="245"/>
      <c r="K131" s="246">
        <f>ROUND(E131*J131,2)</f>
        <v>0</v>
      </c>
      <c r="L131" s="246">
        <v>21</v>
      </c>
      <c r="M131" s="246">
        <f>G131*(1+L131/100)</f>
        <v>0</v>
      </c>
      <c r="N131" s="246">
        <v>2.5249999999999999</v>
      </c>
      <c r="O131" s="246">
        <f>ROUND(E131*N131,2)</f>
        <v>5.05</v>
      </c>
      <c r="P131" s="246">
        <v>0</v>
      </c>
      <c r="Q131" s="246">
        <f>ROUND(E131*P131,2)</f>
        <v>0</v>
      </c>
      <c r="R131" s="246" t="s">
        <v>349</v>
      </c>
      <c r="S131" s="246" t="s">
        <v>246</v>
      </c>
      <c r="T131" s="247" t="s">
        <v>247</v>
      </c>
      <c r="U131" s="226">
        <v>3.2130000000000001</v>
      </c>
      <c r="V131" s="226">
        <f>ROUND(E131*U131,2)</f>
        <v>6.42</v>
      </c>
      <c r="W131" s="226"/>
      <c r="X131" s="226" t="s">
        <v>248</v>
      </c>
      <c r="Y131" s="216"/>
      <c r="Z131" s="216"/>
      <c r="AA131" s="216"/>
      <c r="AB131" s="216"/>
      <c r="AC131" s="216"/>
      <c r="AD131" s="216"/>
      <c r="AE131" s="216"/>
      <c r="AF131" s="216"/>
      <c r="AG131" s="216" t="s">
        <v>249</v>
      </c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outlineLevel="1" x14ac:dyDescent="0.2">
      <c r="A132" s="223"/>
      <c r="B132" s="224"/>
      <c r="C132" s="262" t="s">
        <v>462</v>
      </c>
      <c r="D132" s="249"/>
      <c r="E132" s="249"/>
      <c r="F132" s="249"/>
      <c r="G132" s="249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16"/>
      <c r="Z132" s="216"/>
      <c r="AA132" s="216"/>
      <c r="AB132" s="216"/>
      <c r="AC132" s="216"/>
      <c r="AD132" s="216"/>
      <c r="AE132" s="216"/>
      <c r="AF132" s="216"/>
      <c r="AG132" s="216" t="s">
        <v>251</v>
      </c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outlineLevel="1" x14ac:dyDescent="0.2">
      <c r="A133" s="223"/>
      <c r="B133" s="224"/>
      <c r="C133" s="264" t="s">
        <v>463</v>
      </c>
      <c r="D133" s="250"/>
      <c r="E133" s="250"/>
      <c r="F133" s="250"/>
      <c r="G133" s="250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16"/>
      <c r="Z133" s="216"/>
      <c r="AA133" s="216"/>
      <c r="AB133" s="216"/>
      <c r="AC133" s="216"/>
      <c r="AD133" s="216"/>
      <c r="AE133" s="216"/>
      <c r="AF133" s="216"/>
      <c r="AG133" s="216" t="s">
        <v>284</v>
      </c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outlineLevel="1" x14ac:dyDescent="0.2">
      <c r="A134" s="223"/>
      <c r="B134" s="224"/>
      <c r="C134" s="263" t="s">
        <v>724</v>
      </c>
      <c r="D134" s="228"/>
      <c r="E134" s="229">
        <v>1.9995000000000001</v>
      </c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16"/>
      <c r="Z134" s="216"/>
      <c r="AA134" s="216"/>
      <c r="AB134" s="216"/>
      <c r="AC134" s="216"/>
      <c r="AD134" s="216"/>
      <c r="AE134" s="216"/>
      <c r="AF134" s="216"/>
      <c r="AG134" s="216" t="s">
        <v>253</v>
      </c>
      <c r="AH134" s="216">
        <v>0</v>
      </c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outlineLevel="1" x14ac:dyDescent="0.2">
      <c r="A135" s="241">
        <v>36</v>
      </c>
      <c r="B135" s="242" t="s">
        <v>725</v>
      </c>
      <c r="C135" s="261" t="s">
        <v>726</v>
      </c>
      <c r="D135" s="243" t="s">
        <v>244</v>
      </c>
      <c r="E135" s="244">
        <v>3.1342500000000002</v>
      </c>
      <c r="F135" s="245"/>
      <c r="G135" s="246">
        <f>ROUND(E135*F135,2)</f>
        <v>0</v>
      </c>
      <c r="H135" s="245"/>
      <c r="I135" s="246">
        <f>ROUND(E135*H135,2)</f>
        <v>0</v>
      </c>
      <c r="J135" s="245"/>
      <c r="K135" s="246">
        <f>ROUND(E135*J135,2)</f>
        <v>0</v>
      </c>
      <c r="L135" s="246">
        <v>21</v>
      </c>
      <c r="M135" s="246">
        <f>G135*(1+L135/100)</f>
        <v>0</v>
      </c>
      <c r="N135" s="246">
        <v>2.5249999999999999</v>
      </c>
      <c r="O135" s="246">
        <f>ROUND(E135*N135,2)</f>
        <v>7.91</v>
      </c>
      <c r="P135" s="246">
        <v>0</v>
      </c>
      <c r="Q135" s="246">
        <f>ROUND(E135*P135,2)</f>
        <v>0</v>
      </c>
      <c r="R135" s="246" t="s">
        <v>349</v>
      </c>
      <c r="S135" s="246" t="s">
        <v>246</v>
      </c>
      <c r="T135" s="247" t="s">
        <v>247</v>
      </c>
      <c r="U135" s="226">
        <v>3.2130000000000001</v>
      </c>
      <c r="V135" s="226">
        <f>ROUND(E135*U135,2)</f>
        <v>10.07</v>
      </c>
      <c r="W135" s="226"/>
      <c r="X135" s="226" t="s">
        <v>248</v>
      </c>
      <c r="Y135" s="216"/>
      <c r="Z135" s="216"/>
      <c r="AA135" s="216"/>
      <c r="AB135" s="216"/>
      <c r="AC135" s="216"/>
      <c r="AD135" s="216"/>
      <c r="AE135" s="216"/>
      <c r="AF135" s="216"/>
      <c r="AG135" s="216" t="s">
        <v>249</v>
      </c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outlineLevel="1" x14ac:dyDescent="0.2">
      <c r="A136" s="223"/>
      <c r="B136" s="224"/>
      <c r="C136" s="262" t="s">
        <v>462</v>
      </c>
      <c r="D136" s="249"/>
      <c r="E136" s="249"/>
      <c r="F136" s="249"/>
      <c r="G136" s="249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16"/>
      <c r="Z136" s="216"/>
      <c r="AA136" s="216"/>
      <c r="AB136" s="216"/>
      <c r="AC136" s="216"/>
      <c r="AD136" s="216"/>
      <c r="AE136" s="216"/>
      <c r="AF136" s="216"/>
      <c r="AG136" s="216" t="s">
        <v>251</v>
      </c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outlineLevel="1" x14ac:dyDescent="0.2">
      <c r="A137" s="223"/>
      <c r="B137" s="224"/>
      <c r="C137" s="264" t="s">
        <v>463</v>
      </c>
      <c r="D137" s="250"/>
      <c r="E137" s="250"/>
      <c r="F137" s="250"/>
      <c r="G137" s="250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16"/>
      <c r="Z137" s="216"/>
      <c r="AA137" s="216"/>
      <c r="AB137" s="216"/>
      <c r="AC137" s="216"/>
      <c r="AD137" s="216"/>
      <c r="AE137" s="216"/>
      <c r="AF137" s="216"/>
      <c r="AG137" s="216" t="s">
        <v>284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outlineLevel="1" x14ac:dyDescent="0.2">
      <c r="A138" s="223"/>
      <c r="B138" s="224"/>
      <c r="C138" s="263" t="s">
        <v>727</v>
      </c>
      <c r="D138" s="228"/>
      <c r="E138" s="229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16"/>
      <c r="Z138" s="216"/>
      <c r="AA138" s="216"/>
      <c r="AB138" s="216"/>
      <c r="AC138" s="216"/>
      <c r="AD138" s="216"/>
      <c r="AE138" s="216"/>
      <c r="AF138" s="216"/>
      <c r="AG138" s="216" t="s">
        <v>253</v>
      </c>
      <c r="AH138" s="216">
        <v>0</v>
      </c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outlineLevel="1" x14ac:dyDescent="0.2">
      <c r="A139" s="223"/>
      <c r="B139" s="224"/>
      <c r="C139" s="263" t="s">
        <v>728</v>
      </c>
      <c r="D139" s="228"/>
      <c r="E139" s="229">
        <v>3.53925</v>
      </c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16"/>
      <c r="Z139" s="216"/>
      <c r="AA139" s="216"/>
      <c r="AB139" s="216"/>
      <c r="AC139" s="216"/>
      <c r="AD139" s="216"/>
      <c r="AE139" s="216"/>
      <c r="AF139" s="216"/>
      <c r="AG139" s="216" t="s">
        <v>253</v>
      </c>
      <c r="AH139" s="216">
        <v>0</v>
      </c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23"/>
      <c r="B140" s="224"/>
      <c r="C140" s="263" t="s">
        <v>729</v>
      </c>
      <c r="D140" s="228"/>
      <c r="E140" s="229">
        <v>-6.0749999999999998E-2</v>
      </c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16"/>
      <c r="Z140" s="216"/>
      <c r="AA140" s="216"/>
      <c r="AB140" s="216"/>
      <c r="AC140" s="216"/>
      <c r="AD140" s="216"/>
      <c r="AE140" s="216"/>
      <c r="AF140" s="216"/>
      <c r="AG140" s="216" t="s">
        <v>253</v>
      </c>
      <c r="AH140" s="216">
        <v>0</v>
      </c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outlineLevel="1" x14ac:dyDescent="0.2">
      <c r="A141" s="223"/>
      <c r="B141" s="224"/>
      <c r="C141" s="263" t="s">
        <v>730</v>
      </c>
      <c r="D141" s="228"/>
      <c r="E141" s="229">
        <v>-0.34425</v>
      </c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16"/>
      <c r="Z141" s="216"/>
      <c r="AA141" s="216"/>
      <c r="AB141" s="216"/>
      <c r="AC141" s="216"/>
      <c r="AD141" s="216"/>
      <c r="AE141" s="216"/>
      <c r="AF141" s="216"/>
      <c r="AG141" s="216" t="s">
        <v>253</v>
      </c>
      <c r="AH141" s="216">
        <v>0</v>
      </c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41">
        <v>37</v>
      </c>
      <c r="B142" s="242" t="s">
        <v>731</v>
      </c>
      <c r="C142" s="261" t="s">
        <v>732</v>
      </c>
      <c r="D142" s="243" t="s">
        <v>244</v>
      </c>
      <c r="E142" s="244">
        <v>1.204</v>
      </c>
      <c r="F142" s="245"/>
      <c r="G142" s="246">
        <f>ROUND(E142*F142,2)</f>
        <v>0</v>
      </c>
      <c r="H142" s="245"/>
      <c r="I142" s="246">
        <f>ROUND(E142*H142,2)</f>
        <v>0</v>
      </c>
      <c r="J142" s="245"/>
      <c r="K142" s="246">
        <f>ROUND(E142*J142,2)</f>
        <v>0</v>
      </c>
      <c r="L142" s="246">
        <v>21</v>
      </c>
      <c r="M142" s="246">
        <f>G142*(1+L142/100)</f>
        <v>0</v>
      </c>
      <c r="N142" s="246">
        <v>2.5249999999999999</v>
      </c>
      <c r="O142" s="246">
        <f>ROUND(E142*N142,2)</f>
        <v>3.04</v>
      </c>
      <c r="P142" s="246">
        <v>0</v>
      </c>
      <c r="Q142" s="246">
        <f>ROUND(E142*P142,2)</f>
        <v>0</v>
      </c>
      <c r="R142" s="246" t="s">
        <v>349</v>
      </c>
      <c r="S142" s="246" t="s">
        <v>246</v>
      </c>
      <c r="T142" s="247" t="s">
        <v>247</v>
      </c>
      <c r="U142" s="226">
        <v>2.3170000000000002</v>
      </c>
      <c r="V142" s="226">
        <f>ROUND(E142*U142,2)</f>
        <v>2.79</v>
      </c>
      <c r="W142" s="226"/>
      <c r="X142" s="226" t="s">
        <v>248</v>
      </c>
      <c r="Y142" s="216"/>
      <c r="Z142" s="216"/>
      <c r="AA142" s="216"/>
      <c r="AB142" s="216"/>
      <c r="AC142" s="216"/>
      <c r="AD142" s="216"/>
      <c r="AE142" s="216"/>
      <c r="AF142" s="216"/>
      <c r="AG142" s="216" t="s">
        <v>249</v>
      </c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23"/>
      <c r="B143" s="224"/>
      <c r="C143" s="262" t="s">
        <v>462</v>
      </c>
      <c r="D143" s="249"/>
      <c r="E143" s="249"/>
      <c r="F143" s="249"/>
      <c r="G143" s="249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16"/>
      <c r="Z143" s="216"/>
      <c r="AA143" s="216"/>
      <c r="AB143" s="216"/>
      <c r="AC143" s="216"/>
      <c r="AD143" s="216"/>
      <c r="AE143" s="216"/>
      <c r="AF143" s="216"/>
      <c r="AG143" s="216" t="s">
        <v>251</v>
      </c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outlineLevel="1" x14ac:dyDescent="0.2">
      <c r="A144" s="223"/>
      <c r="B144" s="224"/>
      <c r="C144" s="264" t="s">
        <v>463</v>
      </c>
      <c r="D144" s="250"/>
      <c r="E144" s="250"/>
      <c r="F144" s="250"/>
      <c r="G144" s="250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16"/>
      <c r="Z144" s="216"/>
      <c r="AA144" s="216"/>
      <c r="AB144" s="216"/>
      <c r="AC144" s="216"/>
      <c r="AD144" s="216"/>
      <c r="AE144" s="216"/>
      <c r="AF144" s="216"/>
      <c r="AG144" s="216" t="s">
        <v>284</v>
      </c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23"/>
      <c r="B145" s="224"/>
      <c r="C145" s="263" t="s">
        <v>733</v>
      </c>
      <c r="D145" s="228"/>
      <c r="E145" s="229">
        <v>1.204</v>
      </c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16"/>
      <c r="Z145" s="216"/>
      <c r="AA145" s="216"/>
      <c r="AB145" s="216"/>
      <c r="AC145" s="216"/>
      <c r="AD145" s="216"/>
      <c r="AE145" s="216"/>
      <c r="AF145" s="216"/>
      <c r="AG145" s="216" t="s">
        <v>253</v>
      </c>
      <c r="AH145" s="216">
        <v>0</v>
      </c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outlineLevel="1" x14ac:dyDescent="0.2">
      <c r="A146" s="241">
        <v>38</v>
      </c>
      <c r="B146" s="242" t="s">
        <v>734</v>
      </c>
      <c r="C146" s="261" t="s">
        <v>735</v>
      </c>
      <c r="D146" s="243" t="s">
        <v>244</v>
      </c>
      <c r="E146" s="244">
        <v>1.1487499999999999</v>
      </c>
      <c r="F146" s="245"/>
      <c r="G146" s="246">
        <f>ROUND(E146*F146,2)</f>
        <v>0</v>
      </c>
      <c r="H146" s="245"/>
      <c r="I146" s="246">
        <f>ROUND(E146*H146,2)</f>
        <v>0</v>
      </c>
      <c r="J146" s="245"/>
      <c r="K146" s="246">
        <f>ROUND(E146*J146,2)</f>
        <v>0</v>
      </c>
      <c r="L146" s="246">
        <v>21</v>
      </c>
      <c r="M146" s="246">
        <f>G146*(1+L146/100)</f>
        <v>0</v>
      </c>
      <c r="N146" s="246">
        <v>2.5249999999999999</v>
      </c>
      <c r="O146" s="246">
        <f>ROUND(E146*N146,2)</f>
        <v>2.9</v>
      </c>
      <c r="P146" s="246">
        <v>0</v>
      </c>
      <c r="Q146" s="246">
        <f>ROUND(E146*P146,2)</f>
        <v>0</v>
      </c>
      <c r="R146" s="246" t="s">
        <v>349</v>
      </c>
      <c r="S146" s="246" t="s">
        <v>246</v>
      </c>
      <c r="T146" s="247" t="s">
        <v>247</v>
      </c>
      <c r="U146" s="226">
        <v>2.3170000000000002</v>
      </c>
      <c r="V146" s="226">
        <f>ROUND(E146*U146,2)</f>
        <v>2.66</v>
      </c>
      <c r="W146" s="226"/>
      <c r="X146" s="226" t="s">
        <v>248</v>
      </c>
      <c r="Y146" s="216"/>
      <c r="Z146" s="216"/>
      <c r="AA146" s="216"/>
      <c r="AB146" s="216"/>
      <c r="AC146" s="216"/>
      <c r="AD146" s="216"/>
      <c r="AE146" s="216"/>
      <c r="AF146" s="216"/>
      <c r="AG146" s="216" t="s">
        <v>249</v>
      </c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23"/>
      <c r="B147" s="224"/>
      <c r="C147" s="262" t="s">
        <v>462</v>
      </c>
      <c r="D147" s="249"/>
      <c r="E147" s="249"/>
      <c r="F147" s="249"/>
      <c r="G147" s="249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16"/>
      <c r="Z147" s="216"/>
      <c r="AA147" s="216"/>
      <c r="AB147" s="216"/>
      <c r="AC147" s="216"/>
      <c r="AD147" s="216"/>
      <c r="AE147" s="216"/>
      <c r="AF147" s="216"/>
      <c r="AG147" s="216" t="s">
        <v>251</v>
      </c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23"/>
      <c r="B148" s="224"/>
      <c r="C148" s="264" t="s">
        <v>463</v>
      </c>
      <c r="D148" s="250"/>
      <c r="E148" s="250"/>
      <c r="F148" s="250"/>
      <c r="G148" s="250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16"/>
      <c r="Z148" s="216"/>
      <c r="AA148" s="216"/>
      <c r="AB148" s="216"/>
      <c r="AC148" s="216"/>
      <c r="AD148" s="216"/>
      <c r="AE148" s="216"/>
      <c r="AF148" s="216"/>
      <c r="AG148" s="216" t="s">
        <v>284</v>
      </c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23"/>
      <c r="B149" s="224"/>
      <c r="C149" s="263" t="s">
        <v>736</v>
      </c>
      <c r="D149" s="228"/>
      <c r="E149" s="229">
        <v>1.1487499999999999</v>
      </c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16"/>
      <c r="Z149" s="216"/>
      <c r="AA149" s="216"/>
      <c r="AB149" s="216"/>
      <c r="AC149" s="216"/>
      <c r="AD149" s="216"/>
      <c r="AE149" s="216"/>
      <c r="AF149" s="216"/>
      <c r="AG149" s="216" t="s">
        <v>253</v>
      </c>
      <c r="AH149" s="216">
        <v>0</v>
      </c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ht="22.5" outlineLevel="1" x14ac:dyDescent="0.2">
      <c r="A150" s="241">
        <v>39</v>
      </c>
      <c r="B150" s="242" t="s">
        <v>737</v>
      </c>
      <c r="C150" s="261" t="s">
        <v>738</v>
      </c>
      <c r="D150" s="243" t="s">
        <v>334</v>
      </c>
      <c r="E150" s="244">
        <v>39.99</v>
      </c>
      <c r="F150" s="245"/>
      <c r="G150" s="246">
        <f>ROUND(E150*F150,2)</f>
        <v>0</v>
      </c>
      <c r="H150" s="245"/>
      <c r="I150" s="246">
        <f>ROUND(E150*H150,2)</f>
        <v>0</v>
      </c>
      <c r="J150" s="245"/>
      <c r="K150" s="246">
        <f>ROUND(E150*J150,2)</f>
        <v>0</v>
      </c>
      <c r="L150" s="246">
        <v>21</v>
      </c>
      <c r="M150" s="246">
        <f>G150*(1+L150/100)</f>
        <v>0</v>
      </c>
      <c r="N150" s="246">
        <v>2.2000000000000001E-4</v>
      </c>
      <c r="O150" s="246">
        <f>ROUND(E150*N150,2)</f>
        <v>0.01</v>
      </c>
      <c r="P150" s="246">
        <v>0</v>
      </c>
      <c r="Q150" s="246">
        <f>ROUND(E150*P150,2)</f>
        <v>0</v>
      </c>
      <c r="R150" s="246" t="s">
        <v>349</v>
      </c>
      <c r="S150" s="246" t="s">
        <v>246</v>
      </c>
      <c r="T150" s="247" t="s">
        <v>247</v>
      </c>
      <c r="U150" s="226">
        <v>0.02</v>
      </c>
      <c r="V150" s="226">
        <f>ROUND(E150*U150,2)</f>
        <v>0.8</v>
      </c>
      <c r="W150" s="226"/>
      <c r="X150" s="226" t="s">
        <v>248</v>
      </c>
      <c r="Y150" s="216"/>
      <c r="Z150" s="216"/>
      <c r="AA150" s="216"/>
      <c r="AB150" s="216"/>
      <c r="AC150" s="216"/>
      <c r="AD150" s="216"/>
      <c r="AE150" s="216"/>
      <c r="AF150" s="216"/>
      <c r="AG150" s="216" t="s">
        <v>249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23"/>
      <c r="B151" s="224"/>
      <c r="C151" s="262" t="s">
        <v>462</v>
      </c>
      <c r="D151" s="249"/>
      <c r="E151" s="249"/>
      <c r="F151" s="249"/>
      <c r="G151" s="249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16"/>
      <c r="Z151" s="216"/>
      <c r="AA151" s="216"/>
      <c r="AB151" s="216"/>
      <c r="AC151" s="216"/>
      <c r="AD151" s="216"/>
      <c r="AE151" s="216"/>
      <c r="AF151" s="216"/>
      <c r="AG151" s="216" t="s">
        <v>251</v>
      </c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outlineLevel="1" x14ac:dyDescent="0.2">
      <c r="A152" s="223"/>
      <c r="B152" s="224"/>
      <c r="C152" s="263" t="s">
        <v>613</v>
      </c>
      <c r="D152" s="228"/>
      <c r="E152" s="229">
        <v>39.99</v>
      </c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16"/>
      <c r="Z152" s="216"/>
      <c r="AA152" s="216"/>
      <c r="AB152" s="216"/>
      <c r="AC152" s="216"/>
      <c r="AD152" s="216"/>
      <c r="AE152" s="216"/>
      <c r="AF152" s="216"/>
      <c r="AG152" s="216" t="s">
        <v>253</v>
      </c>
      <c r="AH152" s="216">
        <v>0</v>
      </c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41">
        <v>40</v>
      </c>
      <c r="B153" s="242" t="s">
        <v>739</v>
      </c>
      <c r="C153" s="261" t="s">
        <v>740</v>
      </c>
      <c r="D153" s="243" t="s">
        <v>334</v>
      </c>
      <c r="E153" s="244">
        <v>39.99</v>
      </c>
      <c r="F153" s="245"/>
      <c r="G153" s="246">
        <f>ROUND(E153*F153,2)</f>
        <v>0</v>
      </c>
      <c r="H153" s="245"/>
      <c r="I153" s="246">
        <f>ROUND(E153*H153,2)</f>
        <v>0</v>
      </c>
      <c r="J153" s="245"/>
      <c r="K153" s="246">
        <f>ROUND(E153*J153,2)</f>
        <v>0</v>
      </c>
      <c r="L153" s="246">
        <v>21</v>
      </c>
      <c r="M153" s="246">
        <f>G153*(1+L153/100)</f>
        <v>0</v>
      </c>
      <c r="N153" s="246">
        <v>0</v>
      </c>
      <c r="O153" s="246">
        <f>ROUND(E153*N153,2)</f>
        <v>0</v>
      </c>
      <c r="P153" s="246">
        <v>0</v>
      </c>
      <c r="Q153" s="246">
        <f>ROUND(E153*P153,2)</f>
        <v>0</v>
      </c>
      <c r="R153" s="246" t="s">
        <v>349</v>
      </c>
      <c r="S153" s="246" t="s">
        <v>246</v>
      </c>
      <c r="T153" s="247" t="s">
        <v>247</v>
      </c>
      <c r="U153" s="226">
        <v>0.17799999999999999</v>
      </c>
      <c r="V153" s="226">
        <f>ROUND(E153*U153,2)</f>
        <v>7.12</v>
      </c>
      <c r="W153" s="226"/>
      <c r="X153" s="226" t="s">
        <v>248</v>
      </c>
      <c r="Y153" s="216"/>
      <c r="Z153" s="216"/>
      <c r="AA153" s="216"/>
      <c r="AB153" s="216"/>
      <c r="AC153" s="216"/>
      <c r="AD153" s="216"/>
      <c r="AE153" s="216"/>
      <c r="AF153" s="216"/>
      <c r="AG153" s="216" t="s">
        <v>249</v>
      </c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outlineLevel="1" x14ac:dyDescent="0.2">
      <c r="A154" s="223"/>
      <c r="B154" s="224"/>
      <c r="C154" s="262" t="s">
        <v>462</v>
      </c>
      <c r="D154" s="249"/>
      <c r="E154" s="249"/>
      <c r="F154" s="249"/>
      <c r="G154" s="249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16"/>
      <c r="Z154" s="216"/>
      <c r="AA154" s="216"/>
      <c r="AB154" s="216"/>
      <c r="AC154" s="216"/>
      <c r="AD154" s="216"/>
      <c r="AE154" s="216"/>
      <c r="AF154" s="216"/>
      <c r="AG154" s="216" t="s">
        <v>251</v>
      </c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outlineLevel="1" x14ac:dyDescent="0.2">
      <c r="A155" s="223"/>
      <c r="B155" s="224"/>
      <c r="C155" s="263" t="s">
        <v>613</v>
      </c>
      <c r="D155" s="228"/>
      <c r="E155" s="229">
        <v>39.99</v>
      </c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16"/>
      <c r="Z155" s="216"/>
      <c r="AA155" s="216"/>
      <c r="AB155" s="216"/>
      <c r="AC155" s="216"/>
      <c r="AD155" s="216"/>
      <c r="AE155" s="216"/>
      <c r="AF155" s="216"/>
      <c r="AG155" s="216" t="s">
        <v>253</v>
      </c>
      <c r="AH155" s="216">
        <v>0</v>
      </c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41">
        <v>41</v>
      </c>
      <c r="B156" s="242" t="s">
        <v>741</v>
      </c>
      <c r="C156" s="261" t="s">
        <v>742</v>
      </c>
      <c r="D156" s="243" t="s">
        <v>244</v>
      </c>
      <c r="E156" s="244">
        <v>3.1342500000000002</v>
      </c>
      <c r="F156" s="245"/>
      <c r="G156" s="246">
        <f>ROUND(E156*F156,2)</f>
        <v>0</v>
      </c>
      <c r="H156" s="245"/>
      <c r="I156" s="246">
        <f>ROUND(E156*H156,2)</f>
        <v>0</v>
      </c>
      <c r="J156" s="245"/>
      <c r="K156" s="246">
        <f>ROUND(E156*J156,2)</f>
        <v>0</v>
      </c>
      <c r="L156" s="246">
        <v>21</v>
      </c>
      <c r="M156" s="246">
        <f>G156*(1+L156/100)</f>
        <v>0</v>
      </c>
      <c r="N156" s="246">
        <v>0.04</v>
      </c>
      <c r="O156" s="246">
        <f>ROUND(E156*N156,2)</f>
        <v>0.13</v>
      </c>
      <c r="P156" s="246">
        <v>0</v>
      </c>
      <c r="Q156" s="246">
        <f>ROUND(E156*P156,2)</f>
        <v>0</v>
      </c>
      <c r="R156" s="246" t="s">
        <v>349</v>
      </c>
      <c r="S156" s="246" t="s">
        <v>246</v>
      </c>
      <c r="T156" s="247" t="s">
        <v>247</v>
      </c>
      <c r="U156" s="226">
        <v>2.7</v>
      </c>
      <c r="V156" s="226">
        <f>ROUND(E156*U156,2)</f>
        <v>8.4600000000000009</v>
      </c>
      <c r="W156" s="226"/>
      <c r="X156" s="226" t="s">
        <v>248</v>
      </c>
      <c r="Y156" s="216"/>
      <c r="Z156" s="216"/>
      <c r="AA156" s="216"/>
      <c r="AB156" s="216"/>
      <c r="AC156" s="216"/>
      <c r="AD156" s="216"/>
      <c r="AE156" s="216"/>
      <c r="AF156" s="216"/>
      <c r="AG156" s="216" t="s">
        <v>249</v>
      </c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outlineLevel="1" x14ac:dyDescent="0.2">
      <c r="A157" s="223"/>
      <c r="B157" s="224"/>
      <c r="C157" s="262" t="s">
        <v>743</v>
      </c>
      <c r="D157" s="249"/>
      <c r="E157" s="249"/>
      <c r="F157" s="249"/>
      <c r="G157" s="249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16"/>
      <c r="Z157" s="216"/>
      <c r="AA157" s="216"/>
      <c r="AB157" s="216"/>
      <c r="AC157" s="216"/>
      <c r="AD157" s="216"/>
      <c r="AE157" s="216"/>
      <c r="AF157" s="216"/>
      <c r="AG157" s="216" t="s">
        <v>251</v>
      </c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outlineLevel="1" x14ac:dyDescent="0.2">
      <c r="A158" s="241">
        <v>42</v>
      </c>
      <c r="B158" s="242" t="s">
        <v>744</v>
      </c>
      <c r="C158" s="261" t="s">
        <v>745</v>
      </c>
      <c r="D158" s="243" t="s">
        <v>244</v>
      </c>
      <c r="E158" s="244">
        <v>1.1487499999999999</v>
      </c>
      <c r="F158" s="245"/>
      <c r="G158" s="246">
        <f>ROUND(E158*F158,2)</f>
        <v>0</v>
      </c>
      <c r="H158" s="245"/>
      <c r="I158" s="246">
        <f>ROUND(E158*H158,2)</f>
        <v>0</v>
      </c>
      <c r="J158" s="245"/>
      <c r="K158" s="246">
        <f>ROUND(E158*J158,2)</f>
        <v>0</v>
      </c>
      <c r="L158" s="246">
        <v>21</v>
      </c>
      <c r="M158" s="246">
        <f>G158*(1+L158/100)</f>
        <v>0</v>
      </c>
      <c r="N158" s="246">
        <v>0.01</v>
      </c>
      <c r="O158" s="246">
        <f>ROUND(E158*N158,2)</f>
        <v>0.01</v>
      </c>
      <c r="P158" s="246">
        <v>0</v>
      </c>
      <c r="Q158" s="246">
        <f>ROUND(E158*P158,2)</f>
        <v>0</v>
      </c>
      <c r="R158" s="246" t="s">
        <v>349</v>
      </c>
      <c r="S158" s="246" t="s">
        <v>246</v>
      </c>
      <c r="T158" s="247" t="s">
        <v>247</v>
      </c>
      <c r="U158" s="226">
        <v>0.67500000000000004</v>
      </c>
      <c r="V158" s="226">
        <f>ROUND(E158*U158,2)</f>
        <v>0.78</v>
      </c>
      <c r="W158" s="226"/>
      <c r="X158" s="226" t="s">
        <v>248</v>
      </c>
      <c r="Y158" s="216"/>
      <c r="Z158" s="216"/>
      <c r="AA158" s="216"/>
      <c r="AB158" s="216"/>
      <c r="AC158" s="216"/>
      <c r="AD158" s="216"/>
      <c r="AE158" s="216"/>
      <c r="AF158" s="216"/>
      <c r="AG158" s="216" t="s">
        <v>249</v>
      </c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</row>
    <row r="159" spans="1:60" outlineLevel="1" x14ac:dyDescent="0.2">
      <c r="A159" s="223"/>
      <c r="B159" s="224"/>
      <c r="C159" s="262" t="s">
        <v>743</v>
      </c>
      <c r="D159" s="249"/>
      <c r="E159" s="249"/>
      <c r="F159" s="249"/>
      <c r="G159" s="249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16"/>
      <c r="Z159" s="216"/>
      <c r="AA159" s="216"/>
      <c r="AB159" s="216"/>
      <c r="AC159" s="216"/>
      <c r="AD159" s="216"/>
      <c r="AE159" s="216"/>
      <c r="AF159" s="216"/>
      <c r="AG159" s="216" t="s">
        <v>251</v>
      </c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</row>
    <row r="160" spans="1:60" outlineLevel="1" x14ac:dyDescent="0.2">
      <c r="A160" s="241">
        <v>43</v>
      </c>
      <c r="B160" s="242" t="s">
        <v>586</v>
      </c>
      <c r="C160" s="261" t="s">
        <v>587</v>
      </c>
      <c r="D160" s="243" t="s">
        <v>334</v>
      </c>
      <c r="E160" s="244">
        <v>5.67</v>
      </c>
      <c r="F160" s="245"/>
      <c r="G160" s="246">
        <f>ROUND(E160*F160,2)</f>
        <v>0</v>
      </c>
      <c r="H160" s="245"/>
      <c r="I160" s="246">
        <f>ROUND(E160*H160,2)</f>
        <v>0</v>
      </c>
      <c r="J160" s="245"/>
      <c r="K160" s="246">
        <f>ROUND(E160*J160,2)</f>
        <v>0</v>
      </c>
      <c r="L160" s="246">
        <v>21</v>
      </c>
      <c r="M160" s="246">
        <f>G160*(1+L160/100)</f>
        <v>0</v>
      </c>
      <c r="N160" s="246">
        <v>1.41E-2</v>
      </c>
      <c r="O160" s="246">
        <f>ROUND(E160*N160,2)</f>
        <v>0.08</v>
      </c>
      <c r="P160" s="246">
        <v>0</v>
      </c>
      <c r="Q160" s="246">
        <f>ROUND(E160*P160,2)</f>
        <v>0</v>
      </c>
      <c r="R160" s="246" t="s">
        <v>349</v>
      </c>
      <c r="S160" s="246" t="s">
        <v>246</v>
      </c>
      <c r="T160" s="247" t="s">
        <v>247</v>
      </c>
      <c r="U160" s="226">
        <v>0.39600000000000002</v>
      </c>
      <c r="V160" s="226">
        <f>ROUND(E160*U160,2)</f>
        <v>2.25</v>
      </c>
      <c r="W160" s="226"/>
      <c r="X160" s="226" t="s">
        <v>248</v>
      </c>
      <c r="Y160" s="216"/>
      <c r="Z160" s="216"/>
      <c r="AA160" s="216"/>
      <c r="AB160" s="216"/>
      <c r="AC160" s="216"/>
      <c r="AD160" s="216"/>
      <c r="AE160" s="216"/>
      <c r="AF160" s="216"/>
      <c r="AG160" s="216" t="s">
        <v>249</v>
      </c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</row>
    <row r="161" spans="1:60" outlineLevel="1" x14ac:dyDescent="0.2">
      <c r="A161" s="223"/>
      <c r="B161" s="224"/>
      <c r="C161" s="263" t="s">
        <v>746</v>
      </c>
      <c r="D161" s="228"/>
      <c r="E161" s="229">
        <v>5.67</v>
      </c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16"/>
      <c r="Z161" s="216"/>
      <c r="AA161" s="216"/>
      <c r="AB161" s="216"/>
      <c r="AC161" s="216"/>
      <c r="AD161" s="216"/>
      <c r="AE161" s="216"/>
      <c r="AF161" s="216"/>
      <c r="AG161" s="216" t="s">
        <v>253</v>
      </c>
      <c r="AH161" s="216">
        <v>0</v>
      </c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</row>
    <row r="162" spans="1:60" outlineLevel="1" x14ac:dyDescent="0.2">
      <c r="A162" s="251">
        <v>44</v>
      </c>
      <c r="B162" s="252" t="s">
        <v>591</v>
      </c>
      <c r="C162" s="265" t="s">
        <v>592</v>
      </c>
      <c r="D162" s="253" t="s">
        <v>334</v>
      </c>
      <c r="E162" s="254">
        <v>5.67</v>
      </c>
      <c r="F162" s="255"/>
      <c r="G162" s="256">
        <f>ROUND(E162*F162,2)</f>
        <v>0</v>
      </c>
      <c r="H162" s="255"/>
      <c r="I162" s="256">
        <f>ROUND(E162*H162,2)</f>
        <v>0</v>
      </c>
      <c r="J162" s="255"/>
      <c r="K162" s="256">
        <f>ROUND(E162*J162,2)</f>
        <v>0</v>
      </c>
      <c r="L162" s="256">
        <v>21</v>
      </c>
      <c r="M162" s="256">
        <f>G162*(1+L162/100)</f>
        <v>0</v>
      </c>
      <c r="N162" s="256">
        <v>0</v>
      </c>
      <c r="O162" s="256">
        <f>ROUND(E162*N162,2)</f>
        <v>0</v>
      </c>
      <c r="P162" s="256">
        <v>0</v>
      </c>
      <c r="Q162" s="256">
        <f>ROUND(E162*P162,2)</f>
        <v>0</v>
      </c>
      <c r="R162" s="256" t="s">
        <v>349</v>
      </c>
      <c r="S162" s="256" t="s">
        <v>246</v>
      </c>
      <c r="T162" s="257" t="s">
        <v>247</v>
      </c>
      <c r="U162" s="226">
        <v>0.24</v>
      </c>
      <c r="V162" s="226">
        <f>ROUND(E162*U162,2)</f>
        <v>1.36</v>
      </c>
      <c r="W162" s="226"/>
      <c r="X162" s="226" t="s">
        <v>248</v>
      </c>
      <c r="Y162" s="216"/>
      <c r="Z162" s="216"/>
      <c r="AA162" s="216"/>
      <c r="AB162" s="216"/>
      <c r="AC162" s="216"/>
      <c r="AD162" s="216"/>
      <c r="AE162" s="216"/>
      <c r="AF162" s="216"/>
      <c r="AG162" s="216" t="s">
        <v>249</v>
      </c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</row>
    <row r="163" spans="1:60" ht="22.5" outlineLevel="1" x14ac:dyDescent="0.2">
      <c r="A163" s="241">
        <v>45</v>
      </c>
      <c r="B163" s="242" t="s">
        <v>747</v>
      </c>
      <c r="C163" s="261" t="s">
        <v>748</v>
      </c>
      <c r="D163" s="243" t="s">
        <v>334</v>
      </c>
      <c r="E163" s="244">
        <v>58.9</v>
      </c>
      <c r="F163" s="245"/>
      <c r="G163" s="246">
        <f>ROUND(E163*F163,2)</f>
        <v>0</v>
      </c>
      <c r="H163" s="245"/>
      <c r="I163" s="246">
        <f>ROUND(E163*H163,2)</f>
        <v>0</v>
      </c>
      <c r="J163" s="245"/>
      <c r="K163" s="246">
        <f>ROUND(E163*J163,2)</f>
        <v>0</v>
      </c>
      <c r="L163" s="246">
        <v>21</v>
      </c>
      <c r="M163" s="246">
        <f>G163*(1+L163/100)</f>
        <v>0</v>
      </c>
      <c r="N163" s="246">
        <v>0.11799999999999999</v>
      </c>
      <c r="O163" s="246">
        <f>ROUND(E163*N163,2)</f>
        <v>6.95</v>
      </c>
      <c r="P163" s="246">
        <v>0</v>
      </c>
      <c r="Q163" s="246">
        <f>ROUND(E163*P163,2)</f>
        <v>0</v>
      </c>
      <c r="R163" s="246" t="s">
        <v>349</v>
      </c>
      <c r="S163" s="246" t="s">
        <v>246</v>
      </c>
      <c r="T163" s="247" t="s">
        <v>247</v>
      </c>
      <c r="U163" s="226">
        <v>0.33400000000000002</v>
      </c>
      <c r="V163" s="226">
        <f>ROUND(E163*U163,2)</f>
        <v>19.670000000000002</v>
      </c>
      <c r="W163" s="226"/>
      <c r="X163" s="226" t="s">
        <v>248</v>
      </c>
      <c r="Y163" s="216"/>
      <c r="Z163" s="216"/>
      <c r="AA163" s="216"/>
      <c r="AB163" s="216"/>
      <c r="AC163" s="216"/>
      <c r="AD163" s="216"/>
      <c r="AE163" s="216"/>
      <c r="AF163" s="216"/>
      <c r="AG163" s="216" t="s">
        <v>249</v>
      </c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</row>
    <row r="164" spans="1:60" outlineLevel="1" x14ac:dyDescent="0.2">
      <c r="A164" s="223"/>
      <c r="B164" s="224"/>
      <c r="C164" s="262" t="s">
        <v>749</v>
      </c>
      <c r="D164" s="249"/>
      <c r="E164" s="249"/>
      <c r="F164" s="249"/>
      <c r="G164" s="249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16"/>
      <c r="Z164" s="216"/>
      <c r="AA164" s="216"/>
      <c r="AB164" s="216"/>
      <c r="AC164" s="216"/>
      <c r="AD164" s="216"/>
      <c r="AE164" s="216"/>
      <c r="AF164" s="216"/>
      <c r="AG164" s="216" t="s">
        <v>251</v>
      </c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</row>
    <row r="165" spans="1:60" outlineLevel="1" x14ac:dyDescent="0.2">
      <c r="A165" s="223"/>
      <c r="B165" s="224"/>
      <c r="C165" s="263" t="s">
        <v>709</v>
      </c>
      <c r="D165" s="228"/>
      <c r="E165" s="229">
        <v>58.9</v>
      </c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16"/>
      <c r="Z165" s="216"/>
      <c r="AA165" s="216"/>
      <c r="AB165" s="216"/>
      <c r="AC165" s="216"/>
      <c r="AD165" s="216"/>
      <c r="AE165" s="216"/>
      <c r="AF165" s="216"/>
      <c r="AG165" s="216" t="s">
        <v>253</v>
      </c>
      <c r="AH165" s="216">
        <v>0</v>
      </c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</row>
    <row r="166" spans="1:60" outlineLevel="1" x14ac:dyDescent="0.2">
      <c r="A166" s="241">
        <v>46</v>
      </c>
      <c r="B166" s="242" t="s">
        <v>750</v>
      </c>
      <c r="C166" s="261" t="s">
        <v>751</v>
      </c>
      <c r="D166" s="243" t="s">
        <v>334</v>
      </c>
      <c r="E166" s="244">
        <v>9.4</v>
      </c>
      <c r="F166" s="245"/>
      <c r="G166" s="246">
        <f>ROUND(E166*F166,2)</f>
        <v>0</v>
      </c>
      <c r="H166" s="245"/>
      <c r="I166" s="246">
        <f>ROUND(E166*H166,2)</f>
        <v>0</v>
      </c>
      <c r="J166" s="245"/>
      <c r="K166" s="246">
        <f>ROUND(E166*J166,2)</f>
        <v>0</v>
      </c>
      <c r="L166" s="246">
        <v>21</v>
      </c>
      <c r="M166" s="246">
        <f>G166*(1+L166/100)</f>
        <v>0</v>
      </c>
      <c r="N166" s="246">
        <v>0.18</v>
      </c>
      <c r="O166" s="246">
        <f>ROUND(E166*N166,2)</f>
        <v>1.69</v>
      </c>
      <c r="P166" s="246">
        <v>0</v>
      </c>
      <c r="Q166" s="246">
        <f>ROUND(E166*P166,2)</f>
        <v>0</v>
      </c>
      <c r="R166" s="246" t="s">
        <v>349</v>
      </c>
      <c r="S166" s="246" t="s">
        <v>246</v>
      </c>
      <c r="T166" s="247" t="s">
        <v>247</v>
      </c>
      <c r="U166" s="226">
        <v>0.17</v>
      </c>
      <c r="V166" s="226">
        <f>ROUND(E166*U166,2)</f>
        <v>1.6</v>
      </c>
      <c r="W166" s="226"/>
      <c r="X166" s="226" t="s">
        <v>248</v>
      </c>
      <c r="Y166" s="216"/>
      <c r="Z166" s="216"/>
      <c r="AA166" s="216"/>
      <c r="AB166" s="216"/>
      <c r="AC166" s="216"/>
      <c r="AD166" s="216"/>
      <c r="AE166" s="216"/>
      <c r="AF166" s="216"/>
      <c r="AG166" s="216" t="s">
        <v>249</v>
      </c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</row>
    <row r="167" spans="1:60" outlineLevel="1" x14ac:dyDescent="0.2">
      <c r="A167" s="223"/>
      <c r="B167" s="224"/>
      <c r="C167" s="262" t="s">
        <v>752</v>
      </c>
      <c r="D167" s="249"/>
      <c r="E167" s="249"/>
      <c r="F167" s="249"/>
      <c r="G167" s="249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16"/>
      <c r="Z167" s="216"/>
      <c r="AA167" s="216"/>
      <c r="AB167" s="216"/>
      <c r="AC167" s="216"/>
      <c r="AD167" s="216"/>
      <c r="AE167" s="216"/>
      <c r="AF167" s="216"/>
      <c r="AG167" s="216" t="s">
        <v>251</v>
      </c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</row>
    <row r="168" spans="1:60" outlineLevel="1" x14ac:dyDescent="0.2">
      <c r="A168" s="251">
        <v>47</v>
      </c>
      <c r="B168" s="252" t="s">
        <v>753</v>
      </c>
      <c r="C168" s="265" t="s">
        <v>754</v>
      </c>
      <c r="D168" s="253" t="s">
        <v>334</v>
      </c>
      <c r="E168" s="254">
        <v>9.4</v>
      </c>
      <c r="F168" s="255"/>
      <c r="G168" s="256">
        <f>ROUND(E168*F168,2)</f>
        <v>0</v>
      </c>
      <c r="H168" s="255"/>
      <c r="I168" s="256">
        <f>ROUND(E168*H168,2)</f>
        <v>0</v>
      </c>
      <c r="J168" s="255"/>
      <c r="K168" s="256">
        <f>ROUND(E168*J168,2)</f>
        <v>0</v>
      </c>
      <c r="L168" s="256">
        <v>21</v>
      </c>
      <c r="M168" s="256">
        <f>G168*(1+L168/100)</f>
        <v>0</v>
      </c>
      <c r="N168" s="256">
        <v>0.24</v>
      </c>
      <c r="O168" s="256">
        <f>ROUND(E168*N168,2)</f>
        <v>2.2599999999999998</v>
      </c>
      <c r="P168" s="256">
        <v>0</v>
      </c>
      <c r="Q168" s="256">
        <f>ROUND(E168*P168,2)</f>
        <v>0</v>
      </c>
      <c r="R168" s="256" t="s">
        <v>349</v>
      </c>
      <c r="S168" s="256" t="s">
        <v>246</v>
      </c>
      <c r="T168" s="257" t="s">
        <v>247</v>
      </c>
      <c r="U168" s="226">
        <v>0.27</v>
      </c>
      <c r="V168" s="226">
        <f>ROUND(E168*U168,2)</f>
        <v>2.54</v>
      </c>
      <c r="W168" s="226"/>
      <c r="X168" s="226" t="s">
        <v>248</v>
      </c>
      <c r="Y168" s="216"/>
      <c r="Z168" s="216"/>
      <c r="AA168" s="216"/>
      <c r="AB168" s="216"/>
      <c r="AC168" s="216"/>
      <c r="AD168" s="216"/>
      <c r="AE168" s="216"/>
      <c r="AF168" s="216"/>
      <c r="AG168" s="216" t="s">
        <v>249</v>
      </c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</row>
    <row r="169" spans="1:60" outlineLevel="1" x14ac:dyDescent="0.2">
      <c r="A169" s="241">
        <v>48</v>
      </c>
      <c r="B169" s="242" t="s">
        <v>753</v>
      </c>
      <c r="C169" s="261" t="s">
        <v>754</v>
      </c>
      <c r="D169" s="243" t="s">
        <v>334</v>
      </c>
      <c r="E169" s="244">
        <v>8.6999999999999993</v>
      </c>
      <c r="F169" s="245"/>
      <c r="G169" s="246">
        <f>ROUND(E169*F169,2)</f>
        <v>0</v>
      </c>
      <c r="H169" s="245"/>
      <c r="I169" s="246">
        <f>ROUND(E169*H169,2)</f>
        <v>0</v>
      </c>
      <c r="J169" s="245"/>
      <c r="K169" s="246">
        <f>ROUND(E169*J169,2)</f>
        <v>0</v>
      </c>
      <c r="L169" s="246">
        <v>21</v>
      </c>
      <c r="M169" s="246">
        <f>G169*(1+L169/100)</f>
        <v>0</v>
      </c>
      <c r="N169" s="246">
        <v>0.24</v>
      </c>
      <c r="O169" s="246">
        <f>ROUND(E169*N169,2)</f>
        <v>2.09</v>
      </c>
      <c r="P169" s="246">
        <v>0</v>
      </c>
      <c r="Q169" s="246">
        <f>ROUND(E169*P169,2)</f>
        <v>0</v>
      </c>
      <c r="R169" s="246" t="s">
        <v>349</v>
      </c>
      <c r="S169" s="246" t="s">
        <v>246</v>
      </c>
      <c r="T169" s="247" t="s">
        <v>247</v>
      </c>
      <c r="U169" s="226">
        <v>0.27</v>
      </c>
      <c r="V169" s="226">
        <f>ROUND(E169*U169,2)</f>
        <v>2.35</v>
      </c>
      <c r="W169" s="226"/>
      <c r="X169" s="226" t="s">
        <v>248</v>
      </c>
      <c r="Y169" s="216"/>
      <c r="Z169" s="216"/>
      <c r="AA169" s="216"/>
      <c r="AB169" s="216"/>
      <c r="AC169" s="216"/>
      <c r="AD169" s="216"/>
      <c r="AE169" s="216"/>
      <c r="AF169" s="216"/>
      <c r="AG169" s="216" t="s">
        <v>249</v>
      </c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</row>
    <row r="170" spans="1:60" outlineLevel="1" x14ac:dyDescent="0.2">
      <c r="A170" s="223"/>
      <c r="B170" s="224"/>
      <c r="C170" s="263" t="s">
        <v>755</v>
      </c>
      <c r="D170" s="228"/>
      <c r="E170" s="229">
        <v>8.6999999999999993</v>
      </c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16"/>
      <c r="Z170" s="216"/>
      <c r="AA170" s="216"/>
      <c r="AB170" s="216"/>
      <c r="AC170" s="216"/>
      <c r="AD170" s="216"/>
      <c r="AE170" s="216"/>
      <c r="AF170" s="216"/>
      <c r="AG170" s="216" t="s">
        <v>253</v>
      </c>
      <c r="AH170" s="216">
        <v>0</v>
      </c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</row>
    <row r="171" spans="1:60" outlineLevel="1" x14ac:dyDescent="0.2">
      <c r="A171" s="241">
        <v>49</v>
      </c>
      <c r="B171" s="242" t="s">
        <v>756</v>
      </c>
      <c r="C171" s="261" t="s">
        <v>757</v>
      </c>
      <c r="D171" s="243" t="s">
        <v>334</v>
      </c>
      <c r="E171" s="244">
        <v>8.6999999999999993</v>
      </c>
      <c r="F171" s="245"/>
      <c r="G171" s="246">
        <f>ROUND(E171*F171,2)</f>
        <v>0</v>
      </c>
      <c r="H171" s="245"/>
      <c r="I171" s="246">
        <f>ROUND(E171*H171,2)</f>
        <v>0</v>
      </c>
      <c r="J171" s="245"/>
      <c r="K171" s="246">
        <f>ROUND(E171*J171,2)</f>
        <v>0</v>
      </c>
      <c r="L171" s="246">
        <v>21</v>
      </c>
      <c r="M171" s="246">
        <f>G171*(1+L171/100)</f>
        <v>0</v>
      </c>
      <c r="N171" s="246">
        <v>0</v>
      </c>
      <c r="O171" s="246">
        <f>ROUND(E171*N171,2)</f>
        <v>0</v>
      </c>
      <c r="P171" s="246">
        <v>0</v>
      </c>
      <c r="Q171" s="246">
        <f>ROUND(E171*P171,2)</f>
        <v>0</v>
      </c>
      <c r="R171" s="246" t="s">
        <v>349</v>
      </c>
      <c r="S171" s="246" t="s">
        <v>246</v>
      </c>
      <c r="T171" s="247" t="s">
        <v>247</v>
      </c>
      <c r="U171" s="226">
        <v>0.13</v>
      </c>
      <c r="V171" s="226">
        <f>ROUND(E171*U171,2)</f>
        <v>1.1299999999999999</v>
      </c>
      <c r="W171" s="226"/>
      <c r="X171" s="226" t="s">
        <v>248</v>
      </c>
      <c r="Y171" s="216"/>
      <c r="Z171" s="216"/>
      <c r="AA171" s="216"/>
      <c r="AB171" s="216"/>
      <c r="AC171" s="216"/>
      <c r="AD171" s="216"/>
      <c r="AE171" s="216"/>
      <c r="AF171" s="216"/>
      <c r="AG171" s="216" t="s">
        <v>249</v>
      </c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</row>
    <row r="172" spans="1:60" outlineLevel="1" x14ac:dyDescent="0.2">
      <c r="A172" s="223"/>
      <c r="B172" s="224"/>
      <c r="C172" s="263" t="s">
        <v>755</v>
      </c>
      <c r="D172" s="228"/>
      <c r="E172" s="229">
        <v>8.6999999999999993</v>
      </c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16"/>
      <c r="Z172" s="216"/>
      <c r="AA172" s="216"/>
      <c r="AB172" s="216"/>
      <c r="AC172" s="216"/>
      <c r="AD172" s="216"/>
      <c r="AE172" s="216"/>
      <c r="AF172" s="216"/>
      <c r="AG172" s="216" t="s">
        <v>253</v>
      </c>
      <c r="AH172" s="216">
        <v>0</v>
      </c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</row>
    <row r="173" spans="1:60" outlineLevel="1" x14ac:dyDescent="0.2">
      <c r="A173" s="251">
        <v>50</v>
      </c>
      <c r="B173" s="252" t="s">
        <v>756</v>
      </c>
      <c r="C173" s="265" t="s">
        <v>757</v>
      </c>
      <c r="D173" s="253" t="s">
        <v>334</v>
      </c>
      <c r="E173" s="254">
        <v>9.4</v>
      </c>
      <c r="F173" s="255"/>
      <c r="G173" s="256">
        <f>ROUND(E173*F173,2)</f>
        <v>0</v>
      </c>
      <c r="H173" s="255"/>
      <c r="I173" s="256">
        <f>ROUND(E173*H173,2)</f>
        <v>0</v>
      </c>
      <c r="J173" s="255"/>
      <c r="K173" s="256">
        <f>ROUND(E173*J173,2)</f>
        <v>0</v>
      </c>
      <c r="L173" s="256">
        <v>21</v>
      </c>
      <c r="M173" s="256">
        <f>G173*(1+L173/100)</f>
        <v>0</v>
      </c>
      <c r="N173" s="256">
        <v>0</v>
      </c>
      <c r="O173" s="256">
        <f>ROUND(E173*N173,2)</f>
        <v>0</v>
      </c>
      <c r="P173" s="256">
        <v>0</v>
      </c>
      <c r="Q173" s="256">
        <f>ROUND(E173*P173,2)</f>
        <v>0</v>
      </c>
      <c r="R173" s="256" t="s">
        <v>349</v>
      </c>
      <c r="S173" s="256" t="s">
        <v>246</v>
      </c>
      <c r="T173" s="257" t="s">
        <v>247</v>
      </c>
      <c r="U173" s="226">
        <v>0.13</v>
      </c>
      <c r="V173" s="226">
        <f>ROUND(E173*U173,2)</f>
        <v>1.22</v>
      </c>
      <c r="W173" s="226"/>
      <c r="X173" s="226" t="s">
        <v>248</v>
      </c>
      <c r="Y173" s="216"/>
      <c r="Z173" s="216"/>
      <c r="AA173" s="216"/>
      <c r="AB173" s="216"/>
      <c r="AC173" s="216"/>
      <c r="AD173" s="216"/>
      <c r="AE173" s="216"/>
      <c r="AF173" s="216"/>
      <c r="AG173" s="216" t="s">
        <v>249</v>
      </c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</row>
    <row r="174" spans="1:60" outlineLevel="1" x14ac:dyDescent="0.2">
      <c r="A174" s="241">
        <v>51</v>
      </c>
      <c r="B174" s="242" t="s">
        <v>758</v>
      </c>
      <c r="C174" s="261" t="s">
        <v>759</v>
      </c>
      <c r="D174" s="243" t="s">
        <v>329</v>
      </c>
      <c r="E174" s="244">
        <v>20</v>
      </c>
      <c r="F174" s="245"/>
      <c r="G174" s="246">
        <f>ROUND(E174*F174,2)</f>
        <v>0</v>
      </c>
      <c r="H174" s="245"/>
      <c r="I174" s="246">
        <f>ROUND(E174*H174,2)</f>
        <v>0</v>
      </c>
      <c r="J174" s="245"/>
      <c r="K174" s="246">
        <f>ROUND(E174*J174,2)</f>
        <v>0</v>
      </c>
      <c r="L174" s="246">
        <v>21</v>
      </c>
      <c r="M174" s="246">
        <f>G174*(1+L174/100)</f>
        <v>0</v>
      </c>
      <c r="N174" s="246">
        <v>0.12068</v>
      </c>
      <c r="O174" s="246">
        <f>ROUND(E174*N174,2)</f>
        <v>2.41</v>
      </c>
      <c r="P174" s="246">
        <v>0</v>
      </c>
      <c r="Q174" s="246">
        <f>ROUND(E174*P174,2)</f>
        <v>0</v>
      </c>
      <c r="R174" s="246" t="s">
        <v>349</v>
      </c>
      <c r="S174" s="246" t="s">
        <v>246</v>
      </c>
      <c r="T174" s="247" t="s">
        <v>247</v>
      </c>
      <c r="U174" s="226">
        <v>0.14000000000000001</v>
      </c>
      <c r="V174" s="226">
        <f>ROUND(E174*U174,2)</f>
        <v>2.8</v>
      </c>
      <c r="W174" s="226"/>
      <c r="X174" s="226" t="s">
        <v>248</v>
      </c>
      <c r="Y174" s="216"/>
      <c r="Z174" s="216"/>
      <c r="AA174" s="216"/>
      <c r="AB174" s="216"/>
      <c r="AC174" s="216"/>
      <c r="AD174" s="216"/>
      <c r="AE174" s="216"/>
      <c r="AF174" s="216"/>
      <c r="AG174" s="216" t="s">
        <v>249</v>
      </c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</row>
    <row r="175" spans="1:60" outlineLevel="1" x14ac:dyDescent="0.2">
      <c r="A175" s="223"/>
      <c r="B175" s="224"/>
      <c r="C175" s="262" t="s">
        <v>760</v>
      </c>
      <c r="D175" s="249"/>
      <c r="E175" s="249"/>
      <c r="F175" s="249"/>
      <c r="G175" s="249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16"/>
      <c r="Z175" s="216"/>
      <c r="AA175" s="216"/>
      <c r="AB175" s="216"/>
      <c r="AC175" s="216"/>
      <c r="AD175" s="216"/>
      <c r="AE175" s="216"/>
      <c r="AF175" s="216"/>
      <c r="AG175" s="216" t="s">
        <v>251</v>
      </c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</row>
    <row r="176" spans="1:60" outlineLevel="1" x14ac:dyDescent="0.2">
      <c r="A176" s="241">
        <v>52</v>
      </c>
      <c r="B176" s="242" t="s">
        <v>758</v>
      </c>
      <c r="C176" s="261" t="s">
        <v>759</v>
      </c>
      <c r="D176" s="243" t="s">
        <v>329</v>
      </c>
      <c r="E176" s="244">
        <v>18.5</v>
      </c>
      <c r="F176" s="245"/>
      <c r="G176" s="246">
        <f>ROUND(E176*F176,2)</f>
        <v>0</v>
      </c>
      <c r="H176" s="245"/>
      <c r="I176" s="246">
        <f>ROUND(E176*H176,2)</f>
        <v>0</v>
      </c>
      <c r="J176" s="245"/>
      <c r="K176" s="246">
        <f>ROUND(E176*J176,2)</f>
        <v>0</v>
      </c>
      <c r="L176" s="246">
        <v>21</v>
      </c>
      <c r="M176" s="246">
        <f>G176*(1+L176/100)</f>
        <v>0</v>
      </c>
      <c r="N176" s="246">
        <v>0.12068</v>
      </c>
      <c r="O176" s="246">
        <f>ROUND(E176*N176,2)</f>
        <v>2.23</v>
      </c>
      <c r="P176" s="246">
        <v>0</v>
      </c>
      <c r="Q176" s="246">
        <f>ROUND(E176*P176,2)</f>
        <v>0</v>
      </c>
      <c r="R176" s="246" t="s">
        <v>349</v>
      </c>
      <c r="S176" s="246" t="s">
        <v>246</v>
      </c>
      <c r="T176" s="247" t="s">
        <v>247</v>
      </c>
      <c r="U176" s="226">
        <v>0.14000000000000001</v>
      </c>
      <c r="V176" s="226">
        <f>ROUND(E176*U176,2)</f>
        <v>2.59</v>
      </c>
      <c r="W176" s="226"/>
      <c r="X176" s="226" t="s">
        <v>248</v>
      </c>
      <c r="Y176" s="216"/>
      <c r="Z176" s="216"/>
      <c r="AA176" s="216"/>
      <c r="AB176" s="216"/>
      <c r="AC176" s="216"/>
      <c r="AD176" s="216"/>
      <c r="AE176" s="216"/>
      <c r="AF176" s="216"/>
      <c r="AG176" s="216" t="s">
        <v>249</v>
      </c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</row>
    <row r="177" spans="1:60" outlineLevel="1" x14ac:dyDescent="0.2">
      <c r="A177" s="223"/>
      <c r="B177" s="224"/>
      <c r="C177" s="262" t="s">
        <v>760</v>
      </c>
      <c r="D177" s="249"/>
      <c r="E177" s="249"/>
      <c r="F177" s="249"/>
      <c r="G177" s="249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16"/>
      <c r="Z177" s="216"/>
      <c r="AA177" s="216"/>
      <c r="AB177" s="216"/>
      <c r="AC177" s="216"/>
      <c r="AD177" s="216"/>
      <c r="AE177" s="216"/>
      <c r="AF177" s="216"/>
      <c r="AG177" s="216" t="s">
        <v>251</v>
      </c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</row>
    <row r="178" spans="1:60" outlineLevel="1" x14ac:dyDescent="0.2">
      <c r="A178" s="223"/>
      <c r="B178" s="224"/>
      <c r="C178" s="263" t="s">
        <v>761</v>
      </c>
      <c r="D178" s="228"/>
      <c r="E178" s="229">
        <v>18.5</v>
      </c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16"/>
      <c r="Z178" s="216"/>
      <c r="AA178" s="216"/>
      <c r="AB178" s="216"/>
      <c r="AC178" s="216"/>
      <c r="AD178" s="216"/>
      <c r="AE178" s="216"/>
      <c r="AF178" s="216"/>
      <c r="AG178" s="216" t="s">
        <v>253</v>
      </c>
      <c r="AH178" s="216">
        <v>0</v>
      </c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</row>
    <row r="179" spans="1:60" x14ac:dyDescent="0.2">
      <c r="A179" s="231" t="s">
        <v>240</v>
      </c>
      <c r="B179" s="232" t="s">
        <v>146</v>
      </c>
      <c r="C179" s="260" t="s">
        <v>147</v>
      </c>
      <c r="D179" s="233"/>
      <c r="E179" s="234"/>
      <c r="F179" s="235"/>
      <c r="G179" s="235">
        <f>SUMIF(AG180:AG181,"&lt;&gt;NOR",G180:G181)</f>
        <v>0</v>
      </c>
      <c r="H179" s="235"/>
      <c r="I179" s="235">
        <f>SUM(I180:I181)</f>
        <v>0</v>
      </c>
      <c r="J179" s="235"/>
      <c r="K179" s="235">
        <f>SUM(K180:K181)</f>
        <v>0</v>
      </c>
      <c r="L179" s="235"/>
      <c r="M179" s="235">
        <f>SUM(M180:M181)</f>
        <v>0</v>
      </c>
      <c r="N179" s="235"/>
      <c r="O179" s="235">
        <f>SUM(O180:O181)</f>
        <v>0</v>
      </c>
      <c r="P179" s="235"/>
      <c r="Q179" s="235">
        <f>SUM(Q180:Q181)</f>
        <v>0</v>
      </c>
      <c r="R179" s="235"/>
      <c r="S179" s="235"/>
      <c r="T179" s="236"/>
      <c r="U179" s="230"/>
      <c r="V179" s="230">
        <f>SUM(V180:V181)</f>
        <v>7.95</v>
      </c>
      <c r="W179" s="230"/>
      <c r="X179" s="230"/>
      <c r="AG179" t="s">
        <v>241</v>
      </c>
    </row>
    <row r="180" spans="1:60" ht="33.75" outlineLevel="1" x14ac:dyDescent="0.2">
      <c r="A180" s="241">
        <v>53</v>
      </c>
      <c r="B180" s="242" t="s">
        <v>762</v>
      </c>
      <c r="C180" s="261" t="s">
        <v>763</v>
      </c>
      <c r="D180" s="243" t="s">
        <v>334</v>
      </c>
      <c r="E180" s="244">
        <v>57.19</v>
      </c>
      <c r="F180" s="245"/>
      <c r="G180" s="246">
        <f>ROUND(E180*F180,2)</f>
        <v>0</v>
      </c>
      <c r="H180" s="245"/>
      <c r="I180" s="246">
        <f>ROUND(E180*H180,2)</f>
        <v>0</v>
      </c>
      <c r="J180" s="245"/>
      <c r="K180" s="246">
        <f>ROUND(E180*J180,2)</f>
        <v>0</v>
      </c>
      <c r="L180" s="246">
        <v>21</v>
      </c>
      <c r="M180" s="246">
        <f>G180*(1+L180/100)</f>
        <v>0</v>
      </c>
      <c r="N180" s="246">
        <v>0</v>
      </c>
      <c r="O180" s="246">
        <f>ROUND(E180*N180,2)</f>
        <v>0</v>
      </c>
      <c r="P180" s="246">
        <v>0</v>
      </c>
      <c r="Q180" s="246">
        <f>ROUND(E180*P180,2)</f>
        <v>0</v>
      </c>
      <c r="R180" s="246" t="s">
        <v>349</v>
      </c>
      <c r="S180" s="246" t="s">
        <v>246</v>
      </c>
      <c r="T180" s="247" t="s">
        <v>247</v>
      </c>
      <c r="U180" s="226">
        <v>0.13900000000000001</v>
      </c>
      <c r="V180" s="226">
        <f>ROUND(E180*U180,2)</f>
        <v>7.95</v>
      </c>
      <c r="W180" s="226"/>
      <c r="X180" s="226" t="s">
        <v>248</v>
      </c>
      <c r="Y180" s="216"/>
      <c r="Z180" s="216"/>
      <c r="AA180" s="216"/>
      <c r="AB180" s="216"/>
      <c r="AC180" s="216"/>
      <c r="AD180" s="216"/>
      <c r="AE180" s="216"/>
      <c r="AF180" s="216"/>
      <c r="AG180" s="216" t="s">
        <v>249</v>
      </c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</row>
    <row r="181" spans="1:60" outlineLevel="1" x14ac:dyDescent="0.2">
      <c r="A181" s="223"/>
      <c r="B181" s="224"/>
      <c r="C181" s="263" t="s">
        <v>764</v>
      </c>
      <c r="D181" s="228"/>
      <c r="E181" s="229">
        <v>57.19</v>
      </c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16"/>
      <c r="Z181" s="216"/>
      <c r="AA181" s="216"/>
      <c r="AB181" s="216"/>
      <c r="AC181" s="216"/>
      <c r="AD181" s="216"/>
      <c r="AE181" s="216"/>
      <c r="AF181" s="216"/>
      <c r="AG181" s="216" t="s">
        <v>253</v>
      </c>
      <c r="AH181" s="216">
        <v>0</v>
      </c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</row>
    <row r="182" spans="1:60" x14ac:dyDescent="0.2">
      <c r="A182" s="231" t="s">
        <v>240</v>
      </c>
      <c r="B182" s="232" t="s">
        <v>148</v>
      </c>
      <c r="C182" s="260" t="s">
        <v>149</v>
      </c>
      <c r="D182" s="233"/>
      <c r="E182" s="234"/>
      <c r="F182" s="235"/>
      <c r="G182" s="235">
        <f>SUMIF(AG183:AG202,"&lt;&gt;NOR",G183:G202)</f>
        <v>0</v>
      </c>
      <c r="H182" s="235"/>
      <c r="I182" s="235">
        <f>SUM(I183:I202)</f>
        <v>0</v>
      </c>
      <c r="J182" s="235"/>
      <c r="K182" s="235">
        <f>SUM(K183:K202)</f>
        <v>0</v>
      </c>
      <c r="L182" s="235"/>
      <c r="M182" s="235">
        <f>SUM(M183:M202)</f>
        <v>0</v>
      </c>
      <c r="N182" s="235"/>
      <c r="O182" s="235">
        <f>SUM(O183:O202)</f>
        <v>0</v>
      </c>
      <c r="P182" s="235"/>
      <c r="Q182" s="235">
        <f>SUM(Q183:Q202)</f>
        <v>8.89</v>
      </c>
      <c r="R182" s="235"/>
      <c r="S182" s="235"/>
      <c r="T182" s="236"/>
      <c r="U182" s="230"/>
      <c r="V182" s="230">
        <f>SUM(V183:V202)</f>
        <v>133.44999999999999</v>
      </c>
      <c r="W182" s="230"/>
      <c r="X182" s="230"/>
      <c r="AG182" t="s">
        <v>241</v>
      </c>
    </row>
    <row r="183" spans="1:60" outlineLevel="1" x14ac:dyDescent="0.2">
      <c r="A183" s="241">
        <v>54</v>
      </c>
      <c r="B183" s="242" t="s">
        <v>765</v>
      </c>
      <c r="C183" s="261" t="s">
        <v>766</v>
      </c>
      <c r="D183" s="243" t="s">
        <v>244</v>
      </c>
      <c r="E183" s="244">
        <v>1.0507500000000001</v>
      </c>
      <c r="F183" s="245"/>
      <c r="G183" s="246">
        <f>ROUND(E183*F183,2)</f>
        <v>0</v>
      </c>
      <c r="H183" s="245"/>
      <c r="I183" s="246">
        <f>ROUND(E183*H183,2)</f>
        <v>0</v>
      </c>
      <c r="J183" s="245"/>
      <c r="K183" s="246">
        <f>ROUND(E183*J183,2)</f>
        <v>0</v>
      </c>
      <c r="L183" s="246">
        <v>21</v>
      </c>
      <c r="M183" s="246">
        <f>G183*(1+L183/100)</f>
        <v>0</v>
      </c>
      <c r="N183" s="246">
        <v>0</v>
      </c>
      <c r="O183" s="246">
        <f>ROUND(E183*N183,2)</f>
        <v>0</v>
      </c>
      <c r="P183" s="246">
        <v>2.4</v>
      </c>
      <c r="Q183" s="246">
        <f>ROUND(E183*P183,2)</f>
        <v>2.52</v>
      </c>
      <c r="R183" s="246" t="s">
        <v>471</v>
      </c>
      <c r="S183" s="246" t="s">
        <v>246</v>
      </c>
      <c r="T183" s="247" t="s">
        <v>247</v>
      </c>
      <c r="U183" s="226">
        <v>13.301</v>
      </c>
      <c r="V183" s="226">
        <f>ROUND(E183*U183,2)</f>
        <v>13.98</v>
      </c>
      <c r="W183" s="226"/>
      <c r="X183" s="226" t="s">
        <v>248</v>
      </c>
      <c r="Y183" s="216"/>
      <c r="Z183" s="216"/>
      <c r="AA183" s="216"/>
      <c r="AB183" s="216"/>
      <c r="AC183" s="216"/>
      <c r="AD183" s="216"/>
      <c r="AE183" s="216"/>
      <c r="AF183" s="216"/>
      <c r="AG183" s="216" t="s">
        <v>249</v>
      </c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</row>
    <row r="184" spans="1:60" outlineLevel="1" x14ac:dyDescent="0.2">
      <c r="A184" s="223"/>
      <c r="B184" s="224"/>
      <c r="C184" s="262" t="s">
        <v>767</v>
      </c>
      <c r="D184" s="249"/>
      <c r="E184" s="249"/>
      <c r="F184" s="249"/>
      <c r="G184" s="249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16"/>
      <c r="Z184" s="216"/>
      <c r="AA184" s="216"/>
      <c r="AB184" s="216"/>
      <c r="AC184" s="216"/>
      <c r="AD184" s="216"/>
      <c r="AE184" s="216"/>
      <c r="AF184" s="216"/>
      <c r="AG184" s="216" t="s">
        <v>251</v>
      </c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</row>
    <row r="185" spans="1:60" outlineLevel="1" x14ac:dyDescent="0.2">
      <c r="A185" s="223"/>
      <c r="B185" s="224"/>
      <c r="C185" s="263" t="s">
        <v>768</v>
      </c>
      <c r="D185" s="228"/>
      <c r="E185" s="229">
        <v>1.0507500000000001</v>
      </c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16"/>
      <c r="Z185" s="216"/>
      <c r="AA185" s="216"/>
      <c r="AB185" s="216"/>
      <c r="AC185" s="216"/>
      <c r="AD185" s="216"/>
      <c r="AE185" s="216"/>
      <c r="AF185" s="216"/>
      <c r="AG185" s="216" t="s">
        <v>253</v>
      </c>
      <c r="AH185" s="216">
        <v>0</v>
      </c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</row>
    <row r="186" spans="1:60" outlineLevel="1" x14ac:dyDescent="0.2">
      <c r="A186" s="241">
        <v>55</v>
      </c>
      <c r="B186" s="242" t="s">
        <v>469</v>
      </c>
      <c r="C186" s="261" t="s">
        <v>470</v>
      </c>
      <c r="D186" s="243" t="s">
        <v>244</v>
      </c>
      <c r="E186" s="244">
        <v>2.21</v>
      </c>
      <c r="F186" s="245"/>
      <c r="G186" s="246">
        <f>ROUND(E186*F186,2)</f>
        <v>0</v>
      </c>
      <c r="H186" s="245"/>
      <c r="I186" s="246">
        <f>ROUND(E186*H186,2)</f>
        <v>0</v>
      </c>
      <c r="J186" s="245"/>
      <c r="K186" s="246">
        <f>ROUND(E186*J186,2)</f>
        <v>0</v>
      </c>
      <c r="L186" s="246">
        <v>21</v>
      </c>
      <c r="M186" s="246">
        <f>G186*(1+L186/100)</f>
        <v>0</v>
      </c>
      <c r="N186" s="246">
        <v>1.47E-3</v>
      </c>
      <c r="O186" s="246">
        <f>ROUND(E186*N186,2)</f>
        <v>0</v>
      </c>
      <c r="P186" s="246">
        <v>2.4</v>
      </c>
      <c r="Q186" s="246">
        <f>ROUND(E186*P186,2)</f>
        <v>5.3</v>
      </c>
      <c r="R186" s="246" t="s">
        <v>471</v>
      </c>
      <c r="S186" s="246" t="s">
        <v>246</v>
      </c>
      <c r="T186" s="247" t="s">
        <v>247</v>
      </c>
      <c r="U186" s="226">
        <v>8.5</v>
      </c>
      <c r="V186" s="226">
        <f>ROUND(E186*U186,2)</f>
        <v>18.79</v>
      </c>
      <c r="W186" s="226"/>
      <c r="X186" s="226" t="s">
        <v>248</v>
      </c>
      <c r="Y186" s="216"/>
      <c r="Z186" s="216"/>
      <c r="AA186" s="216"/>
      <c r="AB186" s="216"/>
      <c r="AC186" s="216"/>
      <c r="AD186" s="216"/>
      <c r="AE186" s="216"/>
      <c r="AF186" s="216"/>
      <c r="AG186" s="216" t="s">
        <v>249</v>
      </c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</row>
    <row r="187" spans="1:60" ht="22.5" outlineLevel="1" x14ac:dyDescent="0.2">
      <c r="A187" s="223"/>
      <c r="B187" s="224"/>
      <c r="C187" s="262" t="s">
        <v>472</v>
      </c>
      <c r="D187" s="249"/>
      <c r="E187" s="249"/>
      <c r="F187" s="249"/>
      <c r="G187" s="249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16"/>
      <c r="Z187" s="216"/>
      <c r="AA187" s="216"/>
      <c r="AB187" s="216"/>
      <c r="AC187" s="216"/>
      <c r="AD187" s="216"/>
      <c r="AE187" s="216"/>
      <c r="AF187" s="216"/>
      <c r="AG187" s="216" t="s">
        <v>251</v>
      </c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48" t="str">
        <f>C187</f>
        <v>nebo vybourání otvorů průřezové plochy přes 4 m2 ve zdivu železobetonovém, včetně pomocného lešení o výšce podlahy do 1900 mm a pro zatížení do 1,5 kPa  (150 kg/m2),</v>
      </c>
      <c r="BB187" s="216"/>
      <c r="BC187" s="216"/>
      <c r="BD187" s="216"/>
      <c r="BE187" s="216"/>
      <c r="BF187" s="216"/>
      <c r="BG187" s="216"/>
      <c r="BH187" s="216"/>
    </row>
    <row r="188" spans="1:60" outlineLevel="1" x14ac:dyDescent="0.2">
      <c r="A188" s="223"/>
      <c r="B188" s="224"/>
      <c r="C188" s="263" t="s">
        <v>769</v>
      </c>
      <c r="D188" s="228"/>
      <c r="E188" s="229">
        <v>2.21</v>
      </c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16"/>
      <c r="Z188" s="216"/>
      <c r="AA188" s="216"/>
      <c r="AB188" s="216"/>
      <c r="AC188" s="216"/>
      <c r="AD188" s="216"/>
      <c r="AE188" s="216"/>
      <c r="AF188" s="216"/>
      <c r="AG188" s="216" t="s">
        <v>253</v>
      </c>
      <c r="AH188" s="216">
        <v>0</v>
      </c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</row>
    <row r="189" spans="1:60" outlineLevel="1" x14ac:dyDescent="0.2">
      <c r="A189" s="241">
        <v>56</v>
      </c>
      <c r="B189" s="242" t="s">
        <v>474</v>
      </c>
      <c r="C189" s="261" t="s">
        <v>475</v>
      </c>
      <c r="D189" s="243" t="s">
        <v>329</v>
      </c>
      <c r="E189" s="244">
        <v>0.25</v>
      </c>
      <c r="F189" s="245"/>
      <c r="G189" s="246">
        <f>ROUND(E189*F189,2)</f>
        <v>0</v>
      </c>
      <c r="H189" s="245"/>
      <c r="I189" s="246">
        <f>ROUND(E189*H189,2)</f>
        <v>0</v>
      </c>
      <c r="J189" s="245"/>
      <c r="K189" s="246">
        <f>ROUND(E189*J189,2)</f>
        <v>0</v>
      </c>
      <c r="L189" s="246">
        <v>21</v>
      </c>
      <c r="M189" s="246">
        <f>G189*(1+L189/100)</f>
        <v>0</v>
      </c>
      <c r="N189" s="246">
        <v>0</v>
      </c>
      <c r="O189" s="246">
        <f>ROUND(E189*N189,2)</f>
        <v>0</v>
      </c>
      <c r="P189" s="246">
        <v>7.0699999999999999E-3</v>
      </c>
      <c r="Q189" s="246">
        <f>ROUND(E189*P189,2)</f>
        <v>0</v>
      </c>
      <c r="R189" s="246" t="s">
        <v>471</v>
      </c>
      <c r="S189" s="246" t="s">
        <v>246</v>
      </c>
      <c r="T189" s="247" t="s">
        <v>247</v>
      </c>
      <c r="U189" s="226">
        <v>2.5499999999999998</v>
      </c>
      <c r="V189" s="226">
        <f>ROUND(E189*U189,2)</f>
        <v>0.64</v>
      </c>
      <c r="W189" s="226"/>
      <c r="X189" s="226" t="s">
        <v>248</v>
      </c>
      <c r="Y189" s="216"/>
      <c r="Z189" s="216"/>
      <c r="AA189" s="216"/>
      <c r="AB189" s="216"/>
      <c r="AC189" s="216"/>
      <c r="AD189" s="216"/>
      <c r="AE189" s="216"/>
      <c r="AF189" s="216"/>
      <c r="AG189" s="216" t="s">
        <v>249</v>
      </c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</row>
    <row r="190" spans="1:60" outlineLevel="1" x14ac:dyDescent="0.2">
      <c r="A190" s="223"/>
      <c r="B190" s="224"/>
      <c r="C190" s="263" t="s">
        <v>770</v>
      </c>
      <c r="D190" s="228"/>
      <c r="E190" s="229">
        <v>0.25</v>
      </c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16"/>
      <c r="Z190" s="216"/>
      <c r="AA190" s="216"/>
      <c r="AB190" s="216"/>
      <c r="AC190" s="216"/>
      <c r="AD190" s="216"/>
      <c r="AE190" s="216"/>
      <c r="AF190" s="216"/>
      <c r="AG190" s="216" t="s">
        <v>253</v>
      </c>
      <c r="AH190" s="216">
        <v>0</v>
      </c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</row>
    <row r="191" spans="1:60" outlineLevel="1" x14ac:dyDescent="0.2">
      <c r="A191" s="241">
        <v>57</v>
      </c>
      <c r="B191" s="242" t="s">
        <v>479</v>
      </c>
      <c r="C191" s="261" t="s">
        <v>480</v>
      </c>
      <c r="D191" s="243" t="s">
        <v>329</v>
      </c>
      <c r="E191" s="244">
        <v>1.75</v>
      </c>
      <c r="F191" s="245"/>
      <c r="G191" s="246">
        <f>ROUND(E191*F191,2)</f>
        <v>0</v>
      </c>
      <c r="H191" s="245"/>
      <c r="I191" s="246">
        <f>ROUND(E191*H191,2)</f>
        <v>0</v>
      </c>
      <c r="J191" s="245"/>
      <c r="K191" s="246">
        <f>ROUND(E191*J191,2)</f>
        <v>0</v>
      </c>
      <c r="L191" s="246">
        <v>21</v>
      </c>
      <c r="M191" s="246">
        <f>G191*(1+L191/100)</f>
        <v>0</v>
      </c>
      <c r="N191" s="246">
        <v>0</v>
      </c>
      <c r="O191" s="246">
        <f>ROUND(E191*N191,2)</f>
        <v>0</v>
      </c>
      <c r="P191" s="246">
        <v>1.9630000000000002E-2</v>
      </c>
      <c r="Q191" s="246">
        <f>ROUND(E191*P191,2)</f>
        <v>0.03</v>
      </c>
      <c r="R191" s="246" t="s">
        <v>471</v>
      </c>
      <c r="S191" s="246" t="s">
        <v>246</v>
      </c>
      <c r="T191" s="247" t="s">
        <v>247</v>
      </c>
      <c r="U191" s="226">
        <v>3.25</v>
      </c>
      <c r="V191" s="226">
        <f>ROUND(E191*U191,2)</f>
        <v>5.69</v>
      </c>
      <c r="W191" s="226"/>
      <c r="X191" s="226" t="s">
        <v>248</v>
      </c>
      <c r="Y191" s="216"/>
      <c r="Z191" s="216"/>
      <c r="AA191" s="216"/>
      <c r="AB191" s="216"/>
      <c r="AC191" s="216"/>
      <c r="AD191" s="216"/>
      <c r="AE191" s="216"/>
      <c r="AF191" s="216"/>
      <c r="AG191" s="216" t="s">
        <v>249</v>
      </c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</row>
    <row r="192" spans="1:60" outlineLevel="1" x14ac:dyDescent="0.2">
      <c r="A192" s="223"/>
      <c r="B192" s="224"/>
      <c r="C192" s="263" t="s">
        <v>771</v>
      </c>
      <c r="D192" s="228"/>
      <c r="E192" s="229">
        <v>0.25</v>
      </c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16"/>
      <c r="Z192" s="216"/>
      <c r="AA192" s="216"/>
      <c r="AB192" s="216"/>
      <c r="AC192" s="216"/>
      <c r="AD192" s="216"/>
      <c r="AE192" s="216"/>
      <c r="AF192" s="216"/>
      <c r="AG192" s="216" t="s">
        <v>253</v>
      </c>
      <c r="AH192" s="216">
        <v>0</v>
      </c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</row>
    <row r="193" spans="1:60" outlineLevel="1" x14ac:dyDescent="0.2">
      <c r="A193" s="223"/>
      <c r="B193" s="224"/>
      <c r="C193" s="263" t="s">
        <v>772</v>
      </c>
      <c r="D193" s="228"/>
      <c r="E193" s="229">
        <v>0.25</v>
      </c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16"/>
      <c r="Z193" s="216"/>
      <c r="AA193" s="216"/>
      <c r="AB193" s="216"/>
      <c r="AC193" s="216"/>
      <c r="AD193" s="216"/>
      <c r="AE193" s="216"/>
      <c r="AF193" s="216"/>
      <c r="AG193" s="216" t="s">
        <v>253</v>
      </c>
      <c r="AH193" s="216">
        <v>0</v>
      </c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</row>
    <row r="194" spans="1:60" outlineLevel="1" x14ac:dyDescent="0.2">
      <c r="A194" s="223"/>
      <c r="B194" s="224"/>
      <c r="C194" s="263" t="s">
        <v>773</v>
      </c>
      <c r="D194" s="228"/>
      <c r="E194" s="229">
        <v>0.75</v>
      </c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16"/>
      <c r="Z194" s="216"/>
      <c r="AA194" s="216"/>
      <c r="AB194" s="216"/>
      <c r="AC194" s="216"/>
      <c r="AD194" s="216"/>
      <c r="AE194" s="216"/>
      <c r="AF194" s="216"/>
      <c r="AG194" s="216" t="s">
        <v>253</v>
      </c>
      <c r="AH194" s="216">
        <v>0</v>
      </c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</row>
    <row r="195" spans="1:60" outlineLevel="1" x14ac:dyDescent="0.2">
      <c r="A195" s="223"/>
      <c r="B195" s="224"/>
      <c r="C195" s="263" t="s">
        <v>774</v>
      </c>
      <c r="D195" s="228"/>
      <c r="E195" s="229">
        <v>0.5</v>
      </c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16"/>
      <c r="Z195" s="216"/>
      <c r="AA195" s="216"/>
      <c r="AB195" s="216"/>
      <c r="AC195" s="216"/>
      <c r="AD195" s="216"/>
      <c r="AE195" s="216"/>
      <c r="AF195" s="216"/>
      <c r="AG195" s="216" t="s">
        <v>253</v>
      </c>
      <c r="AH195" s="216">
        <v>0</v>
      </c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</row>
    <row r="196" spans="1:60" outlineLevel="1" x14ac:dyDescent="0.2">
      <c r="A196" s="241">
        <v>58</v>
      </c>
      <c r="B196" s="242" t="s">
        <v>775</v>
      </c>
      <c r="C196" s="261" t="s">
        <v>776</v>
      </c>
      <c r="D196" s="243" t="s">
        <v>329</v>
      </c>
      <c r="E196" s="244">
        <v>1.5</v>
      </c>
      <c r="F196" s="245"/>
      <c r="G196" s="246">
        <f>ROUND(E196*F196,2)</f>
        <v>0</v>
      </c>
      <c r="H196" s="245"/>
      <c r="I196" s="246">
        <f>ROUND(E196*H196,2)</f>
        <v>0</v>
      </c>
      <c r="J196" s="245"/>
      <c r="K196" s="246">
        <f>ROUND(E196*J196,2)</f>
        <v>0</v>
      </c>
      <c r="L196" s="246">
        <v>21</v>
      </c>
      <c r="M196" s="246">
        <f>G196*(1+L196/100)</f>
        <v>0</v>
      </c>
      <c r="N196" s="246">
        <v>0</v>
      </c>
      <c r="O196" s="246">
        <f>ROUND(E196*N196,2)</f>
        <v>0</v>
      </c>
      <c r="P196" s="246">
        <v>5.024E-2</v>
      </c>
      <c r="Q196" s="246">
        <f>ROUND(E196*P196,2)</f>
        <v>0.08</v>
      </c>
      <c r="R196" s="246" t="s">
        <v>471</v>
      </c>
      <c r="S196" s="246" t="s">
        <v>246</v>
      </c>
      <c r="T196" s="247" t="s">
        <v>247</v>
      </c>
      <c r="U196" s="226">
        <v>4.5999999999999996</v>
      </c>
      <c r="V196" s="226">
        <f>ROUND(E196*U196,2)</f>
        <v>6.9</v>
      </c>
      <c r="W196" s="226"/>
      <c r="X196" s="226" t="s">
        <v>248</v>
      </c>
      <c r="Y196" s="216"/>
      <c r="Z196" s="216"/>
      <c r="AA196" s="216"/>
      <c r="AB196" s="216"/>
      <c r="AC196" s="216"/>
      <c r="AD196" s="216"/>
      <c r="AE196" s="216"/>
      <c r="AF196" s="216"/>
      <c r="AG196" s="216" t="s">
        <v>249</v>
      </c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</row>
    <row r="197" spans="1:60" outlineLevel="1" x14ac:dyDescent="0.2">
      <c r="A197" s="223"/>
      <c r="B197" s="224"/>
      <c r="C197" s="263" t="s">
        <v>777</v>
      </c>
      <c r="D197" s="228"/>
      <c r="E197" s="229">
        <v>1.5</v>
      </c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16"/>
      <c r="Z197" s="216"/>
      <c r="AA197" s="216"/>
      <c r="AB197" s="216"/>
      <c r="AC197" s="216"/>
      <c r="AD197" s="216"/>
      <c r="AE197" s="216"/>
      <c r="AF197" s="216"/>
      <c r="AG197" s="216" t="s">
        <v>253</v>
      </c>
      <c r="AH197" s="216">
        <v>0</v>
      </c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</row>
    <row r="198" spans="1:60" outlineLevel="1" x14ac:dyDescent="0.2">
      <c r="A198" s="241">
        <v>59</v>
      </c>
      <c r="B198" s="242" t="s">
        <v>775</v>
      </c>
      <c r="C198" s="261" t="s">
        <v>776</v>
      </c>
      <c r="D198" s="243" t="s">
        <v>329</v>
      </c>
      <c r="E198" s="244">
        <v>18</v>
      </c>
      <c r="F198" s="245"/>
      <c r="G198" s="246">
        <f>ROUND(E198*F198,2)</f>
        <v>0</v>
      </c>
      <c r="H198" s="245"/>
      <c r="I198" s="246">
        <f>ROUND(E198*H198,2)</f>
        <v>0</v>
      </c>
      <c r="J198" s="245"/>
      <c r="K198" s="246">
        <f>ROUND(E198*J198,2)</f>
        <v>0</v>
      </c>
      <c r="L198" s="246">
        <v>21</v>
      </c>
      <c r="M198" s="246">
        <f>G198*(1+L198/100)</f>
        <v>0</v>
      </c>
      <c r="N198" s="246">
        <v>0</v>
      </c>
      <c r="O198" s="246">
        <f>ROUND(E198*N198,2)</f>
        <v>0</v>
      </c>
      <c r="P198" s="246">
        <v>5.024E-2</v>
      </c>
      <c r="Q198" s="246">
        <f>ROUND(E198*P198,2)</f>
        <v>0.9</v>
      </c>
      <c r="R198" s="246" t="s">
        <v>471</v>
      </c>
      <c r="S198" s="246" t="s">
        <v>246</v>
      </c>
      <c r="T198" s="247" t="s">
        <v>247</v>
      </c>
      <c r="U198" s="226">
        <v>4.5999999999999996</v>
      </c>
      <c r="V198" s="226">
        <f>ROUND(E198*U198,2)</f>
        <v>82.8</v>
      </c>
      <c r="W198" s="226"/>
      <c r="X198" s="226" t="s">
        <v>248</v>
      </c>
      <c r="Y198" s="216"/>
      <c r="Z198" s="216"/>
      <c r="AA198" s="216"/>
      <c r="AB198" s="216"/>
      <c r="AC198" s="216"/>
      <c r="AD198" s="216"/>
      <c r="AE198" s="216"/>
      <c r="AF198" s="216"/>
      <c r="AG198" s="216" t="s">
        <v>249</v>
      </c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</row>
    <row r="199" spans="1:60" outlineLevel="1" x14ac:dyDescent="0.2">
      <c r="A199" s="223"/>
      <c r="B199" s="224"/>
      <c r="C199" s="263" t="s">
        <v>778</v>
      </c>
      <c r="D199" s="228"/>
      <c r="E199" s="229">
        <v>18</v>
      </c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16"/>
      <c r="Z199" s="216"/>
      <c r="AA199" s="216"/>
      <c r="AB199" s="216"/>
      <c r="AC199" s="216"/>
      <c r="AD199" s="216"/>
      <c r="AE199" s="216"/>
      <c r="AF199" s="216"/>
      <c r="AG199" s="216" t="s">
        <v>253</v>
      </c>
      <c r="AH199" s="216">
        <v>0</v>
      </c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</row>
    <row r="200" spans="1:60" outlineLevel="1" x14ac:dyDescent="0.2">
      <c r="A200" s="241">
        <v>60</v>
      </c>
      <c r="B200" s="242" t="s">
        <v>483</v>
      </c>
      <c r="C200" s="261" t="s">
        <v>484</v>
      </c>
      <c r="D200" s="243" t="s">
        <v>329</v>
      </c>
      <c r="E200" s="244">
        <v>0.75</v>
      </c>
      <c r="F200" s="245"/>
      <c r="G200" s="246">
        <f>ROUND(E200*F200,2)</f>
        <v>0</v>
      </c>
      <c r="H200" s="245"/>
      <c r="I200" s="246">
        <f>ROUND(E200*H200,2)</f>
        <v>0</v>
      </c>
      <c r="J200" s="245"/>
      <c r="K200" s="246">
        <f>ROUND(E200*J200,2)</f>
        <v>0</v>
      </c>
      <c r="L200" s="246">
        <v>21</v>
      </c>
      <c r="M200" s="246">
        <f>G200*(1+L200/100)</f>
        <v>0</v>
      </c>
      <c r="N200" s="246">
        <v>0</v>
      </c>
      <c r="O200" s="246">
        <f>ROUND(E200*N200,2)</f>
        <v>0</v>
      </c>
      <c r="P200" s="246">
        <v>7.85E-2</v>
      </c>
      <c r="Q200" s="246">
        <f>ROUND(E200*P200,2)</f>
        <v>0.06</v>
      </c>
      <c r="R200" s="246" t="s">
        <v>471</v>
      </c>
      <c r="S200" s="246" t="s">
        <v>246</v>
      </c>
      <c r="T200" s="247" t="s">
        <v>247</v>
      </c>
      <c r="U200" s="226">
        <v>6.2</v>
      </c>
      <c r="V200" s="226">
        <f>ROUND(E200*U200,2)</f>
        <v>4.6500000000000004</v>
      </c>
      <c r="W200" s="226"/>
      <c r="X200" s="226" t="s">
        <v>248</v>
      </c>
      <c r="Y200" s="216"/>
      <c r="Z200" s="216"/>
      <c r="AA200" s="216"/>
      <c r="AB200" s="216"/>
      <c r="AC200" s="216"/>
      <c r="AD200" s="216"/>
      <c r="AE200" s="216"/>
      <c r="AF200" s="216"/>
      <c r="AG200" s="216" t="s">
        <v>249</v>
      </c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</row>
    <row r="201" spans="1:60" outlineLevel="1" x14ac:dyDescent="0.2">
      <c r="A201" s="223"/>
      <c r="B201" s="224"/>
      <c r="C201" s="263" t="s">
        <v>770</v>
      </c>
      <c r="D201" s="228"/>
      <c r="E201" s="229">
        <v>0.25</v>
      </c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16"/>
      <c r="Z201" s="216"/>
      <c r="AA201" s="216"/>
      <c r="AB201" s="216"/>
      <c r="AC201" s="216"/>
      <c r="AD201" s="216"/>
      <c r="AE201" s="216"/>
      <c r="AF201" s="216"/>
      <c r="AG201" s="216" t="s">
        <v>253</v>
      </c>
      <c r="AH201" s="216">
        <v>0</v>
      </c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</row>
    <row r="202" spans="1:60" outlineLevel="1" x14ac:dyDescent="0.2">
      <c r="A202" s="223"/>
      <c r="B202" s="224"/>
      <c r="C202" s="263" t="s">
        <v>774</v>
      </c>
      <c r="D202" s="228"/>
      <c r="E202" s="229">
        <v>0.5</v>
      </c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16"/>
      <c r="Z202" s="216"/>
      <c r="AA202" s="216"/>
      <c r="AB202" s="216"/>
      <c r="AC202" s="216"/>
      <c r="AD202" s="216"/>
      <c r="AE202" s="216"/>
      <c r="AF202" s="216"/>
      <c r="AG202" s="216" t="s">
        <v>253</v>
      </c>
      <c r="AH202" s="216">
        <v>0</v>
      </c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</row>
    <row r="203" spans="1:60" x14ac:dyDescent="0.2">
      <c r="A203" s="231" t="s">
        <v>240</v>
      </c>
      <c r="B203" s="232" t="s">
        <v>150</v>
      </c>
      <c r="C203" s="260" t="s">
        <v>151</v>
      </c>
      <c r="D203" s="233"/>
      <c r="E203" s="234"/>
      <c r="F203" s="235"/>
      <c r="G203" s="235">
        <f>SUMIF(AG204:AG205,"&lt;&gt;NOR",G204:G205)</f>
        <v>0</v>
      </c>
      <c r="H203" s="235"/>
      <c r="I203" s="235">
        <f>SUM(I204:I205)</f>
        <v>0</v>
      </c>
      <c r="J203" s="235"/>
      <c r="K203" s="235">
        <f>SUM(K204:K205)</f>
        <v>0</v>
      </c>
      <c r="L203" s="235"/>
      <c r="M203" s="235">
        <f>SUM(M204:M205)</f>
        <v>0</v>
      </c>
      <c r="N203" s="235"/>
      <c r="O203" s="235">
        <f>SUM(O204:O205)</f>
        <v>0</v>
      </c>
      <c r="P203" s="235"/>
      <c r="Q203" s="235">
        <f>SUM(Q204:Q205)</f>
        <v>0</v>
      </c>
      <c r="R203" s="235"/>
      <c r="S203" s="235"/>
      <c r="T203" s="236"/>
      <c r="U203" s="230"/>
      <c r="V203" s="230">
        <f>SUM(V204:V205)</f>
        <v>449.52</v>
      </c>
      <c r="W203" s="230"/>
      <c r="X203" s="230"/>
      <c r="AG203" t="s">
        <v>241</v>
      </c>
    </row>
    <row r="204" spans="1:60" outlineLevel="1" x14ac:dyDescent="0.2">
      <c r="A204" s="241">
        <v>61</v>
      </c>
      <c r="B204" s="242" t="s">
        <v>490</v>
      </c>
      <c r="C204" s="261" t="s">
        <v>491</v>
      </c>
      <c r="D204" s="243" t="s">
        <v>312</v>
      </c>
      <c r="E204" s="244">
        <v>355.63675000000001</v>
      </c>
      <c r="F204" s="245"/>
      <c r="G204" s="246">
        <f>ROUND(E204*F204,2)</f>
        <v>0</v>
      </c>
      <c r="H204" s="245"/>
      <c r="I204" s="246">
        <f>ROUND(E204*H204,2)</f>
        <v>0</v>
      </c>
      <c r="J204" s="245"/>
      <c r="K204" s="246">
        <f>ROUND(E204*J204,2)</f>
        <v>0</v>
      </c>
      <c r="L204" s="246">
        <v>21</v>
      </c>
      <c r="M204" s="246">
        <f>G204*(1+L204/100)</f>
        <v>0</v>
      </c>
      <c r="N204" s="246">
        <v>0</v>
      </c>
      <c r="O204" s="246">
        <f>ROUND(E204*N204,2)</f>
        <v>0</v>
      </c>
      <c r="P204" s="246">
        <v>0</v>
      </c>
      <c r="Q204" s="246">
        <f>ROUND(E204*P204,2)</f>
        <v>0</v>
      </c>
      <c r="R204" s="246" t="s">
        <v>349</v>
      </c>
      <c r="S204" s="246" t="s">
        <v>246</v>
      </c>
      <c r="T204" s="247" t="s">
        <v>247</v>
      </c>
      <c r="U204" s="226">
        <v>1.264</v>
      </c>
      <c r="V204" s="226">
        <f>ROUND(E204*U204,2)</f>
        <v>449.52</v>
      </c>
      <c r="W204" s="226"/>
      <c r="X204" s="226" t="s">
        <v>492</v>
      </c>
      <c r="Y204" s="216"/>
      <c r="Z204" s="216"/>
      <c r="AA204" s="216"/>
      <c r="AB204" s="216"/>
      <c r="AC204" s="216"/>
      <c r="AD204" s="216"/>
      <c r="AE204" s="216"/>
      <c r="AF204" s="216"/>
      <c r="AG204" s="216" t="s">
        <v>493</v>
      </c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</row>
    <row r="205" spans="1:60" ht="22.5" outlineLevel="1" x14ac:dyDescent="0.2">
      <c r="A205" s="223"/>
      <c r="B205" s="224"/>
      <c r="C205" s="262" t="s">
        <v>494</v>
      </c>
      <c r="D205" s="249"/>
      <c r="E205" s="249"/>
      <c r="F205" s="249"/>
      <c r="G205" s="249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16"/>
      <c r="Z205" s="216"/>
      <c r="AA205" s="216"/>
      <c r="AB205" s="216"/>
      <c r="AC205" s="216"/>
      <c r="AD205" s="216"/>
      <c r="AE205" s="216"/>
      <c r="AF205" s="216"/>
      <c r="AG205" s="216" t="s">
        <v>251</v>
      </c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48" t="str">
        <f>C205</f>
        <v>přesun hmot pro budovy občanské výstavby (JKSO 801), budovy pro bydlení (JKSO 803) budovy pro výrobu a služby (JKSO 812) s nosnou svislou konstrukcí monolitickou betonovou tyčovou nebo plošnou</v>
      </c>
      <c r="BB205" s="216"/>
      <c r="BC205" s="216"/>
      <c r="BD205" s="216"/>
      <c r="BE205" s="216"/>
      <c r="BF205" s="216"/>
      <c r="BG205" s="216"/>
      <c r="BH205" s="216"/>
    </row>
    <row r="206" spans="1:60" x14ac:dyDescent="0.2">
      <c r="A206" s="231" t="s">
        <v>240</v>
      </c>
      <c r="B206" s="232" t="s">
        <v>154</v>
      </c>
      <c r="C206" s="260" t="s">
        <v>155</v>
      </c>
      <c r="D206" s="233"/>
      <c r="E206" s="234"/>
      <c r="F206" s="235"/>
      <c r="G206" s="235">
        <f>SUMIF(AG207:AG210,"&lt;&gt;NOR",G207:G210)</f>
        <v>0</v>
      </c>
      <c r="H206" s="235"/>
      <c r="I206" s="235">
        <f>SUM(I207:I210)</f>
        <v>0</v>
      </c>
      <c r="J206" s="235"/>
      <c r="K206" s="235">
        <f>SUM(K207:K210)</f>
        <v>0</v>
      </c>
      <c r="L206" s="235"/>
      <c r="M206" s="235">
        <f>SUM(M207:M210)</f>
        <v>0</v>
      </c>
      <c r="N206" s="235"/>
      <c r="O206" s="235">
        <f>SUM(O207:O210)</f>
        <v>0.01</v>
      </c>
      <c r="P206" s="235"/>
      <c r="Q206" s="235">
        <f>SUM(Q207:Q210)</f>
        <v>0</v>
      </c>
      <c r="R206" s="235"/>
      <c r="S206" s="235"/>
      <c r="T206" s="236"/>
      <c r="U206" s="230"/>
      <c r="V206" s="230">
        <f>SUM(V207:V210)</f>
        <v>3.66</v>
      </c>
      <c r="W206" s="230"/>
      <c r="X206" s="230"/>
      <c r="AG206" t="s">
        <v>241</v>
      </c>
    </row>
    <row r="207" spans="1:60" outlineLevel="1" x14ac:dyDescent="0.2">
      <c r="A207" s="241">
        <v>62</v>
      </c>
      <c r="B207" s="242" t="s">
        <v>779</v>
      </c>
      <c r="C207" s="261" t="s">
        <v>780</v>
      </c>
      <c r="D207" s="243" t="s">
        <v>334</v>
      </c>
      <c r="E207" s="244">
        <v>22.85</v>
      </c>
      <c r="F207" s="245"/>
      <c r="G207" s="246">
        <f>ROUND(E207*F207,2)</f>
        <v>0</v>
      </c>
      <c r="H207" s="245"/>
      <c r="I207" s="246">
        <f>ROUND(E207*H207,2)</f>
        <v>0</v>
      </c>
      <c r="J207" s="245"/>
      <c r="K207" s="246">
        <f>ROUND(E207*J207,2)</f>
        <v>0</v>
      </c>
      <c r="L207" s="246">
        <v>21</v>
      </c>
      <c r="M207" s="246">
        <f>G207*(1+L207/100)</f>
        <v>0</v>
      </c>
      <c r="N207" s="246">
        <v>6.3000000000000003E-4</v>
      </c>
      <c r="O207" s="246">
        <f>ROUND(E207*N207,2)</f>
        <v>0.01</v>
      </c>
      <c r="P207" s="246">
        <v>0</v>
      </c>
      <c r="Q207" s="246">
        <f>ROUND(E207*P207,2)</f>
        <v>0</v>
      </c>
      <c r="R207" s="246" t="s">
        <v>781</v>
      </c>
      <c r="S207" s="246" t="s">
        <v>246</v>
      </c>
      <c r="T207" s="247" t="s">
        <v>247</v>
      </c>
      <c r="U207" s="226">
        <v>0.16</v>
      </c>
      <c r="V207" s="226">
        <f>ROUND(E207*U207,2)</f>
        <v>3.66</v>
      </c>
      <c r="W207" s="226"/>
      <c r="X207" s="226" t="s">
        <v>248</v>
      </c>
      <c r="Y207" s="216"/>
      <c r="Z207" s="216"/>
      <c r="AA207" s="216"/>
      <c r="AB207" s="216"/>
      <c r="AC207" s="216"/>
      <c r="AD207" s="216"/>
      <c r="AE207" s="216"/>
      <c r="AF207" s="216"/>
      <c r="AG207" s="216" t="s">
        <v>249</v>
      </c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</row>
    <row r="208" spans="1:60" outlineLevel="1" x14ac:dyDescent="0.2">
      <c r="A208" s="223"/>
      <c r="B208" s="224"/>
      <c r="C208" s="263" t="s">
        <v>782</v>
      </c>
      <c r="D208" s="228"/>
      <c r="E208" s="229">
        <v>22.85</v>
      </c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16"/>
      <c r="Z208" s="216"/>
      <c r="AA208" s="216"/>
      <c r="AB208" s="216"/>
      <c r="AC208" s="216"/>
      <c r="AD208" s="216"/>
      <c r="AE208" s="216"/>
      <c r="AF208" s="216"/>
      <c r="AG208" s="216" t="s">
        <v>253</v>
      </c>
      <c r="AH208" s="216">
        <v>0</v>
      </c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</row>
    <row r="209" spans="1:60" outlineLevel="1" x14ac:dyDescent="0.2">
      <c r="A209" s="223">
        <v>63</v>
      </c>
      <c r="B209" s="224" t="s">
        <v>783</v>
      </c>
      <c r="C209" s="273" t="s">
        <v>784</v>
      </c>
      <c r="D209" s="225" t="s">
        <v>0</v>
      </c>
      <c r="E209" s="271"/>
      <c r="F209" s="227"/>
      <c r="G209" s="226">
        <f>ROUND(E209*F209,2)</f>
        <v>0</v>
      </c>
      <c r="H209" s="227"/>
      <c r="I209" s="226">
        <f>ROUND(E209*H209,2)</f>
        <v>0</v>
      </c>
      <c r="J209" s="227"/>
      <c r="K209" s="226">
        <f>ROUND(E209*J209,2)</f>
        <v>0</v>
      </c>
      <c r="L209" s="226">
        <v>21</v>
      </c>
      <c r="M209" s="226">
        <f>G209*(1+L209/100)</f>
        <v>0</v>
      </c>
      <c r="N209" s="226">
        <v>0</v>
      </c>
      <c r="O209" s="226">
        <f>ROUND(E209*N209,2)</f>
        <v>0</v>
      </c>
      <c r="P209" s="226">
        <v>0</v>
      </c>
      <c r="Q209" s="226">
        <f>ROUND(E209*P209,2)</f>
        <v>0</v>
      </c>
      <c r="R209" s="226" t="s">
        <v>781</v>
      </c>
      <c r="S209" s="226" t="s">
        <v>246</v>
      </c>
      <c r="T209" s="226" t="s">
        <v>247</v>
      </c>
      <c r="U209" s="226">
        <v>0</v>
      </c>
      <c r="V209" s="226">
        <f>ROUND(E209*U209,2)</f>
        <v>0</v>
      </c>
      <c r="W209" s="226"/>
      <c r="X209" s="226" t="s">
        <v>492</v>
      </c>
      <c r="Y209" s="216"/>
      <c r="Z209" s="216"/>
      <c r="AA209" s="216"/>
      <c r="AB209" s="216"/>
      <c r="AC209" s="216"/>
      <c r="AD209" s="216"/>
      <c r="AE209" s="216"/>
      <c r="AF209" s="216"/>
      <c r="AG209" s="216" t="s">
        <v>493</v>
      </c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</row>
    <row r="210" spans="1:60" outlineLevel="1" x14ac:dyDescent="0.2">
      <c r="A210" s="223"/>
      <c r="B210" s="224"/>
      <c r="C210" s="272" t="s">
        <v>785</v>
      </c>
      <c r="D210" s="270"/>
      <c r="E210" s="270"/>
      <c r="F210" s="270"/>
      <c r="G210" s="270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16"/>
      <c r="Z210" s="216"/>
      <c r="AA210" s="216"/>
      <c r="AB210" s="216"/>
      <c r="AC210" s="216"/>
      <c r="AD210" s="216"/>
      <c r="AE210" s="216"/>
      <c r="AF210" s="216"/>
      <c r="AG210" s="216" t="s">
        <v>251</v>
      </c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</row>
    <row r="211" spans="1:60" x14ac:dyDescent="0.2">
      <c r="A211" s="231" t="s">
        <v>240</v>
      </c>
      <c r="B211" s="232" t="s">
        <v>156</v>
      </c>
      <c r="C211" s="260" t="s">
        <v>157</v>
      </c>
      <c r="D211" s="233"/>
      <c r="E211" s="234"/>
      <c r="F211" s="235"/>
      <c r="G211" s="235">
        <f>SUMIF(AG212:AG228,"&lt;&gt;NOR",G212:G228)</f>
        <v>0</v>
      </c>
      <c r="H211" s="235"/>
      <c r="I211" s="235">
        <f>SUM(I212:I228)</f>
        <v>0</v>
      </c>
      <c r="J211" s="235"/>
      <c r="K211" s="235">
        <f>SUM(K212:K228)</f>
        <v>0</v>
      </c>
      <c r="L211" s="235"/>
      <c r="M211" s="235">
        <f>SUM(M212:M228)</f>
        <v>0</v>
      </c>
      <c r="N211" s="235"/>
      <c r="O211" s="235">
        <f>SUM(O212:O228)</f>
        <v>0.09</v>
      </c>
      <c r="P211" s="235"/>
      <c r="Q211" s="235">
        <f>SUM(Q212:Q228)</f>
        <v>0</v>
      </c>
      <c r="R211" s="235"/>
      <c r="S211" s="235"/>
      <c r="T211" s="236"/>
      <c r="U211" s="230"/>
      <c r="V211" s="230">
        <f>SUM(V212:V228)</f>
        <v>21.739999999999995</v>
      </c>
      <c r="W211" s="230"/>
      <c r="X211" s="230"/>
      <c r="AG211" t="s">
        <v>241</v>
      </c>
    </row>
    <row r="212" spans="1:60" ht="22.5" outlineLevel="1" x14ac:dyDescent="0.2">
      <c r="A212" s="241">
        <v>64</v>
      </c>
      <c r="B212" s="242" t="s">
        <v>786</v>
      </c>
      <c r="C212" s="261" t="s">
        <v>787</v>
      </c>
      <c r="D212" s="243" t="s">
        <v>334</v>
      </c>
      <c r="E212" s="244">
        <v>18.326000000000001</v>
      </c>
      <c r="F212" s="245"/>
      <c r="G212" s="246">
        <f>ROUND(E212*F212,2)</f>
        <v>0</v>
      </c>
      <c r="H212" s="245"/>
      <c r="I212" s="246">
        <f>ROUND(E212*H212,2)</f>
        <v>0</v>
      </c>
      <c r="J212" s="245"/>
      <c r="K212" s="246">
        <f>ROUND(E212*J212,2)</f>
        <v>0</v>
      </c>
      <c r="L212" s="246">
        <v>21</v>
      </c>
      <c r="M212" s="246">
        <f>G212*(1+L212/100)</f>
        <v>0</v>
      </c>
      <c r="N212" s="246">
        <v>0</v>
      </c>
      <c r="O212" s="246">
        <f>ROUND(E212*N212,2)</f>
        <v>0</v>
      </c>
      <c r="P212" s="246">
        <v>0</v>
      </c>
      <c r="Q212" s="246">
        <f>ROUND(E212*P212,2)</f>
        <v>0</v>
      </c>
      <c r="R212" s="246" t="s">
        <v>781</v>
      </c>
      <c r="S212" s="246" t="s">
        <v>246</v>
      </c>
      <c r="T212" s="247" t="s">
        <v>247</v>
      </c>
      <c r="U212" s="226">
        <v>0.84799999999999998</v>
      </c>
      <c r="V212" s="226">
        <f>ROUND(E212*U212,2)</f>
        <v>15.54</v>
      </c>
      <c r="W212" s="226"/>
      <c r="X212" s="226" t="s">
        <v>248</v>
      </c>
      <c r="Y212" s="216"/>
      <c r="Z212" s="216"/>
      <c r="AA212" s="216"/>
      <c r="AB212" s="216"/>
      <c r="AC212" s="216"/>
      <c r="AD212" s="216"/>
      <c r="AE212" s="216"/>
      <c r="AF212" s="216"/>
      <c r="AG212" s="216" t="s">
        <v>249</v>
      </c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</row>
    <row r="213" spans="1:60" outlineLevel="1" x14ac:dyDescent="0.2">
      <c r="A213" s="223"/>
      <c r="B213" s="224"/>
      <c r="C213" s="266" t="s">
        <v>788</v>
      </c>
      <c r="D213" s="258"/>
      <c r="E213" s="258"/>
      <c r="F213" s="258"/>
      <c r="G213" s="258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16"/>
      <c r="Z213" s="216"/>
      <c r="AA213" s="216"/>
      <c r="AB213" s="216"/>
      <c r="AC213" s="216"/>
      <c r="AD213" s="216"/>
      <c r="AE213" s="216"/>
      <c r="AF213" s="216"/>
      <c r="AG213" s="216" t="s">
        <v>284</v>
      </c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</row>
    <row r="214" spans="1:60" outlineLevel="1" x14ac:dyDescent="0.2">
      <c r="A214" s="223"/>
      <c r="B214" s="224"/>
      <c r="C214" s="263" t="s">
        <v>789</v>
      </c>
      <c r="D214" s="228"/>
      <c r="E214" s="229">
        <v>18.326000000000001</v>
      </c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16"/>
      <c r="Z214" s="216"/>
      <c r="AA214" s="216"/>
      <c r="AB214" s="216"/>
      <c r="AC214" s="216"/>
      <c r="AD214" s="216"/>
      <c r="AE214" s="216"/>
      <c r="AF214" s="216"/>
      <c r="AG214" s="216" t="s">
        <v>253</v>
      </c>
      <c r="AH214" s="216">
        <v>0</v>
      </c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</row>
    <row r="215" spans="1:60" ht="22.5" outlineLevel="1" x14ac:dyDescent="0.2">
      <c r="A215" s="241">
        <v>65</v>
      </c>
      <c r="B215" s="242" t="s">
        <v>790</v>
      </c>
      <c r="C215" s="261" t="s">
        <v>791</v>
      </c>
      <c r="D215" s="243" t="s">
        <v>329</v>
      </c>
      <c r="E215" s="244">
        <v>3.85</v>
      </c>
      <c r="F215" s="245"/>
      <c r="G215" s="246">
        <f>ROUND(E215*F215,2)</f>
        <v>0</v>
      </c>
      <c r="H215" s="245"/>
      <c r="I215" s="246">
        <f>ROUND(E215*H215,2)</f>
        <v>0</v>
      </c>
      <c r="J215" s="245"/>
      <c r="K215" s="246">
        <f>ROUND(E215*J215,2)</f>
        <v>0</v>
      </c>
      <c r="L215" s="246">
        <v>21</v>
      </c>
      <c r="M215" s="246">
        <f>G215*(1+L215/100)</f>
        <v>0</v>
      </c>
      <c r="N215" s="246">
        <v>1.8400000000000001E-3</v>
      </c>
      <c r="O215" s="246">
        <f>ROUND(E215*N215,2)</f>
        <v>0.01</v>
      </c>
      <c r="P215" s="246">
        <v>0</v>
      </c>
      <c r="Q215" s="246">
        <f>ROUND(E215*P215,2)</f>
        <v>0</v>
      </c>
      <c r="R215" s="246" t="s">
        <v>781</v>
      </c>
      <c r="S215" s="246" t="s">
        <v>246</v>
      </c>
      <c r="T215" s="247" t="s">
        <v>247</v>
      </c>
      <c r="U215" s="226">
        <v>0.252</v>
      </c>
      <c r="V215" s="226">
        <f>ROUND(E215*U215,2)</f>
        <v>0.97</v>
      </c>
      <c r="W215" s="226"/>
      <c r="X215" s="226" t="s">
        <v>248</v>
      </c>
      <c r="Y215" s="216"/>
      <c r="Z215" s="216"/>
      <c r="AA215" s="216"/>
      <c r="AB215" s="216"/>
      <c r="AC215" s="216"/>
      <c r="AD215" s="216"/>
      <c r="AE215" s="216"/>
      <c r="AF215" s="216"/>
      <c r="AG215" s="216" t="s">
        <v>249</v>
      </c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</row>
    <row r="216" spans="1:60" outlineLevel="1" x14ac:dyDescent="0.2">
      <c r="A216" s="223"/>
      <c r="B216" s="224"/>
      <c r="C216" s="262" t="s">
        <v>792</v>
      </c>
      <c r="D216" s="249"/>
      <c r="E216" s="249"/>
      <c r="F216" s="249"/>
      <c r="G216" s="249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16"/>
      <c r="Z216" s="216"/>
      <c r="AA216" s="216"/>
      <c r="AB216" s="216"/>
      <c r="AC216" s="216"/>
      <c r="AD216" s="216"/>
      <c r="AE216" s="216"/>
      <c r="AF216" s="216"/>
      <c r="AG216" s="216" t="s">
        <v>251</v>
      </c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</row>
    <row r="217" spans="1:60" outlineLevel="1" x14ac:dyDescent="0.2">
      <c r="A217" s="223"/>
      <c r="B217" s="224"/>
      <c r="C217" s="264" t="s">
        <v>793</v>
      </c>
      <c r="D217" s="250"/>
      <c r="E217" s="250"/>
      <c r="F217" s="250"/>
      <c r="G217" s="250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16"/>
      <c r="Z217" s="216"/>
      <c r="AA217" s="216"/>
      <c r="AB217" s="216"/>
      <c r="AC217" s="216"/>
      <c r="AD217" s="216"/>
      <c r="AE217" s="216"/>
      <c r="AF217" s="216"/>
      <c r="AG217" s="216" t="s">
        <v>284</v>
      </c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</row>
    <row r="218" spans="1:60" outlineLevel="1" x14ac:dyDescent="0.2">
      <c r="A218" s="223"/>
      <c r="B218" s="224"/>
      <c r="C218" s="263" t="s">
        <v>794</v>
      </c>
      <c r="D218" s="228"/>
      <c r="E218" s="229">
        <v>3.85</v>
      </c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16"/>
      <c r="Z218" s="216"/>
      <c r="AA218" s="216"/>
      <c r="AB218" s="216"/>
      <c r="AC218" s="216"/>
      <c r="AD218" s="216"/>
      <c r="AE218" s="216"/>
      <c r="AF218" s="216"/>
      <c r="AG218" s="216" t="s">
        <v>253</v>
      </c>
      <c r="AH218" s="216">
        <v>0</v>
      </c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</row>
    <row r="219" spans="1:60" ht="22.5" outlineLevel="1" x14ac:dyDescent="0.2">
      <c r="A219" s="241">
        <v>66</v>
      </c>
      <c r="B219" s="242" t="s">
        <v>795</v>
      </c>
      <c r="C219" s="261" t="s">
        <v>796</v>
      </c>
      <c r="D219" s="243" t="s">
        <v>329</v>
      </c>
      <c r="E219" s="244">
        <v>13.5</v>
      </c>
      <c r="F219" s="245"/>
      <c r="G219" s="246">
        <f>ROUND(E219*F219,2)</f>
        <v>0</v>
      </c>
      <c r="H219" s="245"/>
      <c r="I219" s="246">
        <f>ROUND(E219*H219,2)</f>
        <v>0</v>
      </c>
      <c r="J219" s="245"/>
      <c r="K219" s="246">
        <f>ROUND(E219*J219,2)</f>
        <v>0</v>
      </c>
      <c r="L219" s="246">
        <v>21</v>
      </c>
      <c r="M219" s="246">
        <f>G219*(1+L219/100)</f>
        <v>0</v>
      </c>
      <c r="N219" s="246">
        <v>1.8400000000000001E-3</v>
      </c>
      <c r="O219" s="246">
        <f>ROUND(E219*N219,2)</f>
        <v>0.02</v>
      </c>
      <c r="P219" s="246">
        <v>0</v>
      </c>
      <c r="Q219" s="246">
        <f>ROUND(E219*P219,2)</f>
        <v>0</v>
      </c>
      <c r="R219" s="246" t="s">
        <v>781</v>
      </c>
      <c r="S219" s="246" t="s">
        <v>246</v>
      </c>
      <c r="T219" s="247" t="s">
        <v>247</v>
      </c>
      <c r="U219" s="226">
        <v>0.252</v>
      </c>
      <c r="V219" s="226">
        <f>ROUND(E219*U219,2)</f>
        <v>3.4</v>
      </c>
      <c r="W219" s="226"/>
      <c r="X219" s="226" t="s">
        <v>248</v>
      </c>
      <c r="Y219" s="216"/>
      <c r="Z219" s="216"/>
      <c r="AA219" s="216"/>
      <c r="AB219" s="216"/>
      <c r="AC219" s="216"/>
      <c r="AD219" s="216"/>
      <c r="AE219" s="216"/>
      <c r="AF219" s="216"/>
      <c r="AG219" s="216" t="s">
        <v>249</v>
      </c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</row>
    <row r="220" spans="1:60" outlineLevel="1" x14ac:dyDescent="0.2">
      <c r="A220" s="223"/>
      <c r="B220" s="224"/>
      <c r="C220" s="262" t="s">
        <v>792</v>
      </c>
      <c r="D220" s="249"/>
      <c r="E220" s="249"/>
      <c r="F220" s="249"/>
      <c r="G220" s="249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16"/>
      <c r="Z220" s="216"/>
      <c r="AA220" s="216"/>
      <c r="AB220" s="216"/>
      <c r="AC220" s="216"/>
      <c r="AD220" s="216"/>
      <c r="AE220" s="216"/>
      <c r="AF220" s="216"/>
      <c r="AG220" s="216" t="s">
        <v>251</v>
      </c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</row>
    <row r="221" spans="1:60" outlineLevel="1" x14ac:dyDescent="0.2">
      <c r="A221" s="223"/>
      <c r="B221" s="224"/>
      <c r="C221" s="264" t="s">
        <v>797</v>
      </c>
      <c r="D221" s="250"/>
      <c r="E221" s="250"/>
      <c r="F221" s="250"/>
      <c r="G221" s="250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16"/>
      <c r="Z221" s="216"/>
      <c r="AA221" s="216"/>
      <c r="AB221" s="216"/>
      <c r="AC221" s="216"/>
      <c r="AD221" s="216"/>
      <c r="AE221" s="216"/>
      <c r="AF221" s="216"/>
      <c r="AG221" s="216" t="s">
        <v>284</v>
      </c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</row>
    <row r="222" spans="1:60" outlineLevel="1" x14ac:dyDescent="0.2">
      <c r="A222" s="223"/>
      <c r="B222" s="224"/>
      <c r="C222" s="263" t="s">
        <v>798</v>
      </c>
      <c r="D222" s="228"/>
      <c r="E222" s="229">
        <v>13.5</v>
      </c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16"/>
      <c r="Z222" s="216"/>
      <c r="AA222" s="216"/>
      <c r="AB222" s="216"/>
      <c r="AC222" s="216"/>
      <c r="AD222" s="216"/>
      <c r="AE222" s="216"/>
      <c r="AF222" s="216"/>
      <c r="AG222" s="216" t="s">
        <v>253</v>
      </c>
      <c r="AH222" s="216">
        <v>0</v>
      </c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</row>
    <row r="223" spans="1:60" ht="22.5" outlineLevel="1" x14ac:dyDescent="0.2">
      <c r="A223" s="241">
        <v>67</v>
      </c>
      <c r="B223" s="242" t="s">
        <v>799</v>
      </c>
      <c r="C223" s="261" t="s">
        <v>800</v>
      </c>
      <c r="D223" s="243" t="s">
        <v>334</v>
      </c>
      <c r="E223" s="244">
        <v>18.326000000000001</v>
      </c>
      <c r="F223" s="245"/>
      <c r="G223" s="246">
        <f>ROUND(E223*F223,2)</f>
        <v>0</v>
      </c>
      <c r="H223" s="245"/>
      <c r="I223" s="246">
        <f>ROUND(E223*H223,2)</f>
        <v>0</v>
      </c>
      <c r="J223" s="245"/>
      <c r="K223" s="246">
        <f>ROUND(E223*J223,2)</f>
        <v>0</v>
      </c>
      <c r="L223" s="246">
        <v>21</v>
      </c>
      <c r="M223" s="246">
        <f>G223*(1+L223/100)</f>
        <v>0</v>
      </c>
      <c r="N223" s="246">
        <v>3.2000000000000003E-4</v>
      </c>
      <c r="O223" s="246">
        <f>ROUND(E223*N223,2)</f>
        <v>0.01</v>
      </c>
      <c r="P223" s="246">
        <v>0</v>
      </c>
      <c r="Q223" s="246">
        <f>ROUND(E223*P223,2)</f>
        <v>0</v>
      </c>
      <c r="R223" s="246" t="s">
        <v>781</v>
      </c>
      <c r="S223" s="246" t="s">
        <v>246</v>
      </c>
      <c r="T223" s="247" t="s">
        <v>247</v>
      </c>
      <c r="U223" s="226">
        <v>0.1</v>
      </c>
      <c r="V223" s="226">
        <f>ROUND(E223*U223,2)</f>
        <v>1.83</v>
      </c>
      <c r="W223" s="226"/>
      <c r="X223" s="226" t="s">
        <v>248</v>
      </c>
      <c r="Y223" s="216"/>
      <c r="Z223" s="216"/>
      <c r="AA223" s="216"/>
      <c r="AB223" s="216"/>
      <c r="AC223" s="216"/>
      <c r="AD223" s="216"/>
      <c r="AE223" s="216"/>
      <c r="AF223" s="216"/>
      <c r="AG223" s="216" t="s">
        <v>249</v>
      </c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</row>
    <row r="224" spans="1:60" outlineLevel="1" x14ac:dyDescent="0.2">
      <c r="A224" s="223"/>
      <c r="B224" s="224"/>
      <c r="C224" s="263" t="s">
        <v>789</v>
      </c>
      <c r="D224" s="228"/>
      <c r="E224" s="229">
        <v>18.326000000000001</v>
      </c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16"/>
      <c r="Z224" s="216"/>
      <c r="AA224" s="216"/>
      <c r="AB224" s="216"/>
      <c r="AC224" s="216"/>
      <c r="AD224" s="216"/>
      <c r="AE224" s="216"/>
      <c r="AF224" s="216"/>
      <c r="AG224" s="216" t="s">
        <v>253</v>
      </c>
      <c r="AH224" s="216">
        <v>0</v>
      </c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</row>
    <row r="225" spans="1:60" ht="22.5" outlineLevel="1" x14ac:dyDescent="0.2">
      <c r="A225" s="241">
        <v>68</v>
      </c>
      <c r="B225" s="242" t="s">
        <v>801</v>
      </c>
      <c r="C225" s="261" t="s">
        <v>802</v>
      </c>
      <c r="D225" s="243" t="s">
        <v>334</v>
      </c>
      <c r="E225" s="244">
        <v>20.525120000000001</v>
      </c>
      <c r="F225" s="245"/>
      <c r="G225" s="246">
        <f>ROUND(E225*F225,2)</f>
        <v>0</v>
      </c>
      <c r="H225" s="245"/>
      <c r="I225" s="246">
        <f>ROUND(E225*H225,2)</f>
        <v>0</v>
      </c>
      <c r="J225" s="245"/>
      <c r="K225" s="246">
        <f>ROUND(E225*J225,2)</f>
        <v>0</v>
      </c>
      <c r="L225" s="246">
        <v>21</v>
      </c>
      <c r="M225" s="246">
        <f>G225*(1+L225/100)</f>
        <v>0</v>
      </c>
      <c r="N225" s="246">
        <v>2.3E-3</v>
      </c>
      <c r="O225" s="246">
        <f>ROUND(E225*N225,2)</f>
        <v>0.05</v>
      </c>
      <c r="P225" s="246">
        <v>0</v>
      </c>
      <c r="Q225" s="246">
        <f>ROUND(E225*P225,2)</f>
        <v>0</v>
      </c>
      <c r="R225" s="246" t="s">
        <v>316</v>
      </c>
      <c r="S225" s="246" t="s">
        <v>246</v>
      </c>
      <c r="T225" s="247" t="s">
        <v>247</v>
      </c>
      <c r="U225" s="226">
        <v>0</v>
      </c>
      <c r="V225" s="226">
        <f>ROUND(E225*U225,2)</f>
        <v>0</v>
      </c>
      <c r="W225" s="226"/>
      <c r="X225" s="226" t="s">
        <v>317</v>
      </c>
      <c r="Y225" s="216"/>
      <c r="Z225" s="216"/>
      <c r="AA225" s="216"/>
      <c r="AB225" s="216"/>
      <c r="AC225" s="216"/>
      <c r="AD225" s="216"/>
      <c r="AE225" s="216"/>
      <c r="AF225" s="216"/>
      <c r="AG225" s="216" t="s">
        <v>318</v>
      </c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</row>
    <row r="226" spans="1:60" outlineLevel="1" x14ac:dyDescent="0.2">
      <c r="A226" s="223"/>
      <c r="B226" s="224"/>
      <c r="C226" s="263" t="s">
        <v>803</v>
      </c>
      <c r="D226" s="228"/>
      <c r="E226" s="229">
        <v>20.525120000000001</v>
      </c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16"/>
      <c r="Z226" s="216"/>
      <c r="AA226" s="216"/>
      <c r="AB226" s="216"/>
      <c r="AC226" s="216"/>
      <c r="AD226" s="216"/>
      <c r="AE226" s="216"/>
      <c r="AF226" s="216"/>
      <c r="AG226" s="216" t="s">
        <v>253</v>
      </c>
      <c r="AH226" s="216">
        <v>0</v>
      </c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</row>
    <row r="227" spans="1:60" outlineLevel="1" x14ac:dyDescent="0.2">
      <c r="A227" s="223">
        <v>69</v>
      </c>
      <c r="B227" s="224" t="s">
        <v>804</v>
      </c>
      <c r="C227" s="273" t="s">
        <v>805</v>
      </c>
      <c r="D227" s="225" t="s">
        <v>0</v>
      </c>
      <c r="E227" s="271"/>
      <c r="F227" s="227"/>
      <c r="G227" s="226">
        <f>ROUND(E227*F227,2)</f>
        <v>0</v>
      </c>
      <c r="H227" s="227"/>
      <c r="I227" s="226">
        <f>ROUND(E227*H227,2)</f>
        <v>0</v>
      </c>
      <c r="J227" s="227"/>
      <c r="K227" s="226">
        <f>ROUND(E227*J227,2)</f>
        <v>0</v>
      </c>
      <c r="L227" s="226">
        <v>21</v>
      </c>
      <c r="M227" s="226">
        <f>G227*(1+L227/100)</f>
        <v>0</v>
      </c>
      <c r="N227" s="226">
        <v>0</v>
      </c>
      <c r="O227" s="226">
        <f>ROUND(E227*N227,2)</f>
        <v>0</v>
      </c>
      <c r="P227" s="226">
        <v>0</v>
      </c>
      <c r="Q227" s="226">
        <f>ROUND(E227*P227,2)</f>
        <v>0</v>
      </c>
      <c r="R227" s="226" t="s">
        <v>781</v>
      </c>
      <c r="S227" s="226" t="s">
        <v>246</v>
      </c>
      <c r="T227" s="226" t="s">
        <v>247</v>
      </c>
      <c r="U227" s="226">
        <v>0</v>
      </c>
      <c r="V227" s="226">
        <f>ROUND(E227*U227,2)</f>
        <v>0</v>
      </c>
      <c r="W227" s="226"/>
      <c r="X227" s="226" t="s">
        <v>492</v>
      </c>
      <c r="Y227" s="216"/>
      <c r="Z227" s="216"/>
      <c r="AA227" s="216"/>
      <c r="AB227" s="216"/>
      <c r="AC227" s="216"/>
      <c r="AD227" s="216"/>
      <c r="AE227" s="216"/>
      <c r="AF227" s="216"/>
      <c r="AG227" s="216" t="s">
        <v>493</v>
      </c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</row>
    <row r="228" spans="1:60" outlineLevel="1" x14ac:dyDescent="0.2">
      <c r="A228" s="223"/>
      <c r="B228" s="224"/>
      <c r="C228" s="272" t="s">
        <v>806</v>
      </c>
      <c r="D228" s="270"/>
      <c r="E228" s="270"/>
      <c r="F228" s="270"/>
      <c r="G228" s="270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16"/>
      <c r="Z228" s="216"/>
      <c r="AA228" s="216"/>
      <c r="AB228" s="216"/>
      <c r="AC228" s="216"/>
      <c r="AD228" s="216"/>
      <c r="AE228" s="216"/>
      <c r="AF228" s="216"/>
      <c r="AG228" s="216" t="s">
        <v>251</v>
      </c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</row>
    <row r="229" spans="1:60" x14ac:dyDescent="0.2">
      <c r="A229" s="231" t="s">
        <v>240</v>
      </c>
      <c r="B229" s="232" t="s">
        <v>158</v>
      </c>
      <c r="C229" s="260" t="s">
        <v>159</v>
      </c>
      <c r="D229" s="233"/>
      <c r="E229" s="234"/>
      <c r="F229" s="235"/>
      <c r="G229" s="235">
        <f>SUMIF(AG230:AG237,"&lt;&gt;NOR",G230:G237)</f>
        <v>0</v>
      </c>
      <c r="H229" s="235"/>
      <c r="I229" s="235">
        <f>SUM(I230:I237)</f>
        <v>0</v>
      </c>
      <c r="J229" s="235"/>
      <c r="K229" s="235">
        <f>SUM(K230:K237)</f>
        <v>0</v>
      </c>
      <c r="L229" s="235"/>
      <c r="M229" s="235">
        <f>SUM(M230:M237)</f>
        <v>0</v>
      </c>
      <c r="N229" s="235"/>
      <c r="O229" s="235">
        <f>SUM(O230:O237)</f>
        <v>0.1</v>
      </c>
      <c r="P229" s="235"/>
      <c r="Q229" s="235">
        <f>SUM(Q230:Q237)</f>
        <v>0</v>
      </c>
      <c r="R229" s="235"/>
      <c r="S229" s="235"/>
      <c r="T229" s="236"/>
      <c r="U229" s="230"/>
      <c r="V229" s="230">
        <f>SUM(V230:V237)</f>
        <v>8.83</v>
      </c>
      <c r="W229" s="230"/>
      <c r="X229" s="230"/>
      <c r="AG229" t="s">
        <v>241</v>
      </c>
    </row>
    <row r="230" spans="1:60" outlineLevel="1" x14ac:dyDescent="0.2">
      <c r="A230" s="241">
        <v>70</v>
      </c>
      <c r="B230" s="242" t="s">
        <v>807</v>
      </c>
      <c r="C230" s="261" t="s">
        <v>808</v>
      </c>
      <c r="D230" s="243" t="s">
        <v>334</v>
      </c>
      <c r="E230" s="244">
        <v>58.9</v>
      </c>
      <c r="F230" s="245"/>
      <c r="G230" s="246">
        <f>ROUND(E230*F230,2)</f>
        <v>0</v>
      </c>
      <c r="H230" s="245"/>
      <c r="I230" s="246">
        <f>ROUND(E230*H230,2)</f>
        <v>0</v>
      </c>
      <c r="J230" s="245"/>
      <c r="K230" s="246">
        <f>ROUND(E230*J230,2)</f>
        <v>0</v>
      </c>
      <c r="L230" s="246">
        <v>21</v>
      </c>
      <c r="M230" s="246">
        <f>G230*(1+L230/100)</f>
        <v>0</v>
      </c>
      <c r="N230" s="246">
        <v>0</v>
      </c>
      <c r="O230" s="246">
        <f>ROUND(E230*N230,2)</f>
        <v>0</v>
      </c>
      <c r="P230" s="246">
        <v>0</v>
      </c>
      <c r="Q230" s="246">
        <f>ROUND(E230*P230,2)</f>
        <v>0</v>
      </c>
      <c r="R230" s="246" t="s">
        <v>809</v>
      </c>
      <c r="S230" s="246" t="s">
        <v>246</v>
      </c>
      <c r="T230" s="247" t="s">
        <v>247</v>
      </c>
      <c r="U230" s="226">
        <v>0.08</v>
      </c>
      <c r="V230" s="226">
        <f>ROUND(E230*U230,2)</f>
        <v>4.71</v>
      </c>
      <c r="W230" s="226"/>
      <c r="X230" s="226" t="s">
        <v>248</v>
      </c>
      <c r="Y230" s="216"/>
      <c r="Z230" s="216"/>
      <c r="AA230" s="216"/>
      <c r="AB230" s="216"/>
      <c r="AC230" s="216"/>
      <c r="AD230" s="216"/>
      <c r="AE230" s="216"/>
      <c r="AF230" s="216"/>
      <c r="AG230" s="216" t="s">
        <v>249</v>
      </c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</row>
    <row r="231" spans="1:60" outlineLevel="1" x14ac:dyDescent="0.2">
      <c r="A231" s="223"/>
      <c r="B231" s="224"/>
      <c r="C231" s="263" t="s">
        <v>810</v>
      </c>
      <c r="D231" s="228"/>
      <c r="E231" s="229">
        <v>58.9</v>
      </c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16"/>
      <c r="Z231" s="216"/>
      <c r="AA231" s="216"/>
      <c r="AB231" s="216"/>
      <c r="AC231" s="216"/>
      <c r="AD231" s="216"/>
      <c r="AE231" s="216"/>
      <c r="AF231" s="216"/>
      <c r="AG231" s="216" t="s">
        <v>253</v>
      </c>
      <c r="AH231" s="216">
        <v>0</v>
      </c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</row>
    <row r="232" spans="1:60" ht="22.5" outlineLevel="1" x14ac:dyDescent="0.2">
      <c r="A232" s="241">
        <v>71</v>
      </c>
      <c r="B232" s="242" t="s">
        <v>811</v>
      </c>
      <c r="C232" s="261" t="s">
        <v>812</v>
      </c>
      <c r="D232" s="243" t="s">
        <v>334</v>
      </c>
      <c r="E232" s="244">
        <v>58.9</v>
      </c>
      <c r="F232" s="245"/>
      <c r="G232" s="246">
        <f>ROUND(E232*F232,2)</f>
        <v>0</v>
      </c>
      <c r="H232" s="245"/>
      <c r="I232" s="246">
        <f>ROUND(E232*H232,2)</f>
        <v>0</v>
      </c>
      <c r="J232" s="245"/>
      <c r="K232" s="246">
        <f>ROUND(E232*J232,2)</f>
        <v>0</v>
      </c>
      <c r="L232" s="246">
        <v>21</v>
      </c>
      <c r="M232" s="246">
        <f>G232*(1+L232/100)</f>
        <v>0</v>
      </c>
      <c r="N232" s="246">
        <v>1.0000000000000001E-5</v>
      </c>
      <c r="O232" s="246">
        <f>ROUND(E232*N232,2)</f>
        <v>0</v>
      </c>
      <c r="P232" s="246">
        <v>0</v>
      </c>
      <c r="Q232" s="246">
        <f>ROUND(E232*P232,2)</f>
        <v>0</v>
      </c>
      <c r="R232" s="246" t="s">
        <v>809</v>
      </c>
      <c r="S232" s="246" t="s">
        <v>246</v>
      </c>
      <c r="T232" s="247" t="s">
        <v>247</v>
      </c>
      <c r="U232" s="226">
        <v>7.0000000000000007E-2</v>
      </c>
      <c r="V232" s="226">
        <f>ROUND(E232*U232,2)</f>
        <v>4.12</v>
      </c>
      <c r="W232" s="226"/>
      <c r="X232" s="226" t="s">
        <v>248</v>
      </c>
      <c r="Y232" s="216"/>
      <c r="Z232" s="216"/>
      <c r="AA232" s="216"/>
      <c r="AB232" s="216"/>
      <c r="AC232" s="216"/>
      <c r="AD232" s="216"/>
      <c r="AE232" s="216"/>
      <c r="AF232" s="216"/>
      <c r="AG232" s="216" t="s">
        <v>249</v>
      </c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</row>
    <row r="233" spans="1:60" outlineLevel="1" x14ac:dyDescent="0.2">
      <c r="A233" s="223"/>
      <c r="B233" s="224"/>
      <c r="C233" s="263" t="s">
        <v>709</v>
      </c>
      <c r="D233" s="228"/>
      <c r="E233" s="229">
        <v>58.9</v>
      </c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16"/>
      <c r="Z233" s="216"/>
      <c r="AA233" s="216"/>
      <c r="AB233" s="216"/>
      <c r="AC233" s="216"/>
      <c r="AD233" s="216"/>
      <c r="AE233" s="216"/>
      <c r="AF233" s="216"/>
      <c r="AG233" s="216" t="s">
        <v>253</v>
      </c>
      <c r="AH233" s="216">
        <v>0</v>
      </c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</row>
    <row r="234" spans="1:60" ht="33.75" outlineLevel="1" x14ac:dyDescent="0.2">
      <c r="A234" s="241">
        <v>72</v>
      </c>
      <c r="B234" s="242" t="s">
        <v>813</v>
      </c>
      <c r="C234" s="261" t="s">
        <v>814</v>
      </c>
      <c r="D234" s="243" t="s">
        <v>334</v>
      </c>
      <c r="E234" s="244">
        <v>60.078000000000003</v>
      </c>
      <c r="F234" s="245"/>
      <c r="G234" s="246">
        <f>ROUND(E234*F234,2)</f>
        <v>0</v>
      </c>
      <c r="H234" s="245"/>
      <c r="I234" s="246">
        <f>ROUND(E234*H234,2)</f>
        <v>0</v>
      </c>
      <c r="J234" s="245"/>
      <c r="K234" s="246">
        <f>ROUND(E234*J234,2)</f>
        <v>0</v>
      </c>
      <c r="L234" s="246">
        <v>21</v>
      </c>
      <c r="M234" s="246">
        <f>G234*(1+L234/100)</f>
        <v>0</v>
      </c>
      <c r="N234" s="246">
        <v>1.65E-3</v>
      </c>
      <c r="O234" s="246">
        <f>ROUND(E234*N234,2)</f>
        <v>0.1</v>
      </c>
      <c r="P234" s="246">
        <v>0</v>
      </c>
      <c r="Q234" s="246">
        <f>ROUND(E234*P234,2)</f>
        <v>0</v>
      </c>
      <c r="R234" s="246" t="s">
        <v>316</v>
      </c>
      <c r="S234" s="246" t="s">
        <v>246</v>
      </c>
      <c r="T234" s="247" t="s">
        <v>247</v>
      </c>
      <c r="U234" s="226">
        <v>0</v>
      </c>
      <c r="V234" s="226">
        <f>ROUND(E234*U234,2)</f>
        <v>0</v>
      </c>
      <c r="W234" s="226"/>
      <c r="X234" s="226" t="s">
        <v>317</v>
      </c>
      <c r="Y234" s="216"/>
      <c r="Z234" s="216"/>
      <c r="AA234" s="216"/>
      <c r="AB234" s="216"/>
      <c r="AC234" s="216"/>
      <c r="AD234" s="216"/>
      <c r="AE234" s="216"/>
      <c r="AF234" s="216"/>
      <c r="AG234" s="216" t="s">
        <v>318</v>
      </c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</row>
    <row r="235" spans="1:60" outlineLevel="1" x14ac:dyDescent="0.2">
      <c r="A235" s="223"/>
      <c r="B235" s="224"/>
      <c r="C235" s="263" t="s">
        <v>715</v>
      </c>
      <c r="D235" s="228"/>
      <c r="E235" s="229">
        <v>60.078000000000003</v>
      </c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16"/>
      <c r="Z235" s="216"/>
      <c r="AA235" s="216"/>
      <c r="AB235" s="216"/>
      <c r="AC235" s="216"/>
      <c r="AD235" s="216"/>
      <c r="AE235" s="216"/>
      <c r="AF235" s="216"/>
      <c r="AG235" s="216" t="s">
        <v>253</v>
      </c>
      <c r="AH235" s="216">
        <v>0</v>
      </c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</row>
    <row r="236" spans="1:60" outlineLevel="1" x14ac:dyDescent="0.2">
      <c r="A236" s="223">
        <v>73</v>
      </c>
      <c r="B236" s="224" t="s">
        <v>815</v>
      </c>
      <c r="C236" s="273" t="s">
        <v>816</v>
      </c>
      <c r="D236" s="225" t="s">
        <v>0</v>
      </c>
      <c r="E236" s="271"/>
      <c r="F236" s="227"/>
      <c r="G236" s="226">
        <f>ROUND(E236*F236,2)</f>
        <v>0</v>
      </c>
      <c r="H236" s="227"/>
      <c r="I236" s="226">
        <f>ROUND(E236*H236,2)</f>
        <v>0</v>
      </c>
      <c r="J236" s="227"/>
      <c r="K236" s="226">
        <f>ROUND(E236*J236,2)</f>
        <v>0</v>
      </c>
      <c r="L236" s="226">
        <v>21</v>
      </c>
      <c r="M236" s="226">
        <f>G236*(1+L236/100)</f>
        <v>0</v>
      </c>
      <c r="N236" s="226">
        <v>0</v>
      </c>
      <c r="O236" s="226">
        <f>ROUND(E236*N236,2)</f>
        <v>0</v>
      </c>
      <c r="P236" s="226">
        <v>0</v>
      </c>
      <c r="Q236" s="226">
        <f>ROUND(E236*P236,2)</f>
        <v>0</v>
      </c>
      <c r="R236" s="226" t="s">
        <v>809</v>
      </c>
      <c r="S236" s="226" t="s">
        <v>246</v>
      </c>
      <c r="T236" s="226" t="s">
        <v>247</v>
      </c>
      <c r="U236" s="226">
        <v>0</v>
      </c>
      <c r="V236" s="226">
        <f>ROUND(E236*U236,2)</f>
        <v>0</v>
      </c>
      <c r="W236" s="226"/>
      <c r="X236" s="226" t="s">
        <v>492</v>
      </c>
      <c r="Y236" s="216"/>
      <c r="Z236" s="216"/>
      <c r="AA236" s="216"/>
      <c r="AB236" s="216"/>
      <c r="AC236" s="216"/>
      <c r="AD236" s="216"/>
      <c r="AE236" s="216"/>
      <c r="AF236" s="216"/>
      <c r="AG236" s="216" t="s">
        <v>493</v>
      </c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</row>
    <row r="237" spans="1:60" outlineLevel="1" x14ac:dyDescent="0.2">
      <c r="A237" s="223"/>
      <c r="B237" s="224"/>
      <c r="C237" s="272" t="s">
        <v>806</v>
      </c>
      <c r="D237" s="270"/>
      <c r="E237" s="270"/>
      <c r="F237" s="270"/>
      <c r="G237" s="270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16"/>
      <c r="Z237" s="216"/>
      <c r="AA237" s="216"/>
      <c r="AB237" s="216"/>
      <c r="AC237" s="216"/>
      <c r="AD237" s="216"/>
      <c r="AE237" s="216"/>
      <c r="AF237" s="216"/>
      <c r="AG237" s="216" t="s">
        <v>251</v>
      </c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</row>
    <row r="238" spans="1:60" x14ac:dyDescent="0.2">
      <c r="A238" s="231" t="s">
        <v>240</v>
      </c>
      <c r="B238" s="232" t="s">
        <v>160</v>
      </c>
      <c r="C238" s="260" t="s">
        <v>161</v>
      </c>
      <c r="D238" s="233"/>
      <c r="E238" s="234"/>
      <c r="F238" s="235"/>
      <c r="G238" s="235">
        <f>SUMIF(AG239:AG239,"&lt;&gt;NOR",G239:G239)</f>
        <v>0</v>
      </c>
      <c r="H238" s="235"/>
      <c r="I238" s="235">
        <f>SUM(I239:I239)</f>
        <v>0</v>
      </c>
      <c r="J238" s="235"/>
      <c r="K238" s="235">
        <f>SUM(K239:K239)</f>
        <v>0</v>
      </c>
      <c r="L238" s="235"/>
      <c r="M238" s="235">
        <f>SUM(M239:M239)</f>
        <v>0</v>
      </c>
      <c r="N238" s="235"/>
      <c r="O238" s="235">
        <f>SUM(O239:O239)</f>
        <v>0</v>
      </c>
      <c r="P238" s="235"/>
      <c r="Q238" s="235">
        <f>SUM(Q239:Q239)</f>
        <v>0</v>
      </c>
      <c r="R238" s="235"/>
      <c r="S238" s="235"/>
      <c r="T238" s="236"/>
      <c r="U238" s="230"/>
      <c r="V238" s="230">
        <f>SUM(V239:V239)</f>
        <v>0</v>
      </c>
      <c r="W238" s="230"/>
      <c r="X238" s="230"/>
      <c r="AG238" t="s">
        <v>241</v>
      </c>
    </row>
    <row r="239" spans="1:60" outlineLevel="1" x14ac:dyDescent="0.2">
      <c r="A239" s="251">
        <v>74</v>
      </c>
      <c r="B239" s="252" t="s">
        <v>817</v>
      </c>
      <c r="C239" s="265" t="s">
        <v>818</v>
      </c>
      <c r="D239" s="253" t="s">
        <v>512</v>
      </c>
      <c r="E239" s="254">
        <v>1</v>
      </c>
      <c r="F239" s="255"/>
      <c r="G239" s="256">
        <f>ROUND(E239*F239,2)</f>
        <v>0</v>
      </c>
      <c r="H239" s="255"/>
      <c r="I239" s="256">
        <f>ROUND(E239*H239,2)</f>
        <v>0</v>
      </c>
      <c r="J239" s="255"/>
      <c r="K239" s="256">
        <f>ROUND(E239*J239,2)</f>
        <v>0</v>
      </c>
      <c r="L239" s="256">
        <v>21</v>
      </c>
      <c r="M239" s="256">
        <f>G239*(1+L239/100)</f>
        <v>0</v>
      </c>
      <c r="N239" s="256">
        <v>0</v>
      </c>
      <c r="O239" s="256">
        <f>ROUND(E239*N239,2)</f>
        <v>0</v>
      </c>
      <c r="P239" s="256">
        <v>0</v>
      </c>
      <c r="Q239" s="256">
        <f>ROUND(E239*P239,2)</f>
        <v>0</v>
      </c>
      <c r="R239" s="256"/>
      <c r="S239" s="256" t="s">
        <v>418</v>
      </c>
      <c r="T239" s="257" t="s">
        <v>513</v>
      </c>
      <c r="U239" s="226">
        <v>0</v>
      </c>
      <c r="V239" s="226">
        <f>ROUND(E239*U239,2)</f>
        <v>0</v>
      </c>
      <c r="W239" s="226"/>
      <c r="X239" s="226" t="s">
        <v>248</v>
      </c>
      <c r="Y239" s="216"/>
      <c r="Z239" s="216"/>
      <c r="AA239" s="216"/>
      <c r="AB239" s="216"/>
      <c r="AC239" s="216"/>
      <c r="AD239" s="216"/>
      <c r="AE239" s="216"/>
      <c r="AF239" s="216"/>
      <c r="AG239" s="216" t="s">
        <v>249</v>
      </c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</row>
    <row r="240" spans="1:60" x14ac:dyDescent="0.2">
      <c r="A240" s="231" t="s">
        <v>240</v>
      </c>
      <c r="B240" s="232" t="s">
        <v>173</v>
      </c>
      <c r="C240" s="260" t="s">
        <v>174</v>
      </c>
      <c r="D240" s="233"/>
      <c r="E240" s="234"/>
      <c r="F240" s="235"/>
      <c r="G240" s="235">
        <f>SUMIF(AG241:AG273,"&lt;&gt;NOR",G241:G273)</f>
        <v>0</v>
      </c>
      <c r="H240" s="235"/>
      <c r="I240" s="235">
        <f>SUM(I241:I273)</f>
        <v>0</v>
      </c>
      <c r="J240" s="235"/>
      <c r="K240" s="235">
        <f>SUM(K241:K273)</f>
        <v>0</v>
      </c>
      <c r="L240" s="235"/>
      <c r="M240" s="235">
        <f>SUM(M241:M273)</f>
        <v>0</v>
      </c>
      <c r="N240" s="235"/>
      <c r="O240" s="235">
        <f>SUM(O241:O273)</f>
        <v>2.2300000000000004</v>
      </c>
      <c r="P240" s="235"/>
      <c r="Q240" s="235">
        <f>SUM(Q241:Q273)</f>
        <v>0</v>
      </c>
      <c r="R240" s="235"/>
      <c r="S240" s="235"/>
      <c r="T240" s="236"/>
      <c r="U240" s="230"/>
      <c r="V240" s="230">
        <f>SUM(V241:V273)</f>
        <v>69</v>
      </c>
      <c r="W240" s="230"/>
      <c r="X240" s="230"/>
      <c r="AG240" t="s">
        <v>241</v>
      </c>
    </row>
    <row r="241" spans="1:60" ht="22.5" outlineLevel="1" x14ac:dyDescent="0.2">
      <c r="A241" s="241">
        <v>75</v>
      </c>
      <c r="B241" s="242" t="s">
        <v>819</v>
      </c>
      <c r="C241" s="261" t="s">
        <v>820</v>
      </c>
      <c r="D241" s="243" t="s">
        <v>334</v>
      </c>
      <c r="E241" s="244">
        <v>51</v>
      </c>
      <c r="F241" s="245"/>
      <c r="G241" s="246">
        <f>ROUND(E241*F241,2)</f>
        <v>0</v>
      </c>
      <c r="H241" s="245"/>
      <c r="I241" s="246">
        <f>ROUND(E241*H241,2)</f>
        <v>0</v>
      </c>
      <c r="J241" s="245"/>
      <c r="K241" s="246">
        <f>ROUND(E241*J241,2)</f>
        <v>0</v>
      </c>
      <c r="L241" s="246">
        <v>21</v>
      </c>
      <c r="M241" s="246">
        <f>G241*(1+L241/100)</f>
        <v>0</v>
      </c>
      <c r="N241" s="246">
        <v>1.468E-2</v>
      </c>
      <c r="O241" s="246">
        <f>ROUND(E241*N241,2)</f>
        <v>0.75</v>
      </c>
      <c r="P241" s="246">
        <v>0</v>
      </c>
      <c r="Q241" s="246">
        <f>ROUND(E241*P241,2)</f>
        <v>0</v>
      </c>
      <c r="R241" s="246" t="s">
        <v>821</v>
      </c>
      <c r="S241" s="246" t="s">
        <v>246</v>
      </c>
      <c r="T241" s="247" t="s">
        <v>247</v>
      </c>
      <c r="U241" s="226">
        <v>0.17599999999999999</v>
      </c>
      <c r="V241" s="226">
        <f>ROUND(E241*U241,2)</f>
        <v>8.98</v>
      </c>
      <c r="W241" s="226"/>
      <c r="X241" s="226" t="s">
        <v>248</v>
      </c>
      <c r="Y241" s="216"/>
      <c r="Z241" s="216"/>
      <c r="AA241" s="216"/>
      <c r="AB241" s="216"/>
      <c r="AC241" s="216"/>
      <c r="AD241" s="216"/>
      <c r="AE241" s="216"/>
      <c r="AF241" s="216"/>
      <c r="AG241" s="216" t="s">
        <v>249</v>
      </c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</row>
    <row r="242" spans="1:60" outlineLevel="1" x14ac:dyDescent="0.2">
      <c r="A242" s="223"/>
      <c r="B242" s="224"/>
      <c r="C242" s="263" t="s">
        <v>822</v>
      </c>
      <c r="D242" s="228"/>
      <c r="E242" s="229">
        <v>51</v>
      </c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16"/>
      <c r="Z242" s="216"/>
      <c r="AA242" s="216"/>
      <c r="AB242" s="216"/>
      <c r="AC242" s="216"/>
      <c r="AD242" s="216"/>
      <c r="AE242" s="216"/>
      <c r="AF242" s="216"/>
      <c r="AG242" s="216" t="s">
        <v>253</v>
      </c>
      <c r="AH242" s="216">
        <v>0</v>
      </c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</row>
    <row r="243" spans="1:60" ht="45" outlineLevel="1" x14ac:dyDescent="0.2">
      <c r="A243" s="241">
        <v>76</v>
      </c>
      <c r="B243" s="242" t="s">
        <v>823</v>
      </c>
      <c r="C243" s="261" t="s">
        <v>824</v>
      </c>
      <c r="D243" s="243" t="s">
        <v>334</v>
      </c>
      <c r="E243" s="244">
        <v>18.326000000000001</v>
      </c>
      <c r="F243" s="245"/>
      <c r="G243" s="246">
        <f>ROUND(E243*F243,2)</f>
        <v>0</v>
      </c>
      <c r="H243" s="245"/>
      <c r="I243" s="246">
        <f>ROUND(E243*H243,2)</f>
        <v>0</v>
      </c>
      <c r="J243" s="245"/>
      <c r="K243" s="246">
        <f>ROUND(E243*J243,2)</f>
        <v>0</v>
      </c>
      <c r="L243" s="246">
        <v>21</v>
      </c>
      <c r="M243" s="246">
        <f>G243*(1+L243/100)</f>
        <v>0</v>
      </c>
      <c r="N243" s="246">
        <v>1.452E-2</v>
      </c>
      <c r="O243" s="246">
        <f>ROUND(E243*N243,2)</f>
        <v>0.27</v>
      </c>
      <c r="P243" s="246">
        <v>0</v>
      </c>
      <c r="Q243" s="246">
        <f>ROUND(E243*P243,2)</f>
        <v>0</v>
      </c>
      <c r="R243" s="246" t="s">
        <v>821</v>
      </c>
      <c r="S243" s="246" t="s">
        <v>246</v>
      </c>
      <c r="T243" s="247" t="s">
        <v>247</v>
      </c>
      <c r="U243" s="226">
        <v>0.27</v>
      </c>
      <c r="V243" s="226">
        <f>ROUND(E243*U243,2)</f>
        <v>4.95</v>
      </c>
      <c r="W243" s="226"/>
      <c r="X243" s="226" t="s">
        <v>248</v>
      </c>
      <c r="Y243" s="216"/>
      <c r="Z243" s="216"/>
      <c r="AA243" s="216"/>
      <c r="AB243" s="216"/>
      <c r="AC243" s="216"/>
      <c r="AD243" s="216"/>
      <c r="AE243" s="216"/>
      <c r="AF243" s="216"/>
      <c r="AG243" s="216" t="s">
        <v>249</v>
      </c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</row>
    <row r="244" spans="1:60" outlineLevel="1" x14ac:dyDescent="0.2">
      <c r="A244" s="223"/>
      <c r="B244" s="224"/>
      <c r="C244" s="263" t="s">
        <v>789</v>
      </c>
      <c r="D244" s="228"/>
      <c r="E244" s="229">
        <v>18.326000000000001</v>
      </c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16"/>
      <c r="Z244" s="216"/>
      <c r="AA244" s="216"/>
      <c r="AB244" s="216"/>
      <c r="AC244" s="216"/>
      <c r="AD244" s="216"/>
      <c r="AE244" s="216"/>
      <c r="AF244" s="216"/>
      <c r="AG244" s="216" t="s">
        <v>253</v>
      </c>
      <c r="AH244" s="216">
        <v>0</v>
      </c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</row>
    <row r="245" spans="1:60" outlineLevel="1" x14ac:dyDescent="0.2">
      <c r="A245" s="241">
        <v>77</v>
      </c>
      <c r="B245" s="242" t="s">
        <v>825</v>
      </c>
      <c r="C245" s="261" t="s">
        <v>826</v>
      </c>
      <c r="D245" s="243" t="s">
        <v>244</v>
      </c>
      <c r="E245" s="244">
        <v>0.43981999999999999</v>
      </c>
      <c r="F245" s="245"/>
      <c r="G245" s="246">
        <f>ROUND(E245*F245,2)</f>
        <v>0</v>
      </c>
      <c r="H245" s="245"/>
      <c r="I245" s="246">
        <f>ROUND(E245*H245,2)</f>
        <v>0</v>
      </c>
      <c r="J245" s="245"/>
      <c r="K245" s="246">
        <f>ROUND(E245*J245,2)</f>
        <v>0</v>
      </c>
      <c r="L245" s="246">
        <v>21</v>
      </c>
      <c r="M245" s="246">
        <f>G245*(1+L245/100)</f>
        <v>0</v>
      </c>
      <c r="N245" s="246">
        <v>2.3570000000000001E-2</v>
      </c>
      <c r="O245" s="246">
        <f>ROUND(E245*N245,2)</f>
        <v>0.01</v>
      </c>
      <c r="P245" s="246">
        <v>0</v>
      </c>
      <c r="Q245" s="246">
        <f>ROUND(E245*P245,2)</f>
        <v>0</v>
      </c>
      <c r="R245" s="246" t="s">
        <v>821</v>
      </c>
      <c r="S245" s="246" t="s">
        <v>246</v>
      </c>
      <c r="T245" s="247" t="s">
        <v>247</v>
      </c>
      <c r="U245" s="226">
        <v>0</v>
      </c>
      <c r="V245" s="226">
        <f>ROUND(E245*U245,2)</f>
        <v>0</v>
      </c>
      <c r="W245" s="226"/>
      <c r="X245" s="226" t="s">
        <v>248</v>
      </c>
      <c r="Y245" s="216"/>
      <c r="Z245" s="216"/>
      <c r="AA245" s="216"/>
      <c r="AB245" s="216"/>
      <c r="AC245" s="216"/>
      <c r="AD245" s="216"/>
      <c r="AE245" s="216"/>
      <c r="AF245" s="216"/>
      <c r="AG245" s="216" t="s">
        <v>249</v>
      </c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</row>
    <row r="246" spans="1:60" outlineLevel="1" x14ac:dyDescent="0.2">
      <c r="A246" s="223"/>
      <c r="B246" s="224"/>
      <c r="C246" s="263" t="s">
        <v>827</v>
      </c>
      <c r="D246" s="228"/>
      <c r="E246" s="229">
        <v>0.43981999999999999</v>
      </c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16"/>
      <c r="Z246" s="216"/>
      <c r="AA246" s="216"/>
      <c r="AB246" s="216"/>
      <c r="AC246" s="216"/>
      <c r="AD246" s="216"/>
      <c r="AE246" s="216"/>
      <c r="AF246" s="216"/>
      <c r="AG246" s="216" t="s">
        <v>253</v>
      </c>
      <c r="AH246" s="216">
        <v>0</v>
      </c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</row>
    <row r="247" spans="1:60" outlineLevel="1" x14ac:dyDescent="0.2">
      <c r="A247" s="241">
        <v>78</v>
      </c>
      <c r="B247" s="242" t="s">
        <v>828</v>
      </c>
      <c r="C247" s="261" t="s">
        <v>829</v>
      </c>
      <c r="D247" s="243" t="s">
        <v>334</v>
      </c>
      <c r="E247" s="244">
        <v>51</v>
      </c>
      <c r="F247" s="245"/>
      <c r="G247" s="246">
        <f>ROUND(E247*F247,2)</f>
        <v>0</v>
      </c>
      <c r="H247" s="245"/>
      <c r="I247" s="246">
        <f>ROUND(E247*H247,2)</f>
        <v>0</v>
      </c>
      <c r="J247" s="245"/>
      <c r="K247" s="246">
        <f>ROUND(E247*J247,2)</f>
        <v>0</v>
      </c>
      <c r="L247" s="246">
        <v>21</v>
      </c>
      <c r="M247" s="246">
        <f>G247*(1+L247/100)</f>
        <v>0</v>
      </c>
      <c r="N247" s="246">
        <v>2.4000000000000001E-4</v>
      </c>
      <c r="O247" s="246">
        <f>ROUND(E247*N247,2)</f>
        <v>0.01</v>
      </c>
      <c r="P247" s="246">
        <v>0</v>
      </c>
      <c r="Q247" s="246">
        <f>ROUND(E247*P247,2)</f>
        <v>0</v>
      </c>
      <c r="R247" s="246" t="s">
        <v>821</v>
      </c>
      <c r="S247" s="246" t="s">
        <v>246</v>
      </c>
      <c r="T247" s="247" t="s">
        <v>247</v>
      </c>
      <c r="U247" s="226">
        <v>0</v>
      </c>
      <c r="V247" s="226">
        <f>ROUND(E247*U247,2)</f>
        <v>0</v>
      </c>
      <c r="W247" s="226"/>
      <c r="X247" s="226" t="s">
        <v>248</v>
      </c>
      <c r="Y247" s="216"/>
      <c r="Z247" s="216"/>
      <c r="AA247" s="216"/>
      <c r="AB247" s="216"/>
      <c r="AC247" s="216"/>
      <c r="AD247" s="216"/>
      <c r="AE247" s="216"/>
      <c r="AF247" s="216"/>
      <c r="AG247" s="216" t="s">
        <v>249</v>
      </c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</row>
    <row r="248" spans="1:60" outlineLevel="1" x14ac:dyDescent="0.2">
      <c r="A248" s="223"/>
      <c r="B248" s="224"/>
      <c r="C248" s="263" t="s">
        <v>822</v>
      </c>
      <c r="D248" s="228"/>
      <c r="E248" s="229">
        <v>51</v>
      </c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16"/>
      <c r="Z248" s="216"/>
      <c r="AA248" s="216"/>
      <c r="AB248" s="216"/>
      <c r="AC248" s="216"/>
      <c r="AD248" s="216"/>
      <c r="AE248" s="216"/>
      <c r="AF248" s="216"/>
      <c r="AG248" s="216" t="s">
        <v>253</v>
      </c>
      <c r="AH248" s="216">
        <v>0</v>
      </c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</row>
    <row r="249" spans="1:60" ht="22.5" outlineLevel="1" x14ac:dyDescent="0.2">
      <c r="A249" s="241">
        <v>79</v>
      </c>
      <c r="B249" s="242" t="s">
        <v>830</v>
      </c>
      <c r="C249" s="261" t="s">
        <v>831</v>
      </c>
      <c r="D249" s="243" t="s">
        <v>329</v>
      </c>
      <c r="E249" s="244">
        <v>18</v>
      </c>
      <c r="F249" s="245"/>
      <c r="G249" s="246">
        <f>ROUND(E249*F249,2)</f>
        <v>0</v>
      </c>
      <c r="H249" s="245"/>
      <c r="I249" s="246">
        <f>ROUND(E249*H249,2)</f>
        <v>0</v>
      </c>
      <c r="J249" s="245"/>
      <c r="K249" s="246">
        <f>ROUND(E249*J249,2)</f>
        <v>0</v>
      </c>
      <c r="L249" s="246">
        <v>21</v>
      </c>
      <c r="M249" s="246">
        <f>G249*(1+L249/100)</f>
        <v>0</v>
      </c>
      <c r="N249" s="246">
        <v>2.5500000000000002E-3</v>
      </c>
      <c r="O249" s="246">
        <f>ROUND(E249*N249,2)</f>
        <v>0.05</v>
      </c>
      <c r="P249" s="246">
        <v>0</v>
      </c>
      <c r="Q249" s="246">
        <f>ROUND(E249*P249,2)</f>
        <v>0</v>
      </c>
      <c r="R249" s="246" t="s">
        <v>821</v>
      </c>
      <c r="S249" s="246" t="s">
        <v>246</v>
      </c>
      <c r="T249" s="247" t="s">
        <v>247</v>
      </c>
      <c r="U249" s="226">
        <v>0.495</v>
      </c>
      <c r="V249" s="226">
        <f>ROUND(E249*U249,2)</f>
        <v>8.91</v>
      </c>
      <c r="W249" s="226"/>
      <c r="X249" s="226" t="s">
        <v>248</v>
      </c>
      <c r="Y249" s="216"/>
      <c r="Z249" s="216"/>
      <c r="AA249" s="216"/>
      <c r="AB249" s="216"/>
      <c r="AC249" s="216"/>
      <c r="AD249" s="216"/>
      <c r="AE249" s="216"/>
      <c r="AF249" s="216"/>
      <c r="AG249" s="216" t="s">
        <v>249</v>
      </c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</row>
    <row r="250" spans="1:60" outlineLevel="1" x14ac:dyDescent="0.2">
      <c r="A250" s="223"/>
      <c r="B250" s="224"/>
      <c r="C250" s="262" t="s">
        <v>832</v>
      </c>
      <c r="D250" s="249"/>
      <c r="E250" s="249"/>
      <c r="F250" s="249"/>
      <c r="G250" s="249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16"/>
      <c r="Z250" s="216"/>
      <c r="AA250" s="216"/>
      <c r="AB250" s="216"/>
      <c r="AC250" s="216"/>
      <c r="AD250" s="216"/>
      <c r="AE250" s="216"/>
      <c r="AF250" s="216"/>
      <c r="AG250" s="216" t="s">
        <v>251</v>
      </c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</row>
    <row r="251" spans="1:60" outlineLevel="1" x14ac:dyDescent="0.2">
      <c r="A251" s="223"/>
      <c r="B251" s="224"/>
      <c r="C251" s="263" t="s">
        <v>833</v>
      </c>
      <c r="D251" s="228"/>
      <c r="E251" s="229">
        <v>8</v>
      </c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16"/>
      <c r="Z251" s="216"/>
      <c r="AA251" s="216"/>
      <c r="AB251" s="216"/>
      <c r="AC251" s="216"/>
      <c r="AD251" s="216"/>
      <c r="AE251" s="216"/>
      <c r="AF251" s="216"/>
      <c r="AG251" s="216" t="s">
        <v>253</v>
      </c>
      <c r="AH251" s="216">
        <v>0</v>
      </c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</row>
    <row r="252" spans="1:60" outlineLevel="1" x14ac:dyDescent="0.2">
      <c r="A252" s="223"/>
      <c r="B252" s="224"/>
      <c r="C252" s="263" t="s">
        <v>834</v>
      </c>
      <c r="D252" s="228"/>
      <c r="E252" s="229">
        <v>10</v>
      </c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16"/>
      <c r="Z252" s="216"/>
      <c r="AA252" s="216"/>
      <c r="AB252" s="216"/>
      <c r="AC252" s="216"/>
      <c r="AD252" s="216"/>
      <c r="AE252" s="216"/>
      <c r="AF252" s="216"/>
      <c r="AG252" s="216" t="s">
        <v>253</v>
      </c>
      <c r="AH252" s="216">
        <v>0</v>
      </c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</row>
    <row r="253" spans="1:60" ht="22.5" outlineLevel="1" x14ac:dyDescent="0.2">
      <c r="A253" s="241">
        <v>80</v>
      </c>
      <c r="B253" s="242" t="s">
        <v>835</v>
      </c>
      <c r="C253" s="261" t="s">
        <v>836</v>
      </c>
      <c r="D253" s="243" t="s">
        <v>329</v>
      </c>
      <c r="E253" s="244">
        <v>35.4</v>
      </c>
      <c r="F253" s="245"/>
      <c r="G253" s="246">
        <f>ROUND(E253*F253,2)</f>
        <v>0</v>
      </c>
      <c r="H253" s="245"/>
      <c r="I253" s="246">
        <f>ROUND(E253*H253,2)</f>
        <v>0</v>
      </c>
      <c r="J253" s="245"/>
      <c r="K253" s="246">
        <f>ROUND(E253*J253,2)</f>
        <v>0</v>
      </c>
      <c r="L253" s="246">
        <v>21</v>
      </c>
      <c r="M253" s="246">
        <f>G253*(1+L253/100)</f>
        <v>0</v>
      </c>
      <c r="N253" s="246">
        <v>2.5500000000000002E-3</v>
      </c>
      <c r="O253" s="246">
        <f>ROUND(E253*N253,2)</f>
        <v>0.09</v>
      </c>
      <c r="P253" s="246">
        <v>0</v>
      </c>
      <c r="Q253" s="246">
        <f>ROUND(E253*P253,2)</f>
        <v>0</v>
      </c>
      <c r="R253" s="246" t="s">
        <v>821</v>
      </c>
      <c r="S253" s="246" t="s">
        <v>246</v>
      </c>
      <c r="T253" s="247" t="s">
        <v>247</v>
      </c>
      <c r="U253" s="226">
        <v>0.59799999999999998</v>
      </c>
      <c r="V253" s="226">
        <f>ROUND(E253*U253,2)</f>
        <v>21.17</v>
      </c>
      <c r="W253" s="226"/>
      <c r="X253" s="226" t="s">
        <v>248</v>
      </c>
      <c r="Y253" s="216"/>
      <c r="Z253" s="216"/>
      <c r="AA253" s="216"/>
      <c r="AB253" s="216"/>
      <c r="AC253" s="216"/>
      <c r="AD253" s="216"/>
      <c r="AE253" s="216"/>
      <c r="AF253" s="216"/>
      <c r="AG253" s="216" t="s">
        <v>249</v>
      </c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</row>
    <row r="254" spans="1:60" outlineLevel="1" x14ac:dyDescent="0.2">
      <c r="A254" s="223"/>
      <c r="B254" s="224"/>
      <c r="C254" s="262" t="s">
        <v>832</v>
      </c>
      <c r="D254" s="249"/>
      <c r="E254" s="249"/>
      <c r="F254" s="249"/>
      <c r="G254" s="249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16"/>
      <c r="Z254" s="216"/>
      <c r="AA254" s="216"/>
      <c r="AB254" s="216"/>
      <c r="AC254" s="216"/>
      <c r="AD254" s="216"/>
      <c r="AE254" s="216"/>
      <c r="AF254" s="216"/>
      <c r="AG254" s="216" t="s">
        <v>251</v>
      </c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</row>
    <row r="255" spans="1:60" outlineLevel="1" x14ac:dyDescent="0.2">
      <c r="A255" s="223"/>
      <c r="B255" s="224"/>
      <c r="C255" s="263" t="s">
        <v>837</v>
      </c>
      <c r="D255" s="228"/>
      <c r="E255" s="229">
        <v>25</v>
      </c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16"/>
      <c r="Z255" s="216"/>
      <c r="AA255" s="216"/>
      <c r="AB255" s="216"/>
      <c r="AC255" s="216"/>
      <c r="AD255" s="216"/>
      <c r="AE255" s="216"/>
      <c r="AF255" s="216"/>
      <c r="AG255" s="216" t="s">
        <v>253</v>
      </c>
      <c r="AH255" s="216">
        <v>0</v>
      </c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</row>
    <row r="256" spans="1:60" outlineLevel="1" x14ac:dyDescent="0.2">
      <c r="A256" s="223"/>
      <c r="B256" s="224"/>
      <c r="C256" s="263" t="s">
        <v>838</v>
      </c>
      <c r="D256" s="228"/>
      <c r="E256" s="229">
        <v>8.4</v>
      </c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16"/>
      <c r="Z256" s="216"/>
      <c r="AA256" s="216"/>
      <c r="AB256" s="216"/>
      <c r="AC256" s="216"/>
      <c r="AD256" s="216"/>
      <c r="AE256" s="216"/>
      <c r="AF256" s="216"/>
      <c r="AG256" s="216" t="s">
        <v>253</v>
      </c>
      <c r="AH256" s="216">
        <v>0</v>
      </c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</row>
    <row r="257" spans="1:60" outlineLevel="1" x14ac:dyDescent="0.2">
      <c r="A257" s="223"/>
      <c r="B257" s="224"/>
      <c r="C257" s="263" t="s">
        <v>839</v>
      </c>
      <c r="D257" s="228"/>
      <c r="E257" s="229">
        <v>2</v>
      </c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16"/>
      <c r="Z257" s="216"/>
      <c r="AA257" s="216"/>
      <c r="AB257" s="216"/>
      <c r="AC257" s="216"/>
      <c r="AD257" s="216"/>
      <c r="AE257" s="216"/>
      <c r="AF257" s="216"/>
      <c r="AG257" s="216" t="s">
        <v>253</v>
      </c>
      <c r="AH257" s="216">
        <v>0</v>
      </c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C257" s="216"/>
      <c r="BD257" s="216"/>
      <c r="BE257" s="216"/>
      <c r="BF257" s="216"/>
      <c r="BG257" s="216"/>
      <c r="BH257" s="216"/>
    </row>
    <row r="258" spans="1:60" ht="22.5" outlineLevel="1" x14ac:dyDescent="0.2">
      <c r="A258" s="241">
        <v>81</v>
      </c>
      <c r="B258" s="242" t="s">
        <v>840</v>
      </c>
      <c r="C258" s="261" t="s">
        <v>841</v>
      </c>
      <c r="D258" s="243" t="s">
        <v>329</v>
      </c>
      <c r="E258" s="244">
        <v>36.799999999999997</v>
      </c>
      <c r="F258" s="245"/>
      <c r="G258" s="246">
        <f>ROUND(E258*F258,2)</f>
        <v>0</v>
      </c>
      <c r="H258" s="245"/>
      <c r="I258" s="246">
        <f>ROUND(E258*H258,2)</f>
        <v>0</v>
      </c>
      <c r="J258" s="245"/>
      <c r="K258" s="246">
        <f>ROUND(E258*J258,2)</f>
        <v>0</v>
      </c>
      <c r="L258" s="246">
        <v>21</v>
      </c>
      <c r="M258" s="246">
        <f>G258*(1+L258/100)</f>
        <v>0</v>
      </c>
      <c r="N258" s="246">
        <v>2.5500000000000002E-3</v>
      </c>
      <c r="O258" s="246">
        <f>ROUND(E258*N258,2)</f>
        <v>0.09</v>
      </c>
      <c r="P258" s="246">
        <v>0</v>
      </c>
      <c r="Q258" s="246">
        <f>ROUND(E258*P258,2)</f>
        <v>0</v>
      </c>
      <c r="R258" s="246" t="s">
        <v>821</v>
      </c>
      <c r="S258" s="246" t="s">
        <v>246</v>
      </c>
      <c r="T258" s="247" t="s">
        <v>247</v>
      </c>
      <c r="U258" s="226">
        <v>0.67900000000000005</v>
      </c>
      <c r="V258" s="226">
        <f>ROUND(E258*U258,2)</f>
        <v>24.99</v>
      </c>
      <c r="W258" s="226"/>
      <c r="X258" s="226" t="s">
        <v>248</v>
      </c>
      <c r="Y258" s="216"/>
      <c r="Z258" s="216"/>
      <c r="AA258" s="216"/>
      <c r="AB258" s="216"/>
      <c r="AC258" s="216"/>
      <c r="AD258" s="216"/>
      <c r="AE258" s="216"/>
      <c r="AF258" s="216"/>
      <c r="AG258" s="216" t="s">
        <v>249</v>
      </c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</row>
    <row r="259" spans="1:60" outlineLevel="1" x14ac:dyDescent="0.2">
      <c r="A259" s="223"/>
      <c r="B259" s="224"/>
      <c r="C259" s="262" t="s">
        <v>832</v>
      </c>
      <c r="D259" s="249"/>
      <c r="E259" s="249"/>
      <c r="F259" s="249"/>
      <c r="G259" s="249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16"/>
      <c r="Z259" s="216"/>
      <c r="AA259" s="216"/>
      <c r="AB259" s="216"/>
      <c r="AC259" s="216"/>
      <c r="AD259" s="216"/>
      <c r="AE259" s="216"/>
      <c r="AF259" s="216"/>
      <c r="AG259" s="216" t="s">
        <v>251</v>
      </c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</row>
    <row r="260" spans="1:60" outlineLevel="1" x14ac:dyDescent="0.2">
      <c r="A260" s="223"/>
      <c r="B260" s="224"/>
      <c r="C260" s="263" t="s">
        <v>842</v>
      </c>
      <c r="D260" s="228"/>
      <c r="E260" s="229">
        <v>27.2</v>
      </c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16"/>
      <c r="Z260" s="216"/>
      <c r="AA260" s="216"/>
      <c r="AB260" s="216"/>
      <c r="AC260" s="216"/>
      <c r="AD260" s="216"/>
      <c r="AE260" s="216"/>
      <c r="AF260" s="216"/>
      <c r="AG260" s="216" t="s">
        <v>253</v>
      </c>
      <c r="AH260" s="216">
        <v>0</v>
      </c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</row>
    <row r="261" spans="1:60" outlineLevel="1" x14ac:dyDescent="0.2">
      <c r="A261" s="223"/>
      <c r="B261" s="224"/>
      <c r="C261" s="263" t="s">
        <v>843</v>
      </c>
      <c r="D261" s="228"/>
      <c r="E261" s="229">
        <v>2</v>
      </c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16"/>
      <c r="Z261" s="216"/>
      <c r="AA261" s="216"/>
      <c r="AB261" s="216"/>
      <c r="AC261" s="216"/>
      <c r="AD261" s="216"/>
      <c r="AE261" s="216"/>
      <c r="AF261" s="216"/>
      <c r="AG261" s="216" t="s">
        <v>253</v>
      </c>
      <c r="AH261" s="216">
        <v>0</v>
      </c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</row>
    <row r="262" spans="1:60" outlineLevel="1" x14ac:dyDescent="0.2">
      <c r="A262" s="223"/>
      <c r="B262" s="224"/>
      <c r="C262" s="263" t="s">
        <v>844</v>
      </c>
      <c r="D262" s="228"/>
      <c r="E262" s="229">
        <v>7.6</v>
      </c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16"/>
      <c r="Z262" s="216"/>
      <c r="AA262" s="216"/>
      <c r="AB262" s="216"/>
      <c r="AC262" s="216"/>
      <c r="AD262" s="216"/>
      <c r="AE262" s="216"/>
      <c r="AF262" s="216"/>
      <c r="AG262" s="216" t="s">
        <v>253</v>
      </c>
      <c r="AH262" s="216">
        <v>0</v>
      </c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</row>
    <row r="263" spans="1:60" outlineLevel="1" x14ac:dyDescent="0.2">
      <c r="A263" s="241">
        <v>82</v>
      </c>
      <c r="B263" s="242" t="s">
        <v>845</v>
      </c>
      <c r="C263" s="261" t="s">
        <v>846</v>
      </c>
      <c r="D263" s="243" t="s">
        <v>244</v>
      </c>
      <c r="E263" s="244">
        <v>1.54</v>
      </c>
      <c r="F263" s="245"/>
      <c r="G263" s="246">
        <f>ROUND(E263*F263,2)</f>
        <v>0</v>
      </c>
      <c r="H263" s="245"/>
      <c r="I263" s="246">
        <f>ROUND(E263*H263,2)</f>
        <v>0</v>
      </c>
      <c r="J263" s="245"/>
      <c r="K263" s="246">
        <f>ROUND(E263*J263,2)</f>
        <v>0</v>
      </c>
      <c r="L263" s="246">
        <v>21</v>
      </c>
      <c r="M263" s="246">
        <f>G263*(1+L263/100)</f>
        <v>0</v>
      </c>
      <c r="N263" s="246">
        <v>2.9100000000000001E-2</v>
      </c>
      <c r="O263" s="246">
        <f>ROUND(E263*N263,2)</f>
        <v>0.04</v>
      </c>
      <c r="P263" s="246">
        <v>0</v>
      </c>
      <c r="Q263" s="246">
        <f>ROUND(E263*P263,2)</f>
        <v>0</v>
      </c>
      <c r="R263" s="246" t="s">
        <v>821</v>
      </c>
      <c r="S263" s="246" t="s">
        <v>246</v>
      </c>
      <c r="T263" s="247" t="s">
        <v>247</v>
      </c>
      <c r="U263" s="226">
        <v>0</v>
      </c>
      <c r="V263" s="226">
        <f>ROUND(E263*U263,2)</f>
        <v>0</v>
      </c>
      <c r="W263" s="226"/>
      <c r="X263" s="226" t="s">
        <v>248</v>
      </c>
      <c r="Y263" s="216"/>
      <c r="Z263" s="216"/>
      <c r="AA263" s="216"/>
      <c r="AB263" s="216"/>
      <c r="AC263" s="216"/>
      <c r="AD263" s="216"/>
      <c r="AE263" s="216"/>
      <c r="AF263" s="216"/>
      <c r="AG263" s="216" t="s">
        <v>249</v>
      </c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</row>
    <row r="264" spans="1:60" outlineLevel="1" x14ac:dyDescent="0.2">
      <c r="A264" s="223"/>
      <c r="B264" s="224"/>
      <c r="C264" s="263" t="s">
        <v>847</v>
      </c>
      <c r="D264" s="228"/>
      <c r="E264" s="229">
        <v>1.54</v>
      </c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16"/>
      <c r="Z264" s="216"/>
      <c r="AA264" s="216"/>
      <c r="AB264" s="216"/>
      <c r="AC264" s="216"/>
      <c r="AD264" s="216"/>
      <c r="AE264" s="216"/>
      <c r="AF264" s="216"/>
      <c r="AG264" s="216" t="s">
        <v>253</v>
      </c>
      <c r="AH264" s="216">
        <v>0</v>
      </c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</row>
    <row r="265" spans="1:60" ht="22.5" outlineLevel="1" x14ac:dyDescent="0.2">
      <c r="A265" s="241">
        <v>83</v>
      </c>
      <c r="B265" s="242" t="s">
        <v>848</v>
      </c>
      <c r="C265" s="261" t="s">
        <v>849</v>
      </c>
      <c r="D265" s="243" t="s">
        <v>334</v>
      </c>
      <c r="E265" s="244">
        <v>87.367199999999997</v>
      </c>
      <c r="F265" s="245"/>
      <c r="G265" s="246">
        <f>ROUND(E265*F265,2)</f>
        <v>0</v>
      </c>
      <c r="H265" s="245"/>
      <c r="I265" s="246">
        <f>ROUND(E265*H265,2)</f>
        <v>0</v>
      </c>
      <c r="J265" s="245"/>
      <c r="K265" s="246">
        <f>ROUND(E265*J265,2)</f>
        <v>0</v>
      </c>
      <c r="L265" s="246">
        <v>21</v>
      </c>
      <c r="M265" s="246">
        <f>G265*(1+L265/100)</f>
        <v>0</v>
      </c>
      <c r="N265" s="246">
        <v>6.0000000000000002E-5</v>
      </c>
      <c r="O265" s="246">
        <f>ROUND(E265*N265,2)</f>
        <v>0.01</v>
      </c>
      <c r="P265" s="246">
        <v>0</v>
      </c>
      <c r="Q265" s="246">
        <f>ROUND(E265*P265,2)</f>
        <v>0</v>
      </c>
      <c r="R265" s="246" t="s">
        <v>821</v>
      </c>
      <c r="S265" s="246" t="s">
        <v>246</v>
      </c>
      <c r="T265" s="247" t="s">
        <v>247</v>
      </c>
      <c r="U265" s="226">
        <v>0</v>
      </c>
      <c r="V265" s="226">
        <f>ROUND(E265*U265,2)</f>
        <v>0</v>
      </c>
      <c r="W265" s="226"/>
      <c r="X265" s="226" t="s">
        <v>248</v>
      </c>
      <c r="Y265" s="216"/>
      <c r="Z265" s="216"/>
      <c r="AA265" s="216"/>
      <c r="AB265" s="216"/>
      <c r="AC265" s="216"/>
      <c r="AD265" s="216"/>
      <c r="AE265" s="216"/>
      <c r="AF265" s="216"/>
      <c r="AG265" s="216" t="s">
        <v>249</v>
      </c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</row>
    <row r="266" spans="1:60" outlineLevel="1" x14ac:dyDescent="0.2">
      <c r="A266" s="223"/>
      <c r="B266" s="224"/>
      <c r="C266" s="263" t="s">
        <v>850</v>
      </c>
      <c r="D266" s="228"/>
      <c r="E266" s="229">
        <v>40.3172</v>
      </c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16"/>
      <c r="Z266" s="216"/>
      <c r="AA266" s="216"/>
      <c r="AB266" s="216"/>
      <c r="AC266" s="216"/>
      <c r="AD266" s="216"/>
      <c r="AE266" s="216"/>
      <c r="AF266" s="216"/>
      <c r="AG266" s="216" t="s">
        <v>253</v>
      </c>
      <c r="AH266" s="216">
        <v>0</v>
      </c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C266" s="216"/>
      <c r="BD266" s="216"/>
      <c r="BE266" s="216"/>
      <c r="BF266" s="216"/>
      <c r="BG266" s="216"/>
      <c r="BH266" s="216"/>
    </row>
    <row r="267" spans="1:60" outlineLevel="1" x14ac:dyDescent="0.2">
      <c r="A267" s="223"/>
      <c r="B267" s="224"/>
      <c r="C267" s="263" t="s">
        <v>851</v>
      </c>
      <c r="D267" s="228"/>
      <c r="E267" s="229">
        <v>47.05</v>
      </c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16"/>
      <c r="Z267" s="216"/>
      <c r="AA267" s="216"/>
      <c r="AB267" s="216"/>
      <c r="AC267" s="216"/>
      <c r="AD267" s="216"/>
      <c r="AE267" s="216"/>
      <c r="AF267" s="216"/>
      <c r="AG267" s="216" t="s">
        <v>253</v>
      </c>
      <c r="AH267" s="216">
        <v>0</v>
      </c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</row>
    <row r="268" spans="1:60" outlineLevel="1" x14ac:dyDescent="0.2">
      <c r="A268" s="241">
        <v>84</v>
      </c>
      <c r="B268" s="242" t="s">
        <v>852</v>
      </c>
      <c r="C268" s="261" t="s">
        <v>853</v>
      </c>
      <c r="D268" s="243" t="s">
        <v>603</v>
      </c>
      <c r="E268" s="244">
        <v>9</v>
      </c>
      <c r="F268" s="245"/>
      <c r="G268" s="246">
        <f>ROUND(E268*F268,2)</f>
        <v>0</v>
      </c>
      <c r="H268" s="245"/>
      <c r="I268" s="246">
        <f>ROUND(E268*H268,2)</f>
        <v>0</v>
      </c>
      <c r="J268" s="245"/>
      <c r="K268" s="246">
        <f>ROUND(E268*J268,2)</f>
        <v>0</v>
      </c>
      <c r="L268" s="246">
        <v>21</v>
      </c>
      <c r="M268" s="246">
        <f>G268*(1+L268/100)</f>
        <v>0</v>
      </c>
      <c r="N268" s="246">
        <v>0</v>
      </c>
      <c r="O268" s="246">
        <f>ROUND(E268*N268,2)</f>
        <v>0</v>
      </c>
      <c r="P268" s="246">
        <v>0</v>
      </c>
      <c r="Q268" s="246">
        <f>ROUND(E268*P268,2)</f>
        <v>0</v>
      </c>
      <c r="R268" s="246"/>
      <c r="S268" s="246" t="s">
        <v>418</v>
      </c>
      <c r="T268" s="247" t="s">
        <v>419</v>
      </c>
      <c r="U268" s="226">
        <v>0</v>
      </c>
      <c r="V268" s="226">
        <f>ROUND(E268*U268,2)</f>
        <v>0</v>
      </c>
      <c r="W268" s="226"/>
      <c r="X268" s="226" t="s">
        <v>248</v>
      </c>
      <c r="Y268" s="216"/>
      <c r="Z268" s="216"/>
      <c r="AA268" s="216"/>
      <c r="AB268" s="216"/>
      <c r="AC268" s="216"/>
      <c r="AD268" s="216"/>
      <c r="AE268" s="216"/>
      <c r="AF268" s="216"/>
      <c r="AG268" s="216" t="s">
        <v>249</v>
      </c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C268" s="216"/>
      <c r="BD268" s="216"/>
      <c r="BE268" s="216"/>
      <c r="BF268" s="216"/>
      <c r="BG268" s="216"/>
      <c r="BH268" s="216"/>
    </row>
    <row r="269" spans="1:60" outlineLevel="1" x14ac:dyDescent="0.2">
      <c r="A269" s="223"/>
      <c r="B269" s="224"/>
      <c r="C269" s="263" t="s">
        <v>854</v>
      </c>
      <c r="D269" s="228"/>
      <c r="E269" s="229">
        <v>9</v>
      </c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16"/>
      <c r="Z269" s="216"/>
      <c r="AA269" s="216"/>
      <c r="AB269" s="216"/>
      <c r="AC269" s="216"/>
      <c r="AD269" s="216"/>
      <c r="AE269" s="216"/>
      <c r="AF269" s="216"/>
      <c r="AG269" s="216" t="s">
        <v>253</v>
      </c>
      <c r="AH269" s="216">
        <v>0</v>
      </c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</row>
    <row r="270" spans="1:60" outlineLevel="1" x14ac:dyDescent="0.2">
      <c r="A270" s="241">
        <v>85</v>
      </c>
      <c r="B270" s="242" t="s">
        <v>855</v>
      </c>
      <c r="C270" s="261" t="s">
        <v>856</v>
      </c>
      <c r="D270" s="243" t="s">
        <v>244</v>
      </c>
      <c r="E270" s="244">
        <v>1.6632</v>
      </c>
      <c r="F270" s="245"/>
      <c r="G270" s="246">
        <f>ROUND(E270*F270,2)</f>
        <v>0</v>
      </c>
      <c r="H270" s="245"/>
      <c r="I270" s="246">
        <f>ROUND(E270*H270,2)</f>
        <v>0</v>
      </c>
      <c r="J270" s="245"/>
      <c r="K270" s="246">
        <f>ROUND(E270*J270,2)</f>
        <v>0</v>
      </c>
      <c r="L270" s="246">
        <v>21</v>
      </c>
      <c r="M270" s="246">
        <f>G270*(1+L270/100)</f>
        <v>0</v>
      </c>
      <c r="N270" s="246">
        <v>0.55000000000000004</v>
      </c>
      <c r="O270" s="246">
        <f>ROUND(E270*N270,2)</f>
        <v>0.91</v>
      </c>
      <c r="P270" s="246">
        <v>0</v>
      </c>
      <c r="Q270" s="246">
        <f>ROUND(E270*P270,2)</f>
        <v>0</v>
      </c>
      <c r="R270" s="246" t="s">
        <v>316</v>
      </c>
      <c r="S270" s="246" t="s">
        <v>246</v>
      </c>
      <c r="T270" s="247" t="s">
        <v>247</v>
      </c>
      <c r="U270" s="226">
        <v>0</v>
      </c>
      <c r="V270" s="226">
        <f>ROUND(E270*U270,2)</f>
        <v>0</v>
      </c>
      <c r="W270" s="226"/>
      <c r="X270" s="226" t="s">
        <v>317</v>
      </c>
      <c r="Y270" s="216"/>
      <c r="Z270" s="216"/>
      <c r="AA270" s="216"/>
      <c r="AB270" s="216"/>
      <c r="AC270" s="216"/>
      <c r="AD270" s="216"/>
      <c r="AE270" s="216"/>
      <c r="AF270" s="216"/>
      <c r="AG270" s="216" t="s">
        <v>318</v>
      </c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</row>
    <row r="271" spans="1:60" outlineLevel="1" x14ac:dyDescent="0.2">
      <c r="A271" s="223"/>
      <c r="B271" s="224"/>
      <c r="C271" s="263" t="s">
        <v>857</v>
      </c>
      <c r="D271" s="228"/>
      <c r="E271" s="229">
        <v>1.6632</v>
      </c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16"/>
      <c r="Z271" s="216"/>
      <c r="AA271" s="216"/>
      <c r="AB271" s="216"/>
      <c r="AC271" s="216"/>
      <c r="AD271" s="216"/>
      <c r="AE271" s="216"/>
      <c r="AF271" s="216"/>
      <c r="AG271" s="216" t="s">
        <v>253</v>
      </c>
      <c r="AH271" s="216">
        <v>0</v>
      </c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  <c r="AZ271" s="216"/>
      <c r="BA271" s="216"/>
      <c r="BB271" s="216"/>
      <c r="BC271" s="216"/>
      <c r="BD271" s="216"/>
      <c r="BE271" s="216"/>
      <c r="BF271" s="216"/>
      <c r="BG271" s="216"/>
      <c r="BH271" s="216"/>
    </row>
    <row r="272" spans="1:60" outlineLevel="1" x14ac:dyDescent="0.2">
      <c r="A272" s="223">
        <v>86</v>
      </c>
      <c r="B272" s="224" t="s">
        <v>858</v>
      </c>
      <c r="C272" s="273" t="s">
        <v>859</v>
      </c>
      <c r="D272" s="225" t="s">
        <v>0</v>
      </c>
      <c r="E272" s="271"/>
      <c r="F272" s="227"/>
      <c r="G272" s="226">
        <f>ROUND(E272*F272,2)</f>
        <v>0</v>
      </c>
      <c r="H272" s="227"/>
      <c r="I272" s="226">
        <f>ROUND(E272*H272,2)</f>
        <v>0</v>
      </c>
      <c r="J272" s="227"/>
      <c r="K272" s="226">
        <f>ROUND(E272*J272,2)</f>
        <v>0</v>
      </c>
      <c r="L272" s="226">
        <v>21</v>
      </c>
      <c r="M272" s="226">
        <f>G272*(1+L272/100)</f>
        <v>0</v>
      </c>
      <c r="N272" s="226">
        <v>0</v>
      </c>
      <c r="O272" s="226">
        <f>ROUND(E272*N272,2)</f>
        <v>0</v>
      </c>
      <c r="P272" s="226">
        <v>0</v>
      </c>
      <c r="Q272" s="226">
        <f>ROUND(E272*P272,2)</f>
        <v>0</v>
      </c>
      <c r="R272" s="226" t="s">
        <v>821</v>
      </c>
      <c r="S272" s="226" t="s">
        <v>246</v>
      </c>
      <c r="T272" s="226" t="s">
        <v>247</v>
      </c>
      <c r="U272" s="226">
        <v>0</v>
      </c>
      <c r="V272" s="226">
        <f>ROUND(E272*U272,2)</f>
        <v>0</v>
      </c>
      <c r="W272" s="226"/>
      <c r="X272" s="226" t="s">
        <v>492</v>
      </c>
      <c r="Y272" s="216"/>
      <c r="Z272" s="216"/>
      <c r="AA272" s="216"/>
      <c r="AB272" s="216"/>
      <c r="AC272" s="216"/>
      <c r="AD272" s="216"/>
      <c r="AE272" s="216"/>
      <c r="AF272" s="216"/>
      <c r="AG272" s="216" t="s">
        <v>493</v>
      </c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</row>
    <row r="273" spans="1:60" outlineLevel="1" x14ac:dyDescent="0.2">
      <c r="A273" s="223"/>
      <c r="B273" s="224"/>
      <c r="C273" s="272" t="s">
        <v>806</v>
      </c>
      <c r="D273" s="270"/>
      <c r="E273" s="270"/>
      <c r="F273" s="270"/>
      <c r="G273" s="270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16"/>
      <c r="Z273" s="216"/>
      <c r="AA273" s="216"/>
      <c r="AB273" s="216"/>
      <c r="AC273" s="216"/>
      <c r="AD273" s="216"/>
      <c r="AE273" s="216"/>
      <c r="AF273" s="216"/>
      <c r="AG273" s="216" t="s">
        <v>251</v>
      </c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</row>
    <row r="274" spans="1:60" x14ac:dyDescent="0.2">
      <c r="A274" s="231" t="s">
        <v>240</v>
      </c>
      <c r="B274" s="232" t="s">
        <v>175</v>
      </c>
      <c r="C274" s="260" t="s">
        <v>176</v>
      </c>
      <c r="D274" s="233"/>
      <c r="E274" s="234"/>
      <c r="F274" s="235"/>
      <c r="G274" s="235">
        <f>SUMIF(AG275:AG283,"&lt;&gt;NOR",G275:G283)</f>
        <v>0</v>
      </c>
      <c r="H274" s="235"/>
      <c r="I274" s="235">
        <f>SUM(I275:I283)</f>
        <v>0</v>
      </c>
      <c r="J274" s="235"/>
      <c r="K274" s="235">
        <f>SUM(K275:K283)</f>
        <v>0</v>
      </c>
      <c r="L274" s="235"/>
      <c r="M274" s="235">
        <f>SUM(M275:M283)</f>
        <v>0</v>
      </c>
      <c r="N274" s="235"/>
      <c r="O274" s="235">
        <f>SUM(O275:O283)</f>
        <v>0.01</v>
      </c>
      <c r="P274" s="235"/>
      <c r="Q274" s="235">
        <f>SUM(Q275:Q283)</f>
        <v>0</v>
      </c>
      <c r="R274" s="235"/>
      <c r="S274" s="235"/>
      <c r="T274" s="236"/>
      <c r="U274" s="230"/>
      <c r="V274" s="230">
        <f>SUM(V275:V283)</f>
        <v>2.8200000000000003</v>
      </c>
      <c r="W274" s="230"/>
      <c r="X274" s="230"/>
      <c r="AG274" t="s">
        <v>241</v>
      </c>
    </row>
    <row r="275" spans="1:60" ht="22.5" outlineLevel="1" x14ac:dyDescent="0.2">
      <c r="A275" s="241">
        <v>87</v>
      </c>
      <c r="B275" s="242" t="s">
        <v>860</v>
      </c>
      <c r="C275" s="261" t="s">
        <v>861</v>
      </c>
      <c r="D275" s="243" t="s">
        <v>329</v>
      </c>
      <c r="E275" s="244">
        <v>3</v>
      </c>
      <c r="F275" s="245"/>
      <c r="G275" s="246">
        <f>ROUND(E275*F275,2)</f>
        <v>0</v>
      </c>
      <c r="H275" s="245"/>
      <c r="I275" s="246">
        <f>ROUND(E275*H275,2)</f>
        <v>0</v>
      </c>
      <c r="J275" s="245"/>
      <c r="K275" s="246">
        <f>ROUND(E275*J275,2)</f>
        <v>0</v>
      </c>
      <c r="L275" s="246">
        <v>21</v>
      </c>
      <c r="M275" s="246">
        <f>G275*(1+L275/100)</f>
        <v>0</v>
      </c>
      <c r="N275" s="246">
        <v>1.6100000000000001E-3</v>
      </c>
      <c r="O275" s="246">
        <f>ROUND(E275*N275,2)</f>
        <v>0</v>
      </c>
      <c r="P275" s="246">
        <v>0</v>
      </c>
      <c r="Q275" s="246">
        <f>ROUND(E275*P275,2)</f>
        <v>0</v>
      </c>
      <c r="R275" s="246" t="s">
        <v>862</v>
      </c>
      <c r="S275" s="246" t="s">
        <v>246</v>
      </c>
      <c r="T275" s="247" t="s">
        <v>247</v>
      </c>
      <c r="U275" s="226">
        <v>0.46344999999999997</v>
      </c>
      <c r="V275" s="226">
        <f>ROUND(E275*U275,2)</f>
        <v>1.39</v>
      </c>
      <c r="W275" s="226"/>
      <c r="X275" s="226" t="s">
        <v>248</v>
      </c>
      <c r="Y275" s="216"/>
      <c r="Z275" s="216"/>
      <c r="AA275" s="216"/>
      <c r="AB275" s="216"/>
      <c r="AC275" s="216"/>
      <c r="AD275" s="216"/>
      <c r="AE275" s="216"/>
      <c r="AF275" s="216"/>
      <c r="AG275" s="216" t="s">
        <v>249</v>
      </c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</row>
    <row r="276" spans="1:60" outlineLevel="1" x14ac:dyDescent="0.2">
      <c r="A276" s="223"/>
      <c r="B276" s="224"/>
      <c r="C276" s="263" t="s">
        <v>863</v>
      </c>
      <c r="D276" s="228"/>
      <c r="E276" s="229">
        <v>3</v>
      </c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16"/>
      <c r="Z276" s="216"/>
      <c r="AA276" s="216"/>
      <c r="AB276" s="216"/>
      <c r="AC276" s="216"/>
      <c r="AD276" s="216"/>
      <c r="AE276" s="216"/>
      <c r="AF276" s="216"/>
      <c r="AG276" s="216" t="s">
        <v>253</v>
      </c>
      <c r="AH276" s="216">
        <v>0</v>
      </c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</row>
    <row r="277" spans="1:60" ht="22.5" outlineLevel="1" x14ac:dyDescent="0.2">
      <c r="A277" s="241">
        <v>88</v>
      </c>
      <c r="B277" s="242" t="s">
        <v>864</v>
      </c>
      <c r="C277" s="261" t="s">
        <v>865</v>
      </c>
      <c r="D277" s="243" t="s">
        <v>329</v>
      </c>
      <c r="E277" s="244">
        <v>3.85</v>
      </c>
      <c r="F277" s="245"/>
      <c r="G277" s="246">
        <f>ROUND(E277*F277,2)</f>
        <v>0</v>
      </c>
      <c r="H277" s="245"/>
      <c r="I277" s="246">
        <f>ROUND(E277*H277,2)</f>
        <v>0</v>
      </c>
      <c r="J277" s="245"/>
      <c r="K277" s="246">
        <f>ROUND(E277*J277,2)</f>
        <v>0</v>
      </c>
      <c r="L277" s="246">
        <v>21</v>
      </c>
      <c r="M277" s="246">
        <f>G277*(1+L277/100)</f>
        <v>0</v>
      </c>
      <c r="N277" s="246">
        <v>1.8400000000000001E-3</v>
      </c>
      <c r="O277" s="246">
        <f>ROUND(E277*N277,2)</f>
        <v>0.01</v>
      </c>
      <c r="P277" s="246">
        <v>0</v>
      </c>
      <c r="Q277" s="246">
        <f>ROUND(E277*P277,2)</f>
        <v>0</v>
      </c>
      <c r="R277" s="246" t="s">
        <v>862</v>
      </c>
      <c r="S277" s="246" t="s">
        <v>246</v>
      </c>
      <c r="T277" s="247" t="s">
        <v>247</v>
      </c>
      <c r="U277" s="226">
        <v>0.26400000000000001</v>
      </c>
      <c r="V277" s="226">
        <f>ROUND(E277*U277,2)</f>
        <v>1.02</v>
      </c>
      <c r="W277" s="226"/>
      <c r="X277" s="226" t="s">
        <v>248</v>
      </c>
      <c r="Y277" s="216"/>
      <c r="Z277" s="216"/>
      <c r="AA277" s="216"/>
      <c r="AB277" s="216"/>
      <c r="AC277" s="216"/>
      <c r="AD277" s="216"/>
      <c r="AE277" s="216"/>
      <c r="AF277" s="216"/>
      <c r="AG277" s="216" t="s">
        <v>249</v>
      </c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C277" s="216"/>
      <c r="BD277" s="216"/>
      <c r="BE277" s="216"/>
      <c r="BF277" s="216"/>
      <c r="BG277" s="216"/>
      <c r="BH277" s="216"/>
    </row>
    <row r="278" spans="1:60" outlineLevel="1" x14ac:dyDescent="0.2">
      <c r="A278" s="223"/>
      <c r="B278" s="224"/>
      <c r="C278" s="262" t="s">
        <v>866</v>
      </c>
      <c r="D278" s="249"/>
      <c r="E278" s="249"/>
      <c r="F278" s="249"/>
      <c r="G278" s="249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16"/>
      <c r="Z278" s="216"/>
      <c r="AA278" s="216"/>
      <c r="AB278" s="216"/>
      <c r="AC278" s="216"/>
      <c r="AD278" s="216"/>
      <c r="AE278" s="216"/>
      <c r="AF278" s="216"/>
      <c r="AG278" s="216" t="s">
        <v>251</v>
      </c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</row>
    <row r="279" spans="1:60" outlineLevel="1" x14ac:dyDescent="0.2">
      <c r="A279" s="223"/>
      <c r="B279" s="224"/>
      <c r="C279" s="264" t="s">
        <v>867</v>
      </c>
      <c r="D279" s="250"/>
      <c r="E279" s="250"/>
      <c r="F279" s="250"/>
      <c r="G279" s="250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16"/>
      <c r="Z279" s="216"/>
      <c r="AA279" s="216"/>
      <c r="AB279" s="216"/>
      <c r="AC279" s="216"/>
      <c r="AD279" s="216"/>
      <c r="AE279" s="216"/>
      <c r="AF279" s="216"/>
      <c r="AG279" s="216" t="s">
        <v>284</v>
      </c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</row>
    <row r="280" spans="1:60" outlineLevel="1" x14ac:dyDescent="0.2">
      <c r="A280" s="223"/>
      <c r="B280" s="224"/>
      <c r="C280" s="263" t="s">
        <v>868</v>
      </c>
      <c r="D280" s="228"/>
      <c r="E280" s="229">
        <v>3.85</v>
      </c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16"/>
      <c r="Z280" s="216"/>
      <c r="AA280" s="216"/>
      <c r="AB280" s="216"/>
      <c r="AC280" s="216"/>
      <c r="AD280" s="216"/>
      <c r="AE280" s="216"/>
      <c r="AF280" s="216"/>
      <c r="AG280" s="216" t="s">
        <v>253</v>
      </c>
      <c r="AH280" s="216">
        <v>0</v>
      </c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  <c r="AZ280" s="216"/>
      <c r="BA280" s="216"/>
      <c r="BB280" s="216"/>
      <c r="BC280" s="216"/>
      <c r="BD280" s="216"/>
      <c r="BE280" s="216"/>
      <c r="BF280" s="216"/>
      <c r="BG280" s="216"/>
      <c r="BH280" s="216"/>
    </row>
    <row r="281" spans="1:60" ht="22.5" outlineLevel="1" x14ac:dyDescent="0.2">
      <c r="A281" s="241">
        <v>89</v>
      </c>
      <c r="B281" s="242" t="s">
        <v>869</v>
      </c>
      <c r="C281" s="261" t="s">
        <v>870</v>
      </c>
      <c r="D281" s="243" t="s">
        <v>639</v>
      </c>
      <c r="E281" s="244">
        <v>1</v>
      </c>
      <c r="F281" s="245"/>
      <c r="G281" s="246">
        <f>ROUND(E281*F281,2)</f>
        <v>0</v>
      </c>
      <c r="H281" s="245"/>
      <c r="I281" s="246">
        <f>ROUND(E281*H281,2)</f>
        <v>0</v>
      </c>
      <c r="J281" s="245"/>
      <c r="K281" s="246">
        <f>ROUND(E281*J281,2)</f>
        <v>0</v>
      </c>
      <c r="L281" s="246">
        <v>21</v>
      </c>
      <c r="M281" s="246">
        <f>G281*(1+L281/100)</f>
        <v>0</v>
      </c>
      <c r="N281" s="246">
        <v>4.0000000000000002E-4</v>
      </c>
      <c r="O281" s="246">
        <f>ROUND(E281*N281,2)</f>
        <v>0</v>
      </c>
      <c r="P281" s="246">
        <v>0</v>
      </c>
      <c r="Q281" s="246">
        <f>ROUND(E281*P281,2)</f>
        <v>0</v>
      </c>
      <c r="R281" s="246" t="s">
        <v>862</v>
      </c>
      <c r="S281" s="246" t="s">
        <v>246</v>
      </c>
      <c r="T281" s="247" t="s">
        <v>247</v>
      </c>
      <c r="U281" s="226">
        <v>0.41</v>
      </c>
      <c r="V281" s="226">
        <f>ROUND(E281*U281,2)</f>
        <v>0.41</v>
      </c>
      <c r="W281" s="226"/>
      <c r="X281" s="226" t="s">
        <v>248</v>
      </c>
      <c r="Y281" s="216"/>
      <c r="Z281" s="216"/>
      <c r="AA281" s="216"/>
      <c r="AB281" s="216"/>
      <c r="AC281" s="216"/>
      <c r="AD281" s="216"/>
      <c r="AE281" s="216"/>
      <c r="AF281" s="216"/>
      <c r="AG281" s="216" t="s">
        <v>249</v>
      </c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  <c r="AZ281" s="216"/>
      <c r="BA281" s="216"/>
      <c r="BB281" s="216"/>
      <c r="BC281" s="216"/>
      <c r="BD281" s="216"/>
      <c r="BE281" s="216"/>
      <c r="BF281" s="216"/>
      <c r="BG281" s="216"/>
      <c r="BH281" s="216"/>
    </row>
    <row r="282" spans="1:60" outlineLevel="1" x14ac:dyDescent="0.2">
      <c r="A282" s="223">
        <v>90</v>
      </c>
      <c r="B282" s="224" t="s">
        <v>871</v>
      </c>
      <c r="C282" s="273" t="s">
        <v>872</v>
      </c>
      <c r="D282" s="225" t="s">
        <v>0</v>
      </c>
      <c r="E282" s="271"/>
      <c r="F282" s="227"/>
      <c r="G282" s="226">
        <f>ROUND(E282*F282,2)</f>
        <v>0</v>
      </c>
      <c r="H282" s="227"/>
      <c r="I282" s="226">
        <f>ROUND(E282*H282,2)</f>
        <v>0</v>
      </c>
      <c r="J282" s="227"/>
      <c r="K282" s="226">
        <f>ROUND(E282*J282,2)</f>
        <v>0</v>
      </c>
      <c r="L282" s="226">
        <v>21</v>
      </c>
      <c r="M282" s="226">
        <f>G282*(1+L282/100)</f>
        <v>0</v>
      </c>
      <c r="N282" s="226">
        <v>0</v>
      </c>
      <c r="O282" s="226">
        <f>ROUND(E282*N282,2)</f>
        <v>0</v>
      </c>
      <c r="P282" s="226">
        <v>0</v>
      </c>
      <c r="Q282" s="226">
        <f>ROUND(E282*P282,2)</f>
        <v>0</v>
      </c>
      <c r="R282" s="226" t="s">
        <v>862</v>
      </c>
      <c r="S282" s="226" t="s">
        <v>246</v>
      </c>
      <c r="T282" s="226" t="s">
        <v>247</v>
      </c>
      <c r="U282" s="226">
        <v>0</v>
      </c>
      <c r="V282" s="226">
        <f>ROUND(E282*U282,2)</f>
        <v>0</v>
      </c>
      <c r="W282" s="226"/>
      <c r="X282" s="226" t="s">
        <v>492</v>
      </c>
      <c r="Y282" s="216"/>
      <c r="Z282" s="216"/>
      <c r="AA282" s="216"/>
      <c r="AB282" s="216"/>
      <c r="AC282" s="216"/>
      <c r="AD282" s="216"/>
      <c r="AE282" s="216"/>
      <c r="AF282" s="216"/>
      <c r="AG282" s="216" t="s">
        <v>493</v>
      </c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</row>
    <row r="283" spans="1:60" outlineLevel="1" x14ac:dyDescent="0.2">
      <c r="A283" s="223"/>
      <c r="B283" s="224"/>
      <c r="C283" s="272" t="s">
        <v>806</v>
      </c>
      <c r="D283" s="270"/>
      <c r="E283" s="270"/>
      <c r="F283" s="270"/>
      <c r="G283" s="270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16"/>
      <c r="Z283" s="216"/>
      <c r="AA283" s="216"/>
      <c r="AB283" s="216"/>
      <c r="AC283" s="216"/>
      <c r="AD283" s="216"/>
      <c r="AE283" s="216"/>
      <c r="AF283" s="216"/>
      <c r="AG283" s="216" t="s">
        <v>251</v>
      </c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  <c r="AZ283" s="216"/>
      <c r="BA283" s="216"/>
      <c r="BB283" s="216"/>
      <c r="BC283" s="216"/>
      <c r="BD283" s="216"/>
      <c r="BE283" s="216"/>
      <c r="BF283" s="216"/>
      <c r="BG283" s="216"/>
      <c r="BH283" s="216"/>
    </row>
    <row r="284" spans="1:60" x14ac:dyDescent="0.2">
      <c r="A284" s="231" t="s">
        <v>240</v>
      </c>
      <c r="B284" s="232" t="s">
        <v>179</v>
      </c>
      <c r="C284" s="260" t="s">
        <v>180</v>
      </c>
      <c r="D284" s="233"/>
      <c r="E284" s="234"/>
      <c r="F284" s="235"/>
      <c r="G284" s="235">
        <f>SUMIF(AG285:AG323,"&lt;&gt;NOR",G285:G323)</f>
        <v>0</v>
      </c>
      <c r="H284" s="235"/>
      <c r="I284" s="235">
        <f>SUM(I285:I323)</f>
        <v>0</v>
      </c>
      <c r="J284" s="235"/>
      <c r="K284" s="235">
        <f>SUM(K285:K323)</f>
        <v>0</v>
      </c>
      <c r="L284" s="235"/>
      <c r="M284" s="235">
        <f>SUM(M285:M323)</f>
        <v>0</v>
      </c>
      <c r="N284" s="235"/>
      <c r="O284" s="235">
        <f>SUM(O285:O323)</f>
        <v>0.05</v>
      </c>
      <c r="P284" s="235"/>
      <c r="Q284" s="235">
        <f>SUM(Q285:Q323)</f>
        <v>0</v>
      </c>
      <c r="R284" s="235"/>
      <c r="S284" s="235"/>
      <c r="T284" s="236"/>
      <c r="U284" s="230"/>
      <c r="V284" s="230">
        <f>SUM(V285:V323)</f>
        <v>3.74</v>
      </c>
      <c r="W284" s="230"/>
      <c r="X284" s="230"/>
      <c r="AG284" t="s">
        <v>241</v>
      </c>
    </row>
    <row r="285" spans="1:60" ht="22.5" outlineLevel="1" x14ac:dyDescent="0.2">
      <c r="A285" s="241">
        <v>91</v>
      </c>
      <c r="B285" s="242" t="s">
        <v>873</v>
      </c>
      <c r="C285" s="261" t="s">
        <v>874</v>
      </c>
      <c r="D285" s="243" t="s">
        <v>329</v>
      </c>
      <c r="E285" s="244">
        <v>12.45</v>
      </c>
      <c r="F285" s="245"/>
      <c r="G285" s="246">
        <f>ROUND(E285*F285,2)</f>
        <v>0</v>
      </c>
      <c r="H285" s="245"/>
      <c r="I285" s="246">
        <f>ROUND(E285*H285,2)</f>
        <v>0</v>
      </c>
      <c r="J285" s="245"/>
      <c r="K285" s="246">
        <f>ROUND(E285*J285,2)</f>
        <v>0</v>
      </c>
      <c r="L285" s="246">
        <v>21</v>
      </c>
      <c r="M285" s="246">
        <f>G285*(1+L285/100)</f>
        <v>0</v>
      </c>
      <c r="N285" s="246">
        <v>1.48E-3</v>
      </c>
      <c r="O285" s="246">
        <f>ROUND(E285*N285,2)</f>
        <v>0.02</v>
      </c>
      <c r="P285" s="246">
        <v>0</v>
      </c>
      <c r="Q285" s="246">
        <f>ROUND(E285*P285,2)</f>
        <v>0</v>
      </c>
      <c r="R285" s="246" t="s">
        <v>875</v>
      </c>
      <c r="S285" s="246" t="s">
        <v>246</v>
      </c>
      <c r="T285" s="247" t="s">
        <v>247</v>
      </c>
      <c r="U285" s="226">
        <v>0.3</v>
      </c>
      <c r="V285" s="226">
        <f>ROUND(E285*U285,2)</f>
        <v>3.74</v>
      </c>
      <c r="W285" s="226"/>
      <c r="X285" s="226" t="s">
        <v>248</v>
      </c>
      <c r="Y285" s="216"/>
      <c r="Z285" s="216"/>
      <c r="AA285" s="216"/>
      <c r="AB285" s="216"/>
      <c r="AC285" s="216"/>
      <c r="AD285" s="216"/>
      <c r="AE285" s="216"/>
      <c r="AF285" s="216"/>
      <c r="AG285" s="216" t="s">
        <v>249</v>
      </c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  <c r="AZ285" s="216"/>
      <c r="BA285" s="216"/>
      <c r="BB285" s="216"/>
      <c r="BC285" s="216"/>
      <c r="BD285" s="216"/>
      <c r="BE285" s="216"/>
      <c r="BF285" s="216"/>
      <c r="BG285" s="216"/>
      <c r="BH285" s="216"/>
    </row>
    <row r="286" spans="1:60" outlineLevel="1" x14ac:dyDescent="0.2">
      <c r="A286" s="223"/>
      <c r="B286" s="224"/>
      <c r="C286" s="263" t="s">
        <v>876</v>
      </c>
      <c r="D286" s="228"/>
      <c r="E286" s="229">
        <v>12.45</v>
      </c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16"/>
      <c r="Z286" s="216"/>
      <c r="AA286" s="216"/>
      <c r="AB286" s="216"/>
      <c r="AC286" s="216"/>
      <c r="AD286" s="216"/>
      <c r="AE286" s="216"/>
      <c r="AF286" s="216"/>
      <c r="AG286" s="216" t="s">
        <v>253</v>
      </c>
      <c r="AH286" s="216">
        <v>0</v>
      </c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</row>
    <row r="287" spans="1:60" outlineLevel="1" x14ac:dyDescent="0.2">
      <c r="A287" s="241">
        <v>92</v>
      </c>
      <c r="B287" s="242" t="s">
        <v>877</v>
      </c>
      <c r="C287" s="261" t="s">
        <v>878</v>
      </c>
      <c r="D287" s="243" t="s">
        <v>603</v>
      </c>
      <c r="E287" s="244">
        <v>1</v>
      </c>
      <c r="F287" s="245"/>
      <c r="G287" s="246">
        <f>ROUND(E287*F287,2)</f>
        <v>0</v>
      </c>
      <c r="H287" s="245"/>
      <c r="I287" s="246">
        <f>ROUND(E287*H287,2)</f>
        <v>0</v>
      </c>
      <c r="J287" s="245"/>
      <c r="K287" s="246">
        <f>ROUND(E287*J287,2)</f>
        <v>0</v>
      </c>
      <c r="L287" s="246">
        <v>21</v>
      </c>
      <c r="M287" s="246">
        <f>G287*(1+L287/100)</f>
        <v>0</v>
      </c>
      <c r="N287" s="246">
        <v>0</v>
      </c>
      <c r="O287" s="246">
        <f>ROUND(E287*N287,2)</f>
        <v>0</v>
      </c>
      <c r="P287" s="246">
        <v>0</v>
      </c>
      <c r="Q287" s="246">
        <f>ROUND(E287*P287,2)</f>
        <v>0</v>
      </c>
      <c r="R287" s="246"/>
      <c r="S287" s="246" t="s">
        <v>418</v>
      </c>
      <c r="T287" s="247" t="s">
        <v>419</v>
      </c>
      <c r="U287" s="226">
        <v>0</v>
      </c>
      <c r="V287" s="226">
        <f>ROUND(E287*U287,2)</f>
        <v>0</v>
      </c>
      <c r="W287" s="226"/>
      <c r="X287" s="226" t="s">
        <v>248</v>
      </c>
      <c r="Y287" s="216"/>
      <c r="Z287" s="216"/>
      <c r="AA287" s="216"/>
      <c r="AB287" s="216"/>
      <c r="AC287" s="216"/>
      <c r="AD287" s="216"/>
      <c r="AE287" s="216"/>
      <c r="AF287" s="216"/>
      <c r="AG287" s="216" t="s">
        <v>249</v>
      </c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</row>
    <row r="288" spans="1:60" outlineLevel="1" x14ac:dyDescent="0.2">
      <c r="A288" s="223"/>
      <c r="B288" s="224"/>
      <c r="C288" s="263" t="s">
        <v>879</v>
      </c>
      <c r="D288" s="228"/>
      <c r="E288" s="229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16"/>
      <c r="Z288" s="216"/>
      <c r="AA288" s="216"/>
      <c r="AB288" s="216"/>
      <c r="AC288" s="216"/>
      <c r="AD288" s="216"/>
      <c r="AE288" s="216"/>
      <c r="AF288" s="216"/>
      <c r="AG288" s="216" t="s">
        <v>253</v>
      </c>
      <c r="AH288" s="216">
        <v>0</v>
      </c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</row>
    <row r="289" spans="1:60" outlineLevel="1" x14ac:dyDescent="0.2">
      <c r="A289" s="223"/>
      <c r="B289" s="224"/>
      <c r="C289" s="263" t="s">
        <v>880</v>
      </c>
      <c r="D289" s="228"/>
      <c r="E289" s="229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16"/>
      <c r="Z289" s="216"/>
      <c r="AA289" s="216"/>
      <c r="AB289" s="216"/>
      <c r="AC289" s="216"/>
      <c r="AD289" s="216"/>
      <c r="AE289" s="216"/>
      <c r="AF289" s="216"/>
      <c r="AG289" s="216" t="s">
        <v>253</v>
      </c>
      <c r="AH289" s="216">
        <v>0</v>
      </c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</row>
    <row r="290" spans="1:60" outlineLevel="1" x14ac:dyDescent="0.2">
      <c r="A290" s="223"/>
      <c r="B290" s="224"/>
      <c r="C290" s="263" t="s">
        <v>881</v>
      </c>
      <c r="D290" s="228"/>
      <c r="E290" s="229">
        <v>1</v>
      </c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16"/>
      <c r="Z290" s="216"/>
      <c r="AA290" s="216"/>
      <c r="AB290" s="216"/>
      <c r="AC290" s="216"/>
      <c r="AD290" s="216"/>
      <c r="AE290" s="216"/>
      <c r="AF290" s="216"/>
      <c r="AG290" s="216" t="s">
        <v>253</v>
      </c>
      <c r="AH290" s="216">
        <v>0</v>
      </c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</row>
    <row r="291" spans="1:60" outlineLevel="1" x14ac:dyDescent="0.2">
      <c r="A291" s="241">
        <v>93</v>
      </c>
      <c r="B291" s="242" t="s">
        <v>882</v>
      </c>
      <c r="C291" s="261" t="s">
        <v>883</v>
      </c>
      <c r="D291" s="243" t="s">
        <v>603</v>
      </c>
      <c r="E291" s="244">
        <v>1</v>
      </c>
      <c r="F291" s="245"/>
      <c r="G291" s="246">
        <f>ROUND(E291*F291,2)</f>
        <v>0</v>
      </c>
      <c r="H291" s="245"/>
      <c r="I291" s="246">
        <f>ROUND(E291*H291,2)</f>
        <v>0</v>
      </c>
      <c r="J291" s="245"/>
      <c r="K291" s="246">
        <f>ROUND(E291*J291,2)</f>
        <v>0</v>
      </c>
      <c r="L291" s="246">
        <v>21</v>
      </c>
      <c r="M291" s="246">
        <f>G291*(1+L291/100)</f>
        <v>0</v>
      </c>
      <c r="N291" s="246">
        <v>0</v>
      </c>
      <c r="O291" s="246">
        <f>ROUND(E291*N291,2)</f>
        <v>0</v>
      </c>
      <c r="P291" s="246">
        <v>0</v>
      </c>
      <c r="Q291" s="246">
        <f>ROUND(E291*P291,2)</f>
        <v>0</v>
      </c>
      <c r="R291" s="246"/>
      <c r="S291" s="246" t="s">
        <v>418</v>
      </c>
      <c r="T291" s="247" t="s">
        <v>419</v>
      </c>
      <c r="U291" s="226">
        <v>0</v>
      </c>
      <c r="V291" s="226">
        <f>ROUND(E291*U291,2)</f>
        <v>0</v>
      </c>
      <c r="W291" s="226"/>
      <c r="X291" s="226" t="s">
        <v>248</v>
      </c>
      <c r="Y291" s="216"/>
      <c r="Z291" s="216"/>
      <c r="AA291" s="216"/>
      <c r="AB291" s="216"/>
      <c r="AC291" s="216"/>
      <c r="AD291" s="216"/>
      <c r="AE291" s="216"/>
      <c r="AF291" s="216"/>
      <c r="AG291" s="216" t="s">
        <v>249</v>
      </c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  <c r="AZ291" s="216"/>
      <c r="BA291" s="216"/>
      <c r="BB291" s="216"/>
      <c r="BC291" s="216"/>
      <c r="BD291" s="216"/>
      <c r="BE291" s="216"/>
      <c r="BF291" s="216"/>
      <c r="BG291" s="216"/>
      <c r="BH291" s="216"/>
    </row>
    <row r="292" spans="1:60" outlineLevel="1" x14ac:dyDescent="0.2">
      <c r="A292" s="223"/>
      <c r="B292" s="224"/>
      <c r="C292" s="263" t="s">
        <v>879</v>
      </c>
      <c r="D292" s="228"/>
      <c r="E292" s="229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16"/>
      <c r="Z292" s="216"/>
      <c r="AA292" s="216"/>
      <c r="AB292" s="216"/>
      <c r="AC292" s="216"/>
      <c r="AD292" s="216"/>
      <c r="AE292" s="216"/>
      <c r="AF292" s="216"/>
      <c r="AG292" s="216" t="s">
        <v>253</v>
      </c>
      <c r="AH292" s="216">
        <v>0</v>
      </c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  <c r="AZ292" s="216"/>
      <c r="BA292" s="216"/>
      <c r="BB292" s="216"/>
      <c r="BC292" s="216"/>
      <c r="BD292" s="216"/>
      <c r="BE292" s="216"/>
      <c r="BF292" s="216"/>
      <c r="BG292" s="216"/>
      <c r="BH292" s="216"/>
    </row>
    <row r="293" spans="1:60" outlineLevel="1" x14ac:dyDescent="0.2">
      <c r="A293" s="223"/>
      <c r="B293" s="224"/>
      <c r="C293" s="263" t="s">
        <v>880</v>
      </c>
      <c r="D293" s="228"/>
      <c r="E293" s="229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16"/>
      <c r="Z293" s="216"/>
      <c r="AA293" s="216"/>
      <c r="AB293" s="216"/>
      <c r="AC293" s="216"/>
      <c r="AD293" s="216"/>
      <c r="AE293" s="216"/>
      <c r="AF293" s="216"/>
      <c r="AG293" s="216" t="s">
        <v>253</v>
      </c>
      <c r="AH293" s="216">
        <v>0</v>
      </c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</row>
    <row r="294" spans="1:60" outlineLevel="1" x14ac:dyDescent="0.2">
      <c r="A294" s="223"/>
      <c r="B294" s="224"/>
      <c r="C294" s="263" t="s">
        <v>884</v>
      </c>
      <c r="D294" s="228"/>
      <c r="E294" s="229">
        <v>1</v>
      </c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16"/>
      <c r="Z294" s="216"/>
      <c r="AA294" s="216"/>
      <c r="AB294" s="216"/>
      <c r="AC294" s="216"/>
      <c r="AD294" s="216"/>
      <c r="AE294" s="216"/>
      <c r="AF294" s="216"/>
      <c r="AG294" s="216" t="s">
        <v>253</v>
      </c>
      <c r="AH294" s="216">
        <v>0</v>
      </c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</row>
    <row r="295" spans="1:60" outlineLevel="1" x14ac:dyDescent="0.2">
      <c r="A295" s="241">
        <v>94</v>
      </c>
      <c r="B295" s="242" t="s">
        <v>885</v>
      </c>
      <c r="C295" s="261" t="s">
        <v>886</v>
      </c>
      <c r="D295" s="243" t="s">
        <v>603</v>
      </c>
      <c r="E295" s="244">
        <v>12</v>
      </c>
      <c r="F295" s="245"/>
      <c r="G295" s="246">
        <f>ROUND(E295*F295,2)</f>
        <v>0</v>
      </c>
      <c r="H295" s="245"/>
      <c r="I295" s="246">
        <f>ROUND(E295*H295,2)</f>
        <v>0</v>
      </c>
      <c r="J295" s="245"/>
      <c r="K295" s="246">
        <f>ROUND(E295*J295,2)</f>
        <v>0</v>
      </c>
      <c r="L295" s="246">
        <v>21</v>
      </c>
      <c r="M295" s="246">
        <f>G295*(1+L295/100)</f>
        <v>0</v>
      </c>
      <c r="N295" s="246">
        <v>0</v>
      </c>
      <c r="O295" s="246">
        <f>ROUND(E295*N295,2)</f>
        <v>0</v>
      </c>
      <c r="P295" s="246">
        <v>0</v>
      </c>
      <c r="Q295" s="246">
        <f>ROUND(E295*P295,2)</f>
        <v>0</v>
      </c>
      <c r="R295" s="246"/>
      <c r="S295" s="246" t="s">
        <v>418</v>
      </c>
      <c r="T295" s="247" t="s">
        <v>419</v>
      </c>
      <c r="U295" s="226">
        <v>0</v>
      </c>
      <c r="V295" s="226">
        <f>ROUND(E295*U295,2)</f>
        <v>0</v>
      </c>
      <c r="W295" s="226"/>
      <c r="X295" s="226" t="s">
        <v>248</v>
      </c>
      <c r="Y295" s="216"/>
      <c r="Z295" s="216"/>
      <c r="AA295" s="216"/>
      <c r="AB295" s="216"/>
      <c r="AC295" s="216"/>
      <c r="AD295" s="216"/>
      <c r="AE295" s="216"/>
      <c r="AF295" s="216"/>
      <c r="AG295" s="216" t="s">
        <v>249</v>
      </c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</row>
    <row r="296" spans="1:60" outlineLevel="1" x14ac:dyDescent="0.2">
      <c r="A296" s="223"/>
      <c r="B296" s="224"/>
      <c r="C296" s="263" t="s">
        <v>887</v>
      </c>
      <c r="D296" s="228"/>
      <c r="E296" s="229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16"/>
      <c r="Z296" s="216"/>
      <c r="AA296" s="216"/>
      <c r="AB296" s="216"/>
      <c r="AC296" s="216"/>
      <c r="AD296" s="216"/>
      <c r="AE296" s="216"/>
      <c r="AF296" s="216"/>
      <c r="AG296" s="216" t="s">
        <v>253</v>
      </c>
      <c r="AH296" s="216">
        <v>0</v>
      </c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</row>
    <row r="297" spans="1:60" outlineLevel="1" x14ac:dyDescent="0.2">
      <c r="A297" s="223"/>
      <c r="B297" s="224"/>
      <c r="C297" s="263" t="s">
        <v>888</v>
      </c>
      <c r="D297" s="228"/>
      <c r="E297" s="229">
        <v>6</v>
      </c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16"/>
      <c r="Z297" s="216"/>
      <c r="AA297" s="216"/>
      <c r="AB297" s="216"/>
      <c r="AC297" s="216"/>
      <c r="AD297" s="216"/>
      <c r="AE297" s="216"/>
      <c r="AF297" s="216"/>
      <c r="AG297" s="216" t="s">
        <v>253</v>
      </c>
      <c r="AH297" s="216">
        <v>0</v>
      </c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</row>
    <row r="298" spans="1:60" outlineLevel="1" x14ac:dyDescent="0.2">
      <c r="A298" s="223"/>
      <c r="B298" s="224"/>
      <c r="C298" s="263" t="s">
        <v>889</v>
      </c>
      <c r="D298" s="228"/>
      <c r="E298" s="229">
        <v>6</v>
      </c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16"/>
      <c r="Z298" s="216"/>
      <c r="AA298" s="216"/>
      <c r="AB298" s="216"/>
      <c r="AC298" s="216"/>
      <c r="AD298" s="216"/>
      <c r="AE298" s="216"/>
      <c r="AF298" s="216"/>
      <c r="AG298" s="216" t="s">
        <v>253</v>
      </c>
      <c r="AH298" s="216">
        <v>0</v>
      </c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</row>
    <row r="299" spans="1:60" outlineLevel="1" x14ac:dyDescent="0.2">
      <c r="A299" s="241">
        <v>95</v>
      </c>
      <c r="B299" s="242" t="s">
        <v>890</v>
      </c>
      <c r="C299" s="261" t="s">
        <v>891</v>
      </c>
      <c r="D299" s="243" t="s">
        <v>603</v>
      </c>
      <c r="E299" s="244">
        <v>2</v>
      </c>
      <c r="F299" s="245"/>
      <c r="G299" s="246">
        <f>ROUND(E299*F299,2)</f>
        <v>0</v>
      </c>
      <c r="H299" s="245"/>
      <c r="I299" s="246">
        <f>ROUND(E299*H299,2)</f>
        <v>0</v>
      </c>
      <c r="J299" s="245"/>
      <c r="K299" s="246">
        <f>ROUND(E299*J299,2)</f>
        <v>0</v>
      </c>
      <c r="L299" s="246">
        <v>21</v>
      </c>
      <c r="M299" s="246">
        <f>G299*(1+L299/100)</f>
        <v>0</v>
      </c>
      <c r="N299" s="246">
        <v>0</v>
      </c>
      <c r="O299" s="246">
        <f>ROUND(E299*N299,2)</f>
        <v>0</v>
      </c>
      <c r="P299" s="246">
        <v>0</v>
      </c>
      <c r="Q299" s="246">
        <f>ROUND(E299*P299,2)</f>
        <v>0</v>
      </c>
      <c r="R299" s="246"/>
      <c r="S299" s="246" t="s">
        <v>418</v>
      </c>
      <c r="T299" s="247" t="s">
        <v>419</v>
      </c>
      <c r="U299" s="226">
        <v>0</v>
      </c>
      <c r="V299" s="226">
        <f>ROUND(E299*U299,2)</f>
        <v>0</v>
      </c>
      <c r="W299" s="226"/>
      <c r="X299" s="226" t="s">
        <v>248</v>
      </c>
      <c r="Y299" s="216"/>
      <c r="Z299" s="216"/>
      <c r="AA299" s="216"/>
      <c r="AB299" s="216"/>
      <c r="AC299" s="216"/>
      <c r="AD299" s="216"/>
      <c r="AE299" s="216"/>
      <c r="AF299" s="216"/>
      <c r="AG299" s="216" t="s">
        <v>249</v>
      </c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</row>
    <row r="300" spans="1:60" outlineLevel="1" x14ac:dyDescent="0.2">
      <c r="A300" s="223"/>
      <c r="B300" s="224"/>
      <c r="C300" s="263" t="s">
        <v>892</v>
      </c>
      <c r="D300" s="228"/>
      <c r="E300" s="229">
        <v>2</v>
      </c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16"/>
      <c r="Z300" s="216"/>
      <c r="AA300" s="216"/>
      <c r="AB300" s="216"/>
      <c r="AC300" s="216"/>
      <c r="AD300" s="216"/>
      <c r="AE300" s="216"/>
      <c r="AF300" s="216"/>
      <c r="AG300" s="216" t="s">
        <v>253</v>
      </c>
      <c r="AH300" s="216">
        <v>0</v>
      </c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</row>
    <row r="301" spans="1:60" outlineLevel="1" x14ac:dyDescent="0.2">
      <c r="A301" s="241">
        <v>96</v>
      </c>
      <c r="B301" s="242" t="s">
        <v>893</v>
      </c>
      <c r="C301" s="261" t="s">
        <v>894</v>
      </c>
      <c r="D301" s="243" t="s">
        <v>603</v>
      </c>
      <c r="E301" s="244">
        <v>12</v>
      </c>
      <c r="F301" s="245"/>
      <c r="G301" s="246">
        <f>ROUND(E301*F301,2)</f>
        <v>0</v>
      </c>
      <c r="H301" s="245"/>
      <c r="I301" s="246">
        <f>ROUND(E301*H301,2)</f>
        <v>0</v>
      </c>
      <c r="J301" s="245"/>
      <c r="K301" s="246">
        <f>ROUND(E301*J301,2)</f>
        <v>0</v>
      </c>
      <c r="L301" s="246">
        <v>21</v>
      </c>
      <c r="M301" s="246">
        <f>G301*(1+L301/100)</f>
        <v>0</v>
      </c>
      <c r="N301" s="246">
        <v>0</v>
      </c>
      <c r="O301" s="246">
        <f>ROUND(E301*N301,2)</f>
        <v>0</v>
      </c>
      <c r="P301" s="246">
        <v>0</v>
      </c>
      <c r="Q301" s="246">
        <f>ROUND(E301*P301,2)</f>
        <v>0</v>
      </c>
      <c r="R301" s="246"/>
      <c r="S301" s="246" t="s">
        <v>418</v>
      </c>
      <c r="T301" s="247" t="s">
        <v>419</v>
      </c>
      <c r="U301" s="226">
        <v>0</v>
      </c>
      <c r="V301" s="226">
        <f>ROUND(E301*U301,2)</f>
        <v>0</v>
      </c>
      <c r="W301" s="226"/>
      <c r="X301" s="226" t="s">
        <v>248</v>
      </c>
      <c r="Y301" s="216"/>
      <c r="Z301" s="216"/>
      <c r="AA301" s="216"/>
      <c r="AB301" s="216"/>
      <c r="AC301" s="216"/>
      <c r="AD301" s="216"/>
      <c r="AE301" s="216"/>
      <c r="AF301" s="216"/>
      <c r="AG301" s="216" t="s">
        <v>249</v>
      </c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</row>
    <row r="302" spans="1:60" outlineLevel="1" x14ac:dyDescent="0.2">
      <c r="A302" s="223"/>
      <c r="B302" s="224"/>
      <c r="C302" s="263" t="s">
        <v>895</v>
      </c>
      <c r="D302" s="228"/>
      <c r="E302" s="229">
        <v>12</v>
      </c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16"/>
      <c r="Z302" s="216"/>
      <c r="AA302" s="216"/>
      <c r="AB302" s="216"/>
      <c r="AC302" s="216"/>
      <c r="AD302" s="216"/>
      <c r="AE302" s="216"/>
      <c r="AF302" s="216"/>
      <c r="AG302" s="216" t="s">
        <v>253</v>
      </c>
      <c r="AH302" s="216">
        <v>0</v>
      </c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</row>
    <row r="303" spans="1:60" outlineLevel="1" x14ac:dyDescent="0.2">
      <c r="A303" s="241">
        <v>97</v>
      </c>
      <c r="B303" s="242" t="s">
        <v>896</v>
      </c>
      <c r="C303" s="261" t="s">
        <v>897</v>
      </c>
      <c r="D303" s="243" t="s">
        <v>603</v>
      </c>
      <c r="E303" s="244">
        <v>2</v>
      </c>
      <c r="F303" s="245"/>
      <c r="G303" s="246">
        <f>ROUND(E303*F303,2)</f>
        <v>0</v>
      </c>
      <c r="H303" s="245"/>
      <c r="I303" s="246">
        <f>ROUND(E303*H303,2)</f>
        <v>0</v>
      </c>
      <c r="J303" s="245"/>
      <c r="K303" s="246">
        <f>ROUND(E303*J303,2)</f>
        <v>0</v>
      </c>
      <c r="L303" s="246">
        <v>21</v>
      </c>
      <c r="M303" s="246">
        <f>G303*(1+L303/100)</f>
        <v>0</v>
      </c>
      <c r="N303" s="246">
        <v>0</v>
      </c>
      <c r="O303" s="246">
        <f>ROUND(E303*N303,2)</f>
        <v>0</v>
      </c>
      <c r="P303" s="246">
        <v>0</v>
      </c>
      <c r="Q303" s="246">
        <f>ROUND(E303*P303,2)</f>
        <v>0</v>
      </c>
      <c r="R303" s="246"/>
      <c r="S303" s="246" t="s">
        <v>418</v>
      </c>
      <c r="T303" s="247" t="s">
        <v>419</v>
      </c>
      <c r="U303" s="226">
        <v>0</v>
      </c>
      <c r="V303" s="226">
        <f>ROUND(E303*U303,2)</f>
        <v>0</v>
      </c>
      <c r="W303" s="226"/>
      <c r="X303" s="226" t="s">
        <v>248</v>
      </c>
      <c r="Y303" s="216"/>
      <c r="Z303" s="216"/>
      <c r="AA303" s="216"/>
      <c r="AB303" s="216"/>
      <c r="AC303" s="216"/>
      <c r="AD303" s="216"/>
      <c r="AE303" s="216"/>
      <c r="AF303" s="216"/>
      <c r="AG303" s="216" t="s">
        <v>249</v>
      </c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</row>
    <row r="304" spans="1:60" outlineLevel="1" x14ac:dyDescent="0.2">
      <c r="A304" s="223"/>
      <c r="B304" s="224"/>
      <c r="C304" s="263" t="s">
        <v>879</v>
      </c>
      <c r="D304" s="228"/>
      <c r="E304" s="229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16"/>
      <c r="Z304" s="216"/>
      <c r="AA304" s="216"/>
      <c r="AB304" s="216"/>
      <c r="AC304" s="216"/>
      <c r="AD304" s="216"/>
      <c r="AE304" s="216"/>
      <c r="AF304" s="216"/>
      <c r="AG304" s="216" t="s">
        <v>253</v>
      </c>
      <c r="AH304" s="216">
        <v>0</v>
      </c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</row>
    <row r="305" spans="1:60" outlineLevel="1" x14ac:dyDescent="0.2">
      <c r="A305" s="223"/>
      <c r="B305" s="224"/>
      <c r="C305" s="263" t="s">
        <v>880</v>
      </c>
      <c r="D305" s="228"/>
      <c r="E305" s="229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16"/>
      <c r="Z305" s="216"/>
      <c r="AA305" s="216"/>
      <c r="AB305" s="216"/>
      <c r="AC305" s="216"/>
      <c r="AD305" s="216"/>
      <c r="AE305" s="216"/>
      <c r="AF305" s="216"/>
      <c r="AG305" s="216" t="s">
        <v>253</v>
      </c>
      <c r="AH305" s="216">
        <v>0</v>
      </c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C305" s="216"/>
      <c r="BD305" s="216"/>
      <c r="BE305" s="216"/>
      <c r="BF305" s="216"/>
      <c r="BG305" s="216"/>
      <c r="BH305" s="216"/>
    </row>
    <row r="306" spans="1:60" outlineLevel="1" x14ac:dyDescent="0.2">
      <c r="A306" s="223"/>
      <c r="B306" s="224"/>
      <c r="C306" s="263" t="s">
        <v>898</v>
      </c>
      <c r="D306" s="228"/>
      <c r="E306" s="229">
        <v>2</v>
      </c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16"/>
      <c r="Z306" s="216"/>
      <c r="AA306" s="216"/>
      <c r="AB306" s="216"/>
      <c r="AC306" s="216"/>
      <c r="AD306" s="216"/>
      <c r="AE306" s="216"/>
      <c r="AF306" s="216"/>
      <c r="AG306" s="216" t="s">
        <v>253</v>
      </c>
      <c r="AH306" s="216">
        <v>0</v>
      </c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  <c r="AZ306" s="216"/>
      <c r="BA306" s="216"/>
      <c r="BB306" s="216"/>
      <c r="BC306" s="216"/>
      <c r="BD306" s="216"/>
      <c r="BE306" s="216"/>
      <c r="BF306" s="216"/>
      <c r="BG306" s="216"/>
      <c r="BH306" s="216"/>
    </row>
    <row r="307" spans="1:60" outlineLevel="1" x14ac:dyDescent="0.2">
      <c r="A307" s="241">
        <v>98</v>
      </c>
      <c r="B307" s="242" t="s">
        <v>899</v>
      </c>
      <c r="C307" s="261" t="s">
        <v>900</v>
      </c>
      <c r="D307" s="243" t="s">
        <v>603</v>
      </c>
      <c r="E307" s="244">
        <v>7</v>
      </c>
      <c r="F307" s="245"/>
      <c r="G307" s="246">
        <f>ROUND(E307*F307,2)</f>
        <v>0</v>
      </c>
      <c r="H307" s="245"/>
      <c r="I307" s="246">
        <f>ROUND(E307*H307,2)</f>
        <v>0</v>
      </c>
      <c r="J307" s="245"/>
      <c r="K307" s="246">
        <f>ROUND(E307*J307,2)</f>
        <v>0</v>
      </c>
      <c r="L307" s="246">
        <v>21</v>
      </c>
      <c r="M307" s="246">
        <f>G307*(1+L307/100)</f>
        <v>0</v>
      </c>
      <c r="N307" s="246">
        <v>0</v>
      </c>
      <c r="O307" s="246">
        <f>ROUND(E307*N307,2)</f>
        <v>0</v>
      </c>
      <c r="P307" s="246">
        <v>0</v>
      </c>
      <c r="Q307" s="246">
        <f>ROUND(E307*P307,2)</f>
        <v>0</v>
      </c>
      <c r="R307" s="246"/>
      <c r="S307" s="246" t="s">
        <v>418</v>
      </c>
      <c r="T307" s="247" t="s">
        <v>419</v>
      </c>
      <c r="U307" s="226">
        <v>0</v>
      </c>
      <c r="V307" s="226">
        <f>ROUND(E307*U307,2)</f>
        <v>0</v>
      </c>
      <c r="W307" s="226"/>
      <c r="X307" s="226" t="s">
        <v>248</v>
      </c>
      <c r="Y307" s="216"/>
      <c r="Z307" s="216"/>
      <c r="AA307" s="216"/>
      <c r="AB307" s="216"/>
      <c r="AC307" s="216"/>
      <c r="AD307" s="216"/>
      <c r="AE307" s="216"/>
      <c r="AF307" s="216"/>
      <c r="AG307" s="216" t="s">
        <v>249</v>
      </c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  <c r="AZ307" s="216"/>
      <c r="BA307" s="216"/>
      <c r="BB307" s="216"/>
      <c r="BC307" s="216"/>
      <c r="BD307" s="216"/>
      <c r="BE307" s="216"/>
      <c r="BF307" s="216"/>
      <c r="BG307" s="216"/>
      <c r="BH307" s="216"/>
    </row>
    <row r="308" spans="1:60" outlineLevel="1" x14ac:dyDescent="0.2">
      <c r="A308" s="223"/>
      <c r="B308" s="224"/>
      <c r="C308" s="263" t="s">
        <v>879</v>
      </c>
      <c r="D308" s="228"/>
      <c r="E308" s="229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16"/>
      <c r="Z308" s="216"/>
      <c r="AA308" s="216"/>
      <c r="AB308" s="216"/>
      <c r="AC308" s="216"/>
      <c r="AD308" s="216"/>
      <c r="AE308" s="216"/>
      <c r="AF308" s="216"/>
      <c r="AG308" s="216" t="s">
        <v>253</v>
      </c>
      <c r="AH308" s="216">
        <v>0</v>
      </c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  <c r="AZ308" s="216"/>
      <c r="BA308" s="216"/>
      <c r="BB308" s="216"/>
      <c r="BC308" s="216"/>
      <c r="BD308" s="216"/>
      <c r="BE308" s="216"/>
      <c r="BF308" s="216"/>
      <c r="BG308" s="216"/>
      <c r="BH308" s="216"/>
    </row>
    <row r="309" spans="1:60" outlineLevel="1" x14ac:dyDescent="0.2">
      <c r="A309" s="223"/>
      <c r="B309" s="224"/>
      <c r="C309" s="263" t="s">
        <v>880</v>
      </c>
      <c r="D309" s="228"/>
      <c r="E309" s="229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16"/>
      <c r="Z309" s="216"/>
      <c r="AA309" s="216"/>
      <c r="AB309" s="216"/>
      <c r="AC309" s="216"/>
      <c r="AD309" s="216"/>
      <c r="AE309" s="216"/>
      <c r="AF309" s="216"/>
      <c r="AG309" s="216" t="s">
        <v>253</v>
      </c>
      <c r="AH309" s="216">
        <v>0</v>
      </c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  <c r="AZ309" s="216"/>
      <c r="BA309" s="216"/>
      <c r="BB309" s="216"/>
      <c r="BC309" s="216"/>
      <c r="BD309" s="216"/>
      <c r="BE309" s="216"/>
      <c r="BF309" s="216"/>
      <c r="BG309" s="216"/>
      <c r="BH309" s="216"/>
    </row>
    <row r="310" spans="1:60" outlineLevel="1" x14ac:dyDescent="0.2">
      <c r="A310" s="223"/>
      <c r="B310" s="224"/>
      <c r="C310" s="263" t="s">
        <v>901</v>
      </c>
      <c r="D310" s="228"/>
      <c r="E310" s="229">
        <v>7</v>
      </c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16"/>
      <c r="Z310" s="216"/>
      <c r="AA310" s="216"/>
      <c r="AB310" s="216"/>
      <c r="AC310" s="216"/>
      <c r="AD310" s="216"/>
      <c r="AE310" s="216"/>
      <c r="AF310" s="216"/>
      <c r="AG310" s="216" t="s">
        <v>253</v>
      </c>
      <c r="AH310" s="216">
        <v>0</v>
      </c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  <c r="AZ310" s="216"/>
      <c r="BA310" s="216"/>
      <c r="BB310" s="216"/>
      <c r="BC310" s="216"/>
      <c r="BD310" s="216"/>
      <c r="BE310" s="216"/>
      <c r="BF310" s="216"/>
      <c r="BG310" s="216"/>
      <c r="BH310" s="216"/>
    </row>
    <row r="311" spans="1:60" outlineLevel="1" x14ac:dyDescent="0.2">
      <c r="A311" s="241">
        <v>99</v>
      </c>
      <c r="B311" s="242" t="s">
        <v>902</v>
      </c>
      <c r="C311" s="261" t="s">
        <v>903</v>
      </c>
      <c r="D311" s="243" t="s">
        <v>603</v>
      </c>
      <c r="E311" s="244">
        <v>1</v>
      </c>
      <c r="F311" s="245"/>
      <c r="G311" s="246">
        <f>ROUND(E311*F311,2)</f>
        <v>0</v>
      </c>
      <c r="H311" s="245"/>
      <c r="I311" s="246">
        <f>ROUND(E311*H311,2)</f>
        <v>0</v>
      </c>
      <c r="J311" s="245"/>
      <c r="K311" s="246">
        <f>ROUND(E311*J311,2)</f>
        <v>0</v>
      </c>
      <c r="L311" s="246">
        <v>21</v>
      </c>
      <c r="M311" s="246">
        <f>G311*(1+L311/100)</f>
        <v>0</v>
      </c>
      <c r="N311" s="246">
        <v>0</v>
      </c>
      <c r="O311" s="246">
        <f>ROUND(E311*N311,2)</f>
        <v>0</v>
      </c>
      <c r="P311" s="246">
        <v>0</v>
      </c>
      <c r="Q311" s="246">
        <f>ROUND(E311*P311,2)</f>
        <v>0</v>
      </c>
      <c r="R311" s="246"/>
      <c r="S311" s="246" t="s">
        <v>418</v>
      </c>
      <c r="T311" s="247" t="s">
        <v>419</v>
      </c>
      <c r="U311" s="226">
        <v>0</v>
      </c>
      <c r="V311" s="226">
        <f>ROUND(E311*U311,2)</f>
        <v>0</v>
      </c>
      <c r="W311" s="226"/>
      <c r="X311" s="226" t="s">
        <v>248</v>
      </c>
      <c r="Y311" s="216"/>
      <c r="Z311" s="216"/>
      <c r="AA311" s="216"/>
      <c r="AB311" s="216"/>
      <c r="AC311" s="216"/>
      <c r="AD311" s="216"/>
      <c r="AE311" s="216"/>
      <c r="AF311" s="216"/>
      <c r="AG311" s="216" t="s">
        <v>249</v>
      </c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  <c r="AZ311" s="216"/>
      <c r="BA311" s="216"/>
      <c r="BB311" s="216"/>
      <c r="BC311" s="216"/>
      <c r="BD311" s="216"/>
      <c r="BE311" s="216"/>
      <c r="BF311" s="216"/>
      <c r="BG311" s="216"/>
      <c r="BH311" s="216"/>
    </row>
    <row r="312" spans="1:60" outlineLevel="1" x14ac:dyDescent="0.2">
      <c r="A312" s="223"/>
      <c r="B312" s="224"/>
      <c r="C312" s="263" t="s">
        <v>879</v>
      </c>
      <c r="D312" s="228"/>
      <c r="E312" s="229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16"/>
      <c r="Z312" s="216"/>
      <c r="AA312" s="216"/>
      <c r="AB312" s="216"/>
      <c r="AC312" s="216"/>
      <c r="AD312" s="216"/>
      <c r="AE312" s="216"/>
      <c r="AF312" s="216"/>
      <c r="AG312" s="216" t="s">
        <v>253</v>
      </c>
      <c r="AH312" s="216">
        <v>0</v>
      </c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  <c r="AZ312" s="216"/>
      <c r="BA312" s="216"/>
      <c r="BB312" s="216"/>
      <c r="BC312" s="216"/>
      <c r="BD312" s="216"/>
      <c r="BE312" s="216"/>
      <c r="BF312" s="216"/>
      <c r="BG312" s="216"/>
      <c r="BH312" s="216"/>
    </row>
    <row r="313" spans="1:60" outlineLevel="1" x14ac:dyDescent="0.2">
      <c r="A313" s="223"/>
      <c r="B313" s="224"/>
      <c r="C313" s="263" t="s">
        <v>880</v>
      </c>
      <c r="D313" s="228"/>
      <c r="E313" s="229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16"/>
      <c r="Z313" s="216"/>
      <c r="AA313" s="216"/>
      <c r="AB313" s="216"/>
      <c r="AC313" s="216"/>
      <c r="AD313" s="216"/>
      <c r="AE313" s="216"/>
      <c r="AF313" s="216"/>
      <c r="AG313" s="216" t="s">
        <v>253</v>
      </c>
      <c r="AH313" s="216">
        <v>0</v>
      </c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  <c r="AZ313" s="216"/>
      <c r="BA313" s="216"/>
      <c r="BB313" s="216"/>
      <c r="BC313" s="216"/>
      <c r="BD313" s="216"/>
      <c r="BE313" s="216"/>
      <c r="BF313" s="216"/>
      <c r="BG313" s="216"/>
      <c r="BH313" s="216"/>
    </row>
    <row r="314" spans="1:60" outlineLevel="1" x14ac:dyDescent="0.2">
      <c r="A314" s="223"/>
      <c r="B314" s="224"/>
      <c r="C314" s="263" t="s">
        <v>904</v>
      </c>
      <c r="D314" s="228"/>
      <c r="E314" s="229">
        <v>1</v>
      </c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16"/>
      <c r="Z314" s="216"/>
      <c r="AA314" s="216"/>
      <c r="AB314" s="216"/>
      <c r="AC314" s="216"/>
      <c r="AD314" s="216"/>
      <c r="AE314" s="216"/>
      <c r="AF314" s="216"/>
      <c r="AG314" s="216" t="s">
        <v>253</v>
      </c>
      <c r="AH314" s="216">
        <v>0</v>
      </c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</row>
    <row r="315" spans="1:60" outlineLevel="1" x14ac:dyDescent="0.2">
      <c r="A315" s="241">
        <v>100</v>
      </c>
      <c r="B315" s="242" t="s">
        <v>905</v>
      </c>
      <c r="C315" s="261" t="s">
        <v>906</v>
      </c>
      <c r="D315" s="243" t="s">
        <v>329</v>
      </c>
      <c r="E315" s="244">
        <v>31.9</v>
      </c>
      <c r="F315" s="245"/>
      <c r="G315" s="246">
        <f>ROUND(E315*F315,2)</f>
        <v>0</v>
      </c>
      <c r="H315" s="245"/>
      <c r="I315" s="246">
        <f>ROUND(E315*H315,2)</f>
        <v>0</v>
      </c>
      <c r="J315" s="245"/>
      <c r="K315" s="246">
        <f>ROUND(E315*J315,2)</f>
        <v>0</v>
      </c>
      <c r="L315" s="246">
        <v>21</v>
      </c>
      <c r="M315" s="246">
        <f>G315*(1+L315/100)</f>
        <v>0</v>
      </c>
      <c r="N315" s="246">
        <v>0</v>
      </c>
      <c r="O315" s="246">
        <f>ROUND(E315*N315,2)</f>
        <v>0</v>
      </c>
      <c r="P315" s="246">
        <v>0</v>
      </c>
      <c r="Q315" s="246">
        <f>ROUND(E315*P315,2)</f>
        <v>0</v>
      </c>
      <c r="R315" s="246"/>
      <c r="S315" s="246" t="s">
        <v>418</v>
      </c>
      <c r="T315" s="247" t="s">
        <v>419</v>
      </c>
      <c r="U315" s="226">
        <v>0</v>
      </c>
      <c r="V315" s="226">
        <f>ROUND(E315*U315,2)</f>
        <v>0</v>
      </c>
      <c r="W315" s="226"/>
      <c r="X315" s="226" t="s">
        <v>248</v>
      </c>
      <c r="Y315" s="216"/>
      <c r="Z315" s="216"/>
      <c r="AA315" s="216"/>
      <c r="AB315" s="216"/>
      <c r="AC315" s="216"/>
      <c r="AD315" s="216"/>
      <c r="AE315" s="216"/>
      <c r="AF315" s="216"/>
      <c r="AG315" s="216" t="s">
        <v>249</v>
      </c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</row>
    <row r="316" spans="1:60" outlineLevel="1" x14ac:dyDescent="0.2">
      <c r="A316" s="223"/>
      <c r="B316" s="224"/>
      <c r="C316" s="263" t="s">
        <v>907</v>
      </c>
      <c r="D316" s="228"/>
      <c r="E316" s="229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16"/>
      <c r="Z316" s="216"/>
      <c r="AA316" s="216"/>
      <c r="AB316" s="216"/>
      <c r="AC316" s="216"/>
      <c r="AD316" s="216"/>
      <c r="AE316" s="216"/>
      <c r="AF316" s="216"/>
      <c r="AG316" s="216" t="s">
        <v>253</v>
      </c>
      <c r="AH316" s="216">
        <v>0</v>
      </c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</row>
    <row r="317" spans="1:60" outlineLevel="1" x14ac:dyDescent="0.2">
      <c r="A317" s="223"/>
      <c r="B317" s="224"/>
      <c r="C317" s="263" t="s">
        <v>908</v>
      </c>
      <c r="D317" s="228"/>
      <c r="E317" s="229">
        <v>31.9</v>
      </c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16"/>
      <c r="Z317" s="216"/>
      <c r="AA317" s="216"/>
      <c r="AB317" s="216"/>
      <c r="AC317" s="216"/>
      <c r="AD317" s="216"/>
      <c r="AE317" s="216"/>
      <c r="AF317" s="216"/>
      <c r="AG317" s="216" t="s">
        <v>253</v>
      </c>
      <c r="AH317" s="216">
        <v>0</v>
      </c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</row>
    <row r="318" spans="1:60" ht="22.5" outlineLevel="1" x14ac:dyDescent="0.2">
      <c r="A318" s="241">
        <v>101</v>
      </c>
      <c r="B318" s="242" t="s">
        <v>909</v>
      </c>
      <c r="C318" s="261" t="s">
        <v>910</v>
      </c>
      <c r="D318" s="243" t="s">
        <v>639</v>
      </c>
      <c r="E318" s="244">
        <v>6</v>
      </c>
      <c r="F318" s="245"/>
      <c r="G318" s="246">
        <f>ROUND(E318*F318,2)</f>
        <v>0</v>
      </c>
      <c r="H318" s="245"/>
      <c r="I318" s="246">
        <f>ROUND(E318*H318,2)</f>
        <v>0</v>
      </c>
      <c r="J318" s="245"/>
      <c r="K318" s="246">
        <f>ROUND(E318*J318,2)</f>
        <v>0</v>
      </c>
      <c r="L318" s="246">
        <v>21</v>
      </c>
      <c r="M318" s="246">
        <f>G318*(1+L318/100)</f>
        <v>0</v>
      </c>
      <c r="N318" s="246">
        <v>3.3999999999999998E-3</v>
      </c>
      <c r="O318" s="246">
        <f>ROUND(E318*N318,2)</f>
        <v>0.02</v>
      </c>
      <c r="P318" s="246">
        <v>0</v>
      </c>
      <c r="Q318" s="246">
        <f>ROUND(E318*P318,2)</f>
        <v>0</v>
      </c>
      <c r="R318" s="246" t="s">
        <v>316</v>
      </c>
      <c r="S318" s="246" t="s">
        <v>246</v>
      </c>
      <c r="T318" s="247" t="s">
        <v>247</v>
      </c>
      <c r="U318" s="226">
        <v>0</v>
      </c>
      <c r="V318" s="226">
        <f>ROUND(E318*U318,2)</f>
        <v>0</v>
      </c>
      <c r="W318" s="226"/>
      <c r="X318" s="226" t="s">
        <v>317</v>
      </c>
      <c r="Y318" s="216"/>
      <c r="Z318" s="216"/>
      <c r="AA318" s="216"/>
      <c r="AB318" s="216"/>
      <c r="AC318" s="216"/>
      <c r="AD318" s="216"/>
      <c r="AE318" s="216"/>
      <c r="AF318" s="216"/>
      <c r="AG318" s="216" t="s">
        <v>318</v>
      </c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</row>
    <row r="319" spans="1:60" outlineLevel="1" x14ac:dyDescent="0.2">
      <c r="A319" s="223"/>
      <c r="B319" s="224"/>
      <c r="C319" s="263" t="s">
        <v>911</v>
      </c>
      <c r="D319" s="228"/>
      <c r="E319" s="229">
        <v>6</v>
      </c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16"/>
      <c r="Z319" s="216"/>
      <c r="AA319" s="216"/>
      <c r="AB319" s="216"/>
      <c r="AC319" s="216"/>
      <c r="AD319" s="216"/>
      <c r="AE319" s="216"/>
      <c r="AF319" s="216"/>
      <c r="AG319" s="216" t="s">
        <v>253</v>
      </c>
      <c r="AH319" s="216">
        <v>0</v>
      </c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</row>
    <row r="320" spans="1:60" ht="22.5" outlineLevel="1" x14ac:dyDescent="0.2">
      <c r="A320" s="241">
        <v>102</v>
      </c>
      <c r="B320" s="242" t="s">
        <v>912</v>
      </c>
      <c r="C320" s="261" t="s">
        <v>913</v>
      </c>
      <c r="D320" s="243" t="s">
        <v>639</v>
      </c>
      <c r="E320" s="244">
        <v>6</v>
      </c>
      <c r="F320" s="245"/>
      <c r="G320" s="246">
        <f>ROUND(E320*F320,2)</f>
        <v>0</v>
      </c>
      <c r="H320" s="245"/>
      <c r="I320" s="246">
        <f>ROUND(E320*H320,2)</f>
        <v>0</v>
      </c>
      <c r="J320" s="245"/>
      <c r="K320" s="246">
        <f>ROUND(E320*J320,2)</f>
        <v>0</v>
      </c>
      <c r="L320" s="246">
        <v>21</v>
      </c>
      <c r="M320" s="246">
        <f>G320*(1+L320/100)</f>
        <v>0</v>
      </c>
      <c r="N320" s="246">
        <v>2E-3</v>
      </c>
      <c r="O320" s="246">
        <f>ROUND(E320*N320,2)</f>
        <v>0.01</v>
      </c>
      <c r="P320" s="246">
        <v>0</v>
      </c>
      <c r="Q320" s="246">
        <f>ROUND(E320*P320,2)</f>
        <v>0</v>
      </c>
      <c r="R320" s="246" t="s">
        <v>316</v>
      </c>
      <c r="S320" s="246" t="s">
        <v>246</v>
      </c>
      <c r="T320" s="247" t="s">
        <v>247</v>
      </c>
      <c r="U320" s="226">
        <v>0</v>
      </c>
      <c r="V320" s="226">
        <f>ROUND(E320*U320,2)</f>
        <v>0</v>
      </c>
      <c r="W320" s="226"/>
      <c r="X320" s="226" t="s">
        <v>317</v>
      </c>
      <c r="Y320" s="216"/>
      <c r="Z320" s="216"/>
      <c r="AA320" s="216"/>
      <c r="AB320" s="216"/>
      <c r="AC320" s="216"/>
      <c r="AD320" s="216"/>
      <c r="AE320" s="216"/>
      <c r="AF320" s="216"/>
      <c r="AG320" s="216" t="s">
        <v>318</v>
      </c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</row>
    <row r="321" spans="1:60" outlineLevel="1" x14ac:dyDescent="0.2">
      <c r="A321" s="223"/>
      <c r="B321" s="224"/>
      <c r="C321" s="263" t="s">
        <v>914</v>
      </c>
      <c r="D321" s="228"/>
      <c r="E321" s="229">
        <v>6</v>
      </c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16"/>
      <c r="Z321" s="216"/>
      <c r="AA321" s="216"/>
      <c r="AB321" s="216"/>
      <c r="AC321" s="216"/>
      <c r="AD321" s="216"/>
      <c r="AE321" s="216"/>
      <c r="AF321" s="216"/>
      <c r="AG321" s="216" t="s">
        <v>253</v>
      </c>
      <c r="AH321" s="216">
        <v>0</v>
      </c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</row>
    <row r="322" spans="1:60" outlineLevel="1" x14ac:dyDescent="0.2">
      <c r="A322" s="223">
        <v>103</v>
      </c>
      <c r="B322" s="224" t="s">
        <v>915</v>
      </c>
      <c r="C322" s="273" t="s">
        <v>916</v>
      </c>
      <c r="D322" s="225" t="s">
        <v>0</v>
      </c>
      <c r="E322" s="271"/>
      <c r="F322" s="227"/>
      <c r="G322" s="226">
        <f>ROUND(E322*F322,2)</f>
        <v>0</v>
      </c>
      <c r="H322" s="227"/>
      <c r="I322" s="226">
        <f>ROUND(E322*H322,2)</f>
        <v>0</v>
      </c>
      <c r="J322" s="227"/>
      <c r="K322" s="226">
        <f>ROUND(E322*J322,2)</f>
        <v>0</v>
      </c>
      <c r="L322" s="226">
        <v>21</v>
      </c>
      <c r="M322" s="226">
        <f>G322*(1+L322/100)</f>
        <v>0</v>
      </c>
      <c r="N322" s="226">
        <v>0</v>
      </c>
      <c r="O322" s="226">
        <f>ROUND(E322*N322,2)</f>
        <v>0</v>
      </c>
      <c r="P322" s="226">
        <v>0</v>
      </c>
      <c r="Q322" s="226">
        <f>ROUND(E322*P322,2)</f>
        <v>0</v>
      </c>
      <c r="R322" s="226" t="s">
        <v>875</v>
      </c>
      <c r="S322" s="226" t="s">
        <v>246</v>
      </c>
      <c r="T322" s="226" t="s">
        <v>247</v>
      </c>
      <c r="U322" s="226">
        <v>0</v>
      </c>
      <c r="V322" s="226">
        <f>ROUND(E322*U322,2)</f>
        <v>0</v>
      </c>
      <c r="W322" s="226"/>
      <c r="X322" s="226" t="s">
        <v>492</v>
      </c>
      <c r="Y322" s="216"/>
      <c r="Z322" s="216"/>
      <c r="AA322" s="216"/>
      <c r="AB322" s="216"/>
      <c r="AC322" s="216"/>
      <c r="AD322" s="216"/>
      <c r="AE322" s="216"/>
      <c r="AF322" s="216"/>
      <c r="AG322" s="216" t="s">
        <v>493</v>
      </c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</row>
    <row r="323" spans="1:60" outlineLevel="1" x14ac:dyDescent="0.2">
      <c r="A323" s="223"/>
      <c r="B323" s="224"/>
      <c r="C323" s="272" t="s">
        <v>806</v>
      </c>
      <c r="D323" s="270"/>
      <c r="E323" s="270"/>
      <c r="F323" s="270"/>
      <c r="G323" s="270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16"/>
      <c r="Z323" s="216"/>
      <c r="AA323" s="216"/>
      <c r="AB323" s="216"/>
      <c r="AC323" s="216"/>
      <c r="AD323" s="216"/>
      <c r="AE323" s="216"/>
      <c r="AF323" s="216"/>
      <c r="AG323" s="216" t="s">
        <v>251</v>
      </c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</row>
    <row r="324" spans="1:60" x14ac:dyDescent="0.2">
      <c r="A324" s="231" t="s">
        <v>240</v>
      </c>
      <c r="B324" s="232" t="s">
        <v>183</v>
      </c>
      <c r="C324" s="260" t="s">
        <v>184</v>
      </c>
      <c r="D324" s="233"/>
      <c r="E324" s="234"/>
      <c r="F324" s="235"/>
      <c r="G324" s="235">
        <f>SUMIF(AG325:AG343,"&lt;&gt;NOR",G325:G343)</f>
        <v>0</v>
      </c>
      <c r="H324" s="235"/>
      <c r="I324" s="235">
        <f>SUM(I325:I343)</f>
        <v>0</v>
      </c>
      <c r="J324" s="235"/>
      <c r="K324" s="235">
        <f>SUM(K325:K343)</f>
        <v>0</v>
      </c>
      <c r="L324" s="235"/>
      <c r="M324" s="235">
        <f>SUM(M325:M343)</f>
        <v>0</v>
      </c>
      <c r="N324" s="235"/>
      <c r="O324" s="235">
        <f>SUM(O325:O343)</f>
        <v>0.25</v>
      </c>
      <c r="P324" s="235"/>
      <c r="Q324" s="235">
        <f>SUM(Q325:Q343)</f>
        <v>0</v>
      </c>
      <c r="R324" s="235"/>
      <c r="S324" s="235"/>
      <c r="T324" s="236"/>
      <c r="U324" s="230"/>
      <c r="V324" s="230">
        <f>SUM(V325:V343)</f>
        <v>139.07</v>
      </c>
      <c r="W324" s="230"/>
      <c r="X324" s="230"/>
      <c r="AG324" t="s">
        <v>241</v>
      </c>
    </row>
    <row r="325" spans="1:60" outlineLevel="1" x14ac:dyDescent="0.2">
      <c r="A325" s="241">
        <v>104</v>
      </c>
      <c r="B325" s="242" t="s">
        <v>917</v>
      </c>
      <c r="C325" s="261" t="s">
        <v>918</v>
      </c>
      <c r="D325" s="243" t="s">
        <v>334</v>
      </c>
      <c r="E325" s="244">
        <v>167.376</v>
      </c>
      <c r="F325" s="245"/>
      <c r="G325" s="246">
        <f>ROUND(E325*F325,2)</f>
        <v>0</v>
      </c>
      <c r="H325" s="245"/>
      <c r="I325" s="246">
        <f>ROUND(E325*H325,2)</f>
        <v>0</v>
      </c>
      <c r="J325" s="245"/>
      <c r="K325" s="246">
        <f>ROUND(E325*J325,2)</f>
        <v>0</v>
      </c>
      <c r="L325" s="246">
        <v>21</v>
      </c>
      <c r="M325" s="246">
        <f>G325*(1+L325/100)</f>
        <v>0</v>
      </c>
      <c r="N325" s="246">
        <v>4.2000000000000002E-4</v>
      </c>
      <c r="O325" s="246">
        <f>ROUND(E325*N325,2)</f>
        <v>7.0000000000000007E-2</v>
      </c>
      <c r="P325" s="246">
        <v>0</v>
      </c>
      <c r="Q325" s="246">
        <f>ROUND(E325*P325,2)</f>
        <v>0</v>
      </c>
      <c r="R325" s="246" t="s">
        <v>919</v>
      </c>
      <c r="S325" s="246" t="s">
        <v>246</v>
      </c>
      <c r="T325" s="247" t="s">
        <v>247</v>
      </c>
      <c r="U325" s="226">
        <v>0.379</v>
      </c>
      <c r="V325" s="226">
        <f>ROUND(E325*U325,2)</f>
        <v>63.44</v>
      </c>
      <c r="W325" s="226"/>
      <c r="X325" s="226" t="s">
        <v>248</v>
      </c>
      <c r="Y325" s="216"/>
      <c r="Z325" s="216"/>
      <c r="AA325" s="216"/>
      <c r="AB325" s="216"/>
      <c r="AC325" s="216"/>
      <c r="AD325" s="216"/>
      <c r="AE325" s="216"/>
      <c r="AF325" s="216"/>
      <c r="AG325" s="216" t="s">
        <v>249</v>
      </c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</row>
    <row r="326" spans="1:60" outlineLevel="1" x14ac:dyDescent="0.2">
      <c r="A326" s="223"/>
      <c r="B326" s="224"/>
      <c r="C326" s="266" t="s">
        <v>920</v>
      </c>
      <c r="D326" s="258"/>
      <c r="E326" s="258"/>
      <c r="F326" s="258"/>
      <c r="G326" s="258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16"/>
      <c r="Z326" s="216"/>
      <c r="AA326" s="216"/>
      <c r="AB326" s="216"/>
      <c r="AC326" s="216"/>
      <c r="AD326" s="216"/>
      <c r="AE326" s="216"/>
      <c r="AF326" s="216"/>
      <c r="AG326" s="216" t="s">
        <v>284</v>
      </c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</row>
    <row r="327" spans="1:60" outlineLevel="1" x14ac:dyDescent="0.2">
      <c r="A327" s="223"/>
      <c r="B327" s="224"/>
      <c r="C327" s="263" t="s">
        <v>921</v>
      </c>
      <c r="D327" s="228"/>
      <c r="E327" s="229">
        <v>18.326000000000001</v>
      </c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16"/>
      <c r="Z327" s="216"/>
      <c r="AA327" s="216"/>
      <c r="AB327" s="216"/>
      <c r="AC327" s="216"/>
      <c r="AD327" s="216"/>
      <c r="AE327" s="216"/>
      <c r="AF327" s="216"/>
      <c r="AG327" s="216" t="s">
        <v>253</v>
      </c>
      <c r="AH327" s="216">
        <v>0</v>
      </c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</row>
    <row r="328" spans="1:60" outlineLevel="1" x14ac:dyDescent="0.2">
      <c r="A328" s="223"/>
      <c r="B328" s="224"/>
      <c r="C328" s="263" t="s">
        <v>922</v>
      </c>
      <c r="D328" s="228"/>
      <c r="E328" s="229">
        <v>47.05</v>
      </c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16"/>
      <c r="Z328" s="216"/>
      <c r="AA328" s="216"/>
      <c r="AB328" s="216"/>
      <c r="AC328" s="216"/>
      <c r="AD328" s="216"/>
      <c r="AE328" s="216"/>
      <c r="AF328" s="216"/>
      <c r="AG328" s="216" t="s">
        <v>253</v>
      </c>
      <c r="AH328" s="216">
        <v>0</v>
      </c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</row>
    <row r="329" spans="1:60" outlineLevel="1" x14ac:dyDescent="0.2">
      <c r="A329" s="223"/>
      <c r="B329" s="224"/>
      <c r="C329" s="263" t="s">
        <v>923</v>
      </c>
      <c r="D329" s="228"/>
      <c r="E329" s="229">
        <v>102</v>
      </c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16"/>
      <c r="Z329" s="216"/>
      <c r="AA329" s="216"/>
      <c r="AB329" s="216"/>
      <c r="AC329" s="216"/>
      <c r="AD329" s="216"/>
      <c r="AE329" s="216"/>
      <c r="AF329" s="216"/>
      <c r="AG329" s="216" t="s">
        <v>253</v>
      </c>
      <c r="AH329" s="216">
        <v>0</v>
      </c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</row>
    <row r="330" spans="1:60" ht="22.5" outlineLevel="1" x14ac:dyDescent="0.2">
      <c r="A330" s="251">
        <v>105</v>
      </c>
      <c r="B330" s="252" t="s">
        <v>924</v>
      </c>
      <c r="C330" s="265" t="s">
        <v>925</v>
      </c>
      <c r="D330" s="253" t="s">
        <v>334</v>
      </c>
      <c r="E330" s="254">
        <v>47.37</v>
      </c>
      <c r="F330" s="255"/>
      <c r="G330" s="256">
        <f>ROUND(E330*F330,2)</f>
        <v>0</v>
      </c>
      <c r="H330" s="255"/>
      <c r="I330" s="256">
        <f>ROUND(E330*H330,2)</f>
        <v>0</v>
      </c>
      <c r="J330" s="255"/>
      <c r="K330" s="256">
        <f>ROUND(E330*J330,2)</f>
        <v>0</v>
      </c>
      <c r="L330" s="256">
        <v>21</v>
      </c>
      <c r="M330" s="256">
        <f>G330*(1+L330/100)</f>
        <v>0</v>
      </c>
      <c r="N330" s="256">
        <v>1.2800000000000001E-3</v>
      </c>
      <c r="O330" s="256">
        <f>ROUND(E330*N330,2)</f>
        <v>0.06</v>
      </c>
      <c r="P330" s="256">
        <v>0</v>
      </c>
      <c r="Q330" s="256">
        <f>ROUND(E330*P330,2)</f>
        <v>0</v>
      </c>
      <c r="R330" s="256" t="s">
        <v>919</v>
      </c>
      <c r="S330" s="256" t="s">
        <v>246</v>
      </c>
      <c r="T330" s="257" t="s">
        <v>247</v>
      </c>
      <c r="U330" s="226">
        <v>0.51300000000000001</v>
      </c>
      <c r="V330" s="226">
        <f>ROUND(E330*U330,2)</f>
        <v>24.3</v>
      </c>
      <c r="W330" s="226"/>
      <c r="X330" s="226" t="s">
        <v>248</v>
      </c>
      <c r="Y330" s="216"/>
      <c r="Z330" s="216"/>
      <c r="AA330" s="216"/>
      <c r="AB330" s="216"/>
      <c r="AC330" s="216"/>
      <c r="AD330" s="216"/>
      <c r="AE330" s="216"/>
      <c r="AF330" s="216"/>
      <c r="AG330" s="216" t="s">
        <v>249</v>
      </c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</row>
    <row r="331" spans="1:60" ht="22.5" outlineLevel="1" x14ac:dyDescent="0.2">
      <c r="A331" s="241">
        <v>106</v>
      </c>
      <c r="B331" s="242" t="s">
        <v>926</v>
      </c>
      <c r="C331" s="261" t="s">
        <v>927</v>
      </c>
      <c r="D331" s="243" t="s">
        <v>334</v>
      </c>
      <c r="E331" s="244">
        <v>47.37</v>
      </c>
      <c r="F331" s="245"/>
      <c r="G331" s="246">
        <f>ROUND(E331*F331,2)</f>
        <v>0</v>
      </c>
      <c r="H331" s="245"/>
      <c r="I331" s="246">
        <f>ROUND(E331*H331,2)</f>
        <v>0</v>
      </c>
      <c r="J331" s="245"/>
      <c r="K331" s="246">
        <f>ROUND(E331*J331,2)</f>
        <v>0</v>
      </c>
      <c r="L331" s="246">
        <v>21</v>
      </c>
      <c r="M331" s="246">
        <f>G331*(1+L331/100)</f>
        <v>0</v>
      </c>
      <c r="N331" s="246">
        <v>2.0000000000000001E-4</v>
      </c>
      <c r="O331" s="246">
        <f>ROUND(E331*N331,2)</f>
        <v>0.01</v>
      </c>
      <c r="P331" s="246">
        <v>0</v>
      </c>
      <c r="Q331" s="246">
        <f>ROUND(E331*P331,2)</f>
        <v>0</v>
      </c>
      <c r="R331" s="246" t="s">
        <v>919</v>
      </c>
      <c r="S331" s="246" t="s">
        <v>246</v>
      </c>
      <c r="T331" s="247" t="s">
        <v>247</v>
      </c>
      <c r="U331" s="226">
        <v>9.7000000000000003E-2</v>
      </c>
      <c r="V331" s="226">
        <f>ROUND(E331*U331,2)</f>
        <v>4.59</v>
      </c>
      <c r="W331" s="226"/>
      <c r="X331" s="226" t="s">
        <v>248</v>
      </c>
      <c r="Y331" s="216"/>
      <c r="Z331" s="216"/>
      <c r="AA331" s="216"/>
      <c r="AB331" s="216"/>
      <c r="AC331" s="216"/>
      <c r="AD331" s="216"/>
      <c r="AE331" s="216"/>
      <c r="AF331" s="216"/>
      <c r="AG331" s="216" t="s">
        <v>249</v>
      </c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</row>
    <row r="332" spans="1:60" outlineLevel="1" x14ac:dyDescent="0.2">
      <c r="A332" s="223"/>
      <c r="B332" s="224"/>
      <c r="C332" s="263" t="s">
        <v>928</v>
      </c>
      <c r="D332" s="228"/>
      <c r="E332" s="229">
        <v>47.37</v>
      </c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16"/>
      <c r="Z332" s="216"/>
      <c r="AA332" s="216"/>
      <c r="AB332" s="216"/>
      <c r="AC332" s="216"/>
      <c r="AD332" s="216"/>
      <c r="AE332" s="216"/>
      <c r="AF332" s="216"/>
      <c r="AG332" s="216" t="s">
        <v>253</v>
      </c>
      <c r="AH332" s="216">
        <v>0</v>
      </c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</row>
    <row r="333" spans="1:60" ht="22.5" outlineLevel="1" x14ac:dyDescent="0.2">
      <c r="A333" s="251">
        <v>107</v>
      </c>
      <c r="B333" s="252" t="s">
        <v>929</v>
      </c>
      <c r="C333" s="265" t="s">
        <v>930</v>
      </c>
      <c r="D333" s="253" t="s">
        <v>334</v>
      </c>
      <c r="E333" s="254">
        <v>39.552</v>
      </c>
      <c r="F333" s="255"/>
      <c r="G333" s="256">
        <f>ROUND(E333*F333,2)</f>
        <v>0</v>
      </c>
      <c r="H333" s="255"/>
      <c r="I333" s="256">
        <f>ROUND(E333*H333,2)</f>
        <v>0</v>
      </c>
      <c r="J333" s="255"/>
      <c r="K333" s="256">
        <f>ROUND(E333*J333,2)</f>
        <v>0</v>
      </c>
      <c r="L333" s="256">
        <v>21</v>
      </c>
      <c r="M333" s="256">
        <f>G333*(1+L333/100)</f>
        <v>0</v>
      </c>
      <c r="N333" s="256">
        <v>1.14E-3</v>
      </c>
      <c r="O333" s="256">
        <f>ROUND(E333*N333,2)</f>
        <v>0.05</v>
      </c>
      <c r="P333" s="256">
        <v>0</v>
      </c>
      <c r="Q333" s="256">
        <f>ROUND(E333*P333,2)</f>
        <v>0</v>
      </c>
      <c r="R333" s="256" t="s">
        <v>919</v>
      </c>
      <c r="S333" s="256" t="s">
        <v>246</v>
      </c>
      <c r="T333" s="257" t="s">
        <v>247</v>
      </c>
      <c r="U333" s="226">
        <v>0.35599999999999998</v>
      </c>
      <c r="V333" s="226">
        <f>ROUND(E333*U333,2)</f>
        <v>14.08</v>
      </c>
      <c r="W333" s="226"/>
      <c r="X333" s="226" t="s">
        <v>248</v>
      </c>
      <c r="Y333" s="216"/>
      <c r="Z333" s="216"/>
      <c r="AA333" s="216"/>
      <c r="AB333" s="216"/>
      <c r="AC333" s="216"/>
      <c r="AD333" s="216"/>
      <c r="AE333" s="216"/>
      <c r="AF333" s="216"/>
      <c r="AG333" s="216" t="s">
        <v>249</v>
      </c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  <c r="AZ333" s="216"/>
      <c r="BA333" s="216"/>
      <c r="BB333" s="216"/>
      <c r="BC333" s="216"/>
      <c r="BD333" s="216"/>
      <c r="BE333" s="216"/>
      <c r="BF333" s="216"/>
      <c r="BG333" s="216"/>
      <c r="BH333" s="216"/>
    </row>
    <row r="334" spans="1:60" ht="22.5" outlineLevel="1" x14ac:dyDescent="0.2">
      <c r="A334" s="241">
        <v>108</v>
      </c>
      <c r="B334" s="242" t="s">
        <v>931</v>
      </c>
      <c r="C334" s="261" t="s">
        <v>932</v>
      </c>
      <c r="D334" s="243" t="s">
        <v>334</v>
      </c>
      <c r="E334" s="244">
        <v>39.552</v>
      </c>
      <c r="F334" s="245"/>
      <c r="G334" s="246">
        <f>ROUND(E334*F334,2)</f>
        <v>0</v>
      </c>
      <c r="H334" s="245"/>
      <c r="I334" s="246">
        <f>ROUND(E334*H334,2)</f>
        <v>0</v>
      </c>
      <c r="J334" s="245"/>
      <c r="K334" s="246">
        <f>ROUND(E334*J334,2)</f>
        <v>0</v>
      </c>
      <c r="L334" s="246">
        <v>21</v>
      </c>
      <c r="M334" s="246">
        <f>G334*(1+L334/100)</f>
        <v>0</v>
      </c>
      <c r="N334" s="246">
        <v>2.0000000000000001E-4</v>
      </c>
      <c r="O334" s="246">
        <f>ROUND(E334*N334,2)</f>
        <v>0.01</v>
      </c>
      <c r="P334" s="246">
        <v>0</v>
      </c>
      <c r="Q334" s="246">
        <f>ROUND(E334*P334,2)</f>
        <v>0</v>
      </c>
      <c r="R334" s="246" t="s">
        <v>919</v>
      </c>
      <c r="S334" s="246" t="s">
        <v>246</v>
      </c>
      <c r="T334" s="247" t="s">
        <v>247</v>
      </c>
      <c r="U334" s="226">
        <v>7.2999999999999995E-2</v>
      </c>
      <c r="V334" s="226">
        <f>ROUND(E334*U334,2)</f>
        <v>2.89</v>
      </c>
      <c r="W334" s="226"/>
      <c r="X334" s="226" t="s">
        <v>248</v>
      </c>
      <c r="Y334" s="216"/>
      <c r="Z334" s="216"/>
      <c r="AA334" s="216"/>
      <c r="AB334" s="216"/>
      <c r="AC334" s="216"/>
      <c r="AD334" s="216"/>
      <c r="AE334" s="216"/>
      <c r="AF334" s="216"/>
      <c r="AG334" s="216" t="s">
        <v>249</v>
      </c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</row>
    <row r="335" spans="1:60" outlineLevel="1" x14ac:dyDescent="0.2">
      <c r="A335" s="223"/>
      <c r="B335" s="224"/>
      <c r="C335" s="263" t="s">
        <v>933</v>
      </c>
      <c r="D335" s="228"/>
      <c r="E335" s="229">
        <v>39.552</v>
      </c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16"/>
      <c r="Z335" s="216"/>
      <c r="AA335" s="216"/>
      <c r="AB335" s="216"/>
      <c r="AC335" s="216"/>
      <c r="AD335" s="216"/>
      <c r="AE335" s="216"/>
      <c r="AF335" s="216"/>
      <c r="AG335" s="216" t="s">
        <v>253</v>
      </c>
      <c r="AH335" s="216">
        <v>0</v>
      </c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</row>
    <row r="336" spans="1:60" ht="22.5" outlineLevel="1" x14ac:dyDescent="0.2">
      <c r="A336" s="241">
        <v>109</v>
      </c>
      <c r="B336" s="242" t="s">
        <v>934</v>
      </c>
      <c r="C336" s="261" t="s">
        <v>935</v>
      </c>
      <c r="D336" s="243" t="s">
        <v>334</v>
      </c>
      <c r="E336" s="244">
        <v>54.515000000000001</v>
      </c>
      <c r="F336" s="245"/>
      <c r="G336" s="246">
        <f>ROUND(E336*F336,2)</f>
        <v>0</v>
      </c>
      <c r="H336" s="245"/>
      <c r="I336" s="246">
        <f>ROUND(E336*H336,2)</f>
        <v>0</v>
      </c>
      <c r="J336" s="245"/>
      <c r="K336" s="246">
        <f>ROUND(E336*J336,2)</f>
        <v>0</v>
      </c>
      <c r="L336" s="246">
        <v>21</v>
      </c>
      <c r="M336" s="246">
        <f>G336*(1+L336/100)</f>
        <v>0</v>
      </c>
      <c r="N336" s="246">
        <v>4.6999999999999999E-4</v>
      </c>
      <c r="O336" s="246">
        <f>ROUND(E336*N336,2)</f>
        <v>0.03</v>
      </c>
      <c r="P336" s="246">
        <v>0</v>
      </c>
      <c r="Q336" s="246">
        <f>ROUND(E336*P336,2)</f>
        <v>0</v>
      </c>
      <c r="R336" s="246" t="s">
        <v>919</v>
      </c>
      <c r="S336" s="246" t="s">
        <v>246</v>
      </c>
      <c r="T336" s="247" t="s">
        <v>247</v>
      </c>
      <c r="U336" s="226">
        <v>0.315</v>
      </c>
      <c r="V336" s="226">
        <f>ROUND(E336*U336,2)</f>
        <v>17.170000000000002</v>
      </c>
      <c r="W336" s="226"/>
      <c r="X336" s="226" t="s">
        <v>248</v>
      </c>
      <c r="Y336" s="216"/>
      <c r="Z336" s="216"/>
      <c r="AA336" s="216"/>
      <c r="AB336" s="216"/>
      <c r="AC336" s="216"/>
      <c r="AD336" s="216"/>
      <c r="AE336" s="216"/>
      <c r="AF336" s="216"/>
      <c r="AG336" s="216" t="s">
        <v>249</v>
      </c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</row>
    <row r="337" spans="1:60" outlineLevel="1" x14ac:dyDescent="0.2">
      <c r="A337" s="223"/>
      <c r="B337" s="224"/>
      <c r="C337" s="266" t="s">
        <v>936</v>
      </c>
      <c r="D337" s="258"/>
      <c r="E337" s="258"/>
      <c r="F337" s="258"/>
      <c r="G337" s="258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16"/>
      <c r="Z337" s="216"/>
      <c r="AA337" s="216"/>
      <c r="AB337" s="216"/>
      <c r="AC337" s="216"/>
      <c r="AD337" s="216"/>
      <c r="AE337" s="216"/>
      <c r="AF337" s="216"/>
      <c r="AG337" s="216" t="s">
        <v>284</v>
      </c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</row>
    <row r="338" spans="1:60" outlineLevel="1" x14ac:dyDescent="0.2">
      <c r="A338" s="223"/>
      <c r="B338" s="224"/>
      <c r="C338" s="263" t="s">
        <v>937</v>
      </c>
      <c r="D338" s="228"/>
      <c r="E338" s="229">
        <v>47.19</v>
      </c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16"/>
      <c r="Z338" s="216"/>
      <c r="AA338" s="216"/>
      <c r="AB338" s="216"/>
      <c r="AC338" s="216"/>
      <c r="AD338" s="216"/>
      <c r="AE338" s="216"/>
      <c r="AF338" s="216"/>
      <c r="AG338" s="216" t="s">
        <v>253</v>
      </c>
      <c r="AH338" s="216">
        <v>0</v>
      </c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</row>
    <row r="339" spans="1:60" outlineLevel="1" x14ac:dyDescent="0.2">
      <c r="A339" s="223"/>
      <c r="B339" s="224"/>
      <c r="C339" s="263" t="s">
        <v>938</v>
      </c>
      <c r="D339" s="228"/>
      <c r="E339" s="229">
        <v>2.6</v>
      </c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16"/>
      <c r="Z339" s="216"/>
      <c r="AA339" s="216"/>
      <c r="AB339" s="216"/>
      <c r="AC339" s="216"/>
      <c r="AD339" s="216"/>
      <c r="AE339" s="216"/>
      <c r="AF339" s="216"/>
      <c r="AG339" s="216" t="s">
        <v>253</v>
      </c>
      <c r="AH339" s="216">
        <v>0</v>
      </c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</row>
    <row r="340" spans="1:60" outlineLevel="1" x14ac:dyDescent="0.2">
      <c r="A340" s="223"/>
      <c r="B340" s="224"/>
      <c r="C340" s="263" t="s">
        <v>939</v>
      </c>
      <c r="D340" s="228"/>
      <c r="E340" s="229">
        <v>4.7249999999999996</v>
      </c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16"/>
      <c r="Z340" s="216"/>
      <c r="AA340" s="216"/>
      <c r="AB340" s="216"/>
      <c r="AC340" s="216"/>
      <c r="AD340" s="216"/>
      <c r="AE340" s="216"/>
      <c r="AF340" s="216"/>
      <c r="AG340" s="216" t="s">
        <v>253</v>
      </c>
      <c r="AH340" s="216">
        <v>0</v>
      </c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</row>
    <row r="341" spans="1:60" ht="22.5" outlineLevel="1" x14ac:dyDescent="0.2">
      <c r="A341" s="241">
        <v>110</v>
      </c>
      <c r="B341" s="242" t="s">
        <v>934</v>
      </c>
      <c r="C341" s="261" t="s">
        <v>935</v>
      </c>
      <c r="D341" s="243" t="s">
        <v>334</v>
      </c>
      <c r="E341" s="244">
        <v>39.99</v>
      </c>
      <c r="F341" s="245"/>
      <c r="G341" s="246">
        <f>ROUND(E341*F341,2)</f>
        <v>0</v>
      </c>
      <c r="H341" s="245"/>
      <c r="I341" s="246">
        <f>ROUND(E341*H341,2)</f>
        <v>0</v>
      </c>
      <c r="J341" s="245"/>
      <c r="K341" s="246">
        <f>ROUND(E341*J341,2)</f>
        <v>0</v>
      </c>
      <c r="L341" s="246">
        <v>21</v>
      </c>
      <c r="M341" s="246">
        <f>G341*(1+L341/100)</f>
        <v>0</v>
      </c>
      <c r="N341" s="246">
        <v>4.6999999999999999E-4</v>
      </c>
      <c r="O341" s="246">
        <f>ROUND(E341*N341,2)</f>
        <v>0.02</v>
      </c>
      <c r="P341" s="246">
        <v>0</v>
      </c>
      <c r="Q341" s="246">
        <f>ROUND(E341*P341,2)</f>
        <v>0</v>
      </c>
      <c r="R341" s="246" t="s">
        <v>919</v>
      </c>
      <c r="S341" s="246" t="s">
        <v>246</v>
      </c>
      <c r="T341" s="247" t="s">
        <v>247</v>
      </c>
      <c r="U341" s="226">
        <v>0.315</v>
      </c>
      <c r="V341" s="226">
        <f>ROUND(E341*U341,2)</f>
        <v>12.6</v>
      </c>
      <c r="W341" s="226"/>
      <c r="X341" s="226" t="s">
        <v>248</v>
      </c>
      <c r="Y341" s="216"/>
      <c r="Z341" s="216"/>
      <c r="AA341" s="216"/>
      <c r="AB341" s="216"/>
      <c r="AC341" s="216"/>
      <c r="AD341" s="216"/>
      <c r="AE341" s="216"/>
      <c r="AF341" s="216"/>
      <c r="AG341" s="216" t="s">
        <v>249</v>
      </c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</row>
    <row r="342" spans="1:60" outlineLevel="1" x14ac:dyDescent="0.2">
      <c r="A342" s="223"/>
      <c r="B342" s="224"/>
      <c r="C342" s="266" t="s">
        <v>936</v>
      </c>
      <c r="D342" s="258"/>
      <c r="E342" s="258"/>
      <c r="F342" s="258"/>
      <c r="G342" s="258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16"/>
      <c r="Z342" s="216"/>
      <c r="AA342" s="216"/>
      <c r="AB342" s="216"/>
      <c r="AC342" s="216"/>
      <c r="AD342" s="216"/>
      <c r="AE342" s="216"/>
      <c r="AF342" s="216"/>
      <c r="AG342" s="216" t="s">
        <v>284</v>
      </c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</row>
    <row r="343" spans="1:60" outlineLevel="1" x14ac:dyDescent="0.2">
      <c r="A343" s="223"/>
      <c r="B343" s="224"/>
      <c r="C343" s="263" t="s">
        <v>613</v>
      </c>
      <c r="D343" s="228"/>
      <c r="E343" s="229">
        <v>39.99</v>
      </c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16"/>
      <c r="Z343" s="216"/>
      <c r="AA343" s="216"/>
      <c r="AB343" s="216"/>
      <c r="AC343" s="216"/>
      <c r="AD343" s="216"/>
      <c r="AE343" s="216"/>
      <c r="AF343" s="216"/>
      <c r="AG343" s="216" t="s">
        <v>253</v>
      </c>
      <c r="AH343" s="216">
        <v>0</v>
      </c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</row>
    <row r="344" spans="1:60" x14ac:dyDescent="0.2">
      <c r="A344" s="231" t="s">
        <v>240</v>
      </c>
      <c r="B344" s="232" t="s">
        <v>201</v>
      </c>
      <c r="C344" s="260" t="s">
        <v>202</v>
      </c>
      <c r="D344" s="233"/>
      <c r="E344" s="234"/>
      <c r="F344" s="235"/>
      <c r="G344" s="235">
        <f>SUMIF(AG345:AG345,"&lt;&gt;NOR",G345:G345)</f>
        <v>0</v>
      </c>
      <c r="H344" s="235"/>
      <c r="I344" s="235">
        <f>SUM(I345:I345)</f>
        <v>0</v>
      </c>
      <c r="J344" s="235"/>
      <c r="K344" s="235">
        <f>SUM(K345:K345)</f>
        <v>0</v>
      </c>
      <c r="L344" s="235"/>
      <c r="M344" s="235">
        <f>SUM(M345:M345)</f>
        <v>0</v>
      </c>
      <c r="N344" s="235"/>
      <c r="O344" s="235">
        <f>SUM(O345:O345)</f>
        <v>0</v>
      </c>
      <c r="P344" s="235"/>
      <c r="Q344" s="235">
        <f>SUM(Q345:Q345)</f>
        <v>0</v>
      </c>
      <c r="R344" s="235"/>
      <c r="S344" s="235"/>
      <c r="T344" s="236"/>
      <c r="U344" s="230"/>
      <c r="V344" s="230">
        <f>SUM(V345:V345)</f>
        <v>0</v>
      </c>
      <c r="W344" s="230"/>
      <c r="X344" s="230"/>
      <c r="AG344" t="s">
        <v>241</v>
      </c>
    </row>
    <row r="345" spans="1:60" outlineLevel="1" x14ac:dyDescent="0.2">
      <c r="A345" s="251">
        <v>111</v>
      </c>
      <c r="B345" s="252" t="s">
        <v>940</v>
      </c>
      <c r="C345" s="265" t="s">
        <v>941</v>
      </c>
      <c r="D345" s="253" t="s">
        <v>512</v>
      </c>
      <c r="E345" s="254">
        <v>1</v>
      </c>
      <c r="F345" s="255"/>
      <c r="G345" s="256">
        <f>ROUND(E345*F345,2)</f>
        <v>0</v>
      </c>
      <c r="H345" s="255"/>
      <c r="I345" s="256">
        <f>ROUND(E345*H345,2)</f>
        <v>0</v>
      </c>
      <c r="J345" s="255"/>
      <c r="K345" s="256">
        <f>ROUND(E345*J345,2)</f>
        <v>0</v>
      </c>
      <c r="L345" s="256">
        <v>21</v>
      </c>
      <c r="M345" s="256">
        <f>G345*(1+L345/100)</f>
        <v>0</v>
      </c>
      <c r="N345" s="256">
        <v>0</v>
      </c>
      <c r="O345" s="256">
        <f>ROUND(E345*N345,2)</f>
        <v>0</v>
      </c>
      <c r="P345" s="256">
        <v>0</v>
      </c>
      <c r="Q345" s="256">
        <f>ROUND(E345*P345,2)</f>
        <v>0</v>
      </c>
      <c r="R345" s="256"/>
      <c r="S345" s="256" t="s">
        <v>418</v>
      </c>
      <c r="T345" s="257" t="s">
        <v>419</v>
      </c>
      <c r="U345" s="226">
        <v>0</v>
      </c>
      <c r="V345" s="226">
        <f>ROUND(E345*U345,2)</f>
        <v>0</v>
      </c>
      <c r="W345" s="226"/>
      <c r="X345" s="226" t="s">
        <v>248</v>
      </c>
      <c r="Y345" s="216"/>
      <c r="Z345" s="216"/>
      <c r="AA345" s="216"/>
      <c r="AB345" s="216"/>
      <c r="AC345" s="216"/>
      <c r="AD345" s="216"/>
      <c r="AE345" s="216"/>
      <c r="AF345" s="216"/>
      <c r="AG345" s="216" t="s">
        <v>249</v>
      </c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</row>
    <row r="346" spans="1:60" x14ac:dyDescent="0.2">
      <c r="A346" s="231" t="s">
        <v>240</v>
      </c>
      <c r="B346" s="232" t="s">
        <v>207</v>
      </c>
      <c r="C346" s="260" t="s">
        <v>208</v>
      </c>
      <c r="D346" s="233"/>
      <c r="E346" s="234"/>
      <c r="F346" s="235"/>
      <c r="G346" s="235">
        <f>SUMIF(AG347:AG351,"&lt;&gt;NOR",G347:G351)</f>
        <v>0</v>
      </c>
      <c r="H346" s="235"/>
      <c r="I346" s="235">
        <f>SUM(I347:I351)</f>
        <v>0</v>
      </c>
      <c r="J346" s="235"/>
      <c r="K346" s="235">
        <f>SUM(K347:K351)</f>
        <v>0</v>
      </c>
      <c r="L346" s="235"/>
      <c r="M346" s="235">
        <f>SUM(M347:M351)</f>
        <v>0</v>
      </c>
      <c r="N346" s="235"/>
      <c r="O346" s="235">
        <f>SUM(O347:O351)</f>
        <v>0</v>
      </c>
      <c r="P346" s="235"/>
      <c r="Q346" s="235">
        <f>SUM(Q347:Q351)</f>
        <v>0</v>
      </c>
      <c r="R346" s="235"/>
      <c r="S346" s="235"/>
      <c r="T346" s="236"/>
      <c r="U346" s="230"/>
      <c r="V346" s="230">
        <f>SUM(V347:V351)</f>
        <v>12.740000000000002</v>
      </c>
      <c r="W346" s="230"/>
      <c r="X346" s="230"/>
      <c r="AG346" t="s">
        <v>241</v>
      </c>
    </row>
    <row r="347" spans="1:60" outlineLevel="1" x14ac:dyDescent="0.2">
      <c r="A347" s="241">
        <v>112</v>
      </c>
      <c r="B347" s="242" t="s">
        <v>514</v>
      </c>
      <c r="C347" s="261" t="s">
        <v>515</v>
      </c>
      <c r="D347" s="243" t="s">
        <v>312</v>
      </c>
      <c r="E347" s="244">
        <v>8.9004799999999999</v>
      </c>
      <c r="F347" s="245"/>
      <c r="G347" s="246">
        <f>ROUND(E347*F347,2)</f>
        <v>0</v>
      </c>
      <c r="H347" s="245"/>
      <c r="I347" s="246">
        <f>ROUND(E347*H347,2)</f>
        <v>0</v>
      </c>
      <c r="J347" s="245"/>
      <c r="K347" s="246">
        <f>ROUND(E347*J347,2)</f>
        <v>0</v>
      </c>
      <c r="L347" s="246">
        <v>21</v>
      </c>
      <c r="M347" s="246">
        <f>G347*(1+L347/100)</f>
        <v>0</v>
      </c>
      <c r="N347" s="246">
        <v>0</v>
      </c>
      <c r="O347" s="246">
        <f>ROUND(E347*N347,2)</f>
        <v>0</v>
      </c>
      <c r="P347" s="246">
        <v>0</v>
      </c>
      <c r="Q347" s="246">
        <f>ROUND(E347*P347,2)</f>
        <v>0</v>
      </c>
      <c r="R347" s="246" t="s">
        <v>471</v>
      </c>
      <c r="S347" s="246" t="s">
        <v>246</v>
      </c>
      <c r="T347" s="247" t="s">
        <v>247</v>
      </c>
      <c r="U347" s="226">
        <v>0.49</v>
      </c>
      <c r="V347" s="226">
        <f>ROUND(E347*U347,2)</f>
        <v>4.3600000000000003</v>
      </c>
      <c r="W347" s="226"/>
      <c r="X347" s="226" t="s">
        <v>516</v>
      </c>
      <c r="Y347" s="216"/>
      <c r="Z347" s="216"/>
      <c r="AA347" s="216"/>
      <c r="AB347" s="216"/>
      <c r="AC347" s="216"/>
      <c r="AD347" s="216"/>
      <c r="AE347" s="216"/>
      <c r="AF347" s="216"/>
      <c r="AG347" s="216" t="s">
        <v>517</v>
      </c>
      <c r="AH347" s="216"/>
      <c r="AI347" s="216"/>
      <c r="AJ347" s="216"/>
      <c r="AK347" s="216"/>
      <c r="AL347" s="216"/>
      <c r="AM347" s="216"/>
      <c r="AN347" s="216"/>
      <c r="AO347" s="216"/>
      <c r="AP347" s="216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6"/>
      <c r="BB347" s="216"/>
      <c r="BC347" s="216"/>
      <c r="BD347" s="216"/>
      <c r="BE347" s="216"/>
      <c r="BF347" s="216"/>
      <c r="BG347" s="216"/>
      <c r="BH347" s="216"/>
    </row>
    <row r="348" spans="1:60" outlineLevel="1" x14ac:dyDescent="0.2">
      <c r="A348" s="223"/>
      <c r="B348" s="224"/>
      <c r="C348" s="266" t="s">
        <v>518</v>
      </c>
      <c r="D348" s="258"/>
      <c r="E348" s="258"/>
      <c r="F348" s="258"/>
      <c r="G348" s="258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16"/>
      <c r="Z348" s="216"/>
      <c r="AA348" s="216"/>
      <c r="AB348" s="216"/>
      <c r="AC348" s="216"/>
      <c r="AD348" s="216"/>
      <c r="AE348" s="216"/>
      <c r="AF348" s="216"/>
      <c r="AG348" s="216" t="s">
        <v>284</v>
      </c>
      <c r="AH348" s="216"/>
      <c r="AI348" s="216"/>
      <c r="AJ348" s="216"/>
      <c r="AK348" s="216"/>
      <c r="AL348" s="216"/>
      <c r="AM348" s="216"/>
      <c r="AN348" s="216"/>
      <c r="AO348" s="216"/>
      <c r="AP348" s="216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</row>
    <row r="349" spans="1:60" outlineLevel="1" x14ac:dyDescent="0.2">
      <c r="A349" s="251">
        <v>113</v>
      </c>
      <c r="B349" s="252" t="s">
        <v>519</v>
      </c>
      <c r="C349" s="265" t="s">
        <v>520</v>
      </c>
      <c r="D349" s="253" t="s">
        <v>312</v>
      </c>
      <c r="E349" s="254">
        <v>80.104280000000003</v>
      </c>
      <c r="F349" s="255"/>
      <c r="G349" s="256">
        <f>ROUND(E349*F349,2)</f>
        <v>0</v>
      </c>
      <c r="H349" s="255"/>
      <c r="I349" s="256">
        <f>ROUND(E349*H349,2)</f>
        <v>0</v>
      </c>
      <c r="J349" s="255"/>
      <c r="K349" s="256">
        <f>ROUND(E349*J349,2)</f>
        <v>0</v>
      </c>
      <c r="L349" s="256">
        <v>21</v>
      </c>
      <c r="M349" s="256">
        <f>G349*(1+L349/100)</f>
        <v>0</v>
      </c>
      <c r="N349" s="256">
        <v>0</v>
      </c>
      <c r="O349" s="256">
        <f>ROUND(E349*N349,2)</f>
        <v>0</v>
      </c>
      <c r="P349" s="256">
        <v>0</v>
      </c>
      <c r="Q349" s="256">
        <f>ROUND(E349*P349,2)</f>
        <v>0</v>
      </c>
      <c r="R349" s="256" t="s">
        <v>471</v>
      </c>
      <c r="S349" s="256" t="s">
        <v>246</v>
      </c>
      <c r="T349" s="257" t="s">
        <v>247</v>
      </c>
      <c r="U349" s="226">
        <v>0</v>
      </c>
      <c r="V349" s="226">
        <f>ROUND(E349*U349,2)</f>
        <v>0</v>
      </c>
      <c r="W349" s="226"/>
      <c r="X349" s="226" t="s">
        <v>516</v>
      </c>
      <c r="Y349" s="216"/>
      <c r="Z349" s="216"/>
      <c r="AA349" s="216"/>
      <c r="AB349" s="216"/>
      <c r="AC349" s="216"/>
      <c r="AD349" s="216"/>
      <c r="AE349" s="216"/>
      <c r="AF349" s="216"/>
      <c r="AG349" s="216" t="s">
        <v>517</v>
      </c>
      <c r="AH349" s="216"/>
      <c r="AI349" s="216"/>
      <c r="AJ349" s="216"/>
      <c r="AK349" s="216"/>
      <c r="AL349" s="216"/>
      <c r="AM349" s="216"/>
      <c r="AN349" s="216"/>
      <c r="AO349" s="216"/>
      <c r="AP349" s="216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</row>
    <row r="350" spans="1:60" outlineLevel="1" x14ac:dyDescent="0.2">
      <c r="A350" s="251">
        <v>114</v>
      </c>
      <c r="B350" s="252" t="s">
        <v>521</v>
      </c>
      <c r="C350" s="265" t="s">
        <v>522</v>
      </c>
      <c r="D350" s="253" t="s">
        <v>312</v>
      </c>
      <c r="E350" s="254">
        <v>8.9004799999999999</v>
      </c>
      <c r="F350" s="255"/>
      <c r="G350" s="256">
        <f>ROUND(E350*F350,2)</f>
        <v>0</v>
      </c>
      <c r="H350" s="255"/>
      <c r="I350" s="256">
        <f>ROUND(E350*H350,2)</f>
        <v>0</v>
      </c>
      <c r="J350" s="255"/>
      <c r="K350" s="256">
        <f>ROUND(E350*J350,2)</f>
        <v>0</v>
      </c>
      <c r="L350" s="256">
        <v>21</v>
      </c>
      <c r="M350" s="256">
        <f>G350*(1+L350/100)</f>
        <v>0</v>
      </c>
      <c r="N350" s="256">
        <v>0</v>
      </c>
      <c r="O350" s="256">
        <f>ROUND(E350*N350,2)</f>
        <v>0</v>
      </c>
      <c r="P350" s="256">
        <v>0</v>
      </c>
      <c r="Q350" s="256">
        <f>ROUND(E350*P350,2)</f>
        <v>0</v>
      </c>
      <c r="R350" s="256" t="s">
        <v>471</v>
      </c>
      <c r="S350" s="256" t="s">
        <v>246</v>
      </c>
      <c r="T350" s="257" t="s">
        <v>247</v>
      </c>
      <c r="U350" s="226">
        <v>0.94199999999999995</v>
      </c>
      <c r="V350" s="226">
        <f>ROUND(E350*U350,2)</f>
        <v>8.3800000000000008</v>
      </c>
      <c r="W350" s="226"/>
      <c r="X350" s="226" t="s">
        <v>516</v>
      </c>
      <c r="Y350" s="216"/>
      <c r="Z350" s="216"/>
      <c r="AA350" s="216"/>
      <c r="AB350" s="216"/>
      <c r="AC350" s="216"/>
      <c r="AD350" s="216"/>
      <c r="AE350" s="216"/>
      <c r="AF350" s="216"/>
      <c r="AG350" s="216" t="s">
        <v>517</v>
      </c>
      <c r="AH350" s="216"/>
      <c r="AI350" s="216"/>
      <c r="AJ350" s="216"/>
      <c r="AK350" s="216"/>
      <c r="AL350" s="216"/>
      <c r="AM350" s="216"/>
      <c r="AN350" s="216"/>
      <c r="AO350" s="216"/>
      <c r="AP350" s="216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</row>
    <row r="351" spans="1:60" outlineLevel="1" x14ac:dyDescent="0.2">
      <c r="A351" s="251">
        <v>115</v>
      </c>
      <c r="B351" s="252" t="s">
        <v>523</v>
      </c>
      <c r="C351" s="265" t="s">
        <v>524</v>
      </c>
      <c r="D351" s="253" t="s">
        <v>312</v>
      </c>
      <c r="E351" s="254">
        <v>8.9004799999999999</v>
      </c>
      <c r="F351" s="255"/>
      <c r="G351" s="256">
        <f>ROUND(E351*F351,2)</f>
        <v>0</v>
      </c>
      <c r="H351" s="255"/>
      <c r="I351" s="256">
        <f>ROUND(E351*H351,2)</f>
        <v>0</v>
      </c>
      <c r="J351" s="255"/>
      <c r="K351" s="256">
        <f>ROUND(E351*J351,2)</f>
        <v>0</v>
      </c>
      <c r="L351" s="256">
        <v>21</v>
      </c>
      <c r="M351" s="256">
        <f>G351*(1+L351/100)</f>
        <v>0</v>
      </c>
      <c r="N351" s="256">
        <v>0</v>
      </c>
      <c r="O351" s="256">
        <f>ROUND(E351*N351,2)</f>
        <v>0</v>
      </c>
      <c r="P351" s="256">
        <v>0</v>
      </c>
      <c r="Q351" s="256">
        <f>ROUND(E351*P351,2)</f>
        <v>0</v>
      </c>
      <c r="R351" s="256" t="s">
        <v>471</v>
      </c>
      <c r="S351" s="256" t="s">
        <v>246</v>
      </c>
      <c r="T351" s="257" t="s">
        <v>419</v>
      </c>
      <c r="U351" s="226">
        <v>0</v>
      </c>
      <c r="V351" s="226">
        <f>ROUND(E351*U351,2)</f>
        <v>0</v>
      </c>
      <c r="W351" s="226"/>
      <c r="X351" s="226" t="s">
        <v>516</v>
      </c>
      <c r="Y351" s="216"/>
      <c r="Z351" s="216"/>
      <c r="AA351" s="216"/>
      <c r="AB351" s="216"/>
      <c r="AC351" s="216"/>
      <c r="AD351" s="216"/>
      <c r="AE351" s="216"/>
      <c r="AF351" s="216"/>
      <c r="AG351" s="216" t="s">
        <v>517</v>
      </c>
      <c r="AH351" s="216"/>
      <c r="AI351" s="216"/>
      <c r="AJ351" s="216"/>
      <c r="AK351" s="216"/>
      <c r="AL351" s="216"/>
      <c r="AM351" s="216"/>
      <c r="AN351" s="216"/>
      <c r="AO351" s="216"/>
      <c r="AP351" s="216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6"/>
      <c r="BB351" s="216"/>
      <c r="BC351" s="216"/>
      <c r="BD351" s="216"/>
      <c r="BE351" s="216"/>
      <c r="BF351" s="216"/>
      <c r="BG351" s="216"/>
      <c r="BH351" s="216"/>
    </row>
    <row r="352" spans="1:60" x14ac:dyDescent="0.2">
      <c r="A352" s="231" t="s">
        <v>240</v>
      </c>
      <c r="B352" s="232" t="s">
        <v>211</v>
      </c>
      <c r="C352" s="260" t="s">
        <v>212</v>
      </c>
      <c r="D352" s="233"/>
      <c r="E352" s="234"/>
      <c r="F352" s="235"/>
      <c r="G352" s="235">
        <f>SUMIF(AG353:AG359,"&lt;&gt;NOR",G353:G359)</f>
        <v>0</v>
      </c>
      <c r="H352" s="235"/>
      <c r="I352" s="235">
        <f>SUM(I353:I359)</f>
        <v>0</v>
      </c>
      <c r="J352" s="235"/>
      <c r="K352" s="235">
        <f>SUM(K353:K359)</f>
        <v>0</v>
      </c>
      <c r="L352" s="235"/>
      <c r="M352" s="235">
        <f>SUM(M353:M359)</f>
        <v>0</v>
      </c>
      <c r="N352" s="235"/>
      <c r="O352" s="235">
        <f>SUM(O353:O359)</f>
        <v>0</v>
      </c>
      <c r="P352" s="235"/>
      <c r="Q352" s="235">
        <f>SUM(Q353:Q359)</f>
        <v>0</v>
      </c>
      <c r="R352" s="235"/>
      <c r="S352" s="235"/>
      <c r="T352" s="236"/>
      <c r="U352" s="230"/>
      <c r="V352" s="230">
        <f>SUM(V353:V359)</f>
        <v>0</v>
      </c>
      <c r="W352" s="230"/>
      <c r="X352" s="230"/>
      <c r="AG352" t="s">
        <v>241</v>
      </c>
    </row>
    <row r="353" spans="1:60" outlineLevel="1" x14ac:dyDescent="0.2">
      <c r="A353" s="241">
        <v>116</v>
      </c>
      <c r="B353" s="242" t="s">
        <v>525</v>
      </c>
      <c r="C353" s="261" t="s">
        <v>526</v>
      </c>
      <c r="D353" s="243" t="s">
        <v>527</v>
      </c>
      <c r="E353" s="244">
        <v>1</v>
      </c>
      <c r="F353" s="245"/>
      <c r="G353" s="246">
        <f>ROUND(E353*F353,2)</f>
        <v>0</v>
      </c>
      <c r="H353" s="245"/>
      <c r="I353" s="246">
        <f>ROUND(E353*H353,2)</f>
        <v>0</v>
      </c>
      <c r="J353" s="245"/>
      <c r="K353" s="246">
        <f>ROUND(E353*J353,2)</f>
        <v>0</v>
      </c>
      <c r="L353" s="246">
        <v>21</v>
      </c>
      <c r="M353" s="246">
        <f>G353*(1+L353/100)</f>
        <v>0</v>
      </c>
      <c r="N353" s="246">
        <v>0</v>
      </c>
      <c r="O353" s="246">
        <f>ROUND(E353*N353,2)</f>
        <v>0</v>
      </c>
      <c r="P353" s="246">
        <v>0</v>
      </c>
      <c r="Q353" s="246">
        <f>ROUND(E353*P353,2)</f>
        <v>0</v>
      </c>
      <c r="R353" s="246"/>
      <c r="S353" s="246" t="s">
        <v>246</v>
      </c>
      <c r="T353" s="247" t="s">
        <v>419</v>
      </c>
      <c r="U353" s="226">
        <v>0</v>
      </c>
      <c r="V353" s="226">
        <f>ROUND(E353*U353,2)</f>
        <v>0</v>
      </c>
      <c r="W353" s="226"/>
      <c r="X353" s="226" t="s">
        <v>528</v>
      </c>
      <c r="Y353" s="216"/>
      <c r="Z353" s="216"/>
      <c r="AA353" s="216"/>
      <c r="AB353" s="216"/>
      <c r="AC353" s="216"/>
      <c r="AD353" s="216"/>
      <c r="AE353" s="216"/>
      <c r="AF353" s="216"/>
      <c r="AG353" s="216" t="s">
        <v>529</v>
      </c>
      <c r="AH353" s="216"/>
      <c r="AI353" s="216"/>
      <c r="AJ353" s="216"/>
      <c r="AK353" s="216"/>
      <c r="AL353" s="216"/>
      <c r="AM353" s="216"/>
      <c r="AN353" s="216"/>
      <c r="AO353" s="216"/>
      <c r="AP353" s="216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6"/>
      <c r="BB353" s="216"/>
      <c r="BC353" s="216"/>
      <c r="BD353" s="216"/>
      <c r="BE353" s="216"/>
      <c r="BF353" s="216"/>
      <c r="BG353" s="216"/>
      <c r="BH353" s="216"/>
    </row>
    <row r="354" spans="1:60" outlineLevel="1" x14ac:dyDescent="0.2">
      <c r="A354" s="223"/>
      <c r="B354" s="224"/>
      <c r="C354" s="266" t="s">
        <v>539</v>
      </c>
      <c r="D354" s="258"/>
      <c r="E354" s="258"/>
      <c r="F354" s="258"/>
      <c r="G354" s="258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16"/>
      <c r="Z354" s="216"/>
      <c r="AA354" s="216"/>
      <c r="AB354" s="216"/>
      <c r="AC354" s="216"/>
      <c r="AD354" s="216"/>
      <c r="AE354" s="216"/>
      <c r="AF354" s="216"/>
      <c r="AG354" s="216" t="s">
        <v>284</v>
      </c>
      <c r="AH354" s="216"/>
      <c r="AI354" s="216"/>
      <c r="AJ354" s="216"/>
      <c r="AK354" s="216"/>
      <c r="AL354" s="216"/>
      <c r="AM354" s="216"/>
      <c r="AN354" s="216"/>
      <c r="AO354" s="216"/>
      <c r="AP354" s="216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6"/>
      <c r="BB354" s="216"/>
      <c r="BC354" s="216"/>
      <c r="BD354" s="216"/>
      <c r="BE354" s="216"/>
      <c r="BF354" s="216"/>
      <c r="BG354" s="216"/>
      <c r="BH354" s="216"/>
    </row>
    <row r="355" spans="1:60" ht="22.5" outlineLevel="1" x14ac:dyDescent="0.2">
      <c r="A355" s="223"/>
      <c r="B355" s="224"/>
      <c r="C355" s="264" t="s">
        <v>530</v>
      </c>
      <c r="D355" s="250"/>
      <c r="E355" s="250"/>
      <c r="F355" s="250"/>
      <c r="G355" s="250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16"/>
      <c r="Z355" s="216"/>
      <c r="AA355" s="216"/>
      <c r="AB355" s="216"/>
      <c r="AC355" s="216"/>
      <c r="AD355" s="216"/>
      <c r="AE355" s="216"/>
      <c r="AF355" s="216"/>
      <c r="AG355" s="216" t="s">
        <v>284</v>
      </c>
      <c r="AH355" s="216"/>
      <c r="AI355" s="216"/>
      <c r="AJ355" s="216"/>
      <c r="AK355" s="216"/>
      <c r="AL355" s="216"/>
      <c r="AM355" s="216"/>
      <c r="AN355" s="216"/>
      <c r="AO355" s="216"/>
      <c r="AP355" s="216"/>
      <c r="AQ355" s="216"/>
      <c r="AR355" s="216"/>
      <c r="AS355" s="216"/>
      <c r="AT355" s="216"/>
      <c r="AU355" s="216"/>
      <c r="AV355" s="216"/>
      <c r="AW355" s="216"/>
      <c r="AX355" s="216"/>
      <c r="AY355" s="216"/>
      <c r="AZ355" s="216"/>
      <c r="BA355" s="248" t="str">
        <f>C355</f>
        <v>Vyhotovení protokolu o vytyčení stavby se seznamem souřadnic vytyčených bodů a jejich polohopisnými (S-JTSK) a výškopisnými (Bpv) hodnotami.</v>
      </c>
      <c r="BB355" s="216"/>
      <c r="BC355" s="216"/>
      <c r="BD355" s="216"/>
      <c r="BE355" s="216"/>
      <c r="BF355" s="216"/>
      <c r="BG355" s="216"/>
      <c r="BH355" s="216"/>
    </row>
    <row r="356" spans="1:60" outlineLevel="1" x14ac:dyDescent="0.2">
      <c r="A356" s="241">
        <v>117</v>
      </c>
      <c r="B356" s="242" t="s">
        <v>531</v>
      </c>
      <c r="C356" s="261" t="s">
        <v>532</v>
      </c>
      <c r="D356" s="243" t="s">
        <v>527</v>
      </c>
      <c r="E356" s="244">
        <v>1</v>
      </c>
      <c r="F356" s="245"/>
      <c r="G356" s="246">
        <f>ROUND(E356*F356,2)</f>
        <v>0</v>
      </c>
      <c r="H356" s="245"/>
      <c r="I356" s="246">
        <f>ROUND(E356*H356,2)</f>
        <v>0</v>
      </c>
      <c r="J356" s="245"/>
      <c r="K356" s="246">
        <f>ROUND(E356*J356,2)</f>
        <v>0</v>
      </c>
      <c r="L356" s="246">
        <v>21</v>
      </c>
      <c r="M356" s="246">
        <f>G356*(1+L356/100)</f>
        <v>0</v>
      </c>
      <c r="N356" s="246">
        <v>0</v>
      </c>
      <c r="O356" s="246">
        <f>ROUND(E356*N356,2)</f>
        <v>0</v>
      </c>
      <c r="P356" s="246">
        <v>0</v>
      </c>
      <c r="Q356" s="246">
        <f>ROUND(E356*P356,2)</f>
        <v>0</v>
      </c>
      <c r="R356" s="246"/>
      <c r="S356" s="246" t="s">
        <v>246</v>
      </c>
      <c r="T356" s="247" t="s">
        <v>419</v>
      </c>
      <c r="U356" s="226">
        <v>0</v>
      </c>
      <c r="V356" s="226">
        <f>ROUND(E356*U356,2)</f>
        <v>0</v>
      </c>
      <c r="W356" s="226"/>
      <c r="X356" s="226" t="s">
        <v>528</v>
      </c>
      <c r="Y356" s="216"/>
      <c r="Z356" s="216"/>
      <c r="AA356" s="216"/>
      <c r="AB356" s="216"/>
      <c r="AC356" s="216"/>
      <c r="AD356" s="216"/>
      <c r="AE356" s="216"/>
      <c r="AF356" s="216"/>
      <c r="AG356" s="216" t="s">
        <v>533</v>
      </c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</row>
    <row r="357" spans="1:60" outlineLevel="1" x14ac:dyDescent="0.2">
      <c r="A357" s="223"/>
      <c r="B357" s="224"/>
      <c r="C357" s="266" t="s">
        <v>534</v>
      </c>
      <c r="D357" s="258"/>
      <c r="E357" s="258"/>
      <c r="F357" s="258"/>
      <c r="G357" s="258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16"/>
      <c r="Z357" s="216"/>
      <c r="AA357" s="216"/>
      <c r="AB357" s="216"/>
      <c r="AC357" s="216"/>
      <c r="AD357" s="216"/>
      <c r="AE357" s="216"/>
      <c r="AF357" s="216"/>
      <c r="AG357" s="216" t="s">
        <v>284</v>
      </c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</row>
    <row r="358" spans="1:60" outlineLevel="1" x14ac:dyDescent="0.2">
      <c r="A358" s="241">
        <v>118</v>
      </c>
      <c r="B358" s="242" t="s">
        <v>535</v>
      </c>
      <c r="C358" s="261" t="s">
        <v>536</v>
      </c>
      <c r="D358" s="243" t="s">
        <v>527</v>
      </c>
      <c r="E358" s="244">
        <v>1</v>
      </c>
      <c r="F358" s="245"/>
      <c r="G358" s="246">
        <f>ROUND(E358*F358,2)</f>
        <v>0</v>
      </c>
      <c r="H358" s="245"/>
      <c r="I358" s="246">
        <f>ROUND(E358*H358,2)</f>
        <v>0</v>
      </c>
      <c r="J358" s="245"/>
      <c r="K358" s="246">
        <f>ROUND(E358*J358,2)</f>
        <v>0</v>
      </c>
      <c r="L358" s="246">
        <v>21</v>
      </c>
      <c r="M358" s="246">
        <f>G358*(1+L358/100)</f>
        <v>0</v>
      </c>
      <c r="N358" s="246">
        <v>0</v>
      </c>
      <c r="O358" s="246">
        <f>ROUND(E358*N358,2)</f>
        <v>0</v>
      </c>
      <c r="P358" s="246">
        <v>0</v>
      </c>
      <c r="Q358" s="246">
        <f>ROUND(E358*P358,2)</f>
        <v>0</v>
      </c>
      <c r="R358" s="246"/>
      <c r="S358" s="246" t="s">
        <v>246</v>
      </c>
      <c r="T358" s="247" t="s">
        <v>419</v>
      </c>
      <c r="U358" s="226">
        <v>0</v>
      </c>
      <c r="V358" s="226">
        <f>ROUND(E358*U358,2)</f>
        <v>0</v>
      </c>
      <c r="W358" s="226"/>
      <c r="X358" s="226" t="s">
        <v>528</v>
      </c>
      <c r="Y358" s="216"/>
      <c r="Z358" s="216"/>
      <c r="AA358" s="216"/>
      <c r="AB358" s="216"/>
      <c r="AC358" s="216"/>
      <c r="AD358" s="216"/>
      <c r="AE358" s="216"/>
      <c r="AF358" s="216"/>
      <c r="AG358" s="216" t="s">
        <v>533</v>
      </c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</row>
    <row r="359" spans="1:60" outlineLevel="1" x14ac:dyDescent="0.2">
      <c r="A359" s="223"/>
      <c r="B359" s="224"/>
      <c r="C359" s="266" t="s">
        <v>537</v>
      </c>
      <c r="D359" s="258"/>
      <c r="E359" s="258"/>
      <c r="F359" s="258"/>
      <c r="G359" s="258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16"/>
      <c r="Z359" s="216"/>
      <c r="AA359" s="216"/>
      <c r="AB359" s="216"/>
      <c r="AC359" s="216"/>
      <c r="AD359" s="216"/>
      <c r="AE359" s="216"/>
      <c r="AF359" s="216"/>
      <c r="AG359" s="216" t="s">
        <v>284</v>
      </c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</row>
    <row r="360" spans="1:60" x14ac:dyDescent="0.2">
      <c r="A360" s="3"/>
      <c r="B360" s="4"/>
      <c r="C360" s="267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AE360">
        <v>15</v>
      </c>
      <c r="AF360">
        <v>21</v>
      </c>
      <c r="AG360" t="s">
        <v>227</v>
      </c>
    </row>
    <row r="361" spans="1:60" x14ac:dyDescent="0.2">
      <c r="A361" s="219"/>
      <c r="B361" s="220" t="s">
        <v>29</v>
      </c>
      <c r="C361" s="268"/>
      <c r="D361" s="221"/>
      <c r="E361" s="222"/>
      <c r="F361" s="222"/>
      <c r="G361" s="259">
        <f>G8+G28+G53+G99+G112+G115+G123+G130+G179+G182+G203+G206+G211+G229+G238+G240+G274+G284+G324+G344+G346+G352</f>
        <v>0</v>
      </c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AE361">
        <f>SUMIF(L7:L359,AE360,G7:G359)</f>
        <v>0</v>
      </c>
      <c r="AF361">
        <f>SUMIF(L7:L359,AF360,G7:G359)</f>
        <v>0</v>
      </c>
      <c r="AG361" t="s">
        <v>538</v>
      </c>
    </row>
    <row r="362" spans="1:60" x14ac:dyDescent="0.2">
      <c r="C362" s="269"/>
      <c r="D362" s="10"/>
      <c r="AG362" t="s">
        <v>540</v>
      </c>
    </row>
    <row r="363" spans="1:60" x14ac:dyDescent="0.2">
      <c r="D363" s="10"/>
    </row>
    <row r="364" spans="1:60" x14ac:dyDescent="0.2">
      <c r="D364" s="10"/>
    </row>
    <row r="365" spans="1:60" x14ac:dyDescent="0.2">
      <c r="D365" s="10"/>
    </row>
    <row r="366" spans="1:60" x14ac:dyDescent="0.2">
      <c r="D366" s="10"/>
    </row>
    <row r="367" spans="1:60" x14ac:dyDescent="0.2">
      <c r="D367" s="10"/>
    </row>
    <row r="368" spans="1:60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WoeEPg3dnsF1oqZ9O3wKVn56iq/QscnVhy4OTuN91UaHXMQnOo2VtYOw52h8LWzxWKC3sn7eCLEyaoTUTOXdA==" saltValue="7u8BFJN47dbgH3q5/bkrPg==" spinCount="100000" sheet="1"/>
  <mergeCells count="72">
    <mergeCell ref="C342:G342"/>
    <mergeCell ref="C348:G348"/>
    <mergeCell ref="C354:G354"/>
    <mergeCell ref="C355:G355"/>
    <mergeCell ref="C357:G357"/>
    <mergeCell ref="C359:G359"/>
    <mergeCell ref="C278:G278"/>
    <mergeCell ref="C279:G279"/>
    <mergeCell ref="C283:G283"/>
    <mergeCell ref="C323:G323"/>
    <mergeCell ref="C326:G326"/>
    <mergeCell ref="C337:G337"/>
    <mergeCell ref="C228:G228"/>
    <mergeCell ref="C237:G237"/>
    <mergeCell ref="C250:G250"/>
    <mergeCell ref="C254:G254"/>
    <mergeCell ref="C259:G259"/>
    <mergeCell ref="C273:G273"/>
    <mergeCell ref="C210:G210"/>
    <mergeCell ref="C213:G213"/>
    <mergeCell ref="C216:G216"/>
    <mergeCell ref="C217:G217"/>
    <mergeCell ref="C220:G220"/>
    <mergeCell ref="C221:G221"/>
    <mergeCell ref="C167:G167"/>
    <mergeCell ref="C175:G175"/>
    <mergeCell ref="C177:G177"/>
    <mergeCell ref="C184:G184"/>
    <mergeCell ref="C187:G187"/>
    <mergeCell ref="C205:G205"/>
    <mergeCell ref="C148:G148"/>
    <mergeCell ref="C151:G151"/>
    <mergeCell ref="C154:G154"/>
    <mergeCell ref="C157:G157"/>
    <mergeCell ref="C159:G159"/>
    <mergeCell ref="C164:G164"/>
    <mergeCell ref="C133:G133"/>
    <mergeCell ref="C136:G136"/>
    <mergeCell ref="C137:G137"/>
    <mergeCell ref="C143:G143"/>
    <mergeCell ref="C144:G144"/>
    <mergeCell ref="C147:G147"/>
    <mergeCell ref="C105:G105"/>
    <mergeCell ref="C108:G108"/>
    <mergeCell ref="C117:G117"/>
    <mergeCell ref="C125:G125"/>
    <mergeCell ref="C128:G128"/>
    <mergeCell ref="C132:G132"/>
    <mergeCell ref="C63:G63"/>
    <mergeCell ref="C70:G70"/>
    <mergeCell ref="C71:G71"/>
    <mergeCell ref="C72:G72"/>
    <mergeCell ref="C74:G74"/>
    <mergeCell ref="C104:G104"/>
    <mergeCell ref="C41:G41"/>
    <mergeCell ref="C44:G44"/>
    <mergeCell ref="C49:G49"/>
    <mergeCell ref="C55:G55"/>
    <mergeCell ref="C61:G61"/>
    <mergeCell ref="C62:G62"/>
    <mergeCell ref="C15:G15"/>
    <mergeCell ref="C20:G20"/>
    <mergeCell ref="C30:G30"/>
    <mergeCell ref="C35:G35"/>
    <mergeCell ref="C38:G38"/>
    <mergeCell ref="C39:G39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59</v>
      </c>
      <c r="C4" s="208" t="s">
        <v>60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162</v>
      </c>
      <c r="C8" s="260" t="s">
        <v>163</v>
      </c>
      <c r="D8" s="233"/>
      <c r="E8" s="234"/>
      <c r="F8" s="235"/>
      <c r="G8" s="235">
        <f>SUMIF(AG9:AG81,"&lt;&gt;NOR",G9:G81)</f>
        <v>0</v>
      </c>
      <c r="H8" s="235"/>
      <c r="I8" s="235">
        <f>SUM(I9:I81)</f>
        <v>0</v>
      </c>
      <c r="J8" s="235"/>
      <c r="K8" s="235">
        <f>SUM(K9:K81)</f>
        <v>0</v>
      </c>
      <c r="L8" s="235"/>
      <c r="M8" s="235">
        <f>SUM(M9:M81)</f>
        <v>0</v>
      </c>
      <c r="N8" s="235"/>
      <c r="O8" s="235">
        <f>SUM(O9:O81)</f>
        <v>31.92</v>
      </c>
      <c r="P8" s="235"/>
      <c r="Q8" s="235">
        <f>SUM(Q9:Q81)</f>
        <v>0</v>
      </c>
      <c r="R8" s="235"/>
      <c r="S8" s="235"/>
      <c r="T8" s="236"/>
      <c r="U8" s="230"/>
      <c r="V8" s="230">
        <f>SUM(V9:V81)</f>
        <v>221.04999999999995</v>
      </c>
      <c r="W8" s="230"/>
      <c r="X8" s="230"/>
      <c r="AG8" t="s">
        <v>241</v>
      </c>
    </row>
    <row r="9" spans="1:60" outlineLevel="1" x14ac:dyDescent="0.2">
      <c r="A9" s="241">
        <v>1</v>
      </c>
      <c r="B9" s="242" t="s">
        <v>942</v>
      </c>
      <c r="C9" s="261" t="s">
        <v>943</v>
      </c>
      <c r="D9" s="243" t="s">
        <v>329</v>
      </c>
      <c r="E9" s="244">
        <v>30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0.21664</v>
      </c>
      <c r="O9" s="246">
        <f>ROUND(E9*N9,2)</f>
        <v>6.5</v>
      </c>
      <c r="P9" s="246">
        <v>0</v>
      </c>
      <c r="Q9" s="246">
        <f>ROUND(E9*P9,2)</f>
        <v>0</v>
      </c>
      <c r="R9" s="246" t="s">
        <v>944</v>
      </c>
      <c r="S9" s="246" t="s">
        <v>246</v>
      </c>
      <c r="T9" s="247" t="s">
        <v>247</v>
      </c>
      <c r="U9" s="226">
        <v>1.89974</v>
      </c>
      <c r="V9" s="226">
        <f>ROUND(E9*U9,2)</f>
        <v>56.99</v>
      </c>
      <c r="W9" s="226"/>
      <c r="X9" s="226" t="s">
        <v>945</v>
      </c>
      <c r="Y9" s="216"/>
      <c r="Z9" s="216"/>
      <c r="AA9" s="216"/>
      <c r="AB9" s="216"/>
      <c r="AC9" s="216"/>
      <c r="AD9" s="216"/>
      <c r="AE9" s="216"/>
      <c r="AF9" s="216"/>
      <c r="AG9" s="216" t="s">
        <v>946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23"/>
      <c r="B10" s="224"/>
      <c r="C10" s="263" t="s">
        <v>947</v>
      </c>
      <c r="D10" s="228"/>
      <c r="E10" s="229">
        <v>16</v>
      </c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253</v>
      </c>
      <c r="AH10" s="216">
        <v>0</v>
      </c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3" t="s">
        <v>948</v>
      </c>
      <c r="D11" s="228"/>
      <c r="E11" s="229">
        <v>7</v>
      </c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253</v>
      </c>
      <c r="AH11" s="216">
        <v>0</v>
      </c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23"/>
      <c r="B12" s="224"/>
      <c r="C12" s="263" t="s">
        <v>949</v>
      </c>
      <c r="D12" s="228"/>
      <c r="E12" s="229">
        <v>2</v>
      </c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16"/>
      <c r="Z12" s="216"/>
      <c r="AA12" s="216"/>
      <c r="AB12" s="216"/>
      <c r="AC12" s="216"/>
      <c r="AD12" s="216"/>
      <c r="AE12" s="216"/>
      <c r="AF12" s="216"/>
      <c r="AG12" s="216" t="s">
        <v>253</v>
      </c>
      <c r="AH12" s="216">
        <v>0</v>
      </c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76" t="s">
        <v>950</v>
      </c>
      <c r="D13" s="274"/>
      <c r="E13" s="275">
        <v>5</v>
      </c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253</v>
      </c>
      <c r="AH13" s="216">
        <v>4</v>
      </c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41">
        <v>2</v>
      </c>
      <c r="B14" s="242" t="s">
        <v>951</v>
      </c>
      <c r="C14" s="261" t="s">
        <v>952</v>
      </c>
      <c r="D14" s="243" t="s">
        <v>329</v>
      </c>
      <c r="E14" s="244">
        <v>24</v>
      </c>
      <c r="F14" s="245"/>
      <c r="G14" s="246">
        <f>ROUND(E14*F14,2)</f>
        <v>0</v>
      </c>
      <c r="H14" s="245"/>
      <c r="I14" s="246">
        <f>ROUND(E14*H14,2)</f>
        <v>0</v>
      </c>
      <c r="J14" s="245"/>
      <c r="K14" s="246">
        <f>ROUND(E14*J14,2)</f>
        <v>0</v>
      </c>
      <c r="L14" s="246">
        <v>21</v>
      </c>
      <c r="M14" s="246">
        <f>G14*(1+L14/100)</f>
        <v>0</v>
      </c>
      <c r="N14" s="246">
        <v>0.21706</v>
      </c>
      <c r="O14" s="246">
        <f>ROUND(E14*N14,2)</f>
        <v>5.21</v>
      </c>
      <c r="P14" s="246">
        <v>0</v>
      </c>
      <c r="Q14" s="246">
        <f>ROUND(E14*P14,2)</f>
        <v>0</v>
      </c>
      <c r="R14" s="246" t="s">
        <v>944</v>
      </c>
      <c r="S14" s="246" t="s">
        <v>246</v>
      </c>
      <c r="T14" s="247" t="s">
        <v>247</v>
      </c>
      <c r="U14" s="226">
        <v>1.90038</v>
      </c>
      <c r="V14" s="226">
        <f>ROUND(E14*U14,2)</f>
        <v>45.61</v>
      </c>
      <c r="W14" s="226"/>
      <c r="X14" s="226" t="s">
        <v>945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946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23"/>
      <c r="B15" s="224"/>
      <c r="C15" s="263" t="s">
        <v>953</v>
      </c>
      <c r="D15" s="228"/>
      <c r="E15" s="229">
        <v>20</v>
      </c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253</v>
      </c>
      <c r="AH15" s="216">
        <v>0</v>
      </c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23"/>
      <c r="B16" s="224"/>
      <c r="C16" s="263" t="s">
        <v>954</v>
      </c>
      <c r="D16" s="228"/>
      <c r="E16" s="229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16"/>
      <c r="Z16" s="216"/>
      <c r="AA16" s="216"/>
      <c r="AB16" s="216"/>
      <c r="AC16" s="216"/>
      <c r="AD16" s="216"/>
      <c r="AE16" s="216"/>
      <c r="AF16" s="216"/>
      <c r="AG16" s="216" t="s">
        <v>253</v>
      </c>
      <c r="AH16" s="216">
        <v>0</v>
      </c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23"/>
      <c r="B17" s="224"/>
      <c r="C17" s="263" t="s">
        <v>955</v>
      </c>
      <c r="D17" s="228"/>
      <c r="E17" s="229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253</v>
      </c>
      <c r="AH17" s="216">
        <v>0</v>
      </c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23"/>
      <c r="B18" s="224"/>
      <c r="C18" s="276" t="s">
        <v>950</v>
      </c>
      <c r="D18" s="274"/>
      <c r="E18" s="275">
        <v>4</v>
      </c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16"/>
      <c r="Z18" s="216"/>
      <c r="AA18" s="216"/>
      <c r="AB18" s="216"/>
      <c r="AC18" s="216"/>
      <c r="AD18" s="216"/>
      <c r="AE18" s="216"/>
      <c r="AF18" s="216"/>
      <c r="AG18" s="216" t="s">
        <v>253</v>
      </c>
      <c r="AH18" s="216">
        <v>4</v>
      </c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41">
        <v>3</v>
      </c>
      <c r="B19" s="242" t="s">
        <v>956</v>
      </c>
      <c r="C19" s="261" t="s">
        <v>957</v>
      </c>
      <c r="D19" s="243" t="s">
        <v>329</v>
      </c>
      <c r="E19" s="244">
        <v>13.2</v>
      </c>
      <c r="F19" s="245"/>
      <c r="G19" s="246">
        <f>ROUND(E19*F19,2)</f>
        <v>0</v>
      </c>
      <c r="H19" s="245"/>
      <c r="I19" s="246">
        <f>ROUND(E19*H19,2)</f>
        <v>0</v>
      </c>
      <c r="J19" s="245"/>
      <c r="K19" s="246">
        <f>ROUND(E19*J19,2)</f>
        <v>0</v>
      </c>
      <c r="L19" s="246">
        <v>21</v>
      </c>
      <c r="M19" s="246">
        <f>G19*(1+L19/100)</f>
        <v>0</v>
      </c>
      <c r="N19" s="246">
        <v>0.36021999999999998</v>
      </c>
      <c r="O19" s="246">
        <f>ROUND(E19*N19,2)</f>
        <v>4.75</v>
      </c>
      <c r="P19" s="246">
        <v>0</v>
      </c>
      <c r="Q19" s="246">
        <f>ROUND(E19*P19,2)</f>
        <v>0</v>
      </c>
      <c r="R19" s="246" t="s">
        <v>944</v>
      </c>
      <c r="S19" s="246" t="s">
        <v>246</v>
      </c>
      <c r="T19" s="247" t="s">
        <v>247</v>
      </c>
      <c r="U19" s="226">
        <v>2.4095399999999998</v>
      </c>
      <c r="V19" s="226">
        <f>ROUND(E19*U19,2)</f>
        <v>31.81</v>
      </c>
      <c r="W19" s="226"/>
      <c r="X19" s="226" t="s">
        <v>945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946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3" t="s">
        <v>958</v>
      </c>
      <c r="D20" s="228"/>
      <c r="E20" s="229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253</v>
      </c>
      <c r="AH20" s="216">
        <v>0</v>
      </c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23"/>
      <c r="B21" s="224"/>
      <c r="C21" s="263" t="s">
        <v>954</v>
      </c>
      <c r="D21" s="228"/>
      <c r="E21" s="229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16"/>
      <c r="Z21" s="216"/>
      <c r="AA21" s="216"/>
      <c r="AB21" s="216"/>
      <c r="AC21" s="216"/>
      <c r="AD21" s="216"/>
      <c r="AE21" s="216"/>
      <c r="AF21" s="216"/>
      <c r="AG21" s="216" t="s">
        <v>253</v>
      </c>
      <c r="AH21" s="216">
        <v>0</v>
      </c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3" t="s">
        <v>959</v>
      </c>
      <c r="D22" s="228"/>
      <c r="E22" s="229">
        <v>11</v>
      </c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253</v>
      </c>
      <c r="AH22" s="216">
        <v>0</v>
      </c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76" t="s">
        <v>950</v>
      </c>
      <c r="D23" s="274"/>
      <c r="E23" s="275">
        <v>2.2000000000000002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253</v>
      </c>
      <c r="AH23" s="216">
        <v>4</v>
      </c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41">
        <v>4</v>
      </c>
      <c r="B24" s="242" t="s">
        <v>960</v>
      </c>
      <c r="C24" s="261" t="s">
        <v>961</v>
      </c>
      <c r="D24" s="243" t="s">
        <v>329</v>
      </c>
      <c r="E24" s="244">
        <v>14.4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6">
        <v>1.0693699999999999</v>
      </c>
      <c r="O24" s="246">
        <f>ROUND(E24*N24,2)</f>
        <v>15.4</v>
      </c>
      <c r="P24" s="246">
        <v>0</v>
      </c>
      <c r="Q24" s="246">
        <f>ROUND(E24*P24,2)</f>
        <v>0</v>
      </c>
      <c r="R24" s="246" t="s">
        <v>962</v>
      </c>
      <c r="S24" s="246" t="s">
        <v>246</v>
      </c>
      <c r="T24" s="247" t="s">
        <v>247</v>
      </c>
      <c r="U24" s="226">
        <v>3.09789</v>
      </c>
      <c r="V24" s="226">
        <f>ROUND(E24*U24,2)</f>
        <v>44.61</v>
      </c>
      <c r="W24" s="226"/>
      <c r="X24" s="226" t="s">
        <v>945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946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ht="56.25" outlineLevel="1" x14ac:dyDescent="0.2">
      <c r="A25" s="223"/>
      <c r="B25" s="224"/>
      <c r="C25" s="262" t="s">
        <v>963</v>
      </c>
      <c r="D25" s="249"/>
      <c r="E25" s="249"/>
      <c r="F25" s="249"/>
      <c r="G25" s="249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251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48" t="str">
        <f>C25</f>
        <v>hloubení rýh zapažených, šířky do 200 cm, hloubky 2 m, v hornině 3 (včetně příplatku za lepivost), pažení a rozepření rýh příložné (pro jakoukoliv mezerovitost) včetně přepažování rozepření a odstranění, s uložením materiálu do 3 m od okraje výkopu, svislé přemístění výkopku, s naložením přebytku po zásypu (0,08 - 2,22 m3/m rýhy) na dopravní prostředek, s odvozem do 6 km a uložením na skládku, lože pod potrubí z písku a štěrkopísku do 63 mm, dodávka a montáž potrubí z trub PVC hrdlových, obsyp potrubí kamenivem fr. 4-8 mm,  zhutnění, zásyp rýhy vytěženou zeminou, s uložením ve vrstvách, se zhutněním.</v>
      </c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23"/>
      <c r="B26" s="224"/>
      <c r="C26" s="263" t="s">
        <v>948</v>
      </c>
      <c r="D26" s="228"/>
      <c r="E26" s="229">
        <v>7</v>
      </c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16"/>
      <c r="Z26" s="216"/>
      <c r="AA26" s="216"/>
      <c r="AB26" s="216"/>
      <c r="AC26" s="216"/>
      <c r="AD26" s="216"/>
      <c r="AE26" s="216"/>
      <c r="AF26" s="216"/>
      <c r="AG26" s="216" t="s">
        <v>253</v>
      </c>
      <c r="AH26" s="216">
        <v>0</v>
      </c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23"/>
      <c r="B27" s="224"/>
      <c r="C27" s="263" t="s">
        <v>964</v>
      </c>
      <c r="D27" s="228"/>
      <c r="E27" s="229">
        <v>5</v>
      </c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253</v>
      </c>
      <c r="AH27" s="216">
        <v>0</v>
      </c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23"/>
      <c r="B28" s="224"/>
      <c r="C28" s="276" t="s">
        <v>965</v>
      </c>
      <c r="D28" s="274"/>
      <c r="E28" s="275">
        <v>2.4</v>
      </c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253</v>
      </c>
      <c r="AH28" s="216">
        <v>4</v>
      </c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41">
        <v>5</v>
      </c>
      <c r="B29" s="242" t="s">
        <v>966</v>
      </c>
      <c r="C29" s="261" t="s">
        <v>967</v>
      </c>
      <c r="D29" s="243" t="s">
        <v>329</v>
      </c>
      <c r="E29" s="244">
        <v>9.6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6">
        <v>4.6999999999999999E-4</v>
      </c>
      <c r="O29" s="246">
        <f>ROUND(E29*N29,2)</f>
        <v>0</v>
      </c>
      <c r="P29" s="246">
        <v>0</v>
      </c>
      <c r="Q29" s="246">
        <f>ROUND(E29*P29,2)</f>
        <v>0</v>
      </c>
      <c r="R29" s="246" t="s">
        <v>497</v>
      </c>
      <c r="S29" s="246" t="s">
        <v>246</v>
      </c>
      <c r="T29" s="247" t="s">
        <v>247</v>
      </c>
      <c r="U29" s="226">
        <v>0.35899999999999999</v>
      </c>
      <c r="V29" s="226">
        <f>ROUND(E29*U29,2)</f>
        <v>3.45</v>
      </c>
      <c r="W29" s="226"/>
      <c r="X29" s="226" t="s">
        <v>248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249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23"/>
      <c r="B30" s="224"/>
      <c r="C30" s="262" t="s">
        <v>498</v>
      </c>
      <c r="D30" s="249"/>
      <c r="E30" s="249"/>
      <c r="F30" s="249"/>
      <c r="G30" s="249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16"/>
      <c r="Z30" s="216"/>
      <c r="AA30" s="216"/>
      <c r="AB30" s="216"/>
      <c r="AC30" s="216"/>
      <c r="AD30" s="216"/>
      <c r="AE30" s="216"/>
      <c r="AF30" s="216"/>
      <c r="AG30" s="216" t="s">
        <v>251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3" t="s">
        <v>968</v>
      </c>
      <c r="D31" s="228"/>
      <c r="E31" s="229">
        <v>4</v>
      </c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253</v>
      </c>
      <c r="AH31" s="216">
        <v>0</v>
      </c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23"/>
      <c r="B32" s="224"/>
      <c r="C32" s="263" t="s">
        <v>969</v>
      </c>
      <c r="D32" s="228"/>
      <c r="E32" s="229">
        <v>2</v>
      </c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16"/>
      <c r="Z32" s="216"/>
      <c r="AA32" s="216"/>
      <c r="AB32" s="216"/>
      <c r="AC32" s="216"/>
      <c r="AD32" s="216"/>
      <c r="AE32" s="216"/>
      <c r="AF32" s="216"/>
      <c r="AG32" s="216" t="s">
        <v>253</v>
      </c>
      <c r="AH32" s="216">
        <v>0</v>
      </c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23"/>
      <c r="B33" s="224"/>
      <c r="C33" s="263" t="s">
        <v>949</v>
      </c>
      <c r="D33" s="228"/>
      <c r="E33" s="229">
        <v>2</v>
      </c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16"/>
      <c r="Z33" s="216"/>
      <c r="AA33" s="216"/>
      <c r="AB33" s="216"/>
      <c r="AC33" s="216"/>
      <c r="AD33" s="216"/>
      <c r="AE33" s="216"/>
      <c r="AF33" s="216"/>
      <c r="AG33" s="216" t="s">
        <v>253</v>
      </c>
      <c r="AH33" s="216">
        <v>0</v>
      </c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23"/>
      <c r="B34" s="224"/>
      <c r="C34" s="276" t="s">
        <v>950</v>
      </c>
      <c r="D34" s="274"/>
      <c r="E34" s="275">
        <v>1.6</v>
      </c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16"/>
      <c r="Z34" s="216"/>
      <c r="AA34" s="216"/>
      <c r="AB34" s="216"/>
      <c r="AC34" s="216"/>
      <c r="AD34" s="216"/>
      <c r="AE34" s="216"/>
      <c r="AF34" s="216"/>
      <c r="AG34" s="216" t="s">
        <v>253</v>
      </c>
      <c r="AH34" s="216">
        <v>4</v>
      </c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41">
        <v>6</v>
      </c>
      <c r="B35" s="242" t="s">
        <v>970</v>
      </c>
      <c r="C35" s="261" t="s">
        <v>971</v>
      </c>
      <c r="D35" s="243" t="s">
        <v>329</v>
      </c>
      <c r="E35" s="244">
        <v>13.2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6">
        <v>6.9999999999999999E-4</v>
      </c>
      <c r="O35" s="246">
        <f>ROUND(E35*N35,2)</f>
        <v>0.01</v>
      </c>
      <c r="P35" s="246">
        <v>0</v>
      </c>
      <c r="Q35" s="246">
        <f>ROUND(E35*P35,2)</f>
        <v>0</v>
      </c>
      <c r="R35" s="246" t="s">
        <v>497</v>
      </c>
      <c r="S35" s="246" t="s">
        <v>246</v>
      </c>
      <c r="T35" s="247" t="s">
        <v>247</v>
      </c>
      <c r="U35" s="226">
        <v>0.45200000000000001</v>
      </c>
      <c r="V35" s="226">
        <f>ROUND(E35*U35,2)</f>
        <v>5.97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249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23"/>
      <c r="B36" s="224"/>
      <c r="C36" s="262" t="s">
        <v>498</v>
      </c>
      <c r="D36" s="249"/>
      <c r="E36" s="249"/>
      <c r="F36" s="249"/>
      <c r="G36" s="249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16"/>
      <c r="Z36" s="216"/>
      <c r="AA36" s="216"/>
      <c r="AB36" s="216"/>
      <c r="AC36" s="216"/>
      <c r="AD36" s="216"/>
      <c r="AE36" s="216"/>
      <c r="AF36" s="216"/>
      <c r="AG36" s="216" t="s">
        <v>251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23"/>
      <c r="B37" s="224"/>
      <c r="C37" s="263" t="s">
        <v>972</v>
      </c>
      <c r="D37" s="228"/>
      <c r="E37" s="229">
        <v>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16"/>
      <c r="Z37" s="216"/>
      <c r="AA37" s="216"/>
      <c r="AB37" s="216"/>
      <c r="AC37" s="216"/>
      <c r="AD37" s="216"/>
      <c r="AE37" s="216"/>
      <c r="AF37" s="216"/>
      <c r="AG37" s="216" t="s">
        <v>253</v>
      </c>
      <c r="AH37" s="216">
        <v>0</v>
      </c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23"/>
      <c r="B38" s="224"/>
      <c r="C38" s="263" t="s">
        <v>969</v>
      </c>
      <c r="D38" s="228"/>
      <c r="E38" s="229">
        <v>2</v>
      </c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253</v>
      </c>
      <c r="AH38" s="216">
        <v>0</v>
      </c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3" t="s">
        <v>955</v>
      </c>
      <c r="D39" s="228"/>
      <c r="E39" s="229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253</v>
      </c>
      <c r="AH39" s="216">
        <v>0</v>
      </c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76" t="s">
        <v>950</v>
      </c>
      <c r="D40" s="274"/>
      <c r="E40" s="275">
        <v>2.2000000000000002</v>
      </c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253</v>
      </c>
      <c r="AH40" s="216">
        <v>4</v>
      </c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41">
        <v>7</v>
      </c>
      <c r="B41" s="242" t="s">
        <v>973</v>
      </c>
      <c r="C41" s="261" t="s">
        <v>974</v>
      </c>
      <c r="D41" s="243" t="s">
        <v>329</v>
      </c>
      <c r="E41" s="244">
        <v>8.4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6">
        <v>1.31E-3</v>
      </c>
      <c r="O41" s="246">
        <f>ROUND(E41*N41,2)</f>
        <v>0.01</v>
      </c>
      <c r="P41" s="246">
        <v>0</v>
      </c>
      <c r="Q41" s="246">
        <f>ROUND(E41*P41,2)</f>
        <v>0</v>
      </c>
      <c r="R41" s="246" t="s">
        <v>497</v>
      </c>
      <c r="S41" s="246" t="s">
        <v>246</v>
      </c>
      <c r="T41" s="247" t="s">
        <v>247</v>
      </c>
      <c r="U41" s="226">
        <v>0.79700000000000004</v>
      </c>
      <c r="V41" s="226">
        <f>ROUND(E41*U41,2)</f>
        <v>6.69</v>
      </c>
      <c r="W41" s="226"/>
      <c r="X41" s="226" t="s">
        <v>248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249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2" t="s">
        <v>498</v>
      </c>
      <c r="D42" s="249"/>
      <c r="E42" s="249"/>
      <c r="F42" s="249"/>
      <c r="G42" s="249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251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23"/>
      <c r="B43" s="224"/>
      <c r="C43" s="263" t="s">
        <v>975</v>
      </c>
      <c r="D43" s="228"/>
      <c r="E43" s="229">
        <v>7</v>
      </c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6"/>
      <c r="Z43" s="216"/>
      <c r="AA43" s="216"/>
      <c r="AB43" s="216"/>
      <c r="AC43" s="216"/>
      <c r="AD43" s="216"/>
      <c r="AE43" s="216"/>
      <c r="AF43" s="216"/>
      <c r="AG43" s="216" t="s">
        <v>253</v>
      </c>
      <c r="AH43" s="216">
        <v>0</v>
      </c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3" t="s">
        <v>954</v>
      </c>
      <c r="D44" s="228"/>
      <c r="E44" s="229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253</v>
      </c>
      <c r="AH44" s="216">
        <v>0</v>
      </c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3" t="s">
        <v>955</v>
      </c>
      <c r="D45" s="228"/>
      <c r="E45" s="229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253</v>
      </c>
      <c r="AH45" s="216">
        <v>0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23"/>
      <c r="B46" s="224"/>
      <c r="C46" s="276" t="s">
        <v>950</v>
      </c>
      <c r="D46" s="274"/>
      <c r="E46" s="275">
        <v>1.4</v>
      </c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6"/>
      <c r="Z46" s="216"/>
      <c r="AA46" s="216"/>
      <c r="AB46" s="216"/>
      <c r="AC46" s="216"/>
      <c r="AD46" s="216"/>
      <c r="AE46" s="216"/>
      <c r="AF46" s="216"/>
      <c r="AG46" s="216" t="s">
        <v>253</v>
      </c>
      <c r="AH46" s="216">
        <v>4</v>
      </c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ht="22.5" outlineLevel="1" x14ac:dyDescent="0.2">
      <c r="A47" s="241">
        <v>8</v>
      </c>
      <c r="B47" s="242" t="s">
        <v>976</v>
      </c>
      <c r="C47" s="261" t="s">
        <v>977</v>
      </c>
      <c r="D47" s="243" t="s">
        <v>329</v>
      </c>
      <c r="E47" s="244">
        <v>18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6">
        <v>1.0499999999999999E-3</v>
      </c>
      <c r="O47" s="246">
        <f>ROUND(E47*N47,2)</f>
        <v>0.02</v>
      </c>
      <c r="P47" s="246">
        <v>0</v>
      </c>
      <c r="Q47" s="246">
        <f>ROUND(E47*P47,2)</f>
        <v>0</v>
      </c>
      <c r="R47" s="246" t="s">
        <v>497</v>
      </c>
      <c r="S47" s="246" t="s">
        <v>246</v>
      </c>
      <c r="T47" s="247" t="s">
        <v>247</v>
      </c>
      <c r="U47" s="226">
        <v>0.878</v>
      </c>
      <c r="V47" s="226">
        <f>ROUND(E47*U47,2)</f>
        <v>15.8</v>
      </c>
      <c r="W47" s="226"/>
      <c r="X47" s="226" t="s">
        <v>248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249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23"/>
      <c r="B48" s="224"/>
      <c r="C48" s="263" t="s">
        <v>978</v>
      </c>
      <c r="D48" s="228"/>
      <c r="E48" s="229">
        <v>15</v>
      </c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16"/>
      <c r="Z48" s="216"/>
      <c r="AA48" s="216"/>
      <c r="AB48" s="216"/>
      <c r="AC48" s="216"/>
      <c r="AD48" s="216"/>
      <c r="AE48" s="216"/>
      <c r="AF48" s="216"/>
      <c r="AG48" s="216" t="s">
        <v>253</v>
      </c>
      <c r="AH48" s="216">
        <v>0</v>
      </c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76" t="s">
        <v>950</v>
      </c>
      <c r="D49" s="274"/>
      <c r="E49" s="275">
        <v>3</v>
      </c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253</v>
      </c>
      <c r="AH49" s="216">
        <v>4</v>
      </c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41">
        <v>9</v>
      </c>
      <c r="B50" s="242" t="s">
        <v>979</v>
      </c>
      <c r="C50" s="261" t="s">
        <v>980</v>
      </c>
      <c r="D50" s="243" t="s">
        <v>639</v>
      </c>
      <c r="E50" s="244">
        <v>2</v>
      </c>
      <c r="F50" s="245"/>
      <c r="G50" s="246">
        <f>ROUND(E50*F50,2)</f>
        <v>0</v>
      </c>
      <c r="H50" s="245"/>
      <c r="I50" s="246">
        <f>ROUND(E50*H50,2)</f>
        <v>0</v>
      </c>
      <c r="J50" s="245"/>
      <c r="K50" s="246">
        <f>ROUND(E50*J50,2)</f>
        <v>0</v>
      </c>
      <c r="L50" s="246">
        <v>21</v>
      </c>
      <c r="M50" s="246">
        <f>G50*(1+L50/100)</f>
        <v>0</v>
      </c>
      <c r="N50" s="246">
        <v>1.2999999999999999E-4</v>
      </c>
      <c r="O50" s="246">
        <f>ROUND(E50*N50,2)</f>
        <v>0</v>
      </c>
      <c r="P50" s="246">
        <v>0</v>
      </c>
      <c r="Q50" s="246">
        <f>ROUND(E50*P50,2)</f>
        <v>0</v>
      </c>
      <c r="R50" s="246" t="s">
        <v>497</v>
      </c>
      <c r="S50" s="246" t="s">
        <v>246</v>
      </c>
      <c r="T50" s="247" t="s">
        <v>247</v>
      </c>
      <c r="U50" s="226">
        <v>0.33300000000000002</v>
      </c>
      <c r="V50" s="226">
        <f>ROUND(E50*U50,2)</f>
        <v>0.67</v>
      </c>
      <c r="W50" s="226"/>
      <c r="X50" s="226" t="s">
        <v>248</v>
      </c>
      <c r="Y50" s="216"/>
      <c r="Z50" s="216"/>
      <c r="AA50" s="216"/>
      <c r="AB50" s="216"/>
      <c r="AC50" s="216"/>
      <c r="AD50" s="216"/>
      <c r="AE50" s="216"/>
      <c r="AF50" s="216"/>
      <c r="AG50" s="216" t="s">
        <v>249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23"/>
      <c r="B51" s="224"/>
      <c r="C51" s="263" t="s">
        <v>118</v>
      </c>
      <c r="D51" s="228"/>
      <c r="E51" s="229">
        <v>2</v>
      </c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16"/>
      <c r="Z51" s="216"/>
      <c r="AA51" s="216"/>
      <c r="AB51" s="216"/>
      <c r="AC51" s="216"/>
      <c r="AD51" s="216"/>
      <c r="AE51" s="216"/>
      <c r="AF51" s="216"/>
      <c r="AG51" s="216" t="s">
        <v>253</v>
      </c>
      <c r="AH51" s="216">
        <v>0</v>
      </c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41">
        <v>10</v>
      </c>
      <c r="B52" s="242" t="s">
        <v>981</v>
      </c>
      <c r="C52" s="261" t="s">
        <v>982</v>
      </c>
      <c r="D52" s="243" t="s">
        <v>639</v>
      </c>
      <c r="E52" s="244">
        <v>6</v>
      </c>
      <c r="F52" s="245"/>
      <c r="G52" s="246">
        <f>ROUND(E52*F52,2)</f>
        <v>0</v>
      </c>
      <c r="H52" s="245"/>
      <c r="I52" s="246">
        <f>ROUND(E52*H52,2)</f>
        <v>0</v>
      </c>
      <c r="J52" s="245"/>
      <c r="K52" s="246">
        <f>ROUND(E52*J52,2)</f>
        <v>0</v>
      </c>
      <c r="L52" s="246">
        <v>21</v>
      </c>
      <c r="M52" s="246">
        <f>G52*(1+L52/100)</f>
        <v>0</v>
      </c>
      <c r="N52" s="246">
        <v>0</v>
      </c>
      <c r="O52" s="246">
        <f>ROUND(E52*N52,2)</f>
        <v>0</v>
      </c>
      <c r="P52" s="246">
        <v>0</v>
      </c>
      <c r="Q52" s="246">
        <f>ROUND(E52*P52,2)</f>
        <v>0</v>
      </c>
      <c r="R52" s="246" t="s">
        <v>497</v>
      </c>
      <c r="S52" s="246" t="s">
        <v>246</v>
      </c>
      <c r="T52" s="247" t="s">
        <v>247</v>
      </c>
      <c r="U52" s="226">
        <v>0.17399999999999999</v>
      </c>
      <c r="V52" s="226">
        <f>ROUND(E52*U52,2)</f>
        <v>1.04</v>
      </c>
      <c r="W52" s="226"/>
      <c r="X52" s="226" t="s">
        <v>248</v>
      </c>
      <c r="Y52" s="216"/>
      <c r="Z52" s="216"/>
      <c r="AA52" s="216"/>
      <c r="AB52" s="216"/>
      <c r="AC52" s="216"/>
      <c r="AD52" s="216"/>
      <c r="AE52" s="216"/>
      <c r="AF52" s="216"/>
      <c r="AG52" s="216" t="s">
        <v>249</v>
      </c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23"/>
      <c r="B53" s="224"/>
      <c r="C53" s="262" t="s">
        <v>983</v>
      </c>
      <c r="D53" s="249"/>
      <c r="E53" s="249"/>
      <c r="F53" s="249"/>
      <c r="G53" s="249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16"/>
      <c r="Z53" s="216"/>
      <c r="AA53" s="216"/>
      <c r="AB53" s="216"/>
      <c r="AC53" s="216"/>
      <c r="AD53" s="216"/>
      <c r="AE53" s="216"/>
      <c r="AF53" s="216"/>
      <c r="AG53" s="216" t="s">
        <v>251</v>
      </c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outlineLevel="1" x14ac:dyDescent="0.2">
      <c r="A54" s="223"/>
      <c r="B54" s="224"/>
      <c r="C54" s="263" t="s">
        <v>984</v>
      </c>
      <c r="D54" s="228"/>
      <c r="E54" s="229">
        <v>5</v>
      </c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16"/>
      <c r="Z54" s="216"/>
      <c r="AA54" s="216"/>
      <c r="AB54" s="216"/>
      <c r="AC54" s="216"/>
      <c r="AD54" s="216"/>
      <c r="AE54" s="216"/>
      <c r="AF54" s="216"/>
      <c r="AG54" s="216" t="s">
        <v>253</v>
      </c>
      <c r="AH54" s="216">
        <v>5</v>
      </c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outlineLevel="1" x14ac:dyDescent="0.2">
      <c r="A55" s="223"/>
      <c r="B55" s="224"/>
      <c r="C55" s="263" t="s">
        <v>985</v>
      </c>
      <c r="D55" s="228"/>
      <c r="E55" s="229">
        <v>1</v>
      </c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16"/>
      <c r="Z55" s="216"/>
      <c r="AA55" s="216"/>
      <c r="AB55" s="216"/>
      <c r="AC55" s="216"/>
      <c r="AD55" s="216"/>
      <c r="AE55" s="216"/>
      <c r="AF55" s="216"/>
      <c r="AG55" s="216" t="s">
        <v>253</v>
      </c>
      <c r="AH55" s="216">
        <v>5</v>
      </c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41">
        <v>11</v>
      </c>
      <c r="B56" s="242" t="s">
        <v>986</v>
      </c>
      <c r="C56" s="261" t="s">
        <v>987</v>
      </c>
      <c r="D56" s="243" t="s">
        <v>639</v>
      </c>
      <c r="E56" s="244">
        <v>4</v>
      </c>
      <c r="F56" s="245"/>
      <c r="G56" s="246">
        <f>ROUND(E56*F56,2)</f>
        <v>0</v>
      </c>
      <c r="H56" s="245"/>
      <c r="I56" s="246">
        <f>ROUND(E56*H56,2)</f>
        <v>0</v>
      </c>
      <c r="J56" s="245"/>
      <c r="K56" s="246">
        <f>ROUND(E56*J56,2)</f>
        <v>0</v>
      </c>
      <c r="L56" s="246">
        <v>21</v>
      </c>
      <c r="M56" s="246">
        <f>G56*(1+L56/100)</f>
        <v>0</v>
      </c>
      <c r="N56" s="246">
        <v>0</v>
      </c>
      <c r="O56" s="246">
        <f>ROUND(E56*N56,2)</f>
        <v>0</v>
      </c>
      <c r="P56" s="246">
        <v>0</v>
      </c>
      <c r="Q56" s="246">
        <f>ROUND(E56*P56,2)</f>
        <v>0</v>
      </c>
      <c r="R56" s="246" t="s">
        <v>497</v>
      </c>
      <c r="S56" s="246" t="s">
        <v>246</v>
      </c>
      <c r="T56" s="247" t="s">
        <v>247</v>
      </c>
      <c r="U56" s="226">
        <v>0.25900000000000001</v>
      </c>
      <c r="V56" s="226">
        <f>ROUND(E56*U56,2)</f>
        <v>1.04</v>
      </c>
      <c r="W56" s="226"/>
      <c r="X56" s="226" t="s">
        <v>248</v>
      </c>
      <c r="Y56" s="216"/>
      <c r="Z56" s="216"/>
      <c r="AA56" s="216"/>
      <c r="AB56" s="216"/>
      <c r="AC56" s="216"/>
      <c r="AD56" s="216"/>
      <c r="AE56" s="216"/>
      <c r="AF56" s="216"/>
      <c r="AG56" s="216" t="s">
        <v>249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2" t="s">
        <v>983</v>
      </c>
      <c r="D57" s="249"/>
      <c r="E57" s="249"/>
      <c r="F57" s="249"/>
      <c r="G57" s="249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251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3" t="s">
        <v>988</v>
      </c>
      <c r="D58" s="228"/>
      <c r="E58" s="229">
        <v>2</v>
      </c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253</v>
      </c>
      <c r="AH58" s="216">
        <v>5</v>
      </c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23"/>
      <c r="B59" s="224"/>
      <c r="C59" s="263" t="s">
        <v>989</v>
      </c>
      <c r="D59" s="228"/>
      <c r="E59" s="229">
        <v>1</v>
      </c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16"/>
      <c r="Z59" s="216"/>
      <c r="AA59" s="216"/>
      <c r="AB59" s="216"/>
      <c r="AC59" s="216"/>
      <c r="AD59" s="216"/>
      <c r="AE59" s="216"/>
      <c r="AF59" s="216"/>
      <c r="AG59" s="216" t="s">
        <v>253</v>
      </c>
      <c r="AH59" s="216">
        <v>5</v>
      </c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23"/>
      <c r="B60" s="224"/>
      <c r="C60" s="263" t="s">
        <v>990</v>
      </c>
      <c r="D60" s="228"/>
      <c r="E60" s="229">
        <v>1</v>
      </c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16"/>
      <c r="Z60" s="216"/>
      <c r="AA60" s="216"/>
      <c r="AB60" s="216"/>
      <c r="AC60" s="216"/>
      <c r="AD60" s="216"/>
      <c r="AE60" s="216"/>
      <c r="AF60" s="216"/>
      <c r="AG60" s="216" t="s">
        <v>253</v>
      </c>
      <c r="AH60" s="216">
        <v>5</v>
      </c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41">
        <v>12</v>
      </c>
      <c r="B61" s="242" t="s">
        <v>991</v>
      </c>
      <c r="C61" s="261" t="s">
        <v>992</v>
      </c>
      <c r="D61" s="243" t="s">
        <v>512</v>
      </c>
      <c r="E61" s="244">
        <v>1</v>
      </c>
      <c r="F61" s="245"/>
      <c r="G61" s="246">
        <f>ROUND(E61*F61,2)</f>
        <v>0</v>
      </c>
      <c r="H61" s="245"/>
      <c r="I61" s="246">
        <f>ROUND(E61*H61,2)</f>
        <v>0</v>
      </c>
      <c r="J61" s="245"/>
      <c r="K61" s="246">
        <f>ROUND(E61*J61,2)</f>
        <v>0</v>
      </c>
      <c r="L61" s="246">
        <v>21</v>
      </c>
      <c r="M61" s="246">
        <f>G61*(1+L61/100)</f>
        <v>0</v>
      </c>
      <c r="N61" s="246">
        <v>2.4E-2</v>
      </c>
      <c r="O61" s="246">
        <f>ROUND(E61*N61,2)</f>
        <v>0.02</v>
      </c>
      <c r="P61" s="246">
        <v>0</v>
      </c>
      <c r="Q61" s="246">
        <f>ROUND(E61*P61,2)</f>
        <v>0</v>
      </c>
      <c r="R61" s="246"/>
      <c r="S61" s="246" t="s">
        <v>418</v>
      </c>
      <c r="T61" s="247" t="s">
        <v>419</v>
      </c>
      <c r="U61" s="226">
        <v>0</v>
      </c>
      <c r="V61" s="226">
        <f>ROUND(E61*U61,2)</f>
        <v>0</v>
      </c>
      <c r="W61" s="226"/>
      <c r="X61" s="226" t="s">
        <v>248</v>
      </c>
      <c r="Y61" s="216"/>
      <c r="Z61" s="216"/>
      <c r="AA61" s="216"/>
      <c r="AB61" s="216"/>
      <c r="AC61" s="216"/>
      <c r="AD61" s="216"/>
      <c r="AE61" s="216"/>
      <c r="AF61" s="216"/>
      <c r="AG61" s="216" t="s">
        <v>249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23"/>
      <c r="B62" s="224"/>
      <c r="C62" s="263" t="s">
        <v>114</v>
      </c>
      <c r="D62" s="228"/>
      <c r="E62" s="229">
        <v>1</v>
      </c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16"/>
      <c r="Z62" s="216"/>
      <c r="AA62" s="216"/>
      <c r="AB62" s="216"/>
      <c r="AC62" s="216"/>
      <c r="AD62" s="216"/>
      <c r="AE62" s="216"/>
      <c r="AF62" s="216"/>
      <c r="AG62" s="216" t="s">
        <v>253</v>
      </c>
      <c r="AH62" s="216">
        <v>0</v>
      </c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41">
        <v>13</v>
      </c>
      <c r="B63" s="242" t="s">
        <v>993</v>
      </c>
      <c r="C63" s="261" t="s">
        <v>994</v>
      </c>
      <c r="D63" s="243" t="s">
        <v>639</v>
      </c>
      <c r="E63" s="244">
        <v>1</v>
      </c>
      <c r="F63" s="245"/>
      <c r="G63" s="246">
        <f>ROUND(E63*F63,2)</f>
        <v>0</v>
      </c>
      <c r="H63" s="245"/>
      <c r="I63" s="246">
        <f>ROUND(E63*H63,2)</f>
        <v>0</v>
      </c>
      <c r="J63" s="245"/>
      <c r="K63" s="246">
        <f>ROUND(E63*J63,2)</f>
        <v>0</v>
      </c>
      <c r="L63" s="246">
        <v>21</v>
      </c>
      <c r="M63" s="246">
        <f>G63*(1+L63/100)</f>
        <v>0</v>
      </c>
      <c r="N63" s="246">
        <v>6.8000000000000005E-4</v>
      </c>
      <c r="O63" s="246">
        <f>ROUND(E63*N63,2)</f>
        <v>0</v>
      </c>
      <c r="P63" s="246">
        <v>0</v>
      </c>
      <c r="Q63" s="246">
        <f>ROUND(E63*P63,2)</f>
        <v>0</v>
      </c>
      <c r="R63" s="246"/>
      <c r="S63" s="246" t="s">
        <v>418</v>
      </c>
      <c r="T63" s="247" t="s">
        <v>995</v>
      </c>
      <c r="U63" s="226">
        <v>0.35099999999999998</v>
      </c>
      <c r="V63" s="226">
        <f>ROUND(E63*U63,2)</f>
        <v>0.35</v>
      </c>
      <c r="W63" s="226"/>
      <c r="X63" s="226" t="s">
        <v>248</v>
      </c>
      <c r="Y63" s="216"/>
      <c r="Z63" s="216"/>
      <c r="AA63" s="216"/>
      <c r="AB63" s="216"/>
      <c r="AC63" s="216"/>
      <c r="AD63" s="216"/>
      <c r="AE63" s="216"/>
      <c r="AF63" s="216"/>
      <c r="AG63" s="216" t="s">
        <v>249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3" t="s">
        <v>114</v>
      </c>
      <c r="D64" s="228"/>
      <c r="E64" s="229">
        <v>1</v>
      </c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253</v>
      </c>
      <c r="AH64" s="216">
        <v>0</v>
      </c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41">
        <v>14</v>
      </c>
      <c r="B65" s="242" t="s">
        <v>996</v>
      </c>
      <c r="C65" s="261" t="s">
        <v>997</v>
      </c>
      <c r="D65" s="243" t="s">
        <v>639</v>
      </c>
      <c r="E65" s="244">
        <v>1</v>
      </c>
      <c r="F65" s="245"/>
      <c r="G65" s="246">
        <f>ROUND(E65*F65,2)</f>
        <v>0</v>
      </c>
      <c r="H65" s="245"/>
      <c r="I65" s="246">
        <f>ROUND(E65*H65,2)</f>
        <v>0</v>
      </c>
      <c r="J65" s="245"/>
      <c r="K65" s="246">
        <f>ROUND(E65*J65,2)</f>
        <v>0</v>
      </c>
      <c r="L65" s="246">
        <v>21</v>
      </c>
      <c r="M65" s="246">
        <f>G65*(1+L65/100)</f>
        <v>0</v>
      </c>
      <c r="N65" s="246">
        <v>1.2600000000000001E-3</v>
      </c>
      <c r="O65" s="246">
        <f>ROUND(E65*N65,2)</f>
        <v>0</v>
      </c>
      <c r="P65" s="246">
        <v>0</v>
      </c>
      <c r="Q65" s="246">
        <f>ROUND(E65*P65,2)</f>
        <v>0</v>
      </c>
      <c r="R65" s="246"/>
      <c r="S65" s="246" t="s">
        <v>418</v>
      </c>
      <c r="T65" s="247" t="s">
        <v>995</v>
      </c>
      <c r="U65" s="226">
        <v>0.35099999999999998</v>
      </c>
      <c r="V65" s="226">
        <f>ROUND(E65*U65,2)</f>
        <v>0.35</v>
      </c>
      <c r="W65" s="226"/>
      <c r="X65" s="226" t="s">
        <v>248</v>
      </c>
      <c r="Y65" s="216"/>
      <c r="Z65" s="216"/>
      <c r="AA65" s="216"/>
      <c r="AB65" s="216"/>
      <c r="AC65" s="216"/>
      <c r="AD65" s="216"/>
      <c r="AE65" s="216"/>
      <c r="AF65" s="216"/>
      <c r="AG65" s="216" t="s">
        <v>249</v>
      </c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23"/>
      <c r="B66" s="224"/>
      <c r="C66" s="263" t="s">
        <v>114</v>
      </c>
      <c r="D66" s="228"/>
      <c r="E66" s="229">
        <v>1</v>
      </c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16"/>
      <c r="Z66" s="216"/>
      <c r="AA66" s="216"/>
      <c r="AB66" s="216"/>
      <c r="AC66" s="216"/>
      <c r="AD66" s="216"/>
      <c r="AE66" s="216"/>
      <c r="AF66" s="216"/>
      <c r="AG66" s="216" t="s">
        <v>253</v>
      </c>
      <c r="AH66" s="216">
        <v>0</v>
      </c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41">
        <v>15</v>
      </c>
      <c r="B67" s="242" t="s">
        <v>998</v>
      </c>
      <c r="C67" s="261" t="s">
        <v>999</v>
      </c>
      <c r="D67" s="243" t="s">
        <v>329</v>
      </c>
      <c r="E67" s="244">
        <v>130.80000000000001</v>
      </c>
      <c r="F67" s="245"/>
      <c r="G67" s="246">
        <f>ROUND(E67*F67,2)</f>
        <v>0</v>
      </c>
      <c r="H67" s="245"/>
      <c r="I67" s="246">
        <f>ROUND(E67*H67,2)</f>
        <v>0</v>
      </c>
      <c r="J67" s="245"/>
      <c r="K67" s="246">
        <f>ROUND(E67*J67,2)</f>
        <v>0</v>
      </c>
      <c r="L67" s="246">
        <v>21</v>
      </c>
      <c r="M67" s="246">
        <f>G67*(1+L67/100)</f>
        <v>0</v>
      </c>
      <c r="N67" s="246">
        <v>0</v>
      </c>
      <c r="O67" s="246">
        <f>ROUND(E67*N67,2)</f>
        <v>0</v>
      </c>
      <c r="P67" s="246">
        <v>0</v>
      </c>
      <c r="Q67" s="246">
        <f>ROUND(E67*P67,2)</f>
        <v>0</v>
      </c>
      <c r="R67" s="246" t="s">
        <v>497</v>
      </c>
      <c r="S67" s="246" t="s">
        <v>246</v>
      </c>
      <c r="T67" s="247" t="s">
        <v>247</v>
      </c>
      <c r="U67" s="226">
        <v>4.8000000000000001E-2</v>
      </c>
      <c r="V67" s="226">
        <f>ROUND(E67*U67,2)</f>
        <v>6.28</v>
      </c>
      <c r="W67" s="226"/>
      <c r="X67" s="226" t="s">
        <v>248</v>
      </c>
      <c r="Y67" s="216"/>
      <c r="Z67" s="216"/>
      <c r="AA67" s="216"/>
      <c r="AB67" s="216"/>
      <c r="AC67" s="216"/>
      <c r="AD67" s="216"/>
      <c r="AE67" s="216"/>
      <c r="AF67" s="216"/>
      <c r="AG67" s="216" t="s">
        <v>249</v>
      </c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23"/>
      <c r="B68" s="224"/>
      <c r="C68" s="263" t="s">
        <v>1000</v>
      </c>
      <c r="D68" s="228"/>
      <c r="E68" s="229">
        <v>30</v>
      </c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16"/>
      <c r="Z68" s="216"/>
      <c r="AA68" s="216"/>
      <c r="AB68" s="216"/>
      <c r="AC68" s="216"/>
      <c r="AD68" s="216"/>
      <c r="AE68" s="216"/>
      <c r="AF68" s="216"/>
      <c r="AG68" s="216" t="s">
        <v>253</v>
      </c>
      <c r="AH68" s="216">
        <v>5</v>
      </c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3" t="s">
        <v>1001</v>
      </c>
      <c r="D69" s="228"/>
      <c r="E69" s="229">
        <v>24</v>
      </c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253</v>
      </c>
      <c r="AH69" s="216">
        <v>5</v>
      </c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23"/>
      <c r="B70" s="224"/>
      <c r="C70" s="263" t="s">
        <v>1002</v>
      </c>
      <c r="D70" s="228"/>
      <c r="E70" s="229">
        <v>13.2</v>
      </c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16"/>
      <c r="Z70" s="216"/>
      <c r="AA70" s="216"/>
      <c r="AB70" s="216"/>
      <c r="AC70" s="216"/>
      <c r="AD70" s="216"/>
      <c r="AE70" s="216"/>
      <c r="AF70" s="216"/>
      <c r="AG70" s="216" t="s">
        <v>253</v>
      </c>
      <c r="AH70" s="216">
        <v>5</v>
      </c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63" t="s">
        <v>1003</v>
      </c>
      <c r="D71" s="228"/>
      <c r="E71" s="229">
        <v>14.4</v>
      </c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253</v>
      </c>
      <c r="AH71" s="216">
        <v>5</v>
      </c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23"/>
      <c r="B72" s="224"/>
      <c r="C72" s="263" t="s">
        <v>1004</v>
      </c>
      <c r="D72" s="228"/>
      <c r="E72" s="229">
        <v>9.6</v>
      </c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16"/>
      <c r="Z72" s="216"/>
      <c r="AA72" s="216"/>
      <c r="AB72" s="216"/>
      <c r="AC72" s="216"/>
      <c r="AD72" s="216"/>
      <c r="AE72" s="216"/>
      <c r="AF72" s="216"/>
      <c r="AG72" s="216" t="s">
        <v>253</v>
      </c>
      <c r="AH72" s="216">
        <v>5</v>
      </c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outlineLevel="1" x14ac:dyDescent="0.2">
      <c r="A73" s="223"/>
      <c r="B73" s="224"/>
      <c r="C73" s="263" t="s">
        <v>1005</v>
      </c>
      <c r="D73" s="228"/>
      <c r="E73" s="229">
        <v>13.2</v>
      </c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16"/>
      <c r="Z73" s="216"/>
      <c r="AA73" s="216"/>
      <c r="AB73" s="216"/>
      <c r="AC73" s="216"/>
      <c r="AD73" s="216"/>
      <c r="AE73" s="216"/>
      <c r="AF73" s="216"/>
      <c r="AG73" s="216" t="s">
        <v>253</v>
      </c>
      <c r="AH73" s="216">
        <v>5</v>
      </c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23"/>
      <c r="B74" s="224"/>
      <c r="C74" s="263" t="s">
        <v>1006</v>
      </c>
      <c r="D74" s="228"/>
      <c r="E74" s="229">
        <v>8.4</v>
      </c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16"/>
      <c r="Z74" s="216"/>
      <c r="AA74" s="216"/>
      <c r="AB74" s="216"/>
      <c r="AC74" s="216"/>
      <c r="AD74" s="216"/>
      <c r="AE74" s="216"/>
      <c r="AF74" s="216"/>
      <c r="AG74" s="216" t="s">
        <v>253</v>
      </c>
      <c r="AH74" s="216">
        <v>5</v>
      </c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3" t="s">
        <v>1007</v>
      </c>
      <c r="D75" s="228"/>
      <c r="E75" s="229">
        <v>18</v>
      </c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253</v>
      </c>
      <c r="AH75" s="216">
        <v>5</v>
      </c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ht="33.75" outlineLevel="1" x14ac:dyDescent="0.2">
      <c r="A76" s="241">
        <v>16</v>
      </c>
      <c r="B76" s="242" t="s">
        <v>1008</v>
      </c>
      <c r="C76" s="261" t="s">
        <v>1009</v>
      </c>
      <c r="D76" s="243" t="s">
        <v>639</v>
      </c>
      <c r="E76" s="244">
        <v>1</v>
      </c>
      <c r="F76" s="245"/>
      <c r="G76" s="246">
        <f>ROUND(E76*F76,2)</f>
        <v>0</v>
      </c>
      <c r="H76" s="245"/>
      <c r="I76" s="246">
        <f>ROUND(E76*H76,2)</f>
        <v>0</v>
      </c>
      <c r="J76" s="245"/>
      <c r="K76" s="246">
        <f>ROUND(E76*J76,2)</f>
        <v>0</v>
      </c>
      <c r="L76" s="246">
        <v>21</v>
      </c>
      <c r="M76" s="246">
        <f>G76*(1+L76/100)</f>
        <v>0</v>
      </c>
      <c r="N76" s="246">
        <v>7.5000000000000002E-4</v>
      </c>
      <c r="O76" s="246">
        <f>ROUND(E76*N76,2)</f>
        <v>0</v>
      </c>
      <c r="P76" s="246">
        <v>0</v>
      </c>
      <c r="Q76" s="246">
        <f>ROUND(E76*P76,2)</f>
        <v>0</v>
      </c>
      <c r="R76" s="246" t="s">
        <v>497</v>
      </c>
      <c r="S76" s="246" t="s">
        <v>246</v>
      </c>
      <c r="T76" s="247" t="s">
        <v>247</v>
      </c>
      <c r="U76" s="226">
        <v>0.2</v>
      </c>
      <c r="V76" s="226">
        <f>ROUND(E76*U76,2)</f>
        <v>0.2</v>
      </c>
      <c r="W76" s="226"/>
      <c r="X76" s="226" t="s">
        <v>248</v>
      </c>
      <c r="Y76" s="216"/>
      <c r="Z76" s="216"/>
      <c r="AA76" s="216"/>
      <c r="AB76" s="216"/>
      <c r="AC76" s="216"/>
      <c r="AD76" s="216"/>
      <c r="AE76" s="216"/>
      <c r="AF76" s="216"/>
      <c r="AG76" s="216" t="s">
        <v>249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outlineLevel="1" x14ac:dyDescent="0.2">
      <c r="A77" s="223"/>
      <c r="B77" s="224"/>
      <c r="C77" s="263" t="s">
        <v>114</v>
      </c>
      <c r="D77" s="228"/>
      <c r="E77" s="229">
        <v>1</v>
      </c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16"/>
      <c r="Z77" s="216"/>
      <c r="AA77" s="216"/>
      <c r="AB77" s="216"/>
      <c r="AC77" s="216"/>
      <c r="AD77" s="216"/>
      <c r="AE77" s="216"/>
      <c r="AF77" s="216"/>
      <c r="AG77" s="216" t="s">
        <v>253</v>
      </c>
      <c r="AH77" s="216">
        <v>0</v>
      </c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ht="22.5" outlineLevel="1" x14ac:dyDescent="0.2">
      <c r="A78" s="241">
        <v>17</v>
      </c>
      <c r="B78" s="242" t="s">
        <v>1010</v>
      </c>
      <c r="C78" s="261" t="s">
        <v>1011</v>
      </c>
      <c r="D78" s="243" t="s">
        <v>639</v>
      </c>
      <c r="E78" s="244">
        <v>1</v>
      </c>
      <c r="F78" s="245"/>
      <c r="G78" s="246">
        <f>ROUND(E78*F78,2)</f>
        <v>0</v>
      </c>
      <c r="H78" s="245"/>
      <c r="I78" s="246">
        <f>ROUND(E78*H78,2)</f>
        <v>0</v>
      </c>
      <c r="J78" s="245"/>
      <c r="K78" s="246">
        <f>ROUND(E78*J78,2)</f>
        <v>0</v>
      </c>
      <c r="L78" s="246">
        <v>21</v>
      </c>
      <c r="M78" s="246">
        <f>G78*(1+L78/100)</f>
        <v>0</v>
      </c>
      <c r="N78" s="246">
        <v>4.2999999999999999E-4</v>
      </c>
      <c r="O78" s="246">
        <f>ROUND(E78*N78,2)</f>
        <v>0</v>
      </c>
      <c r="P78" s="246">
        <v>0</v>
      </c>
      <c r="Q78" s="246">
        <f>ROUND(E78*P78,2)</f>
        <v>0</v>
      </c>
      <c r="R78" s="246" t="s">
        <v>497</v>
      </c>
      <c r="S78" s="246" t="s">
        <v>246</v>
      </c>
      <c r="T78" s="247" t="s">
        <v>247</v>
      </c>
      <c r="U78" s="226">
        <v>0.08</v>
      </c>
      <c r="V78" s="226">
        <f>ROUND(E78*U78,2)</f>
        <v>0.08</v>
      </c>
      <c r="W78" s="226"/>
      <c r="X78" s="226" t="s">
        <v>248</v>
      </c>
      <c r="Y78" s="216"/>
      <c r="Z78" s="216"/>
      <c r="AA78" s="216"/>
      <c r="AB78" s="216"/>
      <c r="AC78" s="216"/>
      <c r="AD78" s="216"/>
      <c r="AE78" s="216"/>
      <c r="AF78" s="216"/>
      <c r="AG78" s="216" t="s">
        <v>249</v>
      </c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23"/>
      <c r="B79" s="224"/>
      <c r="C79" s="263" t="s">
        <v>1012</v>
      </c>
      <c r="D79" s="228"/>
      <c r="E79" s="229">
        <v>1</v>
      </c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16"/>
      <c r="Z79" s="216"/>
      <c r="AA79" s="216"/>
      <c r="AB79" s="216"/>
      <c r="AC79" s="216"/>
      <c r="AD79" s="216"/>
      <c r="AE79" s="216"/>
      <c r="AF79" s="216"/>
      <c r="AG79" s="216" t="s">
        <v>253</v>
      </c>
      <c r="AH79" s="216">
        <v>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41">
        <v>18</v>
      </c>
      <c r="B80" s="242" t="s">
        <v>507</v>
      </c>
      <c r="C80" s="261" t="s">
        <v>508</v>
      </c>
      <c r="D80" s="243" t="s">
        <v>312</v>
      </c>
      <c r="E80" s="244">
        <v>7.1040000000000006E-2</v>
      </c>
      <c r="F80" s="245"/>
      <c r="G80" s="246">
        <f>ROUND(E80*F80,2)</f>
        <v>0</v>
      </c>
      <c r="H80" s="245"/>
      <c r="I80" s="246">
        <f>ROUND(E80*H80,2)</f>
        <v>0</v>
      </c>
      <c r="J80" s="245"/>
      <c r="K80" s="246">
        <f>ROUND(E80*J80,2)</f>
        <v>0</v>
      </c>
      <c r="L80" s="246">
        <v>21</v>
      </c>
      <c r="M80" s="246">
        <f>G80*(1+L80/100)</f>
        <v>0</v>
      </c>
      <c r="N80" s="246">
        <v>0</v>
      </c>
      <c r="O80" s="246">
        <f>ROUND(E80*N80,2)</f>
        <v>0</v>
      </c>
      <c r="P80" s="246">
        <v>0</v>
      </c>
      <c r="Q80" s="246">
        <f>ROUND(E80*P80,2)</f>
        <v>0</v>
      </c>
      <c r="R80" s="246" t="s">
        <v>497</v>
      </c>
      <c r="S80" s="246" t="s">
        <v>246</v>
      </c>
      <c r="T80" s="247" t="s">
        <v>247</v>
      </c>
      <c r="U80" s="226">
        <v>1.5229999999999999</v>
      </c>
      <c r="V80" s="226">
        <f>ROUND(E80*U80,2)</f>
        <v>0.11</v>
      </c>
      <c r="W80" s="226"/>
      <c r="X80" s="226" t="s">
        <v>492</v>
      </c>
      <c r="Y80" s="216"/>
      <c r="Z80" s="216"/>
      <c r="AA80" s="216"/>
      <c r="AB80" s="216"/>
      <c r="AC80" s="216"/>
      <c r="AD80" s="216"/>
      <c r="AE80" s="216"/>
      <c r="AF80" s="216"/>
      <c r="AG80" s="216" t="s">
        <v>493</v>
      </c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2" t="s">
        <v>509</v>
      </c>
      <c r="D81" s="249"/>
      <c r="E81" s="249"/>
      <c r="F81" s="249"/>
      <c r="G81" s="249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251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x14ac:dyDescent="0.2">
      <c r="A82" s="231" t="s">
        <v>240</v>
      </c>
      <c r="B82" s="232" t="s">
        <v>164</v>
      </c>
      <c r="C82" s="260" t="s">
        <v>165</v>
      </c>
      <c r="D82" s="233"/>
      <c r="E82" s="234"/>
      <c r="F82" s="235"/>
      <c r="G82" s="235">
        <f>SUMIF(AG83:AG159,"&lt;&gt;NOR",G83:G159)</f>
        <v>0</v>
      </c>
      <c r="H82" s="235"/>
      <c r="I82" s="235">
        <f>SUM(I83:I159)</f>
        <v>0</v>
      </c>
      <c r="J82" s="235"/>
      <c r="K82" s="235">
        <f>SUM(K83:K159)</f>
        <v>0</v>
      </c>
      <c r="L82" s="235"/>
      <c r="M82" s="235">
        <f>SUM(M83:M159)</f>
        <v>0</v>
      </c>
      <c r="N82" s="235"/>
      <c r="O82" s="235">
        <f>SUM(O83:O159)</f>
        <v>0.16999999999999998</v>
      </c>
      <c r="P82" s="235"/>
      <c r="Q82" s="235">
        <f>SUM(Q83:Q159)</f>
        <v>0</v>
      </c>
      <c r="R82" s="235"/>
      <c r="S82" s="235"/>
      <c r="T82" s="236"/>
      <c r="U82" s="230"/>
      <c r="V82" s="230">
        <f>SUM(V83:V159)</f>
        <v>115.64</v>
      </c>
      <c r="W82" s="230"/>
      <c r="X82" s="230"/>
      <c r="AG82" t="s">
        <v>241</v>
      </c>
    </row>
    <row r="83" spans="1:60" ht="22.5" outlineLevel="1" x14ac:dyDescent="0.2">
      <c r="A83" s="241">
        <v>19</v>
      </c>
      <c r="B83" s="242" t="s">
        <v>1013</v>
      </c>
      <c r="C83" s="261" t="s">
        <v>1014</v>
      </c>
      <c r="D83" s="243" t="s">
        <v>329</v>
      </c>
      <c r="E83" s="244">
        <v>21.6</v>
      </c>
      <c r="F83" s="245"/>
      <c r="G83" s="246">
        <f>ROUND(E83*F83,2)</f>
        <v>0</v>
      </c>
      <c r="H83" s="245"/>
      <c r="I83" s="246">
        <f>ROUND(E83*H83,2)</f>
        <v>0</v>
      </c>
      <c r="J83" s="245"/>
      <c r="K83" s="246">
        <f>ROUND(E83*J83,2)</f>
        <v>0</v>
      </c>
      <c r="L83" s="246">
        <v>21</v>
      </c>
      <c r="M83" s="246">
        <f>G83*(1+L83/100)</f>
        <v>0</v>
      </c>
      <c r="N83" s="246">
        <v>5.0000000000000001E-4</v>
      </c>
      <c r="O83" s="246">
        <f>ROUND(E83*N83,2)</f>
        <v>0.01</v>
      </c>
      <c r="P83" s="246">
        <v>0</v>
      </c>
      <c r="Q83" s="246">
        <f>ROUND(E83*P83,2)</f>
        <v>0</v>
      </c>
      <c r="R83" s="246" t="s">
        <v>497</v>
      </c>
      <c r="S83" s="246" t="s">
        <v>246</v>
      </c>
      <c r="T83" s="247" t="s">
        <v>247</v>
      </c>
      <c r="U83" s="226">
        <v>0.27889999999999998</v>
      </c>
      <c r="V83" s="226">
        <f>ROUND(E83*U83,2)</f>
        <v>6.02</v>
      </c>
      <c r="W83" s="226"/>
      <c r="X83" s="226" t="s">
        <v>248</v>
      </c>
      <c r="Y83" s="216"/>
      <c r="Z83" s="216"/>
      <c r="AA83" s="216"/>
      <c r="AB83" s="216"/>
      <c r="AC83" s="216"/>
      <c r="AD83" s="216"/>
      <c r="AE83" s="216"/>
      <c r="AF83" s="216"/>
      <c r="AG83" s="216" t="s">
        <v>249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23"/>
      <c r="B84" s="224"/>
      <c r="C84" s="263" t="s">
        <v>1015</v>
      </c>
      <c r="D84" s="228"/>
      <c r="E84" s="229">
        <v>16</v>
      </c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16"/>
      <c r="Z84" s="216"/>
      <c r="AA84" s="216"/>
      <c r="AB84" s="216"/>
      <c r="AC84" s="216"/>
      <c r="AD84" s="216"/>
      <c r="AE84" s="216"/>
      <c r="AF84" s="216"/>
      <c r="AG84" s="216" t="s">
        <v>253</v>
      </c>
      <c r="AH84" s="216">
        <v>0</v>
      </c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23"/>
      <c r="B85" s="224"/>
      <c r="C85" s="263" t="s">
        <v>954</v>
      </c>
      <c r="D85" s="228"/>
      <c r="E85" s="229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16"/>
      <c r="Z85" s="216"/>
      <c r="AA85" s="216"/>
      <c r="AB85" s="216"/>
      <c r="AC85" s="216"/>
      <c r="AD85" s="216"/>
      <c r="AE85" s="216"/>
      <c r="AF85" s="216"/>
      <c r="AG85" s="216" t="s">
        <v>253</v>
      </c>
      <c r="AH85" s="216">
        <v>0</v>
      </c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3" t="s">
        <v>949</v>
      </c>
      <c r="D86" s="228"/>
      <c r="E86" s="229">
        <v>2</v>
      </c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253</v>
      </c>
      <c r="AH86" s="216">
        <v>0</v>
      </c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23"/>
      <c r="B87" s="224"/>
      <c r="C87" s="276" t="s">
        <v>950</v>
      </c>
      <c r="D87" s="274"/>
      <c r="E87" s="275">
        <v>3.6</v>
      </c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16"/>
      <c r="Z87" s="216"/>
      <c r="AA87" s="216"/>
      <c r="AB87" s="216"/>
      <c r="AC87" s="216"/>
      <c r="AD87" s="216"/>
      <c r="AE87" s="216"/>
      <c r="AF87" s="216"/>
      <c r="AG87" s="216" t="s">
        <v>253</v>
      </c>
      <c r="AH87" s="216">
        <v>4</v>
      </c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ht="22.5" outlineLevel="1" x14ac:dyDescent="0.2">
      <c r="A88" s="241">
        <v>20</v>
      </c>
      <c r="B88" s="242" t="s">
        <v>1016</v>
      </c>
      <c r="C88" s="261" t="s">
        <v>1017</v>
      </c>
      <c r="D88" s="243" t="s">
        <v>329</v>
      </c>
      <c r="E88" s="244">
        <v>96</v>
      </c>
      <c r="F88" s="245"/>
      <c r="G88" s="246">
        <f>ROUND(E88*F88,2)</f>
        <v>0</v>
      </c>
      <c r="H88" s="245"/>
      <c r="I88" s="246">
        <f>ROUND(E88*H88,2)</f>
        <v>0</v>
      </c>
      <c r="J88" s="245"/>
      <c r="K88" s="246">
        <f>ROUND(E88*J88,2)</f>
        <v>0</v>
      </c>
      <c r="L88" s="246">
        <v>21</v>
      </c>
      <c r="M88" s="246">
        <f>G88*(1+L88/100)</f>
        <v>0</v>
      </c>
      <c r="N88" s="246">
        <v>6.4000000000000005E-4</v>
      </c>
      <c r="O88" s="246">
        <f>ROUND(E88*N88,2)</f>
        <v>0.06</v>
      </c>
      <c r="P88" s="246">
        <v>0</v>
      </c>
      <c r="Q88" s="246">
        <f>ROUND(E88*P88,2)</f>
        <v>0</v>
      </c>
      <c r="R88" s="246" t="s">
        <v>497</v>
      </c>
      <c r="S88" s="246" t="s">
        <v>246</v>
      </c>
      <c r="T88" s="247" t="s">
        <v>247</v>
      </c>
      <c r="U88" s="226">
        <v>0.29730000000000001</v>
      </c>
      <c r="V88" s="226">
        <f>ROUND(E88*U88,2)</f>
        <v>28.54</v>
      </c>
      <c r="W88" s="226"/>
      <c r="X88" s="226" t="s">
        <v>248</v>
      </c>
      <c r="Y88" s="216"/>
      <c r="Z88" s="216"/>
      <c r="AA88" s="216"/>
      <c r="AB88" s="216"/>
      <c r="AC88" s="216"/>
      <c r="AD88" s="216"/>
      <c r="AE88" s="216"/>
      <c r="AF88" s="216"/>
      <c r="AG88" s="216" t="s">
        <v>249</v>
      </c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outlineLevel="1" x14ac:dyDescent="0.2">
      <c r="A89" s="223"/>
      <c r="B89" s="224"/>
      <c r="C89" s="263" t="s">
        <v>1018</v>
      </c>
      <c r="D89" s="228"/>
      <c r="E89" s="229">
        <v>63</v>
      </c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16"/>
      <c r="Z89" s="216"/>
      <c r="AA89" s="216"/>
      <c r="AB89" s="216"/>
      <c r="AC89" s="216"/>
      <c r="AD89" s="216"/>
      <c r="AE89" s="216"/>
      <c r="AF89" s="216"/>
      <c r="AG89" s="216" t="s">
        <v>253</v>
      </c>
      <c r="AH89" s="216">
        <v>0</v>
      </c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23"/>
      <c r="B90" s="224"/>
      <c r="C90" s="263" t="s">
        <v>1019</v>
      </c>
      <c r="D90" s="228"/>
      <c r="E90" s="229">
        <v>11</v>
      </c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16"/>
      <c r="Z90" s="216"/>
      <c r="AA90" s="216"/>
      <c r="AB90" s="216"/>
      <c r="AC90" s="216"/>
      <c r="AD90" s="216"/>
      <c r="AE90" s="216"/>
      <c r="AF90" s="216"/>
      <c r="AG90" s="216" t="s">
        <v>253</v>
      </c>
      <c r="AH90" s="216">
        <v>0</v>
      </c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3" t="s">
        <v>1020</v>
      </c>
      <c r="D91" s="228"/>
      <c r="E91" s="229">
        <v>6</v>
      </c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253</v>
      </c>
      <c r="AH91" s="216">
        <v>0</v>
      </c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23"/>
      <c r="B92" s="224"/>
      <c r="C92" s="276" t="s">
        <v>950</v>
      </c>
      <c r="D92" s="274"/>
      <c r="E92" s="275">
        <v>16</v>
      </c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16"/>
      <c r="Z92" s="216"/>
      <c r="AA92" s="216"/>
      <c r="AB92" s="216"/>
      <c r="AC92" s="216"/>
      <c r="AD92" s="216"/>
      <c r="AE92" s="216"/>
      <c r="AF92" s="216"/>
      <c r="AG92" s="216" t="s">
        <v>253</v>
      </c>
      <c r="AH92" s="216">
        <v>4</v>
      </c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ht="22.5" outlineLevel="1" x14ac:dyDescent="0.2">
      <c r="A93" s="241">
        <v>21</v>
      </c>
      <c r="B93" s="242" t="s">
        <v>1021</v>
      </c>
      <c r="C93" s="261" t="s">
        <v>1022</v>
      </c>
      <c r="D93" s="243" t="s">
        <v>329</v>
      </c>
      <c r="E93" s="244">
        <v>39.6</v>
      </c>
      <c r="F93" s="245"/>
      <c r="G93" s="246">
        <f>ROUND(E93*F93,2)</f>
        <v>0</v>
      </c>
      <c r="H93" s="245"/>
      <c r="I93" s="246">
        <f>ROUND(E93*H93,2)</f>
        <v>0</v>
      </c>
      <c r="J93" s="245"/>
      <c r="K93" s="246">
        <f>ROUND(E93*J93,2)</f>
        <v>0</v>
      </c>
      <c r="L93" s="246">
        <v>21</v>
      </c>
      <c r="M93" s="246">
        <f>G93*(1+L93/100)</f>
        <v>0</v>
      </c>
      <c r="N93" s="246">
        <v>8.3000000000000001E-4</v>
      </c>
      <c r="O93" s="246">
        <f>ROUND(E93*N93,2)</f>
        <v>0.03</v>
      </c>
      <c r="P93" s="246">
        <v>0</v>
      </c>
      <c r="Q93" s="246">
        <f>ROUND(E93*P93,2)</f>
        <v>0</v>
      </c>
      <c r="R93" s="246" t="s">
        <v>497</v>
      </c>
      <c r="S93" s="246" t="s">
        <v>246</v>
      </c>
      <c r="T93" s="247" t="s">
        <v>247</v>
      </c>
      <c r="U93" s="226">
        <v>0.33279999999999998</v>
      </c>
      <c r="V93" s="226">
        <f>ROUND(E93*U93,2)</f>
        <v>13.18</v>
      </c>
      <c r="W93" s="226"/>
      <c r="X93" s="226" t="s">
        <v>248</v>
      </c>
      <c r="Y93" s="216"/>
      <c r="Z93" s="216"/>
      <c r="AA93" s="216"/>
      <c r="AB93" s="216"/>
      <c r="AC93" s="216"/>
      <c r="AD93" s="216"/>
      <c r="AE93" s="216"/>
      <c r="AF93" s="216"/>
      <c r="AG93" s="216" t="s">
        <v>249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23"/>
      <c r="B94" s="224"/>
      <c r="C94" s="263" t="s">
        <v>1023</v>
      </c>
      <c r="D94" s="228"/>
      <c r="E94" s="229">
        <v>33</v>
      </c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16"/>
      <c r="Z94" s="216"/>
      <c r="AA94" s="216"/>
      <c r="AB94" s="216"/>
      <c r="AC94" s="216"/>
      <c r="AD94" s="216"/>
      <c r="AE94" s="216"/>
      <c r="AF94" s="216"/>
      <c r="AG94" s="216" t="s">
        <v>253</v>
      </c>
      <c r="AH94" s="216">
        <v>0</v>
      </c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outlineLevel="1" x14ac:dyDescent="0.2">
      <c r="A95" s="223"/>
      <c r="B95" s="224"/>
      <c r="C95" s="263" t="s">
        <v>954</v>
      </c>
      <c r="D95" s="228"/>
      <c r="E95" s="229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16"/>
      <c r="Z95" s="216"/>
      <c r="AA95" s="216"/>
      <c r="AB95" s="216"/>
      <c r="AC95" s="216"/>
      <c r="AD95" s="216"/>
      <c r="AE95" s="216"/>
      <c r="AF95" s="216"/>
      <c r="AG95" s="216" t="s">
        <v>253</v>
      </c>
      <c r="AH95" s="216">
        <v>0</v>
      </c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3" t="s">
        <v>955</v>
      </c>
      <c r="D96" s="228"/>
      <c r="E96" s="229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253</v>
      </c>
      <c r="AH96" s="216">
        <v>0</v>
      </c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23"/>
      <c r="B97" s="224"/>
      <c r="C97" s="276" t="s">
        <v>950</v>
      </c>
      <c r="D97" s="274"/>
      <c r="E97" s="275">
        <v>6.6</v>
      </c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16"/>
      <c r="Z97" s="216"/>
      <c r="AA97" s="216"/>
      <c r="AB97" s="216"/>
      <c r="AC97" s="216"/>
      <c r="AD97" s="216"/>
      <c r="AE97" s="216"/>
      <c r="AF97" s="216"/>
      <c r="AG97" s="216" t="s">
        <v>253</v>
      </c>
      <c r="AH97" s="216">
        <v>4</v>
      </c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ht="22.5" outlineLevel="1" x14ac:dyDescent="0.2">
      <c r="A98" s="241">
        <v>22</v>
      </c>
      <c r="B98" s="242" t="s">
        <v>1024</v>
      </c>
      <c r="C98" s="261" t="s">
        <v>1025</v>
      </c>
      <c r="D98" s="243" t="s">
        <v>329</v>
      </c>
      <c r="E98" s="244">
        <v>3.6</v>
      </c>
      <c r="F98" s="245"/>
      <c r="G98" s="246">
        <f>ROUND(E98*F98,2)</f>
        <v>0</v>
      </c>
      <c r="H98" s="245"/>
      <c r="I98" s="246">
        <f>ROUND(E98*H98,2)</f>
        <v>0</v>
      </c>
      <c r="J98" s="245"/>
      <c r="K98" s="246">
        <f>ROUND(E98*J98,2)</f>
        <v>0</v>
      </c>
      <c r="L98" s="246">
        <v>21</v>
      </c>
      <c r="M98" s="246">
        <f>G98*(1+L98/100)</f>
        <v>0</v>
      </c>
      <c r="N98" s="246">
        <v>2.2100000000000002E-3</v>
      </c>
      <c r="O98" s="246">
        <f>ROUND(E98*N98,2)</f>
        <v>0.01</v>
      </c>
      <c r="P98" s="246">
        <v>0</v>
      </c>
      <c r="Q98" s="246">
        <f>ROUND(E98*P98,2)</f>
        <v>0</v>
      </c>
      <c r="R98" s="246" t="s">
        <v>497</v>
      </c>
      <c r="S98" s="246" t="s">
        <v>246</v>
      </c>
      <c r="T98" s="247" t="s">
        <v>247</v>
      </c>
      <c r="U98" s="226">
        <v>0.56179999999999997</v>
      </c>
      <c r="V98" s="226">
        <f>ROUND(E98*U98,2)</f>
        <v>2.02</v>
      </c>
      <c r="W98" s="226"/>
      <c r="X98" s="226" t="s">
        <v>248</v>
      </c>
      <c r="Y98" s="216"/>
      <c r="Z98" s="216"/>
      <c r="AA98" s="216"/>
      <c r="AB98" s="216"/>
      <c r="AC98" s="216"/>
      <c r="AD98" s="216"/>
      <c r="AE98" s="216"/>
      <c r="AF98" s="216"/>
      <c r="AG98" s="216" t="s">
        <v>249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23"/>
      <c r="B99" s="224"/>
      <c r="C99" s="263" t="s">
        <v>958</v>
      </c>
      <c r="D99" s="228"/>
      <c r="E99" s="229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16"/>
      <c r="Z99" s="216"/>
      <c r="AA99" s="216"/>
      <c r="AB99" s="216"/>
      <c r="AC99" s="216"/>
      <c r="AD99" s="216"/>
      <c r="AE99" s="216"/>
      <c r="AF99" s="216"/>
      <c r="AG99" s="216" t="s">
        <v>253</v>
      </c>
      <c r="AH99" s="216">
        <v>0</v>
      </c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outlineLevel="1" x14ac:dyDescent="0.2">
      <c r="A100" s="223"/>
      <c r="B100" s="224"/>
      <c r="C100" s="263" t="s">
        <v>954</v>
      </c>
      <c r="D100" s="228"/>
      <c r="E100" s="229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16"/>
      <c r="Z100" s="216"/>
      <c r="AA100" s="216"/>
      <c r="AB100" s="216"/>
      <c r="AC100" s="216"/>
      <c r="AD100" s="216"/>
      <c r="AE100" s="216"/>
      <c r="AF100" s="216"/>
      <c r="AG100" s="216" t="s">
        <v>253</v>
      </c>
      <c r="AH100" s="216">
        <v>0</v>
      </c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23"/>
      <c r="B101" s="224"/>
      <c r="C101" s="263" t="s">
        <v>1026</v>
      </c>
      <c r="D101" s="228"/>
      <c r="E101" s="229">
        <v>3</v>
      </c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16"/>
      <c r="Z101" s="216"/>
      <c r="AA101" s="216"/>
      <c r="AB101" s="216"/>
      <c r="AC101" s="216"/>
      <c r="AD101" s="216"/>
      <c r="AE101" s="216"/>
      <c r="AF101" s="216"/>
      <c r="AG101" s="216" t="s">
        <v>253</v>
      </c>
      <c r="AH101" s="216">
        <v>0</v>
      </c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23"/>
      <c r="B102" s="224"/>
      <c r="C102" s="276" t="s">
        <v>950</v>
      </c>
      <c r="D102" s="274"/>
      <c r="E102" s="275">
        <v>0.6</v>
      </c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16"/>
      <c r="Z102" s="216"/>
      <c r="AA102" s="216"/>
      <c r="AB102" s="216"/>
      <c r="AC102" s="216"/>
      <c r="AD102" s="216"/>
      <c r="AE102" s="216"/>
      <c r="AF102" s="216"/>
      <c r="AG102" s="216" t="s">
        <v>253</v>
      </c>
      <c r="AH102" s="216">
        <v>4</v>
      </c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ht="33.75" outlineLevel="1" x14ac:dyDescent="0.2">
      <c r="A103" s="241">
        <v>23</v>
      </c>
      <c r="B103" s="242" t="s">
        <v>1027</v>
      </c>
      <c r="C103" s="261" t="s">
        <v>1028</v>
      </c>
      <c r="D103" s="243" t="s">
        <v>329</v>
      </c>
      <c r="E103" s="244">
        <v>21.6</v>
      </c>
      <c r="F103" s="245"/>
      <c r="G103" s="246">
        <f>ROUND(E103*F103,2)</f>
        <v>0</v>
      </c>
      <c r="H103" s="245"/>
      <c r="I103" s="246">
        <f>ROUND(E103*H103,2)</f>
        <v>0</v>
      </c>
      <c r="J103" s="245"/>
      <c r="K103" s="246">
        <f>ROUND(E103*J103,2)</f>
        <v>0</v>
      </c>
      <c r="L103" s="246">
        <v>21</v>
      </c>
      <c r="M103" s="246">
        <f>G103*(1+L103/100)</f>
        <v>0</v>
      </c>
      <c r="N103" s="246">
        <v>3.0000000000000001E-5</v>
      </c>
      <c r="O103" s="246">
        <f>ROUND(E103*N103,2)</f>
        <v>0</v>
      </c>
      <c r="P103" s="246">
        <v>0</v>
      </c>
      <c r="Q103" s="246">
        <f>ROUND(E103*P103,2)</f>
        <v>0</v>
      </c>
      <c r="R103" s="246" t="s">
        <v>497</v>
      </c>
      <c r="S103" s="246" t="s">
        <v>246</v>
      </c>
      <c r="T103" s="247" t="s">
        <v>247</v>
      </c>
      <c r="U103" s="226">
        <v>0.129</v>
      </c>
      <c r="V103" s="226">
        <f>ROUND(E103*U103,2)</f>
        <v>2.79</v>
      </c>
      <c r="W103" s="226"/>
      <c r="X103" s="226" t="s">
        <v>248</v>
      </c>
      <c r="Y103" s="216"/>
      <c r="Z103" s="216"/>
      <c r="AA103" s="216"/>
      <c r="AB103" s="216"/>
      <c r="AC103" s="216"/>
      <c r="AD103" s="216"/>
      <c r="AE103" s="216"/>
      <c r="AF103" s="216"/>
      <c r="AG103" s="216" t="s">
        <v>249</v>
      </c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23"/>
      <c r="B104" s="224"/>
      <c r="C104" s="263" t="s">
        <v>1029</v>
      </c>
      <c r="D104" s="228"/>
      <c r="E104" s="229">
        <v>21.6</v>
      </c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16"/>
      <c r="Z104" s="216"/>
      <c r="AA104" s="216"/>
      <c r="AB104" s="216"/>
      <c r="AC104" s="216"/>
      <c r="AD104" s="216"/>
      <c r="AE104" s="216"/>
      <c r="AF104" s="216"/>
      <c r="AG104" s="216" t="s">
        <v>253</v>
      </c>
      <c r="AH104" s="216">
        <v>5</v>
      </c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ht="33.75" outlineLevel="1" x14ac:dyDescent="0.2">
      <c r="A105" s="241">
        <v>24</v>
      </c>
      <c r="B105" s="242" t="s">
        <v>1030</v>
      </c>
      <c r="C105" s="261" t="s">
        <v>1031</v>
      </c>
      <c r="D105" s="243" t="s">
        <v>329</v>
      </c>
      <c r="E105" s="244">
        <v>96</v>
      </c>
      <c r="F105" s="245"/>
      <c r="G105" s="246">
        <f>ROUND(E105*F105,2)</f>
        <v>0</v>
      </c>
      <c r="H105" s="245"/>
      <c r="I105" s="246">
        <f>ROUND(E105*H105,2)</f>
        <v>0</v>
      </c>
      <c r="J105" s="245"/>
      <c r="K105" s="246">
        <f>ROUND(E105*J105,2)</f>
        <v>0</v>
      </c>
      <c r="L105" s="246">
        <v>21</v>
      </c>
      <c r="M105" s="246">
        <f>G105*(1+L105/100)</f>
        <v>0</v>
      </c>
      <c r="N105" s="246">
        <v>4.0000000000000003E-5</v>
      </c>
      <c r="O105" s="246">
        <f>ROUND(E105*N105,2)</f>
        <v>0</v>
      </c>
      <c r="P105" s="246">
        <v>0</v>
      </c>
      <c r="Q105" s="246">
        <f>ROUND(E105*P105,2)</f>
        <v>0</v>
      </c>
      <c r="R105" s="246" t="s">
        <v>497</v>
      </c>
      <c r="S105" s="246" t="s">
        <v>246</v>
      </c>
      <c r="T105" s="247" t="s">
        <v>247</v>
      </c>
      <c r="U105" s="226">
        <v>0.129</v>
      </c>
      <c r="V105" s="226">
        <f>ROUND(E105*U105,2)</f>
        <v>12.38</v>
      </c>
      <c r="W105" s="226"/>
      <c r="X105" s="226" t="s">
        <v>248</v>
      </c>
      <c r="Y105" s="216"/>
      <c r="Z105" s="216"/>
      <c r="AA105" s="216"/>
      <c r="AB105" s="216"/>
      <c r="AC105" s="216"/>
      <c r="AD105" s="216"/>
      <c r="AE105" s="216"/>
      <c r="AF105" s="216"/>
      <c r="AG105" s="216" t="s">
        <v>249</v>
      </c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</row>
    <row r="106" spans="1:60" outlineLevel="1" x14ac:dyDescent="0.2">
      <c r="A106" s="223"/>
      <c r="B106" s="224"/>
      <c r="C106" s="263" t="s">
        <v>1032</v>
      </c>
      <c r="D106" s="228"/>
      <c r="E106" s="229">
        <v>96</v>
      </c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16"/>
      <c r="Z106" s="216"/>
      <c r="AA106" s="216"/>
      <c r="AB106" s="216"/>
      <c r="AC106" s="216"/>
      <c r="AD106" s="216"/>
      <c r="AE106" s="216"/>
      <c r="AF106" s="216"/>
      <c r="AG106" s="216" t="s">
        <v>253</v>
      </c>
      <c r="AH106" s="216">
        <v>5</v>
      </c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</row>
    <row r="107" spans="1:60" ht="33.75" outlineLevel="1" x14ac:dyDescent="0.2">
      <c r="A107" s="241">
        <v>25</v>
      </c>
      <c r="B107" s="242" t="s">
        <v>1033</v>
      </c>
      <c r="C107" s="261" t="s">
        <v>1034</v>
      </c>
      <c r="D107" s="243" t="s">
        <v>329</v>
      </c>
      <c r="E107" s="244">
        <v>39.6</v>
      </c>
      <c r="F107" s="245"/>
      <c r="G107" s="246">
        <f>ROUND(E107*F107,2)</f>
        <v>0</v>
      </c>
      <c r="H107" s="245"/>
      <c r="I107" s="246">
        <f>ROUND(E107*H107,2)</f>
        <v>0</v>
      </c>
      <c r="J107" s="245"/>
      <c r="K107" s="246">
        <f>ROUND(E107*J107,2)</f>
        <v>0</v>
      </c>
      <c r="L107" s="246">
        <v>21</v>
      </c>
      <c r="M107" s="246">
        <f>G107*(1+L107/100)</f>
        <v>0</v>
      </c>
      <c r="N107" s="246">
        <v>4.0000000000000003E-5</v>
      </c>
      <c r="O107" s="246">
        <f>ROUND(E107*N107,2)</f>
        <v>0</v>
      </c>
      <c r="P107" s="246">
        <v>0</v>
      </c>
      <c r="Q107" s="246">
        <f>ROUND(E107*P107,2)</f>
        <v>0</v>
      </c>
      <c r="R107" s="246" t="s">
        <v>497</v>
      </c>
      <c r="S107" s="246" t="s">
        <v>246</v>
      </c>
      <c r="T107" s="247" t="s">
        <v>247</v>
      </c>
      <c r="U107" s="226">
        <v>0.14399999999999999</v>
      </c>
      <c r="V107" s="226">
        <f>ROUND(E107*U107,2)</f>
        <v>5.7</v>
      </c>
      <c r="W107" s="226"/>
      <c r="X107" s="226" t="s">
        <v>248</v>
      </c>
      <c r="Y107" s="216"/>
      <c r="Z107" s="216"/>
      <c r="AA107" s="216"/>
      <c r="AB107" s="216"/>
      <c r="AC107" s="216"/>
      <c r="AD107" s="216"/>
      <c r="AE107" s="216"/>
      <c r="AF107" s="216"/>
      <c r="AG107" s="216" t="s">
        <v>249</v>
      </c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outlineLevel="1" x14ac:dyDescent="0.2">
      <c r="A108" s="223"/>
      <c r="B108" s="224"/>
      <c r="C108" s="263" t="s">
        <v>1035</v>
      </c>
      <c r="D108" s="228"/>
      <c r="E108" s="229">
        <v>39.6</v>
      </c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16"/>
      <c r="Z108" s="216"/>
      <c r="AA108" s="216"/>
      <c r="AB108" s="216"/>
      <c r="AC108" s="216"/>
      <c r="AD108" s="216"/>
      <c r="AE108" s="216"/>
      <c r="AF108" s="216"/>
      <c r="AG108" s="216" t="s">
        <v>253</v>
      </c>
      <c r="AH108" s="216">
        <v>5</v>
      </c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ht="33.75" outlineLevel="1" x14ac:dyDescent="0.2">
      <c r="A109" s="241">
        <v>26</v>
      </c>
      <c r="B109" s="242" t="s">
        <v>1036</v>
      </c>
      <c r="C109" s="261" t="s">
        <v>1037</v>
      </c>
      <c r="D109" s="243" t="s">
        <v>329</v>
      </c>
      <c r="E109" s="244">
        <v>3.6</v>
      </c>
      <c r="F109" s="245"/>
      <c r="G109" s="246">
        <f>ROUND(E109*F109,2)</f>
        <v>0</v>
      </c>
      <c r="H109" s="245"/>
      <c r="I109" s="246">
        <f>ROUND(E109*H109,2)</f>
        <v>0</v>
      </c>
      <c r="J109" s="245"/>
      <c r="K109" s="246">
        <f>ROUND(E109*J109,2)</f>
        <v>0</v>
      </c>
      <c r="L109" s="246">
        <v>21</v>
      </c>
      <c r="M109" s="246">
        <f>G109*(1+L109/100)</f>
        <v>0</v>
      </c>
      <c r="N109" s="246">
        <v>2.0000000000000001E-4</v>
      </c>
      <c r="O109" s="246">
        <f>ROUND(E109*N109,2)</f>
        <v>0</v>
      </c>
      <c r="P109" s="246">
        <v>0</v>
      </c>
      <c r="Q109" s="246">
        <f>ROUND(E109*P109,2)</f>
        <v>0</v>
      </c>
      <c r="R109" s="246" t="s">
        <v>497</v>
      </c>
      <c r="S109" s="246" t="s">
        <v>246</v>
      </c>
      <c r="T109" s="247" t="s">
        <v>247</v>
      </c>
      <c r="U109" s="226">
        <v>0.2</v>
      </c>
      <c r="V109" s="226">
        <f>ROUND(E109*U109,2)</f>
        <v>0.72</v>
      </c>
      <c r="W109" s="226"/>
      <c r="X109" s="226" t="s">
        <v>248</v>
      </c>
      <c r="Y109" s="216"/>
      <c r="Z109" s="216"/>
      <c r="AA109" s="216"/>
      <c r="AB109" s="216"/>
      <c r="AC109" s="216"/>
      <c r="AD109" s="216"/>
      <c r="AE109" s="216"/>
      <c r="AF109" s="216"/>
      <c r="AG109" s="216" t="s">
        <v>249</v>
      </c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23"/>
      <c r="B110" s="224"/>
      <c r="C110" s="263" t="s">
        <v>1038</v>
      </c>
      <c r="D110" s="228"/>
      <c r="E110" s="229">
        <v>3.6</v>
      </c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16"/>
      <c r="Z110" s="216"/>
      <c r="AA110" s="216"/>
      <c r="AB110" s="216"/>
      <c r="AC110" s="216"/>
      <c r="AD110" s="216"/>
      <c r="AE110" s="216"/>
      <c r="AF110" s="216"/>
      <c r="AG110" s="216" t="s">
        <v>253</v>
      </c>
      <c r="AH110" s="216">
        <v>5</v>
      </c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ht="22.5" outlineLevel="1" x14ac:dyDescent="0.2">
      <c r="A111" s="241">
        <v>27</v>
      </c>
      <c r="B111" s="242" t="s">
        <v>1039</v>
      </c>
      <c r="C111" s="261" t="s">
        <v>1040</v>
      </c>
      <c r="D111" s="243" t="s">
        <v>512</v>
      </c>
      <c r="E111" s="244">
        <v>6</v>
      </c>
      <c r="F111" s="245"/>
      <c r="G111" s="246">
        <f>ROUND(E111*F111,2)</f>
        <v>0</v>
      </c>
      <c r="H111" s="245"/>
      <c r="I111" s="246">
        <f>ROUND(E111*H111,2)</f>
        <v>0</v>
      </c>
      <c r="J111" s="245"/>
      <c r="K111" s="246">
        <f>ROUND(E111*J111,2)</f>
        <v>0</v>
      </c>
      <c r="L111" s="246">
        <v>21</v>
      </c>
      <c r="M111" s="246">
        <f>G111*(1+L111/100)</f>
        <v>0</v>
      </c>
      <c r="N111" s="246">
        <v>3.8999999999999999E-4</v>
      </c>
      <c r="O111" s="246">
        <f>ROUND(E111*N111,2)</f>
        <v>0</v>
      </c>
      <c r="P111" s="246">
        <v>0</v>
      </c>
      <c r="Q111" s="246">
        <f>ROUND(E111*P111,2)</f>
        <v>0</v>
      </c>
      <c r="R111" s="246" t="s">
        <v>497</v>
      </c>
      <c r="S111" s="246" t="s">
        <v>246</v>
      </c>
      <c r="T111" s="247" t="s">
        <v>247</v>
      </c>
      <c r="U111" s="226">
        <v>0.24199999999999999</v>
      </c>
      <c r="V111" s="226">
        <f>ROUND(E111*U111,2)</f>
        <v>1.45</v>
      </c>
      <c r="W111" s="226"/>
      <c r="X111" s="226" t="s">
        <v>248</v>
      </c>
      <c r="Y111" s="216"/>
      <c r="Z111" s="216"/>
      <c r="AA111" s="216"/>
      <c r="AB111" s="216"/>
      <c r="AC111" s="216"/>
      <c r="AD111" s="216"/>
      <c r="AE111" s="216"/>
      <c r="AF111" s="216"/>
      <c r="AG111" s="216" t="s">
        <v>249</v>
      </c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outlineLevel="1" x14ac:dyDescent="0.2">
      <c r="A112" s="223"/>
      <c r="B112" s="224"/>
      <c r="C112" s="263" t="s">
        <v>1041</v>
      </c>
      <c r="D112" s="228"/>
      <c r="E112" s="229">
        <v>6</v>
      </c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16"/>
      <c r="Z112" s="216"/>
      <c r="AA112" s="216"/>
      <c r="AB112" s="216"/>
      <c r="AC112" s="216"/>
      <c r="AD112" s="216"/>
      <c r="AE112" s="216"/>
      <c r="AF112" s="216"/>
      <c r="AG112" s="216" t="s">
        <v>253</v>
      </c>
      <c r="AH112" s="216">
        <v>0</v>
      </c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</row>
    <row r="113" spans="1:60" ht="22.5" outlineLevel="1" x14ac:dyDescent="0.2">
      <c r="A113" s="241">
        <v>28</v>
      </c>
      <c r="B113" s="242" t="s">
        <v>1042</v>
      </c>
      <c r="C113" s="261" t="s">
        <v>1043</v>
      </c>
      <c r="D113" s="243" t="s">
        <v>639</v>
      </c>
      <c r="E113" s="244">
        <v>8</v>
      </c>
      <c r="F113" s="245"/>
      <c r="G113" s="246">
        <f>ROUND(E113*F113,2)</f>
        <v>0</v>
      </c>
      <c r="H113" s="245"/>
      <c r="I113" s="246">
        <f>ROUND(E113*H113,2)</f>
        <v>0</v>
      </c>
      <c r="J113" s="245"/>
      <c r="K113" s="246">
        <f>ROUND(E113*J113,2)</f>
        <v>0</v>
      </c>
      <c r="L113" s="246">
        <v>21</v>
      </c>
      <c r="M113" s="246">
        <f>G113*(1+L113/100)</f>
        <v>0</v>
      </c>
      <c r="N113" s="246">
        <v>3.8999999999999999E-4</v>
      </c>
      <c r="O113" s="246">
        <f>ROUND(E113*N113,2)</f>
        <v>0</v>
      </c>
      <c r="P113" s="246">
        <v>0</v>
      </c>
      <c r="Q113" s="246">
        <f>ROUND(E113*P113,2)</f>
        <v>0</v>
      </c>
      <c r="R113" s="246" t="s">
        <v>497</v>
      </c>
      <c r="S113" s="246" t="s">
        <v>246</v>
      </c>
      <c r="T113" s="247" t="s">
        <v>247</v>
      </c>
      <c r="U113" s="226">
        <v>8.3000000000000004E-2</v>
      </c>
      <c r="V113" s="226">
        <f>ROUND(E113*U113,2)</f>
        <v>0.66</v>
      </c>
      <c r="W113" s="226"/>
      <c r="X113" s="226" t="s">
        <v>248</v>
      </c>
      <c r="Y113" s="216"/>
      <c r="Z113" s="216"/>
      <c r="AA113" s="216"/>
      <c r="AB113" s="216"/>
      <c r="AC113" s="216"/>
      <c r="AD113" s="216"/>
      <c r="AE113" s="216"/>
      <c r="AF113" s="216"/>
      <c r="AG113" s="216" t="s">
        <v>249</v>
      </c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outlineLevel="1" x14ac:dyDescent="0.2">
      <c r="A114" s="223"/>
      <c r="B114" s="224"/>
      <c r="C114" s="263" t="s">
        <v>1044</v>
      </c>
      <c r="D114" s="228"/>
      <c r="E114" s="229">
        <v>6</v>
      </c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16"/>
      <c r="Z114" s="216"/>
      <c r="AA114" s="216"/>
      <c r="AB114" s="216"/>
      <c r="AC114" s="216"/>
      <c r="AD114" s="216"/>
      <c r="AE114" s="216"/>
      <c r="AF114" s="216"/>
      <c r="AG114" s="216" t="s">
        <v>253</v>
      </c>
      <c r="AH114" s="216">
        <v>0</v>
      </c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</row>
    <row r="115" spans="1:60" outlineLevel="1" x14ac:dyDescent="0.2">
      <c r="A115" s="223"/>
      <c r="B115" s="224"/>
      <c r="C115" s="263" t="s">
        <v>1045</v>
      </c>
      <c r="D115" s="228"/>
      <c r="E115" s="229">
        <v>1</v>
      </c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16"/>
      <c r="Z115" s="216"/>
      <c r="AA115" s="216"/>
      <c r="AB115" s="216"/>
      <c r="AC115" s="216"/>
      <c r="AD115" s="216"/>
      <c r="AE115" s="216"/>
      <c r="AF115" s="216"/>
      <c r="AG115" s="216" t="s">
        <v>253</v>
      </c>
      <c r="AH115" s="216">
        <v>0</v>
      </c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</row>
    <row r="116" spans="1:60" outlineLevel="1" x14ac:dyDescent="0.2">
      <c r="A116" s="223"/>
      <c r="B116" s="224"/>
      <c r="C116" s="263" t="s">
        <v>1046</v>
      </c>
      <c r="D116" s="228"/>
      <c r="E116" s="229">
        <v>1</v>
      </c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16"/>
      <c r="Z116" s="216"/>
      <c r="AA116" s="216"/>
      <c r="AB116" s="216"/>
      <c r="AC116" s="216"/>
      <c r="AD116" s="216"/>
      <c r="AE116" s="216"/>
      <c r="AF116" s="216"/>
      <c r="AG116" s="216" t="s">
        <v>253</v>
      </c>
      <c r="AH116" s="216">
        <v>0</v>
      </c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outlineLevel="1" x14ac:dyDescent="0.2">
      <c r="A117" s="241">
        <v>29</v>
      </c>
      <c r="B117" s="242" t="s">
        <v>1047</v>
      </c>
      <c r="C117" s="261" t="s">
        <v>1048</v>
      </c>
      <c r="D117" s="243" t="s">
        <v>639</v>
      </c>
      <c r="E117" s="244">
        <v>4</v>
      </c>
      <c r="F117" s="245"/>
      <c r="G117" s="246">
        <f>ROUND(E117*F117,2)</f>
        <v>0</v>
      </c>
      <c r="H117" s="245"/>
      <c r="I117" s="246">
        <f>ROUND(E117*H117,2)</f>
        <v>0</v>
      </c>
      <c r="J117" s="245"/>
      <c r="K117" s="246">
        <f>ROUND(E117*J117,2)</f>
        <v>0</v>
      </c>
      <c r="L117" s="246">
        <v>21</v>
      </c>
      <c r="M117" s="246">
        <f>G117*(1+L117/100)</f>
        <v>0</v>
      </c>
      <c r="N117" s="246">
        <v>3.1E-4</v>
      </c>
      <c r="O117" s="246">
        <f>ROUND(E117*N117,2)</f>
        <v>0</v>
      </c>
      <c r="P117" s="246">
        <v>0</v>
      </c>
      <c r="Q117" s="246">
        <f>ROUND(E117*P117,2)</f>
        <v>0</v>
      </c>
      <c r="R117" s="246" t="s">
        <v>497</v>
      </c>
      <c r="S117" s="246" t="s">
        <v>246</v>
      </c>
      <c r="T117" s="247" t="s">
        <v>247</v>
      </c>
      <c r="U117" s="226">
        <v>0.20699999999999999</v>
      </c>
      <c r="V117" s="226">
        <f>ROUND(E117*U117,2)</f>
        <v>0.83</v>
      </c>
      <c r="W117" s="226"/>
      <c r="X117" s="226" t="s">
        <v>248</v>
      </c>
      <c r="Y117" s="216"/>
      <c r="Z117" s="216"/>
      <c r="AA117" s="216"/>
      <c r="AB117" s="216"/>
      <c r="AC117" s="216"/>
      <c r="AD117" s="216"/>
      <c r="AE117" s="216"/>
      <c r="AF117" s="216"/>
      <c r="AG117" s="216" t="s">
        <v>249</v>
      </c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</row>
    <row r="118" spans="1:60" outlineLevel="1" x14ac:dyDescent="0.2">
      <c r="A118" s="223"/>
      <c r="B118" s="224"/>
      <c r="C118" s="263" t="s">
        <v>1049</v>
      </c>
      <c r="D118" s="228"/>
      <c r="E118" s="229">
        <v>4</v>
      </c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16"/>
      <c r="Z118" s="216"/>
      <c r="AA118" s="216"/>
      <c r="AB118" s="216"/>
      <c r="AC118" s="216"/>
      <c r="AD118" s="216"/>
      <c r="AE118" s="216"/>
      <c r="AF118" s="216"/>
      <c r="AG118" s="216" t="s">
        <v>253</v>
      </c>
      <c r="AH118" s="216">
        <v>0</v>
      </c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outlineLevel="1" x14ac:dyDescent="0.2">
      <c r="A119" s="223"/>
      <c r="B119" s="224"/>
      <c r="C119" s="263" t="s">
        <v>954</v>
      </c>
      <c r="D119" s="228"/>
      <c r="E119" s="229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16"/>
      <c r="Z119" s="216"/>
      <c r="AA119" s="216"/>
      <c r="AB119" s="216"/>
      <c r="AC119" s="216"/>
      <c r="AD119" s="216"/>
      <c r="AE119" s="216"/>
      <c r="AF119" s="216"/>
      <c r="AG119" s="216" t="s">
        <v>253</v>
      </c>
      <c r="AH119" s="216">
        <v>0</v>
      </c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outlineLevel="1" x14ac:dyDescent="0.2">
      <c r="A120" s="223"/>
      <c r="B120" s="224"/>
      <c r="C120" s="263" t="s">
        <v>955</v>
      </c>
      <c r="D120" s="228"/>
      <c r="E120" s="229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16"/>
      <c r="Z120" s="216"/>
      <c r="AA120" s="216"/>
      <c r="AB120" s="216"/>
      <c r="AC120" s="216"/>
      <c r="AD120" s="216"/>
      <c r="AE120" s="216"/>
      <c r="AF120" s="216"/>
      <c r="AG120" s="216" t="s">
        <v>253</v>
      </c>
      <c r="AH120" s="216">
        <v>0</v>
      </c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</row>
    <row r="121" spans="1:60" outlineLevel="1" x14ac:dyDescent="0.2">
      <c r="A121" s="241">
        <v>30</v>
      </c>
      <c r="B121" s="242" t="s">
        <v>1050</v>
      </c>
      <c r="C121" s="261" t="s">
        <v>1051</v>
      </c>
      <c r="D121" s="243" t="s">
        <v>639</v>
      </c>
      <c r="E121" s="244">
        <v>8</v>
      </c>
      <c r="F121" s="245"/>
      <c r="G121" s="246">
        <f>ROUND(E121*F121,2)</f>
        <v>0</v>
      </c>
      <c r="H121" s="245"/>
      <c r="I121" s="246">
        <f>ROUND(E121*H121,2)</f>
        <v>0</v>
      </c>
      <c r="J121" s="245"/>
      <c r="K121" s="246">
        <f>ROUND(E121*J121,2)</f>
        <v>0</v>
      </c>
      <c r="L121" s="246">
        <v>21</v>
      </c>
      <c r="M121" s="246">
        <f>G121*(1+L121/100)</f>
        <v>0</v>
      </c>
      <c r="N121" s="246">
        <v>4.8000000000000001E-4</v>
      </c>
      <c r="O121" s="246">
        <f>ROUND(E121*N121,2)</f>
        <v>0</v>
      </c>
      <c r="P121" s="246">
        <v>0</v>
      </c>
      <c r="Q121" s="246">
        <f>ROUND(E121*P121,2)</f>
        <v>0</v>
      </c>
      <c r="R121" s="246" t="s">
        <v>497</v>
      </c>
      <c r="S121" s="246" t="s">
        <v>246</v>
      </c>
      <c r="T121" s="247" t="s">
        <v>247</v>
      </c>
      <c r="U121" s="226">
        <v>0.22700000000000001</v>
      </c>
      <c r="V121" s="226">
        <f>ROUND(E121*U121,2)</f>
        <v>1.82</v>
      </c>
      <c r="W121" s="226"/>
      <c r="X121" s="226" t="s">
        <v>248</v>
      </c>
      <c r="Y121" s="216"/>
      <c r="Z121" s="216"/>
      <c r="AA121" s="216"/>
      <c r="AB121" s="216"/>
      <c r="AC121" s="216"/>
      <c r="AD121" s="216"/>
      <c r="AE121" s="216"/>
      <c r="AF121" s="216"/>
      <c r="AG121" s="216" t="s">
        <v>249</v>
      </c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outlineLevel="1" x14ac:dyDescent="0.2">
      <c r="A122" s="223"/>
      <c r="B122" s="224"/>
      <c r="C122" s="263" t="s">
        <v>1052</v>
      </c>
      <c r="D122" s="228"/>
      <c r="E122" s="229">
        <v>7</v>
      </c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16"/>
      <c r="Z122" s="216"/>
      <c r="AA122" s="216"/>
      <c r="AB122" s="216"/>
      <c r="AC122" s="216"/>
      <c r="AD122" s="216"/>
      <c r="AE122" s="216"/>
      <c r="AF122" s="216"/>
      <c r="AG122" s="216" t="s">
        <v>253</v>
      </c>
      <c r="AH122" s="216">
        <v>0</v>
      </c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outlineLevel="1" x14ac:dyDescent="0.2">
      <c r="A123" s="223"/>
      <c r="B123" s="224"/>
      <c r="C123" s="263" t="s">
        <v>1045</v>
      </c>
      <c r="D123" s="228"/>
      <c r="E123" s="229">
        <v>1</v>
      </c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16"/>
      <c r="Z123" s="216"/>
      <c r="AA123" s="216"/>
      <c r="AB123" s="216"/>
      <c r="AC123" s="216"/>
      <c r="AD123" s="216"/>
      <c r="AE123" s="216"/>
      <c r="AF123" s="216"/>
      <c r="AG123" s="216" t="s">
        <v>253</v>
      </c>
      <c r="AH123" s="216">
        <v>0</v>
      </c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</row>
    <row r="124" spans="1:60" outlineLevel="1" x14ac:dyDescent="0.2">
      <c r="A124" s="223"/>
      <c r="B124" s="224"/>
      <c r="C124" s="263" t="s">
        <v>955</v>
      </c>
      <c r="D124" s="228"/>
      <c r="E124" s="229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16"/>
      <c r="Z124" s="216"/>
      <c r="AA124" s="216"/>
      <c r="AB124" s="216"/>
      <c r="AC124" s="216"/>
      <c r="AD124" s="216"/>
      <c r="AE124" s="216"/>
      <c r="AF124" s="216"/>
      <c r="AG124" s="216" t="s">
        <v>253</v>
      </c>
      <c r="AH124" s="216">
        <v>0</v>
      </c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ht="22.5" outlineLevel="1" x14ac:dyDescent="0.2">
      <c r="A125" s="241">
        <v>31</v>
      </c>
      <c r="B125" s="242" t="s">
        <v>1053</v>
      </c>
      <c r="C125" s="261" t="s">
        <v>1054</v>
      </c>
      <c r="D125" s="243" t="s">
        <v>639</v>
      </c>
      <c r="E125" s="244">
        <v>1</v>
      </c>
      <c r="F125" s="245"/>
      <c r="G125" s="246">
        <f>ROUND(E125*F125,2)</f>
        <v>0</v>
      </c>
      <c r="H125" s="245"/>
      <c r="I125" s="246">
        <f>ROUND(E125*H125,2)</f>
        <v>0</v>
      </c>
      <c r="J125" s="245"/>
      <c r="K125" s="246">
        <f>ROUND(E125*J125,2)</f>
        <v>0</v>
      </c>
      <c r="L125" s="246">
        <v>21</v>
      </c>
      <c r="M125" s="246">
        <f>G125*(1+L125/100)</f>
        <v>0</v>
      </c>
      <c r="N125" s="246">
        <v>1.6299999999999999E-3</v>
      </c>
      <c r="O125" s="246">
        <f>ROUND(E125*N125,2)</f>
        <v>0</v>
      </c>
      <c r="P125" s="246">
        <v>0</v>
      </c>
      <c r="Q125" s="246">
        <f>ROUND(E125*P125,2)</f>
        <v>0</v>
      </c>
      <c r="R125" s="246" t="s">
        <v>497</v>
      </c>
      <c r="S125" s="246" t="s">
        <v>246</v>
      </c>
      <c r="T125" s="247" t="s">
        <v>247</v>
      </c>
      <c r="U125" s="226">
        <v>0.42399999999999999</v>
      </c>
      <c r="V125" s="226">
        <f>ROUND(E125*U125,2)</f>
        <v>0.42</v>
      </c>
      <c r="W125" s="226"/>
      <c r="X125" s="226" t="s">
        <v>248</v>
      </c>
      <c r="Y125" s="216"/>
      <c r="Z125" s="216"/>
      <c r="AA125" s="216"/>
      <c r="AB125" s="216"/>
      <c r="AC125" s="216"/>
      <c r="AD125" s="216"/>
      <c r="AE125" s="216"/>
      <c r="AF125" s="216"/>
      <c r="AG125" s="216" t="s">
        <v>249</v>
      </c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</row>
    <row r="126" spans="1:60" outlineLevel="1" x14ac:dyDescent="0.2">
      <c r="A126" s="223"/>
      <c r="B126" s="224"/>
      <c r="C126" s="263" t="s">
        <v>958</v>
      </c>
      <c r="D126" s="228"/>
      <c r="E126" s="229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16"/>
      <c r="Z126" s="216"/>
      <c r="AA126" s="216"/>
      <c r="AB126" s="216"/>
      <c r="AC126" s="216"/>
      <c r="AD126" s="216"/>
      <c r="AE126" s="216"/>
      <c r="AF126" s="216"/>
      <c r="AG126" s="216" t="s">
        <v>253</v>
      </c>
      <c r="AH126" s="216">
        <v>0</v>
      </c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outlineLevel="1" x14ac:dyDescent="0.2">
      <c r="A127" s="223"/>
      <c r="B127" s="224"/>
      <c r="C127" s="263" t="s">
        <v>954</v>
      </c>
      <c r="D127" s="228"/>
      <c r="E127" s="229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16"/>
      <c r="Z127" s="216"/>
      <c r="AA127" s="216"/>
      <c r="AB127" s="216"/>
      <c r="AC127" s="216"/>
      <c r="AD127" s="216"/>
      <c r="AE127" s="216"/>
      <c r="AF127" s="216"/>
      <c r="AG127" s="216" t="s">
        <v>253</v>
      </c>
      <c r="AH127" s="216">
        <v>0</v>
      </c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outlineLevel="1" x14ac:dyDescent="0.2">
      <c r="A128" s="223"/>
      <c r="B128" s="224"/>
      <c r="C128" s="263" t="s">
        <v>1046</v>
      </c>
      <c r="D128" s="228"/>
      <c r="E128" s="229">
        <v>1</v>
      </c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16"/>
      <c r="Z128" s="216"/>
      <c r="AA128" s="216"/>
      <c r="AB128" s="216"/>
      <c r="AC128" s="216"/>
      <c r="AD128" s="216"/>
      <c r="AE128" s="216"/>
      <c r="AF128" s="216"/>
      <c r="AG128" s="216" t="s">
        <v>253</v>
      </c>
      <c r="AH128" s="216">
        <v>0</v>
      </c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</row>
    <row r="129" spans="1:60" outlineLevel="1" x14ac:dyDescent="0.2">
      <c r="A129" s="241">
        <v>32</v>
      </c>
      <c r="B129" s="242" t="s">
        <v>1055</v>
      </c>
      <c r="C129" s="261" t="s">
        <v>1056</v>
      </c>
      <c r="D129" s="243" t="s">
        <v>639</v>
      </c>
      <c r="E129" s="244">
        <v>2</v>
      </c>
      <c r="F129" s="245"/>
      <c r="G129" s="246">
        <f>ROUND(E129*F129,2)</f>
        <v>0</v>
      </c>
      <c r="H129" s="245"/>
      <c r="I129" s="246">
        <f>ROUND(E129*H129,2)</f>
        <v>0</v>
      </c>
      <c r="J129" s="245"/>
      <c r="K129" s="246">
        <f>ROUND(E129*J129,2)</f>
        <v>0</v>
      </c>
      <c r="L129" s="246">
        <v>21</v>
      </c>
      <c r="M129" s="246">
        <f>G129*(1+L129/100)</f>
        <v>0</v>
      </c>
      <c r="N129" s="246">
        <v>2.0000000000000001E-4</v>
      </c>
      <c r="O129" s="246">
        <f>ROUND(E129*N129,2)</f>
        <v>0</v>
      </c>
      <c r="P129" s="246">
        <v>0</v>
      </c>
      <c r="Q129" s="246">
        <f>ROUND(E129*P129,2)</f>
        <v>0</v>
      </c>
      <c r="R129" s="246" t="s">
        <v>497</v>
      </c>
      <c r="S129" s="246" t="s">
        <v>246</v>
      </c>
      <c r="T129" s="247" t="s">
        <v>247</v>
      </c>
      <c r="U129" s="226">
        <v>0.20699999999999999</v>
      </c>
      <c r="V129" s="226">
        <f>ROUND(E129*U129,2)</f>
        <v>0.41</v>
      </c>
      <c r="W129" s="226"/>
      <c r="X129" s="226" t="s">
        <v>248</v>
      </c>
      <c r="Y129" s="216"/>
      <c r="Z129" s="216"/>
      <c r="AA129" s="216"/>
      <c r="AB129" s="216"/>
      <c r="AC129" s="216"/>
      <c r="AD129" s="216"/>
      <c r="AE129" s="216"/>
      <c r="AF129" s="216"/>
      <c r="AG129" s="216" t="s">
        <v>249</v>
      </c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outlineLevel="1" x14ac:dyDescent="0.2">
      <c r="A130" s="223"/>
      <c r="B130" s="224"/>
      <c r="C130" s="263" t="s">
        <v>1057</v>
      </c>
      <c r="D130" s="228"/>
      <c r="E130" s="229">
        <v>2</v>
      </c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16"/>
      <c r="Z130" s="216"/>
      <c r="AA130" s="216"/>
      <c r="AB130" s="216"/>
      <c r="AC130" s="216"/>
      <c r="AD130" s="216"/>
      <c r="AE130" s="216"/>
      <c r="AF130" s="216"/>
      <c r="AG130" s="216" t="s">
        <v>253</v>
      </c>
      <c r="AH130" s="216">
        <v>0</v>
      </c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</row>
    <row r="131" spans="1:60" outlineLevel="1" x14ac:dyDescent="0.2">
      <c r="A131" s="241">
        <v>33</v>
      </c>
      <c r="B131" s="242" t="s">
        <v>1058</v>
      </c>
      <c r="C131" s="261" t="s">
        <v>1059</v>
      </c>
      <c r="D131" s="243" t="s">
        <v>639</v>
      </c>
      <c r="E131" s="244">
        <v>1</v>
      </c>
      <c r="F131" s="245"/>
      <c r="G131" s="246">
        <f>ROUND(E131*F131,2)</f>
        <v>0</v>
      </c>
      <c r="H131" s="245"/>
      <c r="I131" s="246">
        <f>ROUND(E131*H131,2)</f>
        <v>0</v>
      </c>
      <c r="J131" s="245"/>
      <c r="K131" s="246">
        <f>ROUND(E131*J131,2)</f>
        <v>0</v>
      </c>
      <c r="L131" s="246">
        <v>21</v>
      </c>
      <c r="M131" s="246">
        <f>G131*(1+L131/100)</f>
        <v>0</v>
      </c>
      <c r="N131" s="246">
        <v>2.7E-4</v>
      </c>
      <c r="O131" s="246">
        <f>ROUND(E131*N131,2)</f>
        <v>0</v>
      </c>
      <c r="P131" s="246">
        <v>0</v>
      </c>
      <c r="Q131" s="246">
        <f>ROUND(E131*P131,2)</f>
        <v>0</v>
      </c>
      <c r="R131" s="246" t="s">
        <v>497</v>
      </c>
      <c r="S131" s="246" t="s">
        <v>246</v>
      </c>
      <c r="T131" s="247" t="s">
        <v>247</v>
      </c>
      <c r="U131" s="226">
        <v>0.22700000000000001</v>
      </c>
      <c r="V131" s="226">
        <f>ROUND(E131*U131,2)</f>
        <v>0.23</v>
      </c>
      <c r="W131" s="226"/>
      <c r="X131" s="226" t="s">
        <v>248</v>
      </c>
      <c r="Y131" s="216"/>
      <c r="Z131" s="216"/>
      <c r="AA131" s="216"/>
      <c r="AB131" s="216"/>
      <c r="AC131" s="216"/>
      <c r="AD131" s="216"/>
      <c r="AE131" s="216"/>
      <c r="AF131" s="216"/>
      <c r="AG131" s="216" t="s">
        <v>249</v>
      </c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outlineLevel="1" x14ac:dyDescent="0.2">
      <c r="A132" s="223"/>
      <c r="B132" s="224"/>
      <c r="C132" s="263" t="s">
        <v>1060</v>
      </c>
      <c r="D132" s="228"/>
      <c r="E132" s="229">
        <v>1</v>
      </c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16"/>
      <c r="Z132" s="216"/>
      <c r="AA132" s="216"/>
      <c r="AB132" s="216"/>
      <c r="AC132" s="216"/>
      <c r="AD132" s="216"/>
      <c r="AE132" s="216"/>
      <c r="AF132" s="216"/>
      <c r="AG132" s="216" t="s">
        <v>253</v>
      </c>
      <c r="AH132" s="216">
        <v>0</v>
      </c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outlineLevel="1" x14ac:dyDescent="0.2">
      <c r="A133" s="241">
        <v>34</v>
      </c>
      <c r="B133" s="242" t="s">
        <v>1061</v>
      </c>
      <c r="C133" s="261" t="s">
        <v>1062</v>
      </c>
      <c r="D133" s="243" t="s">
        <v>639</v>
      </c>
      <c r="E133" s="244">
        <v>1</v>
      </c>
      <c r="F133" s="245"/>
      <c r="G133" s="246">
        <f>ROUND(E133*F133,2)</f>
        <v>0</v>
      </c>
      <c r="H133" s="245"/>
      <c r="I133" s="246">
        <f>ROUND(E133*H133,2)</f>
        <v>0</v>
      </c>
      <c r="J133" s="245"/>
      <c r="K133" s="246">
        <f>ROUND(E133*J133,2)</f>
        <v>0</v>
      </c>
      <c r="L133" s="246">
        <v>21</v>
      </c>
      <c r="M133" s="246">
        <f>G133*(1+L133/100)</f>
        <v>0</v>
      </c>
      <c r="N133" s="246">
        <v>0</v>
      </c>
      <c r="O133" s="246">
        <f>ROUND(E133*N133,2)</f>
        <v>0</v>
      </c>
      <c r="P133" s="246">
        <v>0</v>
      </c>
      <c r="Q133" s="246">
        <f>ROUND(E133*P133,2)</f>
        <v>0</v>
      </c>
      <c r="R133" s="246" t="s">
        <v>497</v>
      </c>
      <c r="S133" s="246" t="s">
        <v>246</v>
      </c>
      <c r="T133" s="247" t="s">
        <v>247</v>
      </c>
      <c r="U133" s="226">
        <v>0.20699999999999999</v>
      </c>
      <c r="V133" s="226">
        <f>ROUND(E133*U133,2)</f>
        <v>0.21</v>
      </c>
      <c r="W133" s="226"/>
      <c r="X133" s="226" t="s">
        <v>248</v>
      </c>
      <c r="Y133" s="216"/>
      <c r="Z133" s="216"/>
      <c r="AA133" s="216"/>
      <c r="AB133" s="216"/>
      <c r="AC133" s="216"/>
      <c r="AD133" s="216"/>
      <c r="AE133" s="216"/>
      <c r="AF133" s="216"/>
      <c r="AG133" s="216" t="s">
        <v>249</v>
      </c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outlineLevel="1" x14ac:dyDescent="0.2">
      <c r="A134" s="223"/>
      <c r="B134" s="224"/>
      <c r="C134" s="263" t="s">
        <v>1060</v>
      </c>
      <c r="D134" s="228"/>
      <c r="E134" s="229">
        <v>1</v>
      </c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16"/>
      <c r="Z134" s="216"/>
      <c r="AA134" s="216"/>
      <c r="AB134" s="216"/>
      <c r="AC134" s="216"/>
      <c r="AD134" s="216"/>
      <c r="AE134" s="216"/>
      <c r="AF134" s="216"/>
      <c r="AG134" s="216" t="s">
        <v>253</v>
      </c>
      <c r="AH134" s="216">
        <v>0</v>
      </c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outlineLevel="1" x14ac:dyDescent="0.2">
      <c r="A135" s="241">
        <v>35</v>
      </c>
      <c r="B135" s="242" t="s">
        <v>1063</v>
      </c>
      <c r="C135" s="261" t="s">
        <v>1064</v>
      </c>
      <c r="D135" s="243" t="s">
        <v>639</v>
      </c>
      <c r="E135" s="244">
        <v>1</v>
      </c>
      <c r="F135" s="245"/>
      <c r="G135" s="246">
        <f>ROUND(E135*F135,2)</f>
        <v>0</v>
      </c>
      <c r="H135" s="245"/>
      <c r="I135" s="246">
        <f>ROUND(E135*H135,2)</f>
        <v>0</v>
      </c>
      <c r="J135" s="245"/>
      <c r="K135" s="246">
        <f>ROUND(E135*J135,2)</f>
        <v>0</v>
      </c>
      <c r="L135" s="246">
        <v>21</v>
      </c>
      <c r="M135" s="246">
        <f>G135*(1+L135/100)</f>
        <v>0</v>
      </c>
      <c r="N135" s="246">
        <v>0</v>
      </c>
      <c r="O135" s="246">
        <f>ROUND(E135*N135,2)</f>
        <v>0</v>
      </c>
      <c r="P135" s="246">
        <v>0</v>
      </c>
      <c r="Q135" s="246">
        <f>ROUND(E135*P135,2)</f>
        <v>0</v>
      </c>
      <c r="R135" s="246" t="s">
        <v>497</v>
      </c>
      <c r="S135" s="246" t="s">
        <v>246</v>
      </c>
      <c r="T135" s="247" t="s">
        <v>247</v>
      </c>
      <c r="U135" s="226">
        <v>0.22700000000000001</v>
      </c>
      <c r="V135" s="226">
        <f>ROUND(E135*U135,2)</f>
        <v>0.23</v>
      </c>
      <c r="W135" s="226"/>
      <c r="X135" s="226" t="s">
        <v>248</v>
      </c>
      <c r="Y135" s="216"/>
      <c r="Z135" s="216"/>
      <c r="AA135" s="216"/>
      <c r="AB135" s="216"/>
      <c r="AC135" s="216"/>
      <c r="AD135" s="216"/>
      <c r="AE135" s="216"/>
      <c r="AF135" s="216"/>
      <c r="AG135" s="216" t="s">
        <v>249</v>
      </c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outlineLevel="1" x14ac:dyDescent="0.2">
      <c r="A136" s="223"/>
      <c r="B136" s="224"/>
      <c r="C136" s="263" t="s">
        <v>1060</v>
      </c>
      <c r="D136" s="228"/>
      <c r="E136" s="229">
        <v>1</v>
      </c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16"/>
      <c r="Z136" s="216"/>
      <c r="AA136" s="216"/>
      <c r="AB136" s="216"/>
      <c r="AC136" s="216"/>
      <c r="AD136" s="216"/>
      <c r="AE136" s="216"/>
      <c r="AF136" s="216"/>
      <c r="AG136" s="216" t="s">
        <v>253</v>
      </c>
      <c r="AH136" s="216">
        <v>0</v>
      </c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outlineLevel="1" x14ac:dyDescent="0.2">
      <c r="A137" s="241">
        <v>36</v>
      </c>
      <c r="B137" s="242" t="s">
        <v>1065</v>
      </c>
      <c r="C137" s="261" t="s">
        <v>1066</v>
      </c>
      <c r="D137" s="243" t="s">
        <v>639</v>
      </c>
      <c r="E137" s="244">
        <v>3</v>
      </c>
      <c r="F137" s="245"/>
      <c r="G137" s="246">
        <f>ROUND(E137*F137,2)</f>
        <v>0</v>
      </c>
      <c r="H137" s="245"/>
      <c r="I137" s="246">
        <f>ROUND(E137*H137,2)</f>
        <v>0</v>
      </c>
      <c r="J137" s="245"/>
      <c r="K137" s="246">
        <f>ROUND(E137*J137,2)</f>
        <v>0</v>
      </c>
      <c r="L137" s="246">
        <v>21</v>
      </c>
      <c r="M137" s="246">
        <f>G137*(1+L137/100)</f>
        <v>0</v>
      </c>
      <c r="N137" s="246">
        <v>1.5E-3</v>
      </c>
      <c r="O137" s="246">
        <f>ROUND(E137*N137,2)</f>
        <v>0</v>
      </c>
      <c r="P137" s="246">
        <v>0</v>
      </c>
      <c r="Q137" s="246">
        <f>ROUND(E137*P137,2)</f>
        <v>0</v>
      </c>
      <c r="R137" s="246" t="s">
        <v>497</v>
      </c>
      <c r="S137" s="246" t="s">
        <v>246</v>
      </c>
      <c r="T137" s="247" t="s">
        <v>247</v>
      </c>
      <c r="U137" s="226">
        <v>0.16500000000000001</v>
      </c>
      <c r="V137" s="226">
        <f>ROUND(E137*U137,2)</f>
        <v>0.5</v>
      </c>
      <c r="W137" s="226"/>
      <c r="X137" s="226" t="s">
        <v>248</v>
      </c>
      <c r="Y137" s="216"/>
      <c r="Z137" s="216"/>
      <c r="AA137" s="216"/>
      <c r="AB137" s="216"/>
      <c r="AC137" s="216"/>
      <c r="AD137" s="216"/>
      <c r="AE137" s="216"/>
      <c r="AF137" s="216"/>
      <c r="AG137" s="216" t="s">
        <v>249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outlineLevel="1" x14ac:dyDescent="0.2">
      <c r="A138" s="223"/>
      <c r="B138" s="224"/>
      <c r="C138" s="263" t="s">
        <v>1067</v>
      </c>
      <c r="D138" s="228"/>
      <c r="E138" s="229">
        <v>3</v>
      </c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16"/>
      <c r="Z138" s="216"/>
      <c r="AA138" s="216"/>
      <c r="AB138" s="216"/>
      <c r="AC138" s="216"/>
      <c r="AD138" s="216"/>
      <c r="AE138" s="216"/>
      <c r="AF138" s="216"/>
      <c r="AG138" s="216" t="s">
        <v>253</v>
      </c>
      <c r="AH138" s="216">
        <v>0</v>
      </c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outlineLevel="1" x14ac:dyDescent="0.2">
      <c r="A139" s="241">
        <v>37</v>
      </c>
      <c r="B139" s="242" t="s">
        <v>1068</v>
      </c>
      <c r="C139" s="261" t="s">
        <v>1069</v>
      </c>
      <c r="D139" s="243" t="s">
        <v>512</v>
      </c>
      <c r="E139" s="244">
        <v>2</v>
      </c>
      <c r="F139" s="245"/>
      <c r="G139" s="246">
        <f>ROUND(E139*F139,2)</f>
        <v>0</v>
      </c>
      <c r="H139" s="245"/>
      <c r="I139" s="246">
        <f>ROUND(E139*H139,2)</f>
        <v>0</v>
      </c>
      <c r="J139" s="245"/>
      <c r="K139" s="246">
        <f>ROUND(E139*J139,2)</f>
        <v>0</v>
      </c>
      <c r="L139" s="246">
        <v>21</v>
      </c>
      <c r="M139" s="246">
        <f>G139*(1+L139/100)</f>
        <v>0</v>
      </c>
      <c r="N139" s="246">
        <v>1.1639999999999999E-2</v>
      </c>
      <c r="O139" s="246">
        <f>ROUND(E139*N139,2)</f>
        <v>0.02</v>
      </c>
      <c r="P139" s="246">
        <v>0</v>
      </c>
      <c r="Q139" s="246">
        <f>ROUND(E139*P139,2)</f>
        <v>0</v>
      </c>
      <c r="R139" s="246" t="s">
        <v>497</v>
      </c>
      <c r="S139" s="246" t="s">
        <v>246</v>
      </c>
      <c r="T139" s="247" t="s">
        <v>247</v>
      </c>
      <c r="U139" s="226">
        <v>1.2909999999999999</v>
      </c>
      <c r="V139" s="226">
        <f>ROUND(E139*U139,2)</f>
        <v>2.58</v>
      </c>
      <c r="W139" s="226"/>
      <c r="X139" s="226" t="s">
        <v>248</v>
      </c>
      <c r="Y139" s="216"/>
      <c r="Z139" s="216"/>
      <c r="AA139" s="216"/>
      <c r="AB139" s="216"/>
      <c r="AC139" s="216"/>
      <c r="AD139" s="216"/>
      <c r="AE139" s="216"/>
      <c r="AF139" s="216"/>
      <c r="AG139" s="216" t="s">
        <v>249</v>
      </c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23"/>
      <c r="B140" s="224"/>
      <c r="C140" s="263" t="s">
        <v>118</v>
      </c>
      <c r="D140" s="228"/>
      <c r="E140" s="229">
        <v>2</v>
      </c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16"/>
      <c r="Z140" s="216"/>
      <c r="AA140" s="216"/>
      <c r="AB140" s="216"/>
      <c r="AC140" s="216"/>
      <c r="AD140" s="216"/>
      <c r="AE140" s="216"/>
      <c r="AF140" s="216"/>
      <c r="AG140" s="216" t="s">
        <v>253</v>
      </c>
      <c r="AH140" s="216">
        <v>0</v>
      </c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outlineLevel="1" x14ac:dyDescent="0.2">
      <c r="A141" s="241">
        <v>38</v>
      </c>
      <c r="B141" s="242" t="s">
        <v>1070</v>
      </c>
      <c r="C141" s="261" t="s">
        <v>1071</v>
      </c>
      <c r="D141" s="243" t="s">
        <v>639</v>
      </c>
      <c r="E141" s="244">
        <v>20</v>
      </c>
      <c r="F141" s="245"/>
      <c r="G141" s="246">
        <f>ROUND(E141*F141,2)</f>
        <v>0</v>
      </c>
      <c r="H141" s="245"/>
      <c r="I141" s="246">
        <f>ROUND(E141*H141,2)</f>
        <v>0</v>
      </c>
      <c r="J141" s="245"/>
      <c r="K141" s="246">
        <f>ROUND(E141*J141,2)</f>
        <v>0</v>
      </c>
      <c r="L141" s="246">
        <v>21</v>
      </c>
      <c r="M141" s="246">
        <f>G141*(1+L141/100)</f>
        <v>0</v>
      </c>
      <c r="N141" s="246">
        <v>0</v>
      </c>
      <c r="O141" s="246">
        <f>ROUND(E141*N141,2)</f>
        <v>0</v>
      </c>
      <c r="P141" s="246">
        <v>0</v>
      </c>
      <c r="Q141" s="246">
        <f>ROUND(E141*P141,2)</f>
        <v>0</v>
      </c>
      <c r="R141" s="246" t="s">
        <v>497</v>
      </c>
      <c r="S141" s="246" t="s">
        <v>246</v>
      </c>
      <c r="T141" s="247" t="s">
        <v>247</v>
      </c>
      <c r="U141" s="226">
        <v>0.42499999999999999</v>
      </c>
      <c r="V141" s="226">
        <f>ROUND(E141*U141,2)</f>
        <v>8.5</v>
      </c>
      <c r="W141" s="226"/>
      <c r="X141" s="226" t="s">
        <v>248</v>
      </c>
      <c r="Y141" s="216"/>
      <c r="Z141" s="216"/>
      <c r="AA141" s="216"/>
      <c r="AB141" s="216"/>
      <c r="AC141" s="216"/>
      <c r="AD141" s="216"/>
      <c r="AE141" s="216"/>
      <c r="AF141" s="216"/>
      <c r="AG141" s="216" t="s">
        <v>249</v>
      </c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23"/>
      <c r="B142" s="224"/>
      <c r="C142" s="263" t="s">
        <v>1072</v>
      </c>
      <c r="D142" s="228"/>
      <c r="E142" s="229">
        <v>14</v>
      </c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16"/>
      <c r="Z142" s="216"/>
      <c r="AA142" s="216"/>
      <c r="AB142" s="216"/>
      <c r="AC142" s="216"/>
      <c r="AD142" s="216"/>
      <c r="AE142" s="216"/>
      <c r="AF142" s="216"/>
      <c r="AG142" s="216" t="s">
        <v>253</v>
      </c>
      <c r="AH142" s="216">
        <v>5</v>
      </c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23"/>
      <c r="B143" s="224"/>
      <c r="C143" s="263" t="s">
        <v>1073</v>
      </c>
      <c r="D143" s="228"/>
      <c r="E143" s="229">
        <v>6</v>
      </c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16"/>
      <c r="Z143" s="216"/>
      <c r="AA143" s="216"/>
      <c r="AB143" s="216"/>
      <c r="AC143" s="216"/>
      <c r="AD143" s="216"/>
      <c r="AE143" s="216"/>
      <c r="AF143" s="216"/>
      <c r="AG143" s="216" t="s">
        <v>253</v>
      </c>
      <c r="AH143" s="216">
        <v>5</v>
      </c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ht="22.5" outlineLevel="1" x14ac:dyDescent="0.2">
      <c r="A144" s="241">
        <v>39</v>
      </c>
      <c r="B144" s="242" t="s">
        <v>1074</v>
      </c>
      <c r="C144" s="261" t="s">
        <v>1075</v>
      </c>
      <c r="D144" s="243" t="s">
        <v>639</v>
      </c>
      <c r="E144" s="244">
        <v>14</v>
      </c>
      <c r="F144" s="245"/>
      <c r="G144" s="246">
        <f>ROUND(E144*F144,2)</f>
        <v>0</v>
      </c>
      <c r="H144" s="245"/>
      <c r="I144" s="246">
        <f>ROUND(E144*H144,2)</f>
        <v>0</v>
      </c>
      <c r="J144" s="245"/>
      <c r="K144" s="246">
        <f>ROUND(E144*J144,2)</f>
        <v>0</v>
      </c>
      <c r="L144" s="246">
        <v>21</v>
      </c>
      <c r="M144" s="246">
        <f>G144*(1+L144/100)</f>
        <v>0</v>
      </c>
      <c r="N144" s="246">
        <v>6.3000000000000003E-4</v>
      </c>
      <c r="O144" s="246">
        <f>ROUND(E144*N144,2)</f>
        <v>0.01</v>
      </c>
      <c r="P144" s="246">
        <v>0</v>
      </c>
      <c r="Q144" s="246">
        <f>ROUND(E144*P144,2)</f>
        <v>0</v>
      </c>
      <c r="R144" s="246" t="s">
        <v>497</v>
      </c>
      <c r="S144" s="246" t="s">
        <v>246</v>
      </c>
      <c r="T144" s="247" t="s">
        <v>247</v>
      </c>
      <c r="U144" s="226">
        <v>0.27200000000000002</v>
      </c>
      <c r="V144" s="226">
        <f>ROUND(E144*U144,2)</f>
        <v>3.81</v>
      </c>
      <c r="W144" s="226"/>
      <c r="X144" s="226" t="s">
        <v>248</v>
      </c>
      <c r="Y144" s="216"/>
      <c r="Z144" s="216"/>
      <c r="AA144" s="216"/>
      <c r="AB144" s="216"/>
      <c r="AC144" s="216"/>
      <c r="AD144" s="216"/>
      <c r="AE144" s="216"/>
      <c r="AF144" s="216"/>
      <c r="AG144" s="216" t="s">
        <v>249</v>
      </c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23"/>
      <c r="B145" s="224"/>
      <c r="C145" s="263" t="s">
        <v>1076</v>
      </c>
      <c r="D145" s="228"/>
      <c r="E145" s="229">
        <v>14</v>
      </c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16"/>
      <c r="Z145" s="216"/>
      <c r="AA145" s="216"/>
      <c r="AB145" s="216"/>
      <c r="AC145" s="216"/>
      <c r="AD145" s="216"/>
      <c r="AE145" s="216"/>
      <c r="AF145" s="216"/>
      <c r="AG145" s="216" t="s">
        <v>253</v>
      </c>
      <c r="AH145" s="216">
        <v>5</v>
      </c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ht="22.5" outlineLevel="1" x14ac:dyDescent="0.2">
      <c r="A146" s="241">
        <v>40</v>
      </c>
      <c r="B146" s="242" t="s">
        <v>1077</v>
      </c>
      <c r="C146" s="261" t="s">
        <v>1078</v>
      </c>
      <c r="D146" s="243" t="s">
        <v>1079</v>
      </c>
      <c r="E146" s="244">
        <v>3</v>
      </c>
      <c r="F146" s="245"/>
      <c r="G146" s="246">
        <f>ROUND(E146*F146,2)</f>
        <v>0</v>
      </c>
      <c r="H146" s="245"/>
      <c r="I146" s="246">
        <f>ROUND(E146*H146,2)</f>
        <v>0</v>
      </c>
      <c r="J146" s="245"/>
      <c r="K146" s="246">
        <f>ROUND(E146*J146,2)</f>
        <v>0</v>
      </c>
      <c r="L146" s="246">
        <v>21</v>
      </c>
      <c r="M146" s="246">
        <f>G146*(1+L146/100)</f>
        <v>0</v>
      </c>
      <c r="N146" s="246">
        <v>1.48E-3</v>
      </c>
      <c r="O146" s="246">
        <f>ROUND(E146*N146,2)</f>
        <v>0</v>
      </c>
      <c r="P146" s="246">
        <v>0</v>
      </c>
      <c r="Q146" s="246">
        <f>ROUND(E146*P146,2)</f>
        <v>0</v>
      </c>
      <c r="R146" s="246" t="s">
        <v>497</v>
      </c>
      <c r="S146" s="246" t="s">
        <v>246</v>
      </c>
      <c r="T146" s="247" t="s">
        <v>247</v>
      </c>
      <c r="U146" s="226">
        <v>0.54</v>
      </c>
      <c r="V146" s="226">
        <f>ROUND(E146*U146,2)</f>
        <v>1.62</v>
      </c>
      <c r="W146" s="226"/>
      <c r="X146" s="226" t="s">
        <v>248</v>
      </c>
      <c r="Y146" s="216"/>
      <c r="Z146" s="216"/>
      <c r="AA146" s="216"/>
      <c r="AB146" s="216"/>
      <c r="AC146" s="216"/>
      <c r="AD146" s="216"/>
      <c r="AE146" s="216"/>
      <c r="AF146" s="216"/>
      <c r="AG146" s="216" t="s">
        <v>249</v>
      </c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23"/>
      <c r="B147" s="224"/>
      <c r="C147" s="263" t="s">
        <v>988</v>
      </c>
      <c r="D147" s="228"/>
      <c r="E147" s="229">
        <v>2</v>
      </c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16"/>
      <c r="Z147" s="216"/>
      <c r="AA147" s="216"/>
      <c r="AB147" s="216"/>
      <c r="AC147" s="216"/>
      <c r="AD147" s="216"/>
      <c r="AE147" s="216"/>
      <c r="AF147" s="216"/>
      <c r="AG147" s="216" t="s">
        <v>253</v>
      </c>
      <c r="AH147" s="216">
        <v>5</v>
      </c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23"/>
      <c r="B148" s="224"/>
      <c r="C148" s="263" t="s">
        <v>1080</v>
      </c>
      <c r="D148" s="228"/>
      <c r="E148" s="229">
        <v>1</v>
      </c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16"/>
      <c r="Z148" s="216"/>
      <c r="AA148" s="216"/>
      <c r="AB148" s="216"/>
      <c r="AC148" s="216"/>
      <c r="AD148" s="216"/>
      <c r="AE148" s="216"/>
      <c r="AF148" s="216"/>
      <c r="AG148" s="216" t="s">
        <v>253</v>
      </c>
      <c r="AH148" s="216">
        <v>5</v>
      </c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41">
        <v>41</v>
      </c>
      <c r="B149" s="242" t="s">
        <v>1081</v>
      </c>
      <c r="C149" s="261" t="s">
        <v>1082</v>
      </c>
      <c r="D149" s="243" t="s">
        <v>329</v>
      </c>
      <c r="E149" s="244">
        <v>160.80000000000001</v>
      </c>
      <c r="F149" s="245"/>
      <c r="G149" s="246">
        <f>ROUND(E149*F149,2)</f>
        <v>0</v>
      </c>
      <c r="H149" s="245"/>
      <c r="I149" s="246">
        <f>ROUND(E149*H149,2)</f>
        <v>0</v>
      </c>
      <c r="J149" s="245"/>
      <c r="K149" s="246">
        <f>ROUND(E149*J149,2)</f>
        <v>0</v>
      </c>
      <c r="L149" s="246">
        <v>21</v>
      </c>
      <c r="M149" s="246">
        <f>G149*(1+L149/100)</f>
        <v>0</v>
      </c>
      <c r="N149" s="246">
        <v>1.8000000000000001E-4</v>
      </c>
      <c r="O149" s="246">
        <f>ROUND(E149*N149,2)</f>
        <v>0.03</v>
      </c>
      <c r="P149" s="246">
        <v>0</v>
      </c>
      <c r="Q149" s="246">
        <f>ROUND(E149*P149,2)</f>
        <v>0</v>
      </c>
      <c r="R149" s="246" t="s">
        <v>497</v>
      </c>
      <c r="S149" s="246" t="s">
        <v>246</v>
      </c>
      <c r="T149" s="247" t="s">
        <v>247</v>
      </c>
      <c r="U149" s="226">
        <v>6.7000000000000004E-2</v>
      </c>
      <c r="V149" s="226">
        <f>ROUND(E149*U149,2)</f>
        <v>10.77</v>
      </c>
      <c r="W149" s="226"/>
      <c r="X149" s="226" t="s">
        <v>248</v>
      </c>
      <c r="Y149" s="216"/>
      <c r="Z149" s="216"/>
      <c r="AA149" s="216"/>
      <c r="AB149" s="216"/>
      <c r="AC149" s="216"/>
      <c r="AD149" s="216"/>
      <c r="AE149" s="216"/>
      <c r="AF149" s="216"/>
      <c r="AG149" s="216" t="s">
        <v>249</v>
      </c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outlineLevel="1" x14ac:dyDescent="0.2">
      <c r="A150" s="223"/>
      <c r="B150" s="224"/>
      <c r="C150" s="266" t="s">
        <v>1083</v>
      </c>
      <c r="D150" s="258"/>
      <c r="E150" s="258"/>
      <c r="F150" s="258"/>
      <c r="G150" s="258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16"/>
      <c r="Z150" s="216"/>
      <c r="AA150" s="216"/>
      <c r="AB150" s="216"/>
      <c r="AC150" s="216"/>
      <c r="AD150" s="216"/>
      <c r="AE150" s="216"/>
      <c r="AF150" s="216"/>
      <c r="AG150" s="216" t="s">
        <v>284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23"/>
      <c r="B151" s="224"/>
      <c r="C151" s="263" t="s">
        <v>1029</v>
      </c>
      <c r="D151" s="228"/>
      <c r="E151" s="229">
        <v>21.6</v>
      </c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16"/>
      <c r="Z151" s="216"/>
      <c r="AA151" s="216"/>
      <c r="AB151" s="216"/>
      <c r="AC151" s="216"/>
      <c r="AD151" s="216"/>
      <c r="AE151" s="216"/>
      <c r="AF151" s="216"/>
      <c r="AG151" s="216" t="s">
        <v>253</v>
      </c>
      <c r="AH151" s="216">
        <v>5</v>
      </c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outlineLevel="1" x14ac:dyDescent="0.2">
      <c r="A152" s="223"/>
      <c r="B152" s="224"/>
      <c r="C152" s="263" t="s">
        <v>1032</v>
      </c>
      <c r="D152" s="228"/>
      <c r="E152" s="229">
        <v>96</v>
      </c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16"/>
      <c r="Z152" s="216"/>
      <c r="AA152" s="216"/>
      <c r="AB152" s="216"/>
      <c r="AC152" s="216"/>
      <c r="AD152" s="216"/>
      <c r="AE152" s="216"/>
      <c r="AF152" s="216"/>
      <c r="AG152" s="216" t="s">
        <v>253</v>
      </c>
      <c r="AH152" s="216">
        <v>5</v>
      </c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23"/>
      <c r="B153" s="224"/>
      <c r="C153" s="263" t="s">
        <v>1035</v>
      </c>
      <c r="D153" s="228"/>
      <c r="E153" s="229">
        <v>39.6</v>
      </c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16"/>
      <c r="Z153" s="216"/>
      <c r="AA153" s="216"/>
      <c r="AB153" s="216"/>
      <c r="AC153" s="216"/>
      <c r="AD153" s="216"/>
      <c r="AE153" s="216"/>
      <c r="AF153" s="216"/>
      <c r="AG153" s="216" t="s">
        <v>253</v>
      </c>
      <c r="AH153" s="216">
        <v>5</v>
      </c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outlineLevel="1" x14ac:dyDescent="0.2">
      <c r="A154" s="223"/>
      <c r="B154" s="224"/>
      <c r="C154" s="263" t="s">
        <v>1038</v>
      </c>
      <c r="D154" s="228"/>
      <c r="E154" s="229">
        <v>3.6</v>
      </c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16"/>
      <c r="Z154" s="216"/>
      <c r="AA154" s="216"/>
      <c r="AB154" s="216"/>
      <c r="AC154" s="216"/>
      <c r="AD154" s="216"/>
      <c r="AE154" s="216"/>
      <c r="AF154" s="216"/>
      <c r="AG154" s="216" t="s">
        <v>253</v>
      </c>
      <c r="AH154" s="216">
        <v>5</v>
      </c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outlineLevel="1" x14ac:dyDescent="0.2">
      <c r="A155" s="241">
        <v>42</v>
      </c>
      <c r="B155" s="242" t="s">
        <v>1084</v>
      </c>
      <c r="C155" s="261" t="s">
        <v>1085</v>
      </c>
      <c r="D155" s="243" t="s">
        <v>329</v>
      </c>
      <c r="E155" s="244">
        <v>160.80000000000001</v>
      </c>
      <c r="F155" s="245"/>
      <c r="G155" s="246">
        <f>ROUND(E155*F155,2)</f>
        <v>0</v>
      </c>
      <c r="H155" s="245"/>
      <c r="I155" s="246">
        <f>ROUND(E155*H155,2)</f>
        <v>0</v>
      </c>
      <c r="J155" s="245"/>
      <c r="K155" s="246">
        <f>ROUND(E155*J155,2)</f>
        <v>0</v>
      </c>
      <c r="L155" s="246">
        <v>21</v>
      </c>
      <c r="M155" s="246">
        <f>G155*(1+L155/100)</f>
        <v>0</v>
      </c>
      <c r="N155" s="246">
        <v>1.0000000000000001E-5</v>
      </c>
      <c r="O155" s="246">
        <f>ROUND(E155*N155,2)</f>
        <v>0</v>
      </c>
      <c r="P155" s="246">
        <v>0</v>
      </c>
      <c r="Q155" s="246">
        <f>ROUND(E155*P155,2)</f>
        <v>0</v>
      </c>
      <c r="R155" s="246" t="s">
        <v>497</v>
      </c>
      <c r="S155" s="246" t="s">
        <v>246</v>
      </c>
      <c r="T155" s="247" t="s">
        <v>247</v>
      </c>
      <c r="U155" s="226">
        <v>6.2E-2</v>
      </c>
      <c r="V155" s="226">
        <f>ROUND(E155*U155,2)</f>
        <v>9.9700000000000006</v>
      </c>
      <c r="W155" s="226"/>
      <c r="X155" s="226" t="s">
        <v>248</v>
      </c>
      <c r="Y155" s="216"/>
      <c r="Z155" s="216"/>
      <c r="AA155" s="216"/>
      <c r="AB155" s="216"/>
      <c r="AC155" s="216"/>
      <c r="AD155" s="216"/>
      <c r="AE155" s="216"/>
      <c r="AF155" s="216"/>
      <c r="AG155" s="216" t="s">
        <v>249</v>
      </c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23"/>
      <c r="B156" s="224"/>
      <c r="C156" s="266" t="s">
        <v>1086</v>
      </c>
      <c r="D156" s="258"/>
      <c r="E156" s="258"/>
      <c r="F156" s="258"/>
      <c r="G156" s="258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16"/>
      <c r="Z156" s="216"/>
      <c r="AA156" s="216"/>
      <c r="AB156" s="216"/>
      <c r="AC156" s="216"/>
      <c r="AD156" s="216"/>
      <c r="AE156" s="216"/>
      <c r="AF156" s="216"/>
      <c r="AG156" s="216" t="s">
        <v>284</v>
      </c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outlineLevel="1" x14ac:dyDescent="0.2">
      <c r="A157" s="223"/>
      <c r="B157" s="224"/>
      <c r="C157" s="263" t="s">
        <v>1087</v>
      </c>
      <c r="D157" s="228"/>
      <c r="E157" s="229">
        <v>160.80000000000001</v>
      </c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16"/>
      <c r="Z157" s="216"/>
      <c r="AA157" s="216"/>
      <c r="AB157" s="216"/>
      <c r="AC157" s="216"/>
      <c r="AD157" s="216"/>
      <c r="AE157" s="216"/>
      <c r="AF157" s="216"/>
      <c r="AG157" s="216" t="s">
        <v>253</v>
      </c>
      <c r="AH157" s="216">
        <v>5</v>
      </c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outlineLevel="1" x14ac:dyDescent="0.2">
      <c r="A158" s="241">
        <v>43</v>
      </c>
      <c r="B158" s="242" t="s">
        <v>1088</v>
      </c>
      <c r="C158" s="261" t="s">
        <v>1089</v>
      </c>
      <c r="D158" s="243" t="s">
        <v>312</v>
      </c>
      <c r="E158" s="244">
        <v>0.20429</v>
      </c>
      <c r="F158" s="245"/>
      <c r="G158" s="246">
        <f>ROUND(E158*F158,2)</f>
        <v>0</v>
      </c>
      <c r="H158" s="245"/>
      <c r="I158" s="246">
        <f>ROUND(E158*H158,2)</f>
        <v>0</v>
      </c>
      <c r="J158" s="245"/>
      <c r="K158" s="246">
        <f>ROUND(E158*J158,2)</f>
        <v>0</v>
      </c>
      <c r="L158" s="246">
        <v>21</v>
      </c>
      <c r="M158" s="246">
        <f>G158*(1+L158/100)</f>
        <v>0</v>
      </c>
      <c r="N158" s="246">
        <v>0</v>
      </c>
      <c r="O158" s="246">
        <f>ROUND(E158*N158,2)</f>
        <v>0</v>
      </c>
      <c r="P158" s="246">
        <v>0</v>
      </c>
      <c r="Q158" s="246">
        <f>ROUND(E158*P158,2)</f>
        <v>0</v>
      </c>
      <c r="R158" s="246" t="s">
        <v>497</v>
      </c>
      <c r="S158" s="246" t="s">
        <v>246</v>
      </c>
      <c r="T158" s="247" t="s">
        <v>247</v>
      </c>
      <c r="U158" s="226">
        <v>1.3740000000000001</v>
      </c>
      <c r="V158" s="226">
        <f>ROUND(E158*U158,2)</f>
        <v>0.28000000000000003</v>
      </c>
      <c r="W158" s="226"/>
      <c r="X158" s="226" t="s">
        <v>492</v>
      </c>
      <c r="Y158" s="216"/>
      <c r="Z158" s="216"/>
      <c r="AA158" s="216"/>
      <c r="AB158" s="216"/>
      <c r="AC158" s="216"/>
      <c r="AD158" s="216"/>
      <c r="AE158" s="216"/>
      <c r="AF158" s="216"/>
      <c r="AG158" s="216" t="s">
        <v>493</v>
      </c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</row>
    <row r="159" spans="1:60" outlineLevel="1" x14ac:dyDescent="0.2">
      <c r="A159" s="223"/>
      <c r="B159" s="224"/>
      <c r="C159" s="262" t="s">
        <v>1090</v>
      </c>
      <c r="D159" s="249"/>
      <c r="E159" s="249"/>
      <c r="F159" s="249"/>
      <c r="G159" s="249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16"/>
      <c r="Z159" s="216"/>
      <c r="AA159" s="216"/>
      <c r="AB159" s="216"/>
      <c r="AC159" s="216"/>
      <c r="AD159" s="216"/>
      <c r="AE159" s="216"/>
      <c r="AF159" s="216"/>
      <c r="AG159" s="216" t="s">
        <v>251</v>
      </c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</row>
    <row r="160" spans="1:60" x14ac:dyDescent="0.2">
      <c r="A160" s="231" t="s">
        <v>240</v>
      </c>
      <c r="B160" s="232" t="s">
        <v>167</v>
      </c>
      <c r="C160" s="260" t="s">
        <v>168</v>
      </c>
      <c r="D160" s="233"/>
      <c r="E160" s="234"/>
      <c r="F160" s="235"/>
      <c r="G160" s="235">
        <f>SUMIF(AG161:AG220,"&lt;&gt;NOR",G161:G220)</f>
        <v>0</v>
      </c>
      <c r="H160" s="235"/>
      <c r="I160" s="235">
        <f>SUM(I161:I220)</f>
        <v>0</v>
      </c>
      <c r="J160" s="235"/>
      <c r="K160" s="235">
        <f>SUM(K161:K220)</f>
        <v>0</v>
      </c>
      <c r="L160" s="235"/>
      <c r="M160" s="235">
        <f>SUM(M161:M220)</f>
        <v>0</v>
      </c>
      <c r="N160" s="235"/>
      <c r="O160" s="235">
        <f>SUM(O161:O220)</f>
        <v>0.59000000000000008</v>
      </c>
      <c r="P160" s="235"/>
      <c r="Q160" s="235">
        <f>SUM(Q161:Q220)</f>
        <v>0</v>
      </c>
      <c r="R160" s="235"/>
      <c r="S160" s="235"/>
      <c r="T160" s="236"/>
      <c r="U160" s="230"/>
      <c r="V160" s="230">
        <f>SUM(V161:V220)</f>
        <v>47.129999999999995</v>
      </c>
      <c r="W160" s="230"/>
      <c r="X160" s="230"/>
      <c r="AG160" t="s">
        <v>241</v>
      </c>
    </row>
    <row r="161" spans="1:60" outlineLevel="1" x14ac:dyDescent="0.2">
      <c r="A161" s="241">
        <v>44</v>
      </c>
      <c r="B161" s="242" t="s">
        <v>1091</v>
      </c>
      <c r="C161" s="261" t="s">
        <v>1092</v>
      </c>
      <c r="D161" s="243" t="s">
        <v>512</v>
      </c>
      <c r="E161" s="244">
        <v>2</v>
      </c>
      <c r="F161" s="245"/>
      <c r="G161" s="246">
        <f>ROUND(E161*F161,2)</f>
        <v>0</v>
      </c>
      <c r="H161" s="245"/>
      <c r="I161" s="246">
        <f>ROUND(E161*H161,2)</f>
        <v>0</v>
      </c>
      <c r="J161" s="245"/>
      <c r="K161" s="246">
        <f>ROUND(E161*J161,2)</f>
        <v>0</v>
      </c>
      <c r="L161" s="246">
        <v>21</v>
      </c>
      <c r="M161" s="246">
        <f>G161*(1+L161/100)</f>
        <v>0</v>
      </c>
      <c r="N161" s="246">
        <v>1.444E-2</v>
      </c>
      <c r="O161" s="246">
        <f>ROUND(E161*N161,2)</f>
        <v>0.03</v>
      </c>
      <c r="P161" s="246">
        <v>0</v>
      </c>
      <c r="Q161" s="246">
        <f>ROUND(E161*P161,2)</f>
        <v>0</v>
      </c>
      <c r="R161" s="246" t="s">
        <v>497</v>
      </c>
      <c r="S161" s="246" t="s">
        <v>246</v>
      </c>
      <c r="T161" s="247" t="s">
        <v>247</v>
      </c>
      <c r="U161" s="226">
        <v>1.25</v>
      </c>
      <c r="V161" s="226">
        <f>ROUND(E161*U161,2)</f>
        <v>2.5</v>
      </c>
      <c r="W161" s="226"/>
      <c r="X161" s="226" t="s">
        <v>248</v>
      </c>
      <c r="Y161" s="216"/>
      <c r="Z161" s="216"/>
      <c r="AA161" s="216"/>
      <c r="AB161" s="216"/>
      <c r="AC161" s="216"/>
      <c r="AD161" s="216"/>
      <c r="AE161" s="216"/>
      <c r="AF161" s="216"/>
      <c r="AG161" s="216" t="s">
        <v>249</v>
      </c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</row>
    <row r="162" spans="1:60" outlineLevel="1" x14ac:dyDescent="0.2">
      <c r="A162" s="223"/>
      <c r="B162" s="224"/>
      <c r="C162" s="263" t="s">
        <v>1057</v>
      </c>
      <c r="D162" s="228"/>
      <c r="E162" s="229">
        <v>2</v>
      </c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16"/>
      <c r="Z162" s="216"/>
      <c r="AA162" s="216"/>
      <c r="AB162" s="216"/>
      <c r="AC162" s="216"/>
      <c r="AD162" s="216"/>
      <c r="AE162" s="216"/>
      <c r="AF162" s="216"/>
      <c r="AG162" s="216" t="s">
        <v>253</v>
      </c>
      <c r="AH162" s="216">
        <v>0</v>
      </c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</row>
    <row r="163" spans="1:60" outlineLevel="1" x14ac:dyDescent="0.2">
      <c r="A163" s="223"/>
      <c r="B163" s="224"/>
      <c r="C163" s="263" t="s">
        <v>954</v>
      </c>
      <c r="D163" s="228"/>
      <c r="E163" s="229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16"/>
      <c r="Z163" s="216"/>
      <c r="AA163" s="216"/>
      <c r="AB163" s="216"/>
      <c r="AC163" s="216"/>
      <c r="AD163" s="216"/>
      <c r="AE163" s="216"/>
      <c r="AF163" s="216"/>
      <c r="AG163" s="216" t="s">
        <v>253</v>
      </c>
      <c r="AH163" s="216">
        <v>0</v>
      </c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</row>
    <row r="164" spans="1:60" outlineLevel="1" x14ac:dyDescent="0.2">
      <c r="A164" s="223"/>
      <c r="B164" s="224"/>
      <c r="C164" s="263" t="s">
        <v>955</v>
      </c>
      <c r="D164" s="228"/>
      <c r="E164" s="229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16"/>
      <c r="Z164" s="216"/>
      <c r="AA164" s="216"/>
      <c r="AB164" s="216"/>
      <c r="AC164" s="216"/>
      <c r="AD164" s="216"/>
      <c r="AE164" s="216"/>
      <c r="AF164" s="216"/>
      <c r="AG164" s="216" t="s">
        <v>253</v>
      </c>
      <c r="AH164" s="216">
        <v>0</v>
      </c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</row>
    <row r="165" spans="1:60" outlineLevel="1" x14ac:dyDescent="0.2">
      <c r="A165" s="241">
        <v>45</v>
      </c>
      <c r="B165" s="242" t="s">
        <v>1093</v>
      </c>
      <c r="C165" s="261" t="s">
        <v>1094</v>
      </c>
      <c r="D165" s="243" t="s">
        <v>512</v>
      </c>
      <c r="E165" s="244">
        <v>5</v>
      </c>
      <c r="F165" s="245"/>
      <c r="G165" s="246">
        <f>ROUND(E165*F165,2)</f>
        <v>0</v>
      </c>
      <c r="H165" s="245"/>
      <c r="I165" s="246">
        <f>ROUND(E165*H165,2)</f>
        <v>0</v>
      </c>
      <c r="J165" s="245"/>
      <c r="K165" s="246">
        <f>ROUND(E165*J165,2)</f>
        <v>0</v>
      </c>
      <c r="L165" s="246">
        <v>21</v>
      </c>
      <c r="M165" s="246">
        <f>G165*(1+L165/100)</f>
        <v>0</v>
      </c>
      <c r="N165" s="246">
        <v>1.401E-2</v>
      </c>
      <c r="O165" s="246">
        <f>ROUND(E165*N165,2)</f>
        <v>7.0000000000000007E-2</v>
      </c>
      <c r="P165" s="246">
        <v>0</v>
      </c>
      <c r="Q165" s="246">
        <f>ROUND(E165*P165,2)</f>
        <v>0</v>
      </c>
      <c r="R165" s="246" t="s">
        <v>497</v>
      </c>
      <c r="S165" s="246" t="s">
        <v>246</v>
      </c>
      <c r="T165" s="247" t="s">
        <v>247</v>
      </c>
      <c r="U165" s="226">
        <v>1.1890000000000001</v>
      </c>
      <c r="V165" s="226">
        <f>ROUND(E165*U165,2)</f>
        <v>5.95</v>
      </c>
      <c r="W165" s="226"/>
      <c r="X165" s="226" t="s">
        <v>248</v>
      </c>
      <c r="Y165" s="216"/>
      <c r="Z165" s="216"/>
      <c r="AA165" s="216"/>
      <c r="AB165" s="216"/>
      <c r="AC165" s="216"/>
      <c r="AD165" s="216"/>
      <c r="AE165" s="216"/>
      <c r="AF165" s="216"/>
      <c r="AG165" s="216" t="s">
        <v>249</v>
      </c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</row>
    <row r="166" spans="1:60" outlineLevel="1" x14ac:dyDescent="0.2">
      <c r="A166" s="223"/>
      <c r="B166" s="224"/>
      <c r="C166" s="263" t="s">
        <v>1067</v>
      </c>
      <c r="D166" s="228"/>
      <c r="E166" s="229">
        <v>3</v>
      </c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16"/>
      <c r="Z166" s="216"/>
      <c r="AA166" s="216"/>
      <c r="AB166" s="216"/>
      <c r="AC166" s="216"/>
      <c r="AD166" s="216"/>
      <c r="AE166" s="216"/>
      <c r="AF166" s="216"/>
      <c r="AG166" s="216" t="s">
        <v>253</v>
      </c>
      <c r="AH166" s="216">
        <v>0</v>
      </c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</row>
    <row r="167" spans="1:60" outlineLevel="1" x14ac:dyDescent="0.2">
      <c r="A167" s="223"/>
      <c r="B167" s="224"/>
      <c r="C167" s="263" t="s">
        <v>1045</v>
      </c>
      <c r="D167" s="228"/>
      <c r="E167" s="229">
        <v>1</v>
      </c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16"/>
      <c r="Z167" s="216"/>
      <c r="AA167" s="216"/>
      <c r="AB167" s="216"/>
      <c r="AC167" s="216"/>
      <c r="AD167" s="216"/>
      <c r="AE167" s="216"/>
      <c r="AF167" s="216"/>
      <c r="AG167" s="216" t="s">
        <v>253</v>
      </c>
      <c r="AH167" s="216">
        <v>0</v>
      </c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</row>
    <row r="168" spans="1:60" outlineLevel="1" x14ac:dyDescent="0.2">
      <c r="A168" s="223"/>
      <c r="B168" s="224"/>
      <c r="C168" s="263" t="s">
        <v>1046</v>
      </c>
      <c r="D168" s="228"/>
      <c r="E168" s="229">
        <v>1</v>
      </c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16"/>
      <c r="Z168" s="216"/>
      <c r="AA168" s="216"/>
      <c r="AB168" s="216"/>
      <c r="AC168" s="216"/>
      <c r="AD168" s="216"/>
      <c r="AE168" s="216"/>
      <c r="AF168" s="216"/>
      <c r="AG168" s="216" t="s">
        <v>253</v>
      </c>
      <c r="AH168" s="216">
        <v>0</v>
      </c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</row>
    <row r="169" spans="1:60" ht="22.5" outlineLevel="1" x14ac:dyDescent="0.2">
      <c r="A169" s="241">
        <v>46</v>
      </c>
      <c r="B169" s="242" t="s">
        <v>1095</v>
      </c>
      <c r="C169" s="261" t="s">
        <v>1096</v>
      </c>
      <c r="D169" s="243" t="s">
        <v>639</v>
      </c>
      <c r="E169" s="244">
        <v>5</v>
      </c>
      <c r="F169" s="245"/>
      <c r="G169" s="246">
        <f>ROUND(E169*F169,2)</f>
        <v>0</v>
      </c>
      <c r="H169" s="245"/>
      <c r="I169" s="246">
        <f>ROUND(E169*H169,2)</f>
        <v>0</v>
      </c>
      <c r="J169" s="245"/>
      <c r="K169" s="246">
        <f>ROUND(E169*J169,2)</f>
        <v>0</v>
      </c>
      <c r="L169" s="246">
        <v>21</v>
      </c>
      <c r="M169" s="246">
        <f>G169*(1+L169/100)</f>
        <v>0</v>
      </c>
      <c r="N169" s="246">
        <v>8.4999999999999995E-4</v>
      </c>
      <c r="O169" s="246">
        <f>ROUND(E169*N169,2)</f>
        <v>0</v>
      </c>
      <c r="P169" s="246">
        <v>0</v>
      </c>
      <c r="Q169" s="246">
        <f>ROUND(E169*P169,2)</f>
        <v>0</v>
      </c>
      <c r="R169" s="246" t="s">
        <v>497</v>
      </c>
      <c r="S169" s="246" t="s">
        <v>246</v>
      </c>
      <c r="T169" s="247" t="s">
        <v>247</v>
      </c>
      <c r="U169" s="226">
        <v>0.44500000000000001</v>
      </c>
      <c r="V169" s="226">
        <f>ROUND(E169*U169,2)</f>
        <v>2.23</v>
      </c>
      <c r="W169" s="226"/>
      <c r="X169" s="226" t="s">
        <v>248</v>
      </c>
      <c r="Y169" s="216"/>
      <c r="Z169" s="216"/>
      <c r="AA169" s="216"/>
      <c r="AB169" s="216"/>
      <c r="AC169" s="216"/>
      <c r="AD169" s="216"/>
      <c r="AE169" s="216"/>
      <c r="AF169" s="216"/>
      <c r="AG169" s="216" t="s">
        <v>249</v>
      </c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</row>
    <row r="170" spans="1:60" outlineLevel="1" x14ac:dyDescent="0.2">
      <c r="A170" s="223"/>
      <c r="B170" s="224"/>
      <c r="C170" s="263" t="s">
        <v>984</v>
      </c>
      <c r="D170" s="228"/>
      <c r="E170" s="229">
        <v>5</v>
      </c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16"/>
      <c r="Z170" s="216"/>
      <c r="AA170" s="216"/>
      <c r="AB170" s="216"/>
      <c r="AC170" s="216"/>
      <c r="AD170" s="216"/>
      <c r="AE170" s="216"/>
      <c r="AF170" s="216"/>
      <c r="AG170" s="216" t="s">
        <v>253</v>
      </c>
      <c r="AH170" s="216">
        <v>5</v>
      </c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</row>
    <row r="171" spans="1:60" ht="33.75" outlineLevel="1" x14ac:dyDescent="0.2">
      <c r="A171" s="241">
        <v>47</v>
      </c>
      <c r="B171" s="242" t="s">
        <v>1097</v>
      </c>
      <c r="C171" s="261" t="s">
        <v>1098</v>
      </c>
      <c r="D171" s="243" t="s">
        <v>639</v>
      </c>
      <c r="E171" s="244">
        <v>5</v>
      </c>
      <c r="F171" s="245"/>
      <c r="G171" s="246">
        <f>ROUND(E171*F171,2)</f>
        <v>0</v>
      </c>
      <c r="H171" s="245"/>
      <c r="I171" s="246">
        <f>ROUND(E171*H171,2)</f>
        <v>0</v>
      </c>
      <c r="J171" s="245"/>
      <c r="K171" s="246">
        <f>ROUND(E171*J171,2)</f>
        <v>0</v>
      </c>
      <c r="L171" s="246">
        <v>21</v>
      </c>
      <c r="M171" s="246">
        <f>G171*(1+L171/100)</f>
        <v>0</v>
      </c>
      <c r="N171" s="246">
        <v>2.0000000000000001E-4</v>
      </c>
      <c r="O171" s="246">
        <f>ROUND(E171*N171,2)</f>
        <v>0</v>
      </c>
      <c r="P171" s="246">
        <v>0</v>
      </c>
      <c r="Q171" s="246">
        <f>ROUND(E171*P171,2)</f>
        <v>0</v>
      </c>
      <c r="R171" s="246" t="s">
        <v>497</v>
      </c>
      <c r="S171" s="246" t="s">
        <v>246</v>
      </c>
      <c r="T171" s="247" t="s">
        <v>247</v>
      </c>
      <c r="U171" s="226">
        <v>0.246</v>
      </c>
      <c r="V171" s="226">
        <f>ROUND(E171*U171,2)</f>
        <v>1.23</v>
      </c>
      <c r="W171" s="226"/>
      <c r="X171" s="226" t="s">
        <v>248</v>
      </c>
      <c r="Y171" s="216"/>
      <c r="Z171" s="216"/>
      <c r="AA171" s="216"/>
      <c r="AB171" s="216"/>
      <c r="AC171" s="216"/>
      <c r="AD171" s="216"/>
      <c r="AE171" s="216"/>
      <c r="AF171" s="216"/>
      <c r="AG171" s="216" t="s">
        <v>249</v>
      </c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</row>
    <row r="172" spans="1:60" outlineLevel="1" x14ac:dyDescent="0.2">
      <c r="A172" s="223"/>
      <c r="B172" s="224"/>
      <c r="C172" s="263" t="s">
        <v>984</v>
      </c>
      <c r="D172" s="228"/>
      <c r="E172" s="229">
        <v>5</v>
      </c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16"/>
      <c r="Z172" s="216"/>
      <c r="AA172" s="216"/>
      <c r="AB172" s="216"/>
      <c r="AC172" s="216"/>
      <c r="AD172" s="216"/>
      <c r="AE172" s="216"/>
      <c r="AF172" s="216"/>
      <c r="AG172" s="216" t="s">
        <v>253</v>
      </c>
      <c r="AH172" s="216">
        <v>5</v>
      </c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</row>
    <row r="173" spans="1:60" outlineLevel="1" x14ac:dyDescent="0.2">
      <c r="A173" s="241">
        <v>48</v>
      </c>
      <c r="B173" s="242" t="s">
        <v>1099</v>
      </c>
      <c r="C173" s="261" t="s">
        <v>1100</v>
      </c>
      <c r="D173" s="243" t="s">
        <v>639</v>
      </c>
      <c r="E173" s="244">
        <v>1</v>
      </c>
      <c r="F173" s="245"/>
      <c r="G173" s="246">
        <f>ROUND(E173*F173,2)</f>
        <v>0</v>
      </c>
      <c r="H173" s="245"/>
      <c r="I173" s="246">
        <f>ROUND(E173*H173,2)</f>
        <v>0</v>
      </c>
      <c r="J173" s="245"/>
      <c r="K173" s="246">
        <f>ROUND(E173*J173,2)</f>
        <v>0</v>
      </c>
      <c r="L173" s="246">
        <v>21</v>
      </c>
      <c r="M173" s="246">
        <f>G173*(1+L173/100)</f>
        <v>0</v>
      </c>
      <c r="N173" s="246">
        <v>0</v>
      </c>
      <c r="O173" s="246">
        <f>ROUND(E173*N173,2)</f>
        <v>0</v>
      </c>
      <c r="P173" s="246">
        <v>0</v>
      </c>
      <c r="Q173" s="246">
        <f>ROUND(E173*P173,2)</f>
        <v>0</v>
      </c>
      <c r="R173" s="246"/>
      <c r="S173" s="246" t="s">
        <v>418</v>
      </c>
      <c r="T173" s="247" t="s">
        <v>419</v>
      </c>
      <c r="U173" s="226">
        <v>0</v>
      </c>
      <c r="V173" s="226">
        <f>ROUND(E173*U173,2)</f>
        <v>0</v>
      </c>
      <c r="W173" s="226"/>
      <c r="X173" s="226" t="s">
        <v>248</v>
      </c>
      <c r="Y173" s="216"/>
      <c r="Z173" s="216"/>
      <c r="AA173" s="216"/>
      <c r="AB173" s="216"/>
      <c r="AC173" s="216"/>
      <c r="AD173" s="216"/>
      <c r="AE173" s="216"/>
      <c r="AF173" s="216"/>
      <c r="AG173" s="216" t="s">
        <v>249</v>
      </c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</row>
    <row r="174" spans="1:60" outlineLevel="1" x14ac:dyDescent="0.2">
      <c r="A174" s="223"/>
      <c r="B174" s="224"/>
      <c r="C174" s="263" t="s">
        <v>958</v>
      </c>
      <c r="D174" s="228"/>
      <c r="E174" s="229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16"/>
      <c r="Z174" s="216"/>
      <c r="AA174" s="216"/>
      <c r="AB174" s="216"/>
      <c r="AC174" s="216"/>
      <c r="AD174" s="216"/>
      <c r="AE174" s="216"/>
      <c r="AF174" s="216"/>
      <c r="AG174" s="216" t="s">
        <v>253</v>
      </c>
      <c r="AH174" s="216">
        <v>0</v>
      </c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</row>
    <row r="175" spans="1:60" outlineLevel="1" x14ac:dyDescent="0.2">
      <c r="A175" s="223"/>
      <c r="B175" s="224"/>
      <c r="C175" s="263" t="s">
        <v>1045</v>
      </c>
      <c r="D175" s="228"/>
      <c r="E175" s="229">
        <v>1</v>
      </c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16"/>
      <c r="Z175" s="216"/>
      <c r="AA175" s="216"/>
      <c r="AB175" s="216"/>
      <c r="AC175" s="216"/>
      <c r="AD175" s="216"/>
      <c r="AE175" s="216"/>
      <c r="AF175" s="216"/>
      <c r="AG175" s="216" t="s">
        <v>253</v>
      </c>
      <c r="AH175" s="216">
        <v>0</v>
      </c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</row>
    <row r="176" spans="1:60" outlineLevel="1" x14ac:dyDescent="0.2">
      <c r="A176" s="223"/>
      <c r="B176" s="224"/>
      <c r="C176" s="263" t="s">
        <v>955</v>
      </c>
      <c r="D176" s="228"/>
      <c r="E176" s="229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16"/>
      <c r="Z176" s="216"/>
      <c r="AA176" s="216"/>
      <c r="AB176" s="216"/>
      <c r="AC176" s="216"/>
      <c r="AD176" s="216"/>
      <c r="AE176" s="216"/>
      <c r="AF176" s="216"/>
      <c r="AG176" s="216" t="s">
        <v>253</v>
      </c>
      <c r="AH176" s="216">
        <v>0</v>
      </c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</row>
    <row r="177" spans="1:60" ht="22.5" outlineLevel="1" x14ac:dyDescent="0.2">
      <c r="A177" s="241">
        <v>49</v>
      </c>
      <c r="B177" s="242" t="s">
        <v>1101</v>
      </c>
      <c r="C177" s="261" t="s">
        <v>1102</v>
      </c>
      <c r="D177" s="243" t="s">
        <v>512</v>
      </c>
      <c r="E177" s="244">
        <v>1</v>
      </c>
      <c r="F177" s="245"/>
      <c r="G177" s="246">
        <f>ROUND(E177*F177,2)</f>
        <v>0</v>
      </c>
      <c r="H177" s="245"/>
      <c r="I177" s="246">
        <f>ROUND(E177*H177,2)</f>
        <v>0</v>
      </c>
      <c r="J177" s="245"/>
      <c r="K177" s="246">
        <f>ROUND(E177*J177,2)</f>
        <v>0</v>
      </c>
      <c r="L177" s="246">
        <v>21</v>
      </c>
      <c r="M177" s="246">
        <f>G177*(1+L177/100)</f>
        <v>0</v>
      </c>
      <c r="N177" s="246">
        <v>2.794E-2</v>
      </c>
      <c r="O177" s="246">
        <f>ROUND(E177*N177,2)</f>
        <v>0.03</v>
      </c>
      <c r="P177" s="246">
        <v>0</v>
      </c>
      <c r="Q177" s="246">
        <f>ROUND(E177*P177,2)</f>
        <v>0</v>
      </c>
      <c r="R177" s="246" t="s">
        <v>497</v>
      </c>
      <c r="S177" s="246" t="s">
        <v>246</v>
      </c>
      <c r="T177" s="247" t="s">
        <v>247</v>
      </c>
      <c r="U177" s="226">
        <v>1.5</v>
      </c>
      <c r="V177" s="226">
        <f>ROUND(E177*U177,2)</f>
        <v>1.5</v>
      </c>
      <c r="W177" s="226"/>
      <c r="X177" s="226" t="s">
        <v>248</v>
      </c>
      <c r="Y177" s="216"/>
      <c r="Z177" s="216"/>
      <c r="AA177" s="216"/>
      <c r="AB177" s="216"/>
      <c r="AC177" s="216"/>
      <c r="AD177" s="216"/>
      <c r="AE177" s="216"/>
      <c r="AF177" s="216"/>
      <c r="AG177" s="216" t="s">
        <v>249</v>
      </c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</row>
    <row r="178" spans="1:60" outlineLevel="1" x14ac:dyDescent="0.2">
      <c r="A178" s="223"/>
      <c r="B178" s="224"/>
      <c r="C178" s="263" t="s">
        <v>1060</v>
      </c>
      <c r="D178" s="228"/>
      <c r="E178" s="229">
        <v>1</v>
      </c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16"/>
      <c r="Z178" s="216"/>
      <c r="AA178" s="216"/>
      <c r="AB178" s="216"/>
      <c r="AC178" s="216"/>
      <c r="AD178" s="216"/>
      <c r="AE178" s="216"/>
      <c r="AF178" s="216"/>
      <c r="AG178" s="216" t="s">
        <v>253</v>
      </c>
      <c r="AH178" s="216">
        <v>0</v>
      </c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</row>
    <row r="179" spans="1:60" outlineLevel="1" x14ac:dyDescent="0.2">
      <c r="A179" s="223"/>
      <c r="B179" s="224"/>
      <c r="C179" s="263" t="s">
        <v>954</v>
      </c>
      <c r="D179" s="228"/>
      <c r="E179" s="229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16"/>
      <c r="Z179" s="216"/>
      <c r="AA179" s="216"/>
      <c r="AB179" s="216"/>
      <c r="AC179" s="216"/>
      <c r="AD179" s="216"/>
      <c r="AE179" s="216"/>
      <c r="AF179" s="216"/>
      <c r="AG179" s="216" t="s">
        <v>253</v>
      </c>
      <c r="AH179" s="216">
        <v>0</v>
      </c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</row>
    <row r="180" spans="1:60" outlineLevel="1" x14ac:dyDescent="0.2">
      <c r="A180" s="223"/>
      <c r="B180" s="224"/>
      <c r="C180" s="263" t="s">
        <v>955</v>
      </c>
      <c r="D180" s="228"/>
      <c r="E180" s="229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16"/>
      <c r="Z180" s="216"/>
      <c r="AA180" s="216"/>
      <c r="AB180" s="216"/>
      <c r="AC180" s="216"/>
      <c r="AD180" s="216"/>
      <c r="AE180" s="216"/>
      <c r="AF180" s="216"/>
      <c r="AG180" s="216" t="s">
        <v>253</v>
      </c>
      <c r="AH180" s="216">
        <v>0</v>
      </c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</row>
    <row r="181" spans="1:60" outlineLevel="1" x14ac:dyDescent="0.2">
      <c r="A181" s="241">
        <v>50</v>
      </c>
      <c r="B181" s="242" t="s">
        <v>1103</v>
      </c>
      <c r="C181" s="261" t="s">
        <v>1104</v>
      </c>
      <c r="D181" s="243" t="s">
        <v>639</v>
      </c>
      <c r="E181" s="244">
        <v>2</v>
      </c>
      <c r="F181" s="245"/>
      <c r="G181" s="246">
        <f>ROUND(E181*F181,2)</f>
        <v>0</v>
      </c>
      <c r="H181" s="245"/>
      <c r="I181" s="246">
        <f>ROUND(E181*H181,2)</f>
        <v>0</v>
      </c>
      <c r="J181" s="245"/>
      <c r="K181" s="246">
        <f>ROUND(E181*J181,2)</f>
        <v>0</v>
      </c>
      <c r="L181" s="246">
        <v>21</v>
      </c>
      <c r="M181" s="246">
        <f>G181*(1+L181/100)</f>
        <v>0</v>
      </c>
      <c r="N181" s="246">
        <v>1.72E-3</v>
      </c>
      <c r="O181" s="246">
        <f>ROUND(E181*N181,2)</f>
        <v>0</v>
      </c>
      <c r="P181" s="246">
        <v>0</v>
      </c>
      <c r="Q181" s="246">
        <f>ROUND(E181*P181,2)</f>
        <v>0</v>
      </c>
      <c r="R181" s="246" t="s">
        <v>497</v>
      </c>
      <c r="S181" s="246" t="s">
        <v>246</v>
      </c>
      <c r="T181" s="247" t="s">
        <v>247</v>
      </c>
      <c r="U181" s="226">
        <v>0.47599999999999998</v>
      </c>
      <c r="V181" s="226">
        <f>ROUND(E181*U181,2)</f>
        <v>0.95</v>
      </c>
      <c r="W181" s="226"/>
      <c r="X181" s="226" t="s">
        <v>248</v>
      </c>
      <c r="Y181" s="216"/>
      <c r="Z181" s="216"/>
      <c r="AA181" s="216"/>
      <c r="AB181" s="216"/>
      <c r="AC181" s="216"/>
      <c r="AD181" s="216"/>
      <c r="AE181" s="216"/>
      <c r="AF181" s="216"/>
      <c r="AG181" s="216" t="s">
        <v>249</v>
      </c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</row>
    <row r="182" spans="1:60" outlineLevel="1" x14ac:dyDescent="0.2">
      <c r="A182" s="223"/>
      <c r="B182" s="224"/>
      <c r="C182" s="263" t="s">
        <v>988</v>
      </c>
      <c r="D182" s="228"/>
      <c r="E182" s="229">
        <v>2</v>
      </c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16"/>
      <c r="Z182" s="216"/>
      <c r="AA182" s="216"/>
      <c r="AB182" s="216"/>
      <c r="AC182" s="216"/>
      <c r="AD182" s="216"/>
      <c r="AE182" s="216"/>
      <c r="AF182" s="216"/>
      <c r="AG182" s="216" t="s">
        <v>253</v>
      </c>
      <c r="AH182" s="216">
        <v>5</v>
      </c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</row>
    <row r="183" spans="1:60" ht="22.5" outlineLevel="1" x14ac:dyDescent="0.2">
      <c r="A183" s="241">
        <v>51</v>
      </c>
      <c r="B183" s="242" t="s">
        <v>1105</v>
      </c>
      <c r="C183" s="261" t="s">
        <v>1106</v>
      </c>
      <c r="D183" s="243" t="s">
        <v>512</v>
      </c>
      <c r="E183" s="244">
        <v>1</v>
      </c>
      <c r="F183" s="245"/>
      <c r="G183" s="246">
        <f>ROUND(E183*F183,2)</f>
        <v>0</v>
      </c>
      <c r="H183" s="245"/>
      <c r="I183" s="246">
        <f>ROUND(E183*H183,2)</f>
        <v>0</v>
      </c>
      <c r="J183" s="245"/>
      <c r="K183" s="246">
        <f>ROUND(E183*J183,2)</f>
        <v>0</v>
      </c>
      <c r="L183" s="246">
        <v>21</v>
      </c>
      <c r="M183" s="246">
        <f>G183*(1+L183/100)</f>
        <v>0</v>
      </c>
      <c r="N183" s="246">
        <v>2.8219999999999999E-2</v>
      </c>
      <c r="O183" s="246">
        <f>ROUND(E183*N183,2)</f>
        <v>0.03</v>
      </c>
      <c r="P183" s="246">
        <v>0</v>
      </c>
      <c r="Q183" s="246">
        <f>ROUND(E183*P183,2)</f>
        <v>0</v>
      </c>
      <c r="R183" s="246" t="s">
        <v>497</v>
      </c>
      <c r="S183" s="246" t="s">
        <v>246</v>
      </c>
      <c r="T183" s="247" t="s">
        <v>247</v>
      </c>
      <c r="U183" s="226">
        <v>1.5</v>
      </c>
      <c r="V183" s="226">
        <f>ROUND(E183*U183,2)</f>
        <v>1.5</v>
      </c>
      <c r="W183" s="226"/>
      <c r="X183" s="226" t="s">
        <v>248</v>
      </c>
      <c r="Y183" s="216"/>
      <c r="Z183" s="216"/>
      <c r="AA183" s="216"/>
      <c r="AB183" s="216"/>
      <c r="AC183" s="216"/>
      <c r="AD183" s="216"/>
      <c r="AE183" s="216"/>
      <c r="AF183" s="216"/>
      <c r="AG183" s="216" t="s">
        <v>249</v>
      </c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</row>
    <row r="184" spans="1:60" outlineLevel="1" x14ac:dyDescent="0.2">
      <c r="A184" s="223"/>
      <c r="B184" s="224"/>
      <c r="C184" s="263" t="s">
        <v>1060</v>
      </c>
      <c r="D184" s="228"/>
      <c r="E184" s="229">
        <v>1</v>
      </c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16"/>
      <c r="Z184" s="216"/>
      <c r="AA184" s="216"/>
      <c r="AB184" s="216"/>
      <c r="AC184" s="216"/>
      <c r="AD184" s="216"/>
      <c r="AE184" s="216"/>
      <c r="AF184" s="216"/>
      <c r="AG184" s="216" t="s">
        <v>253</v>
      </c>
      <c r="AH184" s="216">
        <v>0</v>
      </c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</row>
    <row r="185" spans="1:60" outlineLevel="1" x14ac:dyDescent="0.2">
      <c r="A185" s="241">
        <v>52</v>
      </c>
      <c r="B185" s="242" t="s">
        <v>1107</v>
      </c>
      <c r="C185" s="261" t="s">
        <v>1108</v>
      </c>
      <c r="D185" s="243" t="s">
        <v>512</v>
      </c>
      <c r="E185" s="244">
        <v>1</v>
      </c>
      <c r="F185" s="245"/>
      <c r="G185" s="246">
        <f>ROUND(E185*F185,2)</f>
        <v>0</v>
      </c>
      <c r="H185" s="245"/>
      <c r="I185" s="246">
        <f>ROUND(E185*H185,2)</f>
        <v>0</v>
      </c>
      <c r="J185" s="245"/>
      <c r="K185" s="246">
        <f>ROUND(E185*J185,2)</f>
        <v>0</v>
      </c>
      <c r="L185" s="246">
        <v>21</v>
      </c>
      <c r="M185" s="246">
        <f>G185*(1+L185/100)</f>
        <v>0</v>
      </c>
      <c r="N185" s="246">
        <v>1.7010000000000001E-2</v>
      </c>
      <c r="O185" s="246">
        <f>ROUND(E185*N185,2)</f>
        <v>0.02</v>
      </c>
      <c r="P185" s="246">
        <v>0</v>
      </c>
      <c r="Q185" s="246">
        <f>ROUND(E185*P185,2)</f>
        <v>0</v>
      </c>
      <c r="R185" s="246" t="s">
        <v>497</v>
      </c>
      <c r="S185" s="246" t="s">
        <v>246</v>
      </c>
      <c r="T185" s="247" t="s">
        <v>247</v>
      </c>
      <c r="U185" s="226">
        <v>1.2529999999999999</v>
      </c>
      <c r="V185" s="226">
        <f>ROUND(E185*U185,2)</f>
        <v>1.25</v>
      </c>
      <c r="W185" s="226"/>
      <c r="X185" s="226" t="s">
        <v>248</v>
      </c>
      <c r="Y185" s="216"/>
      <c r="Z185" s="216"/>
      <c r="AA185" s="216"/>
      <c r="AB185" s="216"/>
      <c r="AC185" s="216"/>
      <c r="AD185" s="216"/>
      <c r="AE185" s="216"/>
      <c r="AF185" s="216"/>
      <c r="AG185" s="216" t="s">
        <v>249</v>
      </c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</row>
    <row r="186" spans="1:60" outlineLevel="1" x14ac:dyDescent="0.2">
      <c r="A186" s="223"/>
      <c r="B186" s="224"/>
      <c r="C186" s="263" t="s">
        <v>1060</v>
      </c>
      <c r="D186" s="228"/>
      <c r="E186" s="229">
        <v>1</v>
      </c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16"/>
      <c r="Z186" s="216"/>
      <c r="AA186" s="216"/>
      <c r="AB186" s="216"/>
      <c r="AC186" s="216"/>
      <c r="AD186" s="216"/>
      <c r="AE186" s="216"/>
      <c r="AF186" s="216"/>
      <c r="AG186" s="216" t="s">
        <v>253</v>
      </c>
      <c r="AH186" s="216">
        <v>0</v>
      </c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</row>
    <row r="187" spans="1:60" ht="22.5" outlineLevel="1" x14ac:dyDescent="0.2">
      <c r="A187" s="241">
        <v>53</v>
      </c>
      <c r="B187" s="242" t="s">
        <v>1095</v>
      </c>
      <c r="C187" s="261" t="s">
        <v>1096</v>
      </c>
      <c r="D187" s="243" t="s">
        <v>639</v>
      </c>
      <c r="E187" s="244">
        <v>1</v>
      </c>
      <c r="F187" s="245"/>
      <c r="G187" s="246">
        <f>ROUND(E187*F187,2)</f>
        <v>0</v>
      </c>
      <c r="H187" s="245"/>
      <c r="I187" s="246">
        <f>ROUND(E187*H187,2)</f>
        <v>0</v>
      </c>
      <c r="J187" s="245"/>
      <c r="K187" s="246">
        <f>ROUND(E187*J187,2)</f>
        <v>0</v>
      </c>
      <c r="L187" s="246">
        <v>21</v>
      </c>
      <c r="M187" s="246">
        <f>G187*(1+L187/100)</f>
        <v>0</v>
      </c>
      <c r="N187" s="246">
        <v>8.4999999999999995E-4</v>
      </c>
      <c r="O187" s="246">
        <f>ROUND(E187*N187,2)</f>
        <v>0</v>
      </c>
      <c r="P187" s="246">
        <v>0</v>
      </c>
      <c r="Q187" s="246">
        <f>ROUND(E187*P187,2)</f>
        <v>0</v>
      </c>
      <c r="R187" s="246" t="s">
        <v>497</v>
      </c>
      <c r="S187" s="246" t="s">
        <v>246</v>
      </c>
      <c r="T187" s="247" t="s">
        <v>247</v>
      </c>
      <c r="U187" s="226">
        <v>0.44500000000000001</v>
      </c>
      <c r="V187" s="226">
        <f>ROUND(E187*U187,2)</f>
        <v>0.45</v>
      </c>
      <c r="W187" s="226"/>
      <c r="X187" s="226" t="s">
        <v>248</v>
      </c>
      <c r="Y187" s="216"/>
      <c r="Z187" s="216"/>
      <c r="AA187" s="216"/>
      <c r="AB187" s="216"/>
      <c r="AC187" s="216"/>
      <c r="AD187" s="216"/>
      <c r="AE187" s="216"/>
      <c r="AF187" s="216"/>
      <c r="AG187" s="216" t="s">
        <v>249</v>
      </c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</row>
    <row r="188" spans="1:60" outlineLevel="1" x14ac:dyDescent="0.2">
      <c r="A188" s="223"/>
      <c r="B188" s="224"/>
      <c r="C188" s="263" t="s">
        <v>985</v>
      </c>
      <c r="D188" s="228"/>
      <c r="E188" s="229">
        <v>1</v>
      </c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16"/>
      <c r="Z188" s="216"/>
      <c r="AA188" s="216"/>
      <c r="AB188" s="216"/>
      <c r="AC188" s="216"/>
      <c r="AD188" s="216"/>
      <c r="AE188" s="216"/>
      <c r="AF188" s="216"/>
      <c r="AG188" s="216" t="s">
        <v>253</v>
      </c>
      <c r="AH188" s="216">
        <v>5</v>
      </c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</row>
    <row r="189" spans="1:60" ht="22.5" outlineLevel="1" x14ac:dyDescent="0.2">
      <c r="A189" s="241">
        <v>54</v>
      </c>
      <c r="B189" s="242" t="s">
        <v>1109</v>
      </c>
      <c r="C189" s="261" t="s">
        <v>1110</v>
      </c>
      <c r="D189" s="243" t="s">
        <v>639</v>
      </c>
      <c r="E189" s="244">
        <v>1</v>
      </c>
      <c r="F189" s="245"/>
      <c r="G189" s="246">
        <f>ROUND(E189*F189,2)</f>
        <v>0</v>
      </c>
      <c r="H189" s="245"/>
      <c r="I189" s="246">
        <f>ROUND(E189*H189,2)</f>
        <v>0</v>
      </c>
      <c r="J189" s="245"/>
      <c r="K189" s="246">
        <f>ROUND(E189*J189,2)</f>
        <v>0</v>
      </c>
      <c r="L189" s="246">
        <v>21</v>
      </c>
      <c r="M189" s="246">
        <f>G189*(1+L189/100)</f>
        <v>0</v>
      </c>
      <c r="N189" s="246">
        <v>2.2000000000000001E-4</v>
      </c>
      <c r="O189" s="246">
        <f>ROUND(E189*N189,2)</f>
        <v>0</v>
      </c>
      <c r="P189" s="246">
        <v>0</v>
      </c>
      <c r="Q189" s="246">
        <f>ROUND(E189*P189,2)</f>
        <v>0</v>
      </c>
      <c r="R189" s="246" t="s">
        <v>497</v>
      </c>
      <c r="S189" s="246" t="s">
        <v>246</v>
      </c>
      <c r="T189" s="247" t="s">
        <v>247</v>
      </c>
      <c r="U189" s="226">
        <v>0.246</v>
      </c>
      <c r="V189" s="226">
        <f>ROUND(E189*U189,2)</f>
        <v>0.25</v>
      </c>
      <c r="W189" s="226"/>
      <c r="X189" s="226" t="s">
        <v>248</v>
      </c>
      <c r="Y189" s="216"/>
      <c r="Z189" s="216"/>
      <c r="AA189" s="216"/>
      <c r="AB189" s="216"/>
      <c r="AC189" s="216"/>
      <c r="AD189" s="216"/>
      <c r="AE189" s="216"/>
      <c r="AF189" s="216"/>
      <c r="AG189" s="216" t="s">
        <v>249</v>
      </c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</row>
    <row r="190" spans="1:60" outlineLevel="1" x14ac:dyDescent="0.2">
      <c r="A190" s="223"/>
      <c r="B190" s="224"/>
      <c r="C190" s="263" t="s">
        <v>985</v>
      </c>
      <c r="D190" s="228"/>
      <c r="E190" s="229">
        <v>1</v>
      </c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16"/>
      <c r="Z190" s="216"/>
      <c r="AA190" s="216"/>
      <c r="AB190" s="216"/>
      <c r="AC190" s="216"/>
      <c r="AD190" s="216"/>
      <c r="AE190" s="216"/>
      <c r="AF190" s="216"/>
      <c r="AG190" s="216" t="s">
        <v>253</v>
      </c>
      <c r="AH190" s="216">
        <v>5</v>
      </c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</row>
    <row r="191" spans="1:60" outlineLevel="1" x14ac:dyDescent="0.2">
      <c r="A191" s="241">
        <v>55</v>
      </c>
      <c r="B191" s="242" t="s">
        <v>1111</v>
      </c>
      <c r="C191" s="261" t="s">
        <v>1112</v>
      </c>
      <c r="D191" s="243" t="s">
        <v>512</v>
      </c>
      <c r="E191" s="244">
        <v>1</v>
      </c>
      <c r="F191" s="245"/>
      <c r="G191" s="246">
        <f>ROUND(E191*F191,2)</f>
        <v>0</v>
      </c>
      <c r="H191" s="245"/>
      <c r="I191" s="246">
        <f>ROUND(E191*H191,2)</f>
        <v>0</v>
      </c>
      <c r="J191" s="245"/>
      <c r="K191" s="246">
        <f>ROUND(E191*J191,2)</f>
        <v>0</v>
      </c>
      <c r="L191" s="246">
        <v>21</v>
      </c>
      <c r="M191" s="246">
        <f>G191*(1+L191/100)</f>
        <v>0</v>
      </c>
      <c r="N191" s="246">
        <v>2.2000000000000001E-3</v>
      </c>
      <c r="O191" s="246">
        <f>ROUND(E191*N191,2)</f>
        <v>0</v>
      </c>
      <c r="P191" s="246">
        <v>0</v>
      </c>
      <c r="Q191" s="246">
        <f>ROUND(E191*P191,2)</f>
        <v>0</v>
      </c>
      <c r="R191" s="246" t="s">
        <v>497</v>
      </c>
      <c r="S191" s="246" t="s">
        <v>246</v>
      </c>
      <c r="T191" s="247" t="s">
        <v>247</v>
      </c>
      <c r="U191" s="226">
        <v>0.38</v>
      </c>
      <c r="V191" s="226">
        <f>ROUND(E191*U191,2)</f>
        <v>0.38</v>
      </c>
      <c r="W191" s="226"/>
      <c r="X191" s="226" t="s">
        <v>248</v>
      </c>
      <c r="Y191" s="216"/>
      <c r="Z191" s="216"/>
      <c r="AA191" s="216"/>
      <c r="AB191" s="216"/>
      <c r="AC191" s="216"/>
      <c r="AD191" s="216"/>
      <c r="AE191" s="216"/>
      <c r="AF191" s="216"/>
      <c r="AG191" s="216" t="s">
        <v>249</v>
      </c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</row>
    <row r="192" spans="1:60" outlineLevel="1" x14ac:dyDescent="0.2">
      <c r="A192" s="223"/>
      <c r="B192" s="224"/>
      <c r="C192" s="263" t="s">
        <v>114</v>
      </c>
      <c r="D192" s="228"/>
      <c r="E192" s="229">
        <v>1</v>
      </c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16"/>
      <c r="Z192" s="216"/>
      <c r="AA192" s="216"/>
      <c r="AB192" s="216"/>
      <c r="AC192" s="216"/>
      <c r="AD192" s="216"/>
      <c r="AE192" s="216"/>
      <c r="AF192" s="216"/>
      <c r="AG192" s="216" t="s">
        <v>253</v>
      </c>
      <c r="AH192" s="216">
        <v>0</v>
      </c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</row>
    <row r="193" spans="1:60" outlineLevel="1" x14ac:dyDescent="0.2">
      <c r="A193" s="241">
        <v>56</v>
      </c>
      <c r="B193" s="242" t="s">
        <v>1113</v>
      </c>
      <c r="C193" s="261" t="s">
        <v>1114</v>
      </c>
      <c r="D193" s="243" t="s">
        <v>512</v>
      </c>
      <c r="E193" s="244">
        <v>1</v>
      </c>
      <c r="F193" s="245"/>
      <c r="G193" s="246">
        <f>ROUND(E193*F193,2)</f>
        <v>0</v>
      </c>
      <c r="H193" s="245"/>
      <c r="I193" s="246">
        <f>ROUND(E193*H193,2)</f>
        <v>0</v>
      </c>
      <c r="J193" s="245"/>
      <c r="K193" s="246">
        <f>ROUND(E193*J193,2)</f>
        <v>0</v>
      </c>
      <c r="L193" s="246">
        <v>21</v>
      </c>
      <c r="M193" s="246">
        <f>G193*(1+L193/100)</f>
        <v>0</v>
      </c>
      <c r="N193" s="246">
        <v>2E-3</v>
      </c>
      <c r="O193" s="246">
        <f>ROUND(E193*N193,2)</f>
        <v>0</v>
      </c>
      <c r="P193" s="246">
        <v>0</v>
      </c>
      <c r="Q193" s="246">
        <f>ROUND(E193*P193,2)</f>
        <v>0</v>
      </c>
      <c r="R193" s="246" t="s">
        <v>497</v>
      </c>
      <c r="S193" s="246" t="s">
        <v>246</v>
      </c>
      <c r="T193" s="247" t="s">
        <v>247</v>
      </c>
      <c r="U193" s="226">
        <v>0.38</v>
      </c>
      <c r="V193" s="226">
        <f>ROUND(E193*U193,2)</f>
        <v>0.38</v>
      </c>
      <c r="W193" s="226"/>
      <c r="X193" s="226" t="s">
        <v>248</v>
      </c>
      <c r="Y193" s="216"/>
      <c r="Z193" s="216"/>
      <c r="AA193" s="216"/>
      <c r="AB193" s="216"/>
      <c r="AC193" s="216"/>
      <c r="AD193" s="216"/>
      <c r="AE193" s="216"/>
      <c r="AF193" s="216"/>
      <c r="AG193" s="216" t="s">
        <v>249</v>
      </c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</row>
    <row r="194" spans="1:60" outlineLevel="1" x14ac:dyDescent="0.2">
      <c r="A194" s="223"/>
      <c r="B194" s="224"/>
      <c r="C194" s="263" t="s">
        <v>114</v>
      </c>
      <c r="D194" s="228"/>
      <c r="E194" s="229">
        <v>1</v>
      </c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16"/>
      <c r="Z194" s="216"/>
      <c r="AA194" s="216"/>
      <c r="AB194" s="216"/>
      <c r="AC194" s="216"/>
      <c r="AD194" s="216"/>
      <c r="AE194" s="216"/>
      <c r="AF194" s="216"/>
      <c r="AG194" s="216" t="s">
        <v>253</v>
      </c>
      <c r="AH194" s="216">
        <v>0</v>
      </c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</row>
    <row r="195" spans="1:60" outlineLevel="1" x14ac:dyDescent="0.2">
      <c r="A195" s="241">
        <v>57</v>
      </c>
      <c r="B195" s="242" t="s">
        <v>1115</v>
      </c>
      <c r="C195" s="261" t="s">
        <v>1116</v>
      </c>
      <c r="D195" s="243" t="s">
        <v>512</v>
      </c>
      <c r="E195" s="244">
        <v>4</v>
      </c>
      <c r="F195" s="245"/>
      <c r="G195" s="246">
        <f>ROUND(E195*F195,2)</f>
        <v>0</v>
      </c>
      <c r="H195" s="245"/>
      <c r="I195" s="246">
        <f>ROUND(E195*H195,2)</f>
        <v>0</v>
      </c>
      <c r="J195" s="245"/>
      <c r="K195" s="246">
        <f>ROUND(E195*J195,2)</f>
        <v>0</v>
      </c>
      <c r="L195" s="246">
        <v>21</v>
      </c>
      <c r="M195" s="246">
        <f>G195*(1+L195/100)</f>
        <v>0</v>
      </c>
      <c r="N195" s="246">
        <v>1.2999999999999999E-3</v>
      </c>
      <c r="O195" s="246">
        <f>ROUND(E195*N195,2)</f>
        <v>0.01</v>
      </c>
      <c r="P195" s="246">
        <v>0</v>
      </c>
      <c r="Q195" s="246">
        <f>ROUND(E195*P195,2)</f>
        <v>0</v>
      </c>
      <c r="R195" s="246" t="s">
        <v>497</v>
      </c>
      <c r="S195" s="246" t="s">
        <v>246</v>
      </c>
      <c r="T195" s="247" t="s">
        <v>247</v>
      </c>
      <c r="U195" s="226">
        <v>0.33</v>
      </c>
      <c r="V195" s="226">
        <f>ROUND(E195*U195,2)</f>
        <v>1.32</v>
      </c>
      <c r="W195" s="226"/>
      <c r="X195" s="226" t="s">
        <v>248</v>
      </c>
      <c r="Y195" s="216"/>
      <c r="Z195" s="216"/>
      <c r="AA195" s="216"/>
      <c r="AB195" s="216"/>
      <c r="AC195" s="216"/>
      <c r="AD195" s="216"/>
      <c r="AE195" s="216"/>
      <c r="AF195" s="216"/>
      <c r="AG195" s="216" t="s">
        <v>249</v>
      </c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</row>
    <row r="196" spans="1:60" outlineLevel="1" x14ac:dyDescent="0.2">
      <c r="A196" s="223"/>
      <c r="B196" s="224"/>
      <c r="C196" s="263" t="s">
        <v>128</v>
      </c>
      <c r="D196" s="228"/>
      <c r="E196" s="229">
        <v>4</v>
      </c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16"/>
      <c r="Z196" s="216"/>
      <c r="AA196" s="216"/>
      <c r="AB196" s="216"/>
      <c r="AC196" s="216"/>
      <c r="AD196" s="216"/>
      <c r="AE196" s="216"/>
      <c r="AF196" s="216"/>
      <c r="AG196" s="216" t="s">
        <v>253</v>
      </c>
      <c r="AH196" s="216">
        <v>0</v>
      </c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</row>
    <row r="197" spans="1:60" outlineLevel="1" x14ac:dyDescent="0.2">
      <c r="A197" s="241">
        <v>58</v>
      </c>
      <c r="B197" s="242" t="s">
        <v>1117</v>
      </c>
      <c r="C197" s="261" t="s">
        <v>1118</v>
      </c>
      <c r="D197" s="243" t="s">
        <v>512</v>
      </c>
      <c r="E197" s="244">
        <v>1</v>
      </c>
      <c r="F197" s="245"/>
      <c r="G197" s="246">
        <f>ROUND(E197*F197,2)</f>
        <v>0</v>
      </c>
      <c r="H197" s="245"/>
      <c r="I197" s="246">
        <f>ROUND(E197*H197,2)</f>
        <v>0</v>
      </c>
      <c r="J197" s="245"/>
      <c r="K197" s="246">
        <f>ROUND(E197*J197,2)</f>
        <v>0</v>
      </c>
      <c r="L197" s="246">
        <v>21</v>
      </c>
      <c r="M197" s="246">
        <f>G197*(1+L197/100)</f>
        <v>0</v>
      </c>
      <c r="N197" s="246">
        <v>8.0000000000000002E-3</v>
      </c>
      <c r="O197" s="246">
        <f>ROUND(E197*N197,2)</f>
        <v>0.01</v>
      </c>
      <c r="P197" s="246">
        <v>0</v>
      </c>
      <c r="Q197" s="246">
        <f>ROUND(E197*P197,2)</f>
        <v>0</v>
      </c>
      <c r="R197" s="246" t="s">
        <v>497</v>
      </c>
      <c r="S197" s="246" t="s">
        <v>246</v>
      </c>
      <c r="T197" s="247" t="s">
        <v>247</v>
      </c>
      <c r="U197" s="226">
        <v>0.63</v>
      </c>
      <c r="V197" s="226">
        <f>ROUND(E197*U197,2)</f>
        <v>0.63</v>
      </c>
      <c r="W197" s="226"/>
      <c r="X197" s="226" t="s">
        <v>248</v>
      </c>
      <c r="Y197" s="216"/>
      <c r="Z197" s="216"/>
      <c r="AA197" s="216"/>
      <c r="AB197" s="216"/>
      <c r="AC197" s="216"/>
      <c r="AD197" s="216"/>
      <c r="AE197" s="216"/>
      <c r="AF197" s="216"/>
      <c r="AG197" s="216" t="s">
        <v>249</v>
      </c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</row>
    <row r="198" spans="1:60" outlineLevel="1" x14ac:dyDescent="0.2">
      <c r="A198" s="223"/>
      <c r="B198" s="224"/>
      <c r="C198" s="263" t="s">
        <v>114</v>
      </c>
      <c r="D198" s="228"/>
      <c r="E198" s="229">
        <v>1</v>
      </c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16"/>
      <c r="Z198" s="216"/>
      <c r="AA198" s="216"/>
      <c r="AB198" s="216"/>
      <c r="AC198" s="216"/>
      <c r="AD198" s="216"/>
      <c r="AE198" s="216"/>
      <c r="AF198" s="216"/>
      <c r="AG198" s="216" t="s">
        <v>253</v>
      </c>
      <c r="AH198" s="216">
        <v>0</v>
      </c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</row>
    <row r="199" spans="1:60" ht="22.5" outlineLevel="1" x14ac:dyDescent="0.2">
      <c r="A199" s="241">
        <v>59</v>
      </c>
      <c r="B199" s="242" t="s">
        <v>1119</v>
      </c>
      <c r="C199" s="261" t="s">
        <v>1120</v>
      </c>
      <c r="D199" s="243" t="s">
        <v>639</v>
      </c>
      <c r="E199" s="244">
        <v>1</v>
      </c>
      <c r="F199" s="245"/>
      <c r="G199" s="246">
        <f>ROUND(E199*F199,2)</f>
        <v>0</v>
      </c>
      <c r="H199" s="245"/>
      <c r="I199" s="246">
        <f>ROUND(E199*H199,2)</f>
        <v>0</v>
      </c>
      <c r="J199" s="245"/>
      <c r="K199" s="246">
        <f>ROUND(E199*J199,2)</f>
        <v>0</v>
      </c>
      <c r="L199" s="246">
        <v>21</v>
      </c>
      <c r="M199" s="246">
        <f>G199*(1+L199/100)</f>
        <v>0</v>
      </c>
      <c r="N199" s="246">
        <v>1.5200000000000001E-3</v>
      </c>
      <c r="O199" s="246">
        <f>ROUND(E199*N199,2)</f>
        <v>0</v>
      </c>
      <c r="P199" s="246">
        <v>0</v>
      </c>
      <c r="Q199" s="246">
        <f>ROUND(E199*P199,2)</f>
        <v>0</v>
      </c>
      <c r="R199" s="246" t="s">
        <v>497</v>
      </c>
      <c r="S199" s="246" t="s">
        <v>246</v>
      </c>
      <c r="T199" s="247" t="s">
        <v>247</v>
      </c>
      <c r="U199" s="226">
        <v>0.58699999999999997</v>
      </c>
      <c r="V199" s="226">
        <f>ROUND(E199*U199,2)</f>
        <v>0.59</v>
      </c>
      <c r="W199" s="226"/>
      <c r="X199" s="226" t="s">
        <v>248</v>
      </c>
      <c r="Y199" s="216"/>
      <c r="Z199" s="216"/>
      <c r="AA199" s="216"/>
      <c r="AB199" s="216"/>
      <c r="AC199" s="216"/>
      <c r="AD199" s="216"/>
      <c r="AE199" s="216"/>
      <c r="AF199" s="216"/>
      <c r="AG199" s="216" t="s">
        <v>249</v>
      </c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</row>
    <row r="200" spans="1:60" outlineLevel="1" x14ac:dyDescent="0.2">
      <c r="A200" s="223"/>
      <c r="B200" s="224"/>
      <c r="C200" s="263" t="s">
        <v>114</v>
      </c>
      <c r="D200" s="228"/>
      <c r="E200" s="229">
        <v>1</v>
      </c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16"/>
      <c r="Z200" s="216"/>
      <c r="AA200" s="216"/>
      <c r="AB200" s="216"/>
      <c r="AC200" s="216"/>
      <c r="AD200" s="216"/>
      <c r="AE200" s="216"/>
      <c r="AF200" s="216"/>
      <c r="AG200" s="216" t="s">
        <v>253</v>
      </c>
      <c r="AH200" s="216">
        <v>0</v>
      </c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</row>
    <row r="201" spans="1:60" outlineLevel="1" x14ac:dyDescent="0.2">
      <c r="A201" s="241">
        <v>60</v>
      </c>
      <c r="B201" s="242" t="s">
        <v>1121</v>
      </c>
      <c r="C201" s="261" t="s">
        <v>1122</v>
      </c>
      <c r="D201" s="243" t="s">
        <v>639</v>
      </c>
      <c r="E201" s="244">
        <v>1</v>
      </c>
      <c r="F201" s="245"/>
      <c r="G201" s="246">
        <f>ROUND(E201*F201,2)</f>
        <v>0</v>
      </c>
      <c r="H201" s="245"/>
      <c r="I201" s="246">
        <f>ROUND(E201*H201,2)</f>
        <v>0</v>
      </c>
      <c r="J201" s="245"/>
      <c r="K201" s="246">
        <f>ROUND(E201*J201,2)</f>
        <v>0</v>
      </c>
      <c r="L201" s="246">
        <v>21</v>
      </c>
      <c r="M201" s="246">
        <f>G201*(1+L201/100)</f>
        <v>0</v>
      </c>
      <c r="N201" s="246">
        <v>0</v>
      </c>
      <c r="O201" s="246">
        <f>ROUND(E201*N201,2)</f>
        <v>0</v>
      </c>
      <c r="P201" s="246">
        <v>0</v>
      </c>
      <c r="Q201" s="246">
        <f>ROUND(E201*P201,2)</f>
        <v>0</v>
      </c>
      <c r="R201" s="246" t="s">
        <v>316</v>
      </c>
      <c r="S201" s="246" t="s">
        <v>246</v>
      </c>
      <c r="T201" s="247" t="s">
        <v>247</v>
      </c>
      <c r="U201" s="226">
        <v>0</v>
      </c>
      <c r="V201" s="226">
        <f>ROUND(E201*U201,2)</f>
        <v>0</v>
      </c>
      <c r="W201" s="226"/>
      <c r="X201" s="226" t="s">
        <v>317</v>
      </c>
      <c r="Y201" s="216"/>
      <c r="Z201" s="216"/>
      <c r="AA201" s="216"/>
      <c r="AB201" s="216"/>
      <c r="AC201" s="216"/>
      <c r="AD201" s="216"/>
      <c r="AE201" s="216"/>
      <c r="AF201" s="216"/>
      <c r="AG201" s="216" t="s">
        <v>318</v>
      </c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</row>
    <row r="202" spans="1:60" outlineLevel="1" x14ac:dyDescent="0.2">
      <c r="A202" s="223"/>
      <c r="B202" s="224"/>
      <c r="C202" s="263" t="s">
        <v>114</v>
      </c>
      <c r="D202" s="228"/>
      <c r="E202" s="229">
        <v>1</v>
      </c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16"/>
      <c r="Z202" s="216"/>
      <c r="AA202" s="216"/>
      <c r="AB202" s="216"/>
      <c r="AC202" s="216"/>
      <c r="AD202" s="216"/>
      <c r="AE202" s="216"/>
      <c r="AF202" s="216"/>
      <c r="AG202" s="216" t="s">
        <v>253</v>
      </c>
      <c r="AH202" s="216">
        <v>0</v>
      </c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</row>
    <row r="203" spans="1:60" ht="22.5" outlineLevel="1" x14ac:dyDescent="0.2">
      <c r="A203" s="241">
        <v>61</v>
      </c>
      <c r="B203" s="242" t="s">
        <v>1123</v>
      </c>
      <c r="C203" s="261" t="s">
        <v>1124</v>
      </c>
      <c r="D203" s="243" t="s">
        <v>512</v>
      </c>
      <c r="E203" s="244">
        <v>1</v>
      </c>
      <c r="F203" s="245"/>
      <c r="G203" s="246">
        <f>ROUND(E203*F203,2)</f>
        <v>0</v>
      </c>
      <c r="H203" s="245"/>
      <c r="I203" s="246">
        <f>ROUND(E203*H203,2)</f>
        <v>0</v>
      </c>
      <c r="J203" s="245"/>
      <c r="K203" s="246">
        <f>ROUND(E203*J203,2)</f>
        <v>0</v>
      </c>
      <c r="L203" s="246">
        <v>21</v>
      </c>
      <c r="M203" s="246">
        <f>G203*(1+L203/100)</f>
        <v>0</v>
      </c>
      <c r="N203" s="246">
        <v>6.4820000000000003E-2</v>
      </c>
      <c r="O203" s="246">
        <f>ROUND(E203*N203,2)</f>
        <v>0.06</v>
      </c>
      <c r="P203" s="246">
        <v>0</v>
      </c>
      <c r="Q203" s="246">
        <f>ROUND(E203*P203,2)</f>
        <v>0</v>
      </c>
      <c r="R203" s="246" t="s">
        <v>497</v>
      </c>
      <c r="S203" s="246" t="s">
        <v>246</v>
      </c>
      <c r="T203" s="247" t="s">
        <v>247</v>
      </c>
      <c r="U203" s="226">
        <v>2.8580000000000001</v>
      </c>
      <c r="V203" s="226">
        <f>ROUND(E203*U203,2)</f>
        <v>2.86</v>
      </c>
      <c r="W203" s="226"/>
      <c r="X203" s="226" t="s">
        <v>248</v>
      </c>
      <c r="Y203" s="216"/>
      <c r="Z203" s="216"/>
      <c r="AA203" s="216"/>
      <c r="AB203" s="216"/>
      <c r="AC203" s="216"/>
      <c r="AD203" s="216"/>
      <c r="AE203" s="216"/>
      <c r="AF203" s="216"/>
      <c r="AG203" s="216" t="s">
        <v>249</v>
      </c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</row>
    <row r="204" spans="1:60" outlineLevel="1" x14ac:dyDescent="0.2">
      <c r="A204" s="223"/>
      <c r="B204" s="224"/>
      <c r="C204" s="263" t="s">
        <v>114</v>
      </c>
      <c r="D204" s="228"/>
      <c r="E204" s="229">
        <v>1</v>
      </c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16"/>
      <c r="Z204" s="216"/>
      <c r="AA204" s="216"/>
      <c r="AB204" s="216"/>
      <c r="AC204" s="216"/>
      <c r="AD204" s="216"/>
      <c r="AE204" s="216"/>
      <c r="AF204" s="216"/>
      <c r="AG204" s="216" t="s">
        <v>253</v>
      </c>
      <c r="AH204" s="216">
        <v>0</v>
      </c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</row>
    <row r="205" spans="1:60" ht="22.5" outlineLevel="1" x14ac:dyDescent="0.2">
      <c r="A205" s="241">
        <v>62</v>
      </c>
      <c r="B205" s="242" t="s">
        <v>1125</v>
      </c>
      <c r="C205" s="261" t="s">
        <v>1126</v>
      </c>
      <c r="D205" s="243" t="s">
        <v>512</v>
      </c>
      <c r="E205" s="244">
        <v>2</v>
      </c>
      <c r="F205" s="245"/>
      <c r="G205" s="246">
        <f>ROUND(E205*F205,2)</f>
        <v>0</v>
      </c>
      <c r="H205" s="245"/>
      <c r="I205" s="246">
        <f>ROUND(E205*H205,2)</f>
        <v>0</v>
      </c>
      <c r="J205" s="245"/>
      <c r="K205" s="246">
        <f>ROUND(E205*J205,2)</f>
        <v>0</v>
      </c>
      <c r="L205" s="246">
        <v>21</v>
      </c>
      <c r="M205" s="246">
        <f>G205*(1+L205/100)</f>
        <v>0</v>
      </c>
      <c r="N205" s="246">
        <v>0.10482</v>
      </c>
      <c r="O205" s="246">
        <f>ROUND(E205*N205,2)</f>
        <v>0.21</v>
      </c>
      <c r="P205" s="246">
        <v>0</v>
      </c>
      <c r="Q205" s="246">
        <f>ROUND(E205*P205,2)</f>
        <v>0</v>
      </c>
      <c r="R205" s="246" t="s">
        <v>497</v>
      </c>
      <c r="S205" s="246" t="s">
        <v>246</v>
      </c>
      <c r="T205" s="247" t="s">
        <v>247</v>
      </c>
      <c r="U205" s="226">
        <v>3.1440000000000001</v>
      </c>
      <c r="V205" s="226">
        <f>ROUND(E205*U205,2)</f>
        <v>6.29</v>
      </c>
      <c r="W205" s="226"/>
      <c r="X205" s="226" t="s">
        <v>248</v>
      </c>
      <c r="Y205" s="216"/>
      <c r="Z205" s="216"/>
      <c r="AA205" s="216"/>
      <c r="AB205" s="216"/>
      <c r="AC205" s="216"/>
      <c r="AD205" s="216"/>
      <c r="AE205" s="216"/>
      <c r="AF205" s="216"/>
      <c r="AG205" s="216" t="s">
        <v>249</v>
      </c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</row>
    <row r="206" spans="1:60" outlineLevel="1" x14ac:dyDescent="0.2">
      <c r="A206" s="223"/>
      <c r="B206" s="224"/>
      <c r="C206" s="263" t="s">
        <v>118</v>
      </c>
      <c r="D206" s="228"/>
      <c r="E206" s="229">
        <v>2</v>
      </c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16"/>
      <c r="Z206" s="216"/>
      <c r="AA206" s="216"/>
      <c r="AB206" s="216"/>
      <c r="AC206" s="216"/>
      <c r="AD206" s="216"/>
      <c r="AE206" s="216"/>
      <c r="AF206" s="216"/>
      <c r="AG206" s="216" t="s">
        <v>253</v>
      </c>
      <c r="AH206" s="216">
        <v>0</v>
      </c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</row>
    <row r="207" spans="1:60" ht="22.5" outlineLevel="1" x14ac:dyDescent="0.2">
      <c r="A207" s="241">
        <v>63</v>
      </c>
      <c r="B207" s="242" t="s">
        <v>1127</v>
      </c>
      <c r="C207" s="261" t="s">
        <v>1128</v>
      </c>
      <c r="D207" s="243" t="s">
        <v>512</v>
      </c>
      <c r="E207" s="244">
        <v>1</v>
      </c>
      <c r="F207" s="245"/>
      <c r="G207" s="246">
        <f>ROUND(E207*F207,2)</f>
        <v>0</v>
      </c>
      <c r="H207" s="245"/>
      <c r="I207" s="246">
        <f>ROUND(E207*H207,2)</f>
        <v>0</v>
      </c>
      <c r="J207" s="245"/>
      <c r="K207" s="246">
        <f>ROUND(E207*J207,2)</f>
        <v>0</v>
      </c>
      <c r="L207" s="246">
        <v>21</v>
      </c>
      <c r="M207" s="246">
        <f>G207*(1+L207/100)</f>
        <v>0</v>
      </c>
      <c r="N207" s="246">
        <v>3.8700000000000002E-3</v>
      </c>
      <c r="O207" s="246">
        <f>ROUND(E207*N207,2)</f>
        <v>0</v>
      </c>
      <c r="P207" s="246">
        <v>0</v>
      </c>
      <c r="Q207" s="246">
        <f>ROUND(E207*P207,2)</f>
        <v>0</v>
      </c>
      <c r="R207" s="246" t="s">
        <v>497</v>
      </c>
      <c r="S207" s="246" t="s">
        <v>246</v>
      </c>
      <c r="T207" s="247" t="s">
        <v>247</v>
      </c>
      <c r="U207" s="226">
        <v>0.50700000000000001</v>
      </c>
      <c r="V207" s="226">
        <f>ROUND(E207*U207,2)</f>
        <v>0.51</v>
      </c>
      <c r="W207" s="226"/>
      <c r="X207" s="226" t="s">
        <v>248</v>
      </c>
      <c r="Y207" s="216"/>
      <c r="Z207" s="216"/>
      <c r="AA207" s="216"/>
      <c r="AB207" s="216"/>
      <c r="AC207" s="216"/>
      <c r="AD207" s="216"/>
      <c r="AE207" s="216"/>
      <c r="AF207" s="216"/>
      <c r="AG207" s="216" t="s">
        <v>249</v>
      </c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</row>
    <row r="208" spans="1:60" outlineLevel="1" x14ac:dyDescent="0.2">
      <c r="A208" s="223"/>
      <c r="B208" s="224"/>
      <c r="C208" s="263" t="s">
        <v>114</v>
      </c>
      <c r="D208" s="228"/>
      <c r="E208" s="229">
        <v>1</v>
      </c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16"/>
      <c r="Z208" s="216"/>
      <c r="AA208" s="216"/>
      <c r="AB208" s="216"/>
      <c r="AC208" s="216"/>
      <c r="AD208" s="216"/>
      <c r="AE208" s="216"/>
      <c r="AF208" s="216"/>
      <c r="AG208" s="216" t="s">
        <v>253</v>
      </c>
      <c r="AH208" s="216">
        <v>0</v>
      </c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</row>
    <row r="209" spans="1:60" outlineLevel="1" x14ac:dyDescent="0.2">
      <c r="A209" s="241">
        <v>64</v>
      </c>
      <c r="B209" s="242" t="s">
        <v>1129</v>
      </c>
      <c r="C209" s="261" t="s">
        <v>1130</v>
      </c>
      <c r="D209" s="243" t="s">
        <v>512</v>
      </c>
      <c r="E209" s="244">
        <v>2</v>
      </c>
      <c r="F209" s="245"/>
      <c r="G209" s="246">
        <f>ROUND(E209*F209,2)</f>
        <v>0</v>
      </c>
      <c r="H209" s="245"/>
      <c r="I209" s="246">
        <f>ROUND(E209*H209,2)</f>
        <v>0</v>
      </c>
      <c r="J209" s="245"/>
      <c r="K209" s="246">
        <f>ROUND(E209*J209,2)</f>
        <v>0</v>
      </c>
      <c r="L209" s="246">
        <v>21</v>
      </c>
      <c r="M209" s="246">
        <f>G209*(1+L209/100)</f>
        <v>0</v>
      </c>
      <c r="N209" s="246">
        <v>2.8819999999999998E-2</v>
      </c>
      <c r="O209" s="246">
        <f>ROUND(E209*N209,2)</f>
        <v>0.06</v>
      </c>
      <c r="P209" s="246">
        <v>0</v>
      </c>
      <c r="Q209" s="246">
        <f>ROUND(E209*P209,2)</f>
        <v>0</v>
      </c>
      <c r="R209" s="246" t="s">
        <v>497</v>
      </c>
      <c r="S209" s="246" t="s">
        <v>246</v>
      </c>
      <c r="T209" s="247" t="s">
        <v>247</v>
      </c>
      <c r="U209" s="226">
        <v>2.9580000000000002</v>
      </c>
      <c r="V209" s="226">
        <f>ROUND(E209*U209,2)</f>
        <v>5.92</v>
      </c>
      <c r="W209" s="226"/>
      <c r="X209" s="226" t="s">
        <v>248</v>
      </c>
      <c r="Y209" s="216"/>
      <c r="Z209" s="216"/>
      <c r="AA209" s="216"/>
      <c r="AB209" s="216"/>
      <c r="AC209" s="216"/>
      <c r="AD209" s="216"/>
      <c r="AE209" s="216"/>
      <c r="AF209" s="216"/>
      <c r="AG209" s="216" t="s">
        <v>249</v>
      </c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</row>
    <row r="210" spans="1:60" outlineLevel="1" x14ac:dyDescent="0.2">
      <c r="A210" s="223"/>
      <c r="B210" s="224"/>
      <c r="C210" s="263" t="s">
        <v>1131</v>
      </c>
      <c r="D210" s="228"/>
      <c r="E210" s="229">
        <v>1</v>
      </c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16"/>
      <c r="Z210" s="216"/>
      <c r="AA210" s="216"/>
      <c r="AB210" s="216"/>
      <c r="AC210" s="216"/>
      <c r="AD210" s="216"/>
      <c r="AE210" s="216"/>
      <c r="AF210" s="216"/>
      <c r="AG210" s="216" t="s">
        <v>253</v>
      </c>
      <c r="AH210" s="216">
        <v>5</v>
      </c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</row>
    <row r="211" spans="1:60" outlineLevel="1" x14ac:dyDescent="0.2">
      <c r="A211" s="223"/>
      <c r="B211" s="224"/>
      <c r="C211" s="263" t="s">
        <v>1132</v>
      </c>
      <c r="D211" s="228"/>
      <c r="E211" s="229">
        <v>1</v>
      </c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16"/>
      <c r="Z211" s="216"/>
      <c r="AA211" s="216"/>
      <c r="AB211" s="216"/>
      <c r="AC211" s="216"/>
      <c r="AD211" s="216"/>
      <c r="AE211" s="216"/>
      <c r="AF211" s="216"/>
      <c r="AG211" s="216" t="s">
        <v>253</v>
      </c>
      <c r="AH211" s="216">
        <v>5</v>
      </c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</row>
    <row r="212" spans="1:60" outlineLevel="1" x14ac:dyDescent="0.2">
      <c r="A212" s="241">
        <v>65</v>
      </c>
      <c r="B212" s="242" t="s">
        <v>1133</v>
      </c>
      <c r="C212" s="261" t="s">
        <v>1134</v>
      </c>
      <c r="D212" s="243" t="s">
        <v>512</v>
      </c>
      <c r="E212" s="244">
        <v>2</v>
      </c>
      <c r="F212" s="245"/>
      <c r="G212" s="246">
        <f>ROUND(E212*F212,2)</f>
        <v>0</v>
      </c>
      <c r="H212" s="245"/>
      <c r="I212" s="246">
        <f>ROUND(E212*H212,2)</f>
        <v>0</v>
      </c>
      <c r="J212" s="245"/>
      <c r="K212" s="246">
        <f>ROUND(E212*J212,2)</f>
        <v>0</v>
      </c>
      <c r="L212" s="246">
        <v>21</v>
      </c>
      <c r="M212" s="246">
        <f>G212*(1+L212/100)</f>
        <v>0</v>
      </c>
      <c r="N212" s="246">
        <v>2.8819999999999998E-2</v>
      </c>
      <c r="O212" s="246">
        <f>ROUND(E212*N212,2)</f>
        <v>0.06</v>
      </c>
      <c r="P212" s="246">
        <v>0</v>
      </c>
      <c r="Q212" s="246">
        <f>ROUND(E212*P212,2)</f>
        <v>0</v>
      </c>
      <c r="R212" s="246" t="s">
        <v>497</v>
      </c>
      <c r="S212" s="246" t="s">
        <v>246</v>
      </c>
      <c r="T212" s="247" t="s">
        <v>247</v>
      </c>
      <c r="U212" s="226">
        <v>3.1440000000000001</v>
      </c>
      <c r="V212" s="226">
        <f>ROUND(E212*U212,2)</f>
        <v>6.29</v>
      </c>
      <c r="W212" s="226"/>
      <c r="X212" s="226" t="s">
        <v>248</v>
      </c>
      <c r="Y212" s="216"/>
      <c r="Z212" s="216"/>
      <c r="AA212" s="216"/>
      <c r="AB212" s="216"/>
      <c r="AC212" s="216"/>
      <c r="AD212" s="216"/>
      <c r="AE212" s="216"/>
      <c r="AF212" s="216"/>
      <c r="AG212" s="216" t="s">
        <v>249</v>
      </c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</row>
    <row r="213" spans="1:60" outlineLevel="1" x14ac:dyDescent="0.2">
      <c r="A213" s="223"/>
      <c r="B213" s="224"/>
      <c r="C213" s="263" t="s">
        <v>1135</v>
      </c>
      <c r="D213" s="228"/>
      <c r="E213" s="229">
        <v>2</v>
      </c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16"/>
      <c r="Z213" s="216"/>
      <c r="AA213" s="216"/>
      <c r="AB213" s="216"/>
      <c r="AC213" s="216"/>
      <c r="AD213" s="216"/>
      <c r="AE213" s="216"/>
      <c r="AF213" s="216"/>
      <c r="AG213" s="216" t="s">
        <v>253</v>
      </c>
      <c r="AH213" s="216">
        <v>5</v>
      </c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</row>
    <row r="214" spans="1:60" ht="22.5" outlineLevel="1" x14ac:dyDescent="0.2">
      <c r="A214" s="241">
        <v>66</v>
      </c>
      <c r="B214" s="242" t="s">
        <v>1136</v>
      </c>
      <c r="C214" s="261" t="s">
        <v>1137</v>
      </c>
      <c r="D214" s="243" t="s">
        <v>512</v>
      </c>
      <c r="E214" s="244">
        <v>14</v>
      </c>
      <c r="F214" s="245"/>
      <c r="G214" s="246">
        <f>ROUND(E214*F214,2)</f>
        <v>0</v>
      </c>
      <c r="H214" s="245"/>
      <c r="I214" s="246">
        <f>ROUND(E214*H214,2)</f>
        <v>0</v>
      </c>
      <c r="J214" s="245"/>
      <c r="K214" s="246">
        <f>ROUND(E214*J214,2)</f>
        <v>0</v>
      </c>
      <c r="L214" s="246">
        <v>21</v>
      </c>
      <c r="M214" s="246">
        <f>G214*(1+L214/100)</f>
        <v>0</v>
      </c>
      <c r="N214" s="246">
        <v>1.7000000000000001E-4</v>
      </c>
      <c r="O214" s="246">
        <f>ROUND(E214*N214,2)</f>
        <v>0</v>
      </c>
      <c r="P214" s="246">
        <v>0</v>
      </c>
      <c r="Q214" s="246">
        <f>ROUND(E214*P214,2)</f>
        <v>0</v>
      </c>
      <c r="R214" s="246" t="s">
        <v>497</v>
      </c>
      <c r="S214" s="246" t="s">
        <v>246</v>
      </c>
      <c r="T214" s="247" t="s">
        <v>247</v>
      </c>
      <c r="U214" s="226">
        <v>0.22700000000000001</v>
      </c>
      <c r="V214" s="226">
        <f>ROUND(E214*U214,2)</f>
        <v>3.18</v>
      </c>
      <c r="W214" s="226"/>
      <c r="X214" s="226" t="s">
        <v>248</v>
      </c>
      <c r="Y214" s="216"/>
      <c r="Z214" s="216"/>
      <c r="AA214" s="216"/>
      <c r="AB214" s="216"/>
      <c r="AC214" s="216"/>
      <c r="AD214" s="216"/>
      <c r="AE214" s="216"/>
      <c r="AF214" s="216"/>
      <c r="AG214" s="216" t="s">
        <v>249</v>
      </c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</row>
    <row r="215" spans="1:60" outlineLevel="1" x14ac:dyDescent="0.2">
      <c r="A215" s="223"/>
      <c r="B215" s="224"/>
      <c r="C215" s="263" t="s">
        <v>1138</v>
      </c>
      <c r="D215" s="228"/>
      <c r="E215" s="229">
        <v>10</v>
      </c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16"/>
      <c r="Z215" s="216"/>
      <c r="AA215" s="216"/>
      <c r="AB215" s="216"/>
      <c r="AC215" s="216"/>
      <c r="AD215" s="216"/>
      <c r="AE215" s="216"/>
      <c r="AF215" s="216"/>
      <c r="AG215" s="216" t="s">
        <v>253</v>
      </c>
      <c r="AH215" s="216">
        <v>5</v>
      </c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</row>
    <row r="216" spans="1:60" outlineLevel="1" x14ac:dyDescent="0.2">
      <c r="A216" s="223"/>
      <c r="B216" s="224"/>
      <c r="C216" s="263" t="s">
        <v>989</v>
      </c>
      <c r="D216" s="228"/>
      <c r="E216" s="229">
        <v>1</v>
      </c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16"/>
      <c r="Z216" s="216"/>
      <c r="AA216" s="216"/>
      <c r="AB216" s="216"/>
      <c r="AC216" s="216"/>
      <c r="AD216" s="216"/>
      <c r="AE216" s="216"/>
      <c r="AF216" s="216"/>
      <c r="AG216" s="216" t="s">
        <v>253</v>
      </c>
      <c r="AH216" s="216">
        <v>5</v>
      </c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</row>
    <row r="217" spans="1:60" outlineLevel="1" x14ac:dyDescent="0.2">
      <c r="A217" s="223"/>
      <c r="B217" s="224"/>
      <c r="C217" s="263" t="s">
        <v>990</v>
      </c>
      <c r="D217" s="228"/>
      <c r="E217" s="229">
        <v>1</v>
      </c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16"/>
      <c r="Z217" s="216"/>
      <c r="AA217" s="216"/>
      <c r="AB217" s="216"/>
      <c r="AC217" s="216"/>
      <c r="AD217" s="216"/>
      <c r="AE217" s="216"/>
      <c r="AF217" s="216"/>
      <c r="AG217" s="216" t="s">
        <v>253</v>
      </c>
      <c r="AH217" s="216">
        <v>5</v>
      </c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</row>
    <row r="218" spans="1:60" outlineLevel="1" x14ac:dyDescent="0.2">
      <c r="A218" s="223"/>
      <c r="B218" s="224"/>
      <c r="C218" s="263" t="s">
        <v>1139</v>
      </c>
      <c r="D218" s="228"/>
      <c r="E218" s="229">
        <v>2</v>
      </c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16"/>
      <c r="Z218" s="216"/>
      <c r="AA218" s="216"/>
      <c r="AB218" s="216"/>
      <c r="AC218" s="216"/>
      <c r="AD218" s="216"/>
      <c r="AE218" s="216"/>
      <c r="AF218" s="216"/>
      <c r="AG218" s="216" t="s">
        <v>253</v>
      </c>
      <c r="AH218" s="216">
        <v>5</v>
      </c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</row>
    <row r="219" spans="1:60" outlineLevel="1" x14ac:dyDescent="0.2">
      <c r="A219" s="241">
        <v>67</v>
      </c>
      <c r="B219" s="242" t="s">
        <v>1140</v>
      </c>
      <c r="C219" s="261" t="s">
        <v>1141</v>
      </c>
      <c r="D219" s="243" t="s">
        <v>312</v>
      </c>
      <c r="E219" s="244">
        <v>0.59677000000000002</v>
      </c>
      <c r="F219" s="245"/>
      <c r="G219" s="246">
        <f>ROUND(E219*F219,2)</f>
        <v>0</v>
      </c>
      <c r="H219" s="245"/>
      <c r="I219" s="246">
        <f>ROUND(E219*H219,2)</f>
        <v>0</v>
      </c>
      <c r="J219" s="245"/>
      <c r="K219" s="246">
        <f>ROUND(E219*J219,2)</f>
        <v>0</v>
      </c>
      <c r="L219" s="246">
        <v>21</v>
      </c>
      <c r="M219" s="246">
        <f>G219*(1+L219/100)</f>
        <v>0</v>
      </c>
      <c r="N219" s="246">
        <v>0</v>
      </c>
      <c r="O219" s="246">
        <f>ROUND(E219*N219,2)</f>
        <v>0</v>
      </c>
      <c r="P219" s="246">
        <v>0</v>
      </c>
      <c r="Q219" s="246">
        <f>ROUND(E219*P219,2)</f>
        <v>0</v>
      </c>
      <c r="R219" s="246" t="s">
        <v>497</v>
      </c>
      <c r="S219" s="246" t="s">
        <v>246</v>
      </c>
      <c r="T219" s="247" t="s">
        <v>247</v>
      </c>
      <c r="U219" s="226">
        <v>1.629</v>
      </c>
      <c r="V219" s="226">
        <f>ROUND(E219*U219,2)</f>
        <v>0.97</v>
      </c>
      <c r="W219" s="226"/>
      <c r="X219" s="226" t="s">
        <v>492</v>
      </c>
      <c r="Y219" s="216"/>
      <c r="Z219" s="216"/>
      <c r="AA219" s="216"/>
      <c r="AB219" s="216"/>
      <c r="AC219" s="216"/>
      <c r="AD219" s="216"/>
      <c r="AE219" s="216"/>
      <c r="AF219" s="216"/>
      <c r="AG219" s="216" t="s">
        <v>493</v>
      </c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</row>
    <row r="220" spans="1:60" outlineLevel="1" x14ac:dyDescent="0.2">
      <c r="A220" s="223"/>
      <c r="B220" s="224"/>
      <c r="C220" s="262" t="s">
        <v>1090</v>
      </c>
      <c r="D220" s="249"/>
      <c r="E220" s="249"/>
      <c r="F220" s="249"/>
      <c r="G220" s="249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16"/>
      <c r="Z220" s="216"/>
      <c r="AA220" s="216"/>
      <c r="AB220" s="216"/>
      <c r="AC220" s="216"/>
      <c r="AD220" s="216"/>
      <c r="AE220" s="216"/>
      <c r="AF220" s="216"/>
      <c r="AG220" s="216" t="s">
        <v>251</v>
      </c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</row>
    <row r="221" spans="1:60" x14ac:dyDescent="0.2">
      <c r="A221" s="231" t="s">
        <v>240</v>
      </c>
      <c r="B221" s="232" t="s">
        <v>169</v>
      </c>
      <c r="C221" s="260" t="s">
        <v>170</v>
      </c>
      <c r="D221" s="233"/>
      <c r="E221" s="234"/>
      <c r="F221" s="235"/>
      <c r="G221" s="235">
        <f>SUMIF(AG222:AG233,"&lt;&gt;NOR",G222:G233)</f>
        <v>0</v>
      </c>
      <c r="H221" s="235"/>
      <c r="I221" s="235">
        <f>SUM(I222:I233)</f>
        <v>0</v>
      </c>
      <c r="J221" s="235"/>
      <c r="K221" s="235">
        <f>SUM(K222:K233)</f>
        <v>0</v>
      </c>
      <c r="L221" s="235"/>
      <c r="M221" s="235">
        <f>SUM(M222:M233)</f>
        <v>0</v>
      </c>
      <c r="N221" s="235"/>
      <c r="O221" s="235">
        <f>SUM(O222:O233)</f>
        <v>0</v>
      </c>
      <c r="P221" s="235"/>
      <c r="Q221" s="235">
        <f>SUM(Q222:Q233)</f>
        <v>0</v>
      </c>
      <c r="R221" s="235"/>
      <c r="S221" s="235"/>
      <c r="T221" s="236"/>
      <c r="U221" s="230"/>
      <c r="V221" s="230">
        <f>SUM(V222:V233)</f>
        <v>1.0900000000000001</v>
      </c>
      <c r="W221" s="230"/>
      <c r="X221" s="230"/>
      <c r="AG221" t="s">
        <v>241</v>
      </c>
    </row>
    <row r="222" spans="1:60" outlineLevel="1" x14ac:dyDescent="0.2">
      <c r="A222" s="241">
        <v>68</v>
      </c>
      <c r="B222" s="242" t="s">
        <v>1142</v>
      </c>
      <c r="C222" s="261" t="s">
        <v>1143</v>
      </c>
      <c r="D222" s="243" t="s">
        <v>512</v>
      </c>
      <c r="E222" s="244">
        <v>2</v>
      </c>
      <c r="F222" s="245"/>
      <c r="G222" s="246">
        <f>ROUND(E222*F222,2)</f>
        <v>0</v>
      </c>
      <c r="H222" s="245"/>
      <c r="I222" s="246">
        <f>ROUND(E222*H222,2)</f>
        <v>0</v>
      </c>
      <c r="J222" s="245"/>
      <c r="K222" s="246">
        <f>ROUND(E222*J222,2)</f>
        <v>0</v>
      </c>
      <c r="L222" s="246">
        <v>21</v>
      </c>
      <c r="M222" s="246">
        <f>G222*(1+L222/100)</f>
        <v>0</v>
      </c>
      <c r="N222" s="246">
        <v>5.2999999999999998E-4</v>
      </c>
      <c r="O222" s="246">
        <f>ROUND(E222*N222,2)</f>
        <v>0</v>
      </c>
      <c r="P222" s="246">
        <v>0</v>
      </c>
      <c r="Q222" s="246">
        <f>ROUND(E222*P222,2)</f>
        <v>0</v>
      </c>
      <c r="R222" s="246" t="s">
        <v>1144</v>
      </c>
      <c r="S222" s="246" t="s">
        <v>246</v>
      </c>
      <c r="T222" s="247" t="s">
        <v>247</v>
      </c>
      <c r="U222" s="226">
        <v>0.25</v>
      </c>
      <c r="V222" s="226">
        <f>ROUND(E222*U222,2)</f>
        <v>0.5</v>
      </c>
      <c r="W222" s="226"/>
      <c r="X222" s="226" t="s">
        <v>248</v>
      </c>
      <c r="Y222" s="216"/>
      <c r="Z222" s="216"/>
      <c r="AA222" s="216"/>
      <c r="AB222" s="216"/>
      <c r="AC222" s="216"/>
      <c r="AD222" s="216"/>
      <c r="AE222" s="216"/>
      <c r="AF222" s="216"/>
      <c r="AG222" s="216" t="s">
        <v>249</v>
      </c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</row>
    <row r="223" spans="1:60" outlineLevel="1" x14ac:dyDescent="0.2">
      <c r="A223" s="223"/>
      <c r="B223" s="224"/>
      <c r="C223" s="263" t="s">
        <v>1145</v>
      </c>
      <c r="D223" s="228"/>
      <c r="E223" s="229">
        <v>1</v>
      </c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16"/>
      <c r="Z223" s="216"/>
      <c r="AA223" s="216"/>
      <c r="AB223" s="216"/>
      <c r="AC223" s="216"/>
      <c r="AD223" s="216"/>
      <c r="AE223" s="216"/>
      <c r="AF223" s="216"/>
      <c r="AG223" s="216" t="s">
        <v>253</v>
      </c>
      <c r="AH223" s="216">
        <v>5</v>
      </c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</row>
    <row r="224" spans="1:60" outlineLevel="1" x14ac:dyDescent="0.2">
      <c r="A224" s="223"/>
      <c r="B224" s="224"/>
      <c r="C224" s="263" t="s">
        <v>1146</v>
      </c>
      <c r="D224" s="228"/>
      <c r="E224" s="229">
        <v>1</v>
      </c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16"/>
      <c r="Z224" s="216"/>
      <c r="AA224" s="216"/>
      <c r="AB224" s="216"/>
      <c r="AC224" s="216"/>
      <c r="AD224" s="216"/>
      <c r="AE224" s="216"/>
      <c r="AF224" s="216"/>
      <c r="AG224" s="216" t="s">
        <v>253</v>
      </c>
      <c r="AH224" s="216">
        <v>5</v>
      </c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</row>
    <row r="225" spans="1:60" outlineLevel="1" x14ac:dyDescent="0.2">
      <c r="A225" s="241">
        <v>69</v>
      </c>
      <c r="B225" s="242" t="s">
        <v>1147</v>
      </c>
      <c r="C225" s="261" t="s">
        <v>1148</v>
      </c>
      <c r="D225" s="243" t="s">
        <v>512</v>
      </c>
      <c r="E225" s="244">
        <v>1</v>
      </c>
      <c r="F225" s="245"/>
      <c r="G225" s="246">
        <f>ROUND(E225*F225,2)</f>
        <v>0</v>
      </c>
      <c r="H225" s="245"/>
      <c r="I225" s="246">
        <f>ROUND(E225*H225,2)</f>
        <v>0</v>
      </c>
      <c r="J225" s="245"/>
      <c r="K225" s="246">
        <f>ROUND(E225*J225,2)</f>
        <v>0</v>
      </c>
      <c r="L225" s="246">
        <v>21</v>
      </c>
      <c r="M225" s="246">
        <f>G225*(1+L225/100)</f>
        <v>0</v>
      </c>
      <c r="N225" s="246">
        <v>5.9000000000000003E-4</v>
      </c>
      <c r="O225" s="246">
        <f>ROUND(E225*N225,2)</f>
        <v>0</v>
      </c>
      <c r="P225" s="246">
        <v>0</v>
      </c>
      <c r="Q225" s="246">
        <f>ROUND(E225*P225,2)</f>
        <v>0</v>
      </c>
      <c r="R225" s="246" t="s">
        <v>1144</v>
      </c>
      <c r="S225" s="246" t="s">
        <v>246</v>
      </c>
      <c r="T225" s="247" t="s">
        <v>247</v>
      </c>
      <c r="U225" s="226">
        <v>0.53</v>
      </c>
      <c r="V225" s="226">
        <f>ROUND(E225*U225,2)</f>
        <v>0.53</v>
      </c>
      <c r="W225" s="226"/>
      <c r="X225" s="226" t="s">
        <v>248</v>
      </c>
      <c r="Y225" s="216"/>
      <c r="Z225" s="216"/>
      <c r="AA225" s="216"/>
      <c r="AB225" s="216"/>
      <c r="AC225" s="216"/>
      <c r="AD225" s="216"/>
      <c r="AE225" s="216"/>
      <c r="AF225" s="216"/>
      <c r="AG225" s="216" t="s">
        <v>249</v>
      </c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</row>
    <row r="226" spans="1:60" outlineLevel="1" x14ac:dyDescent="0.2">
      <c r="A226" s="223"/>
      <c r="B226" s="224"/>
      <c r="C226" s="263" t="s">
        <v>1149</v>
      </c>
      <c r="D226" s="228"/>
      <c r="E226" s="229">
        <v>1</v>
      </c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16"/>
      <c r="Z226" s="216"/>
      <c r="AA226" s="216"/>
      <c r="AB226" s="216"/>
      <c r="AC226" s="216"/>
      <c r="AD226" s="216"/>
      <c r="AE226" s="216"/>
      <c r="AF226" s="216"/>
      <c r="AG226" s="216" t="s">
        <v>253</v>
      </c>
      <c r="AH226" s="216">
        <v>5</v>
      </c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</row>
    <row r="227" spans="1:60" ht="22.5" outlineLevel="1" x14ac:dyDescent="0.2">
      <c r="A227" s="241">
        <v>70</v>
      </c>
      <c r="B227" s="242" t="s">
        <v>1150</v>
      </c>
      <c r="C227" s="261" t="s">
        <v>1151</v>
      </c>
      <c r="D227" s="243" t="s">
        <v>1152</v>
      </c>
      <c r="E227" s="244">
        <v>1</v>
      </c>
      <c r="F227" s="245"/>
      <c r="G227" s="246">
        <f>ROUND(E227*F227,2)</f>
        <v>0</v>
      </c>
      <c r="H227" s="245"/>
      <c r="I227" s="246">
        <f>ROUND(E227*H227,2)</f>
        <v>0</v>
      </c>
      <c r="J227" s="245"/>
      <c r="K227" s="246">
        <f>ROUND(E227*J227,2)</f>
        <v>0</v>
      </c>
      <c r="L227" s="246">
        <v>21</v>
      </c>
      <c r="M227" s="246">
        <f>G227*(1+L227/100)</f>
        <v>0</v>
      </c>
      <c r="N227" s="246">
        <v>3.5100000000000001E-3</v>
      </c>
      <c r="O227" s="246">
        <f>ROUND(E227*N227,2)</f>
        <v>0</v>
      </c>
      <c r="P227" s="246">
        <v>0</v>
      </c>
      <c r="Q227" s="246">
        <f>ROUND(E227*P227,2)</f>
        <v>0</v>
      </c>
      <c r="R227" s="246"/>
      <c r="S227" s="246" t="s">
        <v>418</v>
      </c>
      <c r="T227" s="247" t="s">
        <v>419</v>
      </c>
      <c r="U227" s="226">
        <v>0</v>
      </c>
      <c r="V227" s="226">
        <f>ROUND(E227*U227,2)</f>
        <v>0</v>
      </c>
      <c r="W227" s="226"/>
      <c r="X227" s="226" t="s">
        <v>248</v>
      </c>
      <c r="Y227" s="216"/>
      <c r="Z227" s="216"/>
      <c r="AA227" s="216"/>
      <c r="AB227" s="216"/>
      <c r="AC227" s="216"/>
      <c r="AD227" s="216"/>
      <c r="AE227" s="216"/>
      <c r="AF227" s="216"/>
      <c r="AG227" s="216" t="s">
        <v>249</v>
      </c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</row>
    <row r="228" spans="1:60" outlineLevel="1" x14ac:dyDescent="0.2">
      <c r="A228" s="223"/>
      <c r="B228" s="224"/>
      <c r="C228" s="263" t="s">
        <v>114</v>
      </c>
      <c r="D228" s="228"/>
      <c r="E228" s="229">
        <v>1</v>
      </c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16"/>
      <c r="Z228" s="216"/>
      <c r="AA228" s="216"/>
      <c r="AB228" s="216"/>
      <c r="AC228" s="216"/>
      <c r="AD228" s="216"/>
      <c r="AE228" s="216"/>
      <c r="AF228" s="216"/>
      <c r="AG228" s="216" t="s">
        <v>253</v>
      </c>
      <c r="AH228" s="216">
        <v>0</v>
      </c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</row>
    <row r="229" spans="1:60" ht="22.5" outlineLevel="1" x14ac:dyDescent="0.2">
      <c r="A229" s="241">
        <v>71</v>
      </c>
      <c r="B229" s="242" t="s">
        <v>1153</v>
      </c>
      <c r="C229" s="261" t="s">
        <v>1154</v>
      </c>
      <c r="D229" s="243" t="s">
        <v>639</v>
      </c>
      <c r="E229" s="244">
        <v>1</v>
      </c>
      <c r="F229" s="245"/>
      <c r="G229" s="246">
        <f>ROUND(E229*F229,2)</f>
        <v>0</v>
      </c>
      <c r="H229" s="245"/>
      <c r="I229" s="246">
        <f>ROUND(E229*H229,2)</f>
        <v>0</v>
      </c>
      <c r="J229" s="245"/>
      <c r="K229" s="246">
        <f>ROUND(E229*J229,2)</f>
        <v>0</v>
      </c>
      <c r="L229" s="246">
        <v>21</v>
      </c>
      <c r="M229" s="246">
        <f>G229*(1+L229/100)</f>
        <v>0</v>
      </c>
      <c r="N229" s="246">
        <v>4.7299999999999998E-3</v>
      </c>
      <c r="O229" s="246">
        <f>ROUND(E229*N229,2)</f>
        <v>0</v>
      </c>
      <c r="P229" s="246">
        <v>0</v>
      </c>
      <c r="Q229" s="246">
        <f>ROUND(E229*P229,2)</f>
        <v>0</v>
      </c>
      <c r="R229" s="246"/>
      <c r="S229" s="246" t="s">
        <v>418</v>
      </c>
      <c r="T229" s="247" t="s">
        <v>419</v>
      </c>
      <c r="U229" s="226">
        <v>0</v>
      </c>
      <c r="V229" s="226">
        <f>ROUND(E229*U229,2)</f>
        <v>0</v>
      </c>
      <c r="W229" s="226"/>
      <c r="X229" s="226" t="s">
        <v>317</v>
      </c>
      <c r="Y229" s="216"/>
      <c r="Z229" s="216"/>
      <c r="AA229" s="216"/>
      <c r="AB229" s="216"/>
      <c r="AC229" s="216"/>
      <c r="AD229" s="216"/>
      <c r="AE229" s="216"/>
      <c r="AF229" s="216"/>
      <c r="AG229" s="216" t="s">
        <v>318</v>
      </c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</row>
    <row r="230" spans="1:60" outlineLevel="1" x14ac:dyDescent="0.2">
      <c r="A230" s="223"/>
      <c r="B230" s="224"/>
      <c r="C230" s="263" t="s">
        <v>114</v>
      </c>
      <c r="D230" s="228"/>
      <c r="E230" s="229">
        <v>1</v>
      </c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16"/>
      <c r="Z230" s="216"/>
      <c r="AA230" s="216"/>
      <c r="AB230" s="216"/>
      <c r="AC230" s="216"/>
      <c r="AD230" s="216"/>
      <c r="AE230" s="216"/>
      <c r="AF230" s="216"/>
      <c r="AG230" s="216" t="s">
        <v>253</v>
      </c>
      <c r="AH230" s="216">
        <v>0</v>
      </c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</row>
    <row r="231" spans="1:60" ht="22.5" outlineLevel="1" x14ac:dyDescent="0.2">
      <c r="A231" s="241">
        <v>72</v>
      </c>
      <c r="B231" s="242" t="s">
        <v>1155</v>
      </c>
      <c r="C231" s="261" t="s">
        <v>1156</v>
      </c>
      <c r="D231" s="243" t="s">
        <v>639</v>
      </c>
      <c r="E231" s="244">
        <v>1</v>
      </c>
      <c r="F231" s="245"/>
      <c r="G231" s="246">
        <f>ROUND(E231*F231,2)</f>
        <v>0</v>
      </c>
      <c r="H231" s="245"/>
      <c r="I231" s="246">
        <f>ROUND(E231*H231,2)</f>
        <v>0</v>
      </c>
      <c r="J231" s="245"/>
      <c r="K231" s="246">
        <f>ROUND(E231*J231,2)</f>
        <v>0</v>
      </c>
      <c r="L231" s="246">
        <v>21</v>
      </c>
      <c r="M231" s="246">
        <f>G231*(1+L231/100)</f>
        <v>0</v>
      </c>
      <c r="N231" s="246">
        <v>4.7299999999999998E-3</v>
      </c>
      <c r="O231" s="246">
        <f>ROUND(E231*N231,2)</f>
        <v>0</v>
      </c>
      <c r="P231" s="246">
        <v>0</v>
      </c>
      <c r="Q231" s="246">
        <f>ROUND(E231*P231,2)</f>
        <v>0</v>
      </c>
      <c r="R231" s="246"/>
      <c r="S231" s="246" t="s">
        <v>418</v>
      </c>
      <c r="T231" s="247" t="s">
        <v>419</v>
      </c>
      <c r="U231" s="226">
        <v>0</v>
      </c>
      <c r="V231" s="226">
        <f>ROUND(E231*U231,2)</f>
        <v>0</v>
      </c>
      <c r="W231" s="226"/>
      <c r="X231" s="226" t="s">
        <v>317</v>
      </c>
      <c r="Y231" s="216"/>
      <c r="Z231" s="216"/>
      <c r="AA231" s="216"/>
      <c r="AB231" s="216"/>
      <c r="AC231" s="216"/>
      <c r="AD231" s="216"/>
      <c r="AE231" s="216"/>
      <c r="AF231" s="216"/>
      <c r="AG231" s="216" t="s">
        <v>318</v>
      </c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</row>
    <row r="232" spans="1:60" outlineLevel="1" x14ac:dyDescent="0.2">
      <c r="A232" s="223"/>
      <c r="B232" s="224"/>
      <c r="C232" s="263" t="s">
        <v>114</v>
      </c>
      <c r="D232" s="228"/>
      <c r="E232" s="229">
        <v>1</v>
      </c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16"/>
      <c r="Z232" s="216"/>
      <c r="AA232" s="216"/>
      <c r="AB232" s="216"/>
      <c r="AC232" s="216"/>
      <c r="AD232" s="216"/>
      <c r="AE232" s="216"/>
      <c r="AF232" s="216"/>
      <c r="AG232" s="216" t="s">
        <v>253</v>
      </c>
      <c r="AH232" s="216">
        <v>0</v>
      </c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</row>
    <row r="233" spans="1:60" outlineLevel="1" x14ac:dyDescent="0.2">
      <c r="A233" s="251">
        <v>73</v>
      </c>
      <c r="B233" s="252" t="s">
        <v>1157</v>
      </c>
      <c r="C233" s="265" t="s">
        <v>1158</v>
      </c>
      <c r="D233" s="253" t="s">
        <v>312</v>
      </c>
      <c r="E233" s="254">
        <v>1.4619999999999999E-2</v>
      </c>
      <c r="F233" s="255"/>
      <c r="G233" s="256">
        <f>ROUND(E233*F233,2)</f>
        <v>0</v>
      </c>
      <c r="H233" s="255"/>
      <c r="I233" s="256">
        <f>ROUND(E233*H233,2)</f>
        <v>0</v>
      </c>
      <c r="J233" s="255"/>
      <c r="K233" s="256">
        <f>ROUND(E233*J233,2)</f>
        <v>0</v>
      </c>
      <c r="L233" s="256">
        <v>21</v>
      </c>
      <c r="M233" s="256">
        <f>G233*(1+L233/100)</f>
        <v>0</v>
      </c>
      <c r="N233" s="256">
        <v>0</v>
      </c>
      <c r="O233" s="256">
        <f>ROUND(E233*N233,2)</f>
        <v>0</v>
      </c>
      <c r="P233" s="256">
        <v>0</v>
      </c>
      <c r="Q233" s="256">
        <f>ROUND(E233*P233,2)</f>
        <v>0</v>
      </c>
      <c r="R233" s="256" t="s">
        <v>1144</v>
      </c>
      <c r="S233" s="256" t="s">
        <v>246</v>
      </c>
      <c r="T233" s="257" t="s">
        <v>247</v>
      </c>
      <c r="U233" s="226">
        <v>4.093</v>
      </c>
      <c r="V233" s="226">
        <f>ROUND(E233*U233,2)</f>
        <v>0.06</v>
      </c>
      <c r="W233" s="226"/>
      <c r="X233" s="226" t="s">
        <v>492</v>
      </c>
      <c r="Y233" s="216"/>
      <c r="Z233" s="216"/>
      <c r="AA233" s="216"/>
      <c r="AB233" s="216"/>
      <c r="AC233" s="216"/>
      <c r="AD233" s="216"/>
      <c r="AE233" s="216"/>
      <c r="AF233" s="216"/>
      <c r="AG233" s="216" t="s">
        <v>493</v>
      </c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</row>
    <row r="234" spans="1:60" x14ac:dyDescent="0.2">
      <c r="A234" s="231" t="s">
        <v>240</v>
      </c>
      <c r="B234" s="232" t="s">
        <v>171</v>
      </c>
      <c r="C234" s="260" t="s">
        <v>172</v>
      </c>
      <c r="D234" s="233"/>
      <c r="E234" s="234"/>
      <c r="F234" s="235"/>
      <c r="G234" s="235">
        <f>SUMIF(AG235:AG239,"&lt;&gt;NOR",G235:G239)</f>
        <v>0</v>
      </c>
      <c r="H234" s="235"/>
      <c r="I234" s="235">
        <f>SUM(I235:I239)</f>
        <v>0</v>
      </c>
      <c r="J234" s="235"/>
      <c r="K234" s="235">
        <f>SUM(K235:K239)</f>
        <v>0</v>
      </c>
      <c r="L234" s="235"/>
      <c r="M234" s="235">
        <f>SUM(M235:M239)</f>
        <v>0</v>
      </c>
      <c r="N234" s="235"/>
      <c r="O234" s="235">
        <f>SUM(O235:O239)</f>
        <v>0</v>
      </c>
      <c r="P234" s="235"/>
      <c r="Q234" s="235">
        <f>SUM(Q235:Q239)</f>
        <v>0</v>
      </c>
      <c r="R234" s="235"/>
      <c r="S234" s="235"/>
      <c r="T234" s="236"/>
      <c r="U234" s="230"/>
      <c r="V234" s="230">
        <f>SUM(V235:V239)</f>
        <v>1.5799999999999998</v>
      </c>
      <c r="W234" s="230"/>
      <c r="X234" s="230"/>
      <c r="AG234" t="s">
        <v>241</v>
      </c>
    </row>
    <row r="235" spans="1:60" ht="33.75" outlineLevel="1" x14ac:dyDescent="0.2">
      <c r="A235" s="241">
        <v>74</v>
      </c>
      <c r="B235" s="242" t="s">
        <v>1159</v>
      </c>
      <c r="C235" s="261" t="s">
        <v>1160</v>
      </c>
      <c r="D235" s="243" t="s">
        <v>639</v>
      </c>
      <c r="E235" s="244">
        <v>3</v>
      </c>
      <c r="F235" s="245"/>
      <c r="G235" s="246">
        <f>ROUND(E235*F235,2)</f>
        <v>0</v>
      </c>
      <c r="H235" s="245"/>
      <c r="I235" s="246">
        <f>ROUND(E235*H235,2)</f>
        <v>0</v>
      </c>
      <c r="J235" s="245"/>
      <c r="K235" s="246">
        <f>ROUND(E235*J235,2)</f>
        <v>0</v>
      </c>
      <c r="L235" s="246">
        <v>21</v>
      </c>
      <c r="M235" s="246">
        <f>G235*(1+L235/100)</f>
        <v>0</v>
      </c>
      <c r="N235" s="246">
        <v>6.7000000000000002E-4</v>
      </c>
      <c r="O235" s="246">
        <f>ROUND(E235*N235,2)</f>
        <v>0</v>
      </c>
      <c r="P235" s="246">
        <v>0</v>
      </c>
      <c r="Q235" s="246">
        <f>ROUND(E235*P235,2)</f>
        <v>0</v>
      </c>
      <c r="R235" s="246" t="s">
        <v>1144</v>
      </c>
      <c r="S235" s="246" t="s">
        <v>247</v>
      </c>
      <c r="T235" s="247" t="s">
        <v>247</v>
      </c>
      <c r="U235" s="226">
        <v>0.38100000000000001</v>
      </c>
      <c r="V235" s="226">
        <f>ROUND(E235*U235,2)</f>
        <v>1.1399999999999999</v>
      </c>
      <c r="W235" s="226"/>
      <c r="X235" s="226" t="s">
        <v>248</v>
      </c>
      <c r="Y235" s="216"/>
      <c r="Z235" s="216"/>
      <c r="AA235" s="216"/>
      <c r="AB235" s="216"/>
      <c r="AC235" s="216"/>
      <c r="AD235" s="216"/>
      <c r="AE235" s="216"/>
      <c r="AF235" s="216"/>
      <c r="AG235" s="216" t="s">
        <v>249</v>
      </c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</row>
    <row r="236" spans="1:60" outlineLevel="1" x14ac:dyDescent="0.2">
      <c r="A236" s="223"/>
      <c r="B236" s="224"/>
      <c r="C236" s="263" t="s">
        <v>91</v>
      </c>
      <c r="D236" s="228"/>
      <c r="E236" s="229">
        <v>3</v>
      </c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16"/>
      <c r="Z236" s="216"/>
      <c r="AA236" s="216"/>
      <c r="AB236" s="216"/>
      <c r="AC236" s="216"/>
      <c r="AD236" s="216"/>
      <c r="AE236" s="216"/>
      <c r="AF236" s="216"/>
      <c r="AG236" s="216" t="s">
        <v>253</v>
      </c>
      <c r="AH236" s="216">
        <v>0</v>
      </c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</row>
    <row r="237" spans="1:60" ht="22.5" outlineLevel="1" x14ac:dyDescent="0.2">
      <c r="A237" s="241">
        <v>75</v>
      </c>
      <c r="B237" s="242" t="s">
        <v>1161</v>
      </c>
      <c r="C237" s="261" t="s">
        <v>1162</v>
      </c>
      <c r="D237" s="243" t="s">
        <v>639</v>
      </c>
      <c r="E237" s="244">
        <v>1</v>
      </c>
      <c r="F237" s="245"/>
      <c r="G237" s="246">
        <f>ROUND(E237*F237,2)</f>
        <v>0</v>
      </c>
      <c r="H237" s="245"/>
      <c r="I237" s="246">
        <f>ROUND(E237*H237,2)</f>
        <v>0</v>
      </c>
      <c r="J237" s="245"/>
      <c r="K237" s="246">
        <f>ROUND(E237*J237,2)</f>
        <v>0</v>
      </c>
      <c r="L237" s="246">
        <v>21</v>
      </c>
      <c r="M237" s="246">
        <f>G237*(1+L237/100)</f>
        <v>0</v>
      </c>
      <c r="N237" s="246">
        <v>2.5200000000000001E-3</v>
      </c>
      <c r="O237" s="246">
        <f>ROUND(E237*N237,2)</f>
        <v>0</v>
      </c>
      <c r="P237" s="246">
        <v>0</v>
      </c>
      <c r="Q237" s="246">
        <f>ROUND(E237*P237,2)</f>
        <v>0</v>
      </c>
      <c r="R237" s="246" t="s">
        <v>1144</v>
      </c>
      <c r="S237" s="246" t="s">
        <v>246</v>
      </c>
      <c r="T237" s="247" t="s">
        <v>247</v>
      </c>
      <c r="U237" s="226">
        <v>0.433</v>
      </c>
      <c r="V237" s="226">
        <f>ROUND(E237*U237,2)</f>
        <v>0.43</v>
      </c>
      <c r="W237" s="226"/>
      <c r="X237" s="226" t="s">
        <v>248</v>
      </c>
      <c r="Y237" s="216"/>
      <c r="Z237" s="216"/>
      <c r="AA237" s="216"/>
      <c r="AB237" s="216"/>
      <c r="AC237" s="216"/>
      <c r="AD237" s="216"/>
      <c r="AE237" s="216"/>
      <c r="AF237" s="216"/>
      <c r="AG237" s="216" t="s">
        <v>249</v>
      </c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</row>
    <row r="238" spans="1:60" outlineLevel="1" x14ac:dyDescent="0.2">
      <c r="A238" s="223"/>
      <c r="B238" s="224"/>
      <c r="C238" s="263" t="s">
        <v>114</v>
      </c>
      <c r="D238" s="228"/>
      <c r="E238" s="229">
        <v>1</v>
      </c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16"/>
      <c r="Z238" s="216"/>
      <c r="AA238" s="216"/>
      <c r="AB238" s="216"/>
      <c r="AC238" s="216"/>
      <c r="AD238" s="216"/>
      <c r="AE238" s="216"/>
      <c r="AF238" s="216"/>
      <c r="AG238" s="216" t="s">
        <v>253</v>
      </c>
      <c r="AH238" s="216">
        <v>0</v>
      </c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C238" s="216"/>
      <c r="BD238" s="216"/>
      <c r="BE238" s="216"/>
      <c r="BF238" s="216"/>
      <c r="BG238" s="216"/>
      <c r="BH238" s="216"/>
    </row>
    <row r="239" spans="1:60" outlineLevel="1" x14ac:dyDescent="0.2">
      <c r="A239" s="251">
        <v>76</v>
      </c>
      <c r="B239" s="252" t="s">
        <v>1163</v>
      </c>
      <c r="C239" s="265" t="s">
        <v>1164</v>
      </c>
      <c r="D239" s="253" t="s">
        <v>312</v>
      </c>
      <c r="E239" s="254">
        <v>4.5300000000000002E-3</v>
      </c>
      <c r="F239" s="255"/>
      <c r="G239" s="256">
        <f>ROUND(E239*F239,2)</f>
        <v>0</v>
      </c>
      <c r="H239" s="255"/>
      <c r="I239" s="256">
        <f>ROUND(E239*H239,2)</f>
        <v>0</v>
      </c>
      <c r="J239" s="255"/>
      <c r="K239" s="256">
        <f>ROUND(E239*J239,2)</f>
        <v>0</v>
      </c>
      <c r="L239" s="256">
        <v>21</v>
      </c>
      <c r="M239" s="256">
        <f>G239*(1+L239/100)</f>
        <v>0</v>
      </c>
      <c r="N239" s="256">
        <v>0</v>
      </c>
      <c r="O239" s="256">
        <f>ROUND(E239*N239,2)</f>
        <v>0</v>
      </c>
      <c r="P239" s="256">
        <v>0</v>
      </c>
      <c r="Q239" s="256">
        <f>ROUND(E239*P239,2)</f>
        <v>0</v>
      </c>
      <c r="R239" s="256" t="s">
        <v>1144</v>
      </c>
      <c r="S239" s="256" t="s">
        <v>246</v>
      </c>
      <c r="T239" s="257" t="s">
        <v>247</v>
      </c>
      <c r="U239" s="226">
        <v>2.351</v>
      </c>
      <c r="V239" s="226">
        <f>ROUND(E239*U239,2)</f>
        <v>0.01</v>
      </c>
      <c r="W239" s="226"/>
      <c r="X239" s="226" t="s">
        <v>492</v>
      </c>
      <c r="Y239" s="216"/>
      <c r="Z239" s="216"/>
      <c r="AA239" s="216"/>
      <c r="AB239" s="216"/>
      <c r="AC239" s="216"/>
      <c r="AD239" s="216"/>
      <c r="AE239" s="216"/>
      <c r="AF239" s="216"/>
      <c r="AG239" s="216" t="s">
        <v>493</v>
      </c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</row>
    <row r="240" spans="1:60" x14ac:dyDescent="0.2">
      <c r="A240" s="231" t="s">
        <v>240</v>
      </c>
      <c r="B240" s="232" t="s">
        <v>179</v>
      </c>
      <c r="C240" s="260" t="s">
        <v>180</v>
      </c>
      <c r="D240" s="233"/>
      <c r="E240" s="234"/>
      <c r="F240" s="235"/>
      <c r="G240" s="235">
        <f>SUMIF(AG241:AG247,"&lt;&gt;NOR",G241:G247)</f>
        <v>0</v>
      </c>
      <c r="H240" s="235"/>
      <c r="I240" s="235">
        <f>SUM(I241:I247)</f>
        <v>0</v>
      </c>
      <c r="J240" s="235"/>
      <c r="K240" s="235">
        <f>SUM(K241:K247)</f>
        <v>0</v>
      </c>
      <c r="L240" s="235"/>
      <c r="M240" s="235">
        <f>SUM(M241:M247)</f>
        <v>0</v>
      </c>
      <c r="N240" s="235"/>
      <c r="O240" s="235">
        <f>SUM(O241:O247)</f>
        <v>0.03</v>
      </c>
      <c r="P240" s="235"/>
      <c r="Q240" s="235">
        <f>SUM(Q241:Q247)</f>
        <v>0</v>
      </c>
      <c r="R240" s="235"/>
      <c r="S240" s="235"/>
      <c r="T240" s="236"/>
      <c r="U240" s="230"/>
      <c r="V240" s="230">
        <f>SUM(V241:V247)</f>
        <v>14.399999999999999</v>
      </c>
      <c r="W240" s="230"/>
      <c r="X240" s="230"/>
      <c r="AG240" t="s">
        <v>241</v>
      </c>
    </row>
    <row r="241" spans="1:60" ht="22.5" outlineLevel="1" x14ac:dyDescent="0.2">
      <c r="A241" s="241">
        <v>77</v>
      </c>
      <c r="B241" s="242" t="s">
        <v>1165</v>
      </c>
      <c r="C241" s="261" t="s">
        <v>1166</v>
      </c>
      <c r="D241" s="243" t="s">
        <v>1167</v>
      </c>
      <c r="E241" s="244">
        <v>33.533999999999999</v>
      </c>
      <c r="F241" s="245"/>
      <c r="G241" s="246">
        <f>ROUND(E241*F241,2)</f>
        <v>0</v>
      </c>
      <c r="H241" s="245"/>
      <c r="I241" s="246">
        <f>ROUND(E241*H241,2)</f>
        <v>0</v>
      </c>
      <c r="J241" s="245"/>
      <c r="K241" s="246">
        <f>ROUND(E241*J241,2)</f>
        <v>0</v>
      </c>
      <c r="L241" s="246">
        <v>21</v>
      </c>
      <c r="M241" s="246">
        <f>G241*(1+L241/100)</f>
        <v>0</v>
      </c>
      <c r="N241" s="246">
        <v>6.0000000000000002E-5</v>
      </c>
      <c r="O241" s="246">
        <f>ROUND(E241*N241,2)</f>
        <v>0</v>
      </c>
      <c r="P241" s="246">
        <v>0</v>
      </c>
      <c r="Q241" s="246">
        <f>ROUND(E241*P241,2)</f>
        <v>0</v>
      </c>
      <c r="R241" s="246" t="s">
        <v>875</v>
      </c>
      <c r="S241" s="246" t="s">
        <v>246</v>
      </c>
      <c r="T241" s="247" t="s">
        <v>247</v>
      </c>
      <c r="U241" s="226">
        <v>0.42599999999999999</v>
      </c>
      <c r="V241" s="226">
        <f>ROUND(E241*U241,2)</f>
        <v>14.29</v>
      </c>
      <c r="W241" s="226"/>
      <c r="X241" s="226" t="s">
        <v>248</v>
      </c>
      <c r="Y241" s="216"/>
      <c r="Z241" s="216"/>
      <c r="AA241" s="216"/>
      <c r="AB241" s="216"/>
      <c r="AC241" s="216"/>
      <c r="AD241" s="216"/>
      <c r="AE241" s="216"/>
      <c r="AF241" s="216"/>
      <c r="AG241" s="216" t="s">
        <v>249</v>
      </c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</row>
    <row r="242" spans="1:60" outlineLevel="1" x14ac:dyDescent="0.2">
      <c r="A242" s="223"/>
      <c r="B242" s="224"/>
      <c r="C242" s="263" t="s">
        <v>1168</v>
      </c>
      <c r="D242" s="228"/>
      <c r="E242" s="229">
        <v>15.042</v>
      </c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16"/>
      <c r="Z242" s="216"/>
      <c r="AA242" s="216"/>
      <c r="AB242" s="216"/>
      <c r="AC242" s="216"/>
      <c r="AD242" s="216"/>
      <c r="AE242" s="216"/>
      <c r="AF242" s="216"/>
      <c r="AG242" s="216" t="s">
        <v>253</v>
      </c>
      <c r="AH242" s="216">
        <v>5</v>
      </c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</row>
    <row r="243" spans="1:60" outlineLevel="1" x14ac:dyDescent="0.2">
      <c r="A243" s="223"/>
      <c r="B243" s="224"/>
      <c r="C243" s="263" t="s">
        <v>1169</v>
      </c>
      <c r="D243" s="228"/>
      <c r="E243" s="229">
        <v>18.492000000000001</v>
      </c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16"/>
      <c r="Z243" s="216"/>
      <c r="AA243" s="216"/>
      <c r="AB243" s="216"/>
      <c r="AC243" s="216"/>
      <c r="AD243" s="216"/>
      <c r="AE243" s="216"/>
      <c r="AF243" s="216"/>
      <c r="AG243" s="216" t="s">
        <v>253</v>
      </c>
      <c r="AH243" s="216">
        <v>5</v>
      </c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</row>
    <row r="244" spans="1:60" outlineLevel="1" x14ac:dyDescent="0.2">
      <c r="A244" s="241">
        <v>78</v>
      </c>
      <c r="B244" s="242" t="s">
        <v>1170</v>
      </c>
      <c r="C244" s="261" t="s">
        <v>1171</v>
      </c>
      <c r="D244" s="243" t="s">
        <v>1172</v>
      </c>
      <c r="E244" s="244">
        <v>33.533999999999999</v>
      </c>
      <c r="F244" s="245"/>
      <c r="G244" s="246">
        <f>ROUND(E244*F244,2)</f>
        <v>0</v>
      </c>
      <c r="H244" s="245"/>
      <c r="I244" s="246">
        <f>ROUND(E244*H244,2)</f>
        <v>0</v>
      </c>
      <c r="J244" s="245"/>
      <c r="K244" s="246">
        <f>ROUND(E244*J244,2)</f>
        <v>0</v>
      </c>
      <c r="L244" s="246">
        <v>21</v>
      </c>
      <c r="M244" s="246">
        <f>G244*(1+L244/100)</f>
        <v>0</v>
      </c>
      <c r="N244" s="246">
        <v>1E-3</v>
      </c>
      <c r="O244" s="246">
        <f>ROUND(E244*N244,2)</f>
        <v>0.03</v>
      </c>
      <c r="P244" s="246">
        <v>0</v>
      </c>
      <c r="Q244" s="246">
        <f>ROUND(E244*P244,2)</f>
        <v>0</v>
      </c>
      <c r="R244" s="246"/>
      <c r="S244" s="246" t="s">
        <v>418</v>
      </c>
      <c r="T244" s="247" t="s">
        <v>419</v>
      </c>
      <c r="U244" s="226">
        <v>0</v>
      </c>
      <c r="V244" s="226">
        <f>ROUND(E244*U244,2)</f>
        <v>0</v>
      </c>
      <c r="W244" s="226"/>
      <c r="X244" s="226" t="s">
        <v>248</v>
      </c>
      <c r="Y244" s="216"/>
      <c r="Z244" s="216"/>
      <c r="AA244" s="216"/>
      <c r="AB244" s="216"/>
      <c r="AC244" s="216"/>
      <c r="AD244" s="216"/>
      <c r="AE244" s="216"/>
      <c r="AF244" s="216"/>
      <c r="AG244" s="216" t="s">
        <v>249</v>
      </c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</row>
    <row r="245" spans="1:60" outlineLevel="1" x14ac:dyDescent="0.2">
      <c r="A245" s="223"/>
      <c r="B245" s="224"/>
      <c r="C245" s="263" t="s">
        <v>1173</v>
      </c>
      <c r="D245" s="228"/>
      <c r="E245" s="229">
        <v>33.533999999999999</v>
      </c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16"/>
      <c r="Z245" s="216"/>
      <c r="AA245" s="216"/>
      <c r="AB245" s="216"/>
      <c r="AC245" s="216"/>
      <c r="AD245" s="216"/>
      <c r="AE245" s="216"/>
      <c r="AF245" s="216"/>
      <c r="AG245" s="216" t="s">
        <v>253</v>
      </c>
      <c r="AH245" s="216">
        <v>5</v>
      </c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</row>
    <row r="246" spans="1:60" outlineLevel="1" x14ac:dyDescent="0.2">
      <c r="A246" s="241">
        <v>79</v>
      </c>
      <c r="B246" s="242" t="s">
        <v>1174</v>
      </c>
      <c r="C246" s="261" t="s">
        <v>1175</v>
      </c>
      <c r="D246" s="243" t="s">
        <v>312</v>
      </c>
      <c r="E246" s="244">
        <v>3.5549999999999998E-2</v>
      </c>
      <c r="F246" s="245"/>
      <c r="G246" s="246">
        <f>ROUND(E246*F246,2)</f>
        <v>0</v>
      </c>
      <c r="H246" s="245"/>
      <c r="I246" s="246">
        <f>ROUND(E246*H246,2)</f>
        <v>0</v>
      </c>
      <c r="J246" s="245"/>
      <c r="K246" s="246">
        <f>ROUND(E246*J246,2)</f>
        <v>0</v>
      </c>
      <c r="L246" s="246">
        <v>21</v>
      </c>
      <c r="M246" s="246">
        <f>G246*(1+L246/100)</f>
        <v>0</v>
      </c>
      <c r="N246" s="246">
        <v>0</v>
      </c>
      <c r="O246" s="246">
        <f>ROUND(E246*N246,2)</f>
        <v>0</v>
      </c>
      <c r="P246" s="246">
        <v>0</v>
      </c>
      <c r="Q246" s="246">
        <f>ROUND(E246*P246,2)</f>
        <v>0</v>
      </c>
      <c r="R246" s="246" t="s">
        <v>875</v>
      </c>
      <c r="S246" s="246" t="s">
        <v>246</v>
      </c>
      <c r="T246" s="247" t="s">
        <v>247</v>
      </c>
      <c r="U246" s="226">
        <v>3.0059999999999998</v>
      </c>
      <c r="V246" s="226">
        <f>ROUND(E246*U246,2)</f>
        <v>0.11</v>
      </c>
      <c r="W246" s="226"/>
      <c r="X246" s="226" t="s">
        <v>492</v>
      </c>
      <c r="Y246" s="216"/>
      <c r="Z246" s="216"/>
      <c r="AA246" s="216"/>
      <c r="AB246" s="216"/>
      <c r="AC246" s="216"/>
      <c r="AD246" s="216"/>
      <c r="AE246" s="216"/>
      <c r="AF246" s="216"/>
      <c r="AG246" s="216" t="s">
        <v>493</v>
      </c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</row>
    <row r="247" spans="1:60" outlineLevel="1" x14ac:dyDescent="0.2">
      <c r="A247" s="223"/>
      <c r="B247" s="224"/>
      <c r="C247" s="262" t="s">
        <v>806</v>
      </c>
      <c r="D247" s="249"/>
      <c r="E247" s="249"/>
      <c r="F247" s="249"/>
      <c r="G247" s="249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16"/>
      <c r="Z247" s="216"/>
      <c r="AA247" s="216"/>
      <c r="AB247" s="216"/>
      <c r="AC247" s="216"/>
      <c r="AD247" s="216"/>
      <c r="AE247" s="216"/>
      <c r="AF247" s="216"/>
      <c r="AG247" s="216" t="s">
        <v>251</v>
      </c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</row>
    <row r="248" spans="1:60" x14ac:dyDescent="0.2">
      <c r="A248" s="231" t="s">
        <v>240</v>
      </c>
      <c r="B248" s="232" t="s">
        <v>205</v>
      </c>
      <c r="C248" s="260" t="s">
        <v>206</v>
      </c>
      <c r="D248" s="233"/>
      <c r="E248" s="234"/>
      <c r="F248" s="235"/>
      <c r="G248" s="235">
        <f>SUMIF(AG249:AG250,"&lt;&gt;NOR",G249:G250)</f>
        <v>0</v>
      </c>
      <c r="H248" s="235"/>
      <c r="I248" s="235">
        <f>SUM(I249:I250)</f>
        <v>0</v>
      </c>
      <c r="J248" s="235"/>
      <c r="K248" s="235">
        <f>SUM(K249:K250)</f>
        <v>0</v>
      </c>
      <c r="L248" s="235"/>
      <c r="M248" s="235">
        <f>SUM(M249:M250)</f>
        <v>0</v>
      </c>
      <c r="N248" s="235"/>
      <c r="O248" s="235">
        <f>SUM(O249:O250)</f>
        <v>0</v>
      </c>
      <c r="P248" s="235"/>
      <c r="Q248" s="235">
        <f>SUM(Q249:Q250)</f>
        <v>0</v>
      </c>
      <c r="R248" s="235"/>
      <c r="S248" s="235"/>
      <c r="T248" s="236"/>
      <c r="U248" s="230"/>
      <c r="V248" s="230">
        <f>SUM(V249:V250)</f>
        <v>0</v>
      </c>
      <c r="W248" s="230"/>
      <c r="X248" s="230"/>
      <c r="AG248" t="s">
        <v>241</v>
      </c>
    </row>
    <row r="249" spans="1:60" outlineLevel="1" x14ac:dyDescent="0.2">
      <c r="A249" s="241">
        <v>80</v>
      </c>
      <c r="B249" s="242" t="s">
        <v>1176</v>
      </c>
      <c r="C249" s="261" t="s">
        <v>1177</v>
      </c>
      <c r="D249" s="243" t="s">
        <v>1178</v>
      </c>
      <c r="E249" s="244">
        <v>80</v>
      </c>
      <c r="F249" s="245"/>
      <c r="G249" s="246">
        <f>ROUND(E249*F249,2)</f>
        <v>0</v>
      </c>
      <c r="H249" s="245"/>
      <c r="I249" s="246">
        <f>ROUND(E249*H249,2)</f>
        <v>0</v>
      </c>
      <c r="J249" s="245"/>
      <c r="K249" s="246">
        <f>ROUND(E249*J249,2)</f>
        <v>0</v>
      </c>
      <c r="L249" s="246">
        <v>21</v>
      </c>
      <c r="M249" s="246">
        <f>G249*(1+L249/100)</f>
        <v>0</v>
      </c>
      <c r="N249" s="246">
        <v>0</v>
      </c>
      <c r="O249" s="246">
        <f>ROUND(E249*N249,2)</f>
        <v>0</v>
      </c>
      <c r="P249" s="246">
        <v>0</v>
      </c>
      <c r="Q249" s="246">
        <f>ROUND(E249*P249,2)</f>
        <v>0</v>
      </c>
      <c r="R249" s="246"/>
      <c r="S249" s="246" t="s">
        <v>418</v>
      </c>
      <c r="T249" s="247" t="s">
        <v>419</v>
      </c>
      <c r="U249" s="226">
        <v>0</v>
      </c>
      <c r="V249" s="226">
        <f>ROUND(E249*U249,2)</f>
        <v>0</v>
      </c>
      <c r="W249" s="226"/>
      <c r="X249" s="226" t="s">
        <v>317</v>
      </c>
      <c r="Y249" s="216"/>
      <c r="Z249" s="216"/>
      <c r="AA249" s="216"/>
      <c r="AB249" s="216"/>
      <c r="AC249" s="216"/>
      <c r="AD249" s="216"/>
      <c r="AE249" s="216"/>
      <c r="AF249" s="216"/>
      <c r="AG249" s="216" t="s">
        <v>1179</v>
      </c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</row>
    <row r="250" spans="1:60" outlineLevel="1" x14ac:dyDescent="0.2">
      <c r="A250" s="223"/>
      <c r="B250" s="224"/>
      <c r="C250" s="263" t="s">
        <v>1180</v>
      </c>
      <c r="D250" s="228"/>
      <c r="E250" s="229">
        <v>80</v>
      </c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16"/>
      <c r="Z250" s="216"/>
      <c r="AA250" s="216"/>
      <c r="AB250" s="216"/>
      <c r="AC250" s="216"/>
      <c r="AD250" s="216"/>
      <c r="AE250" s="216"/>
      <c r="AF250" s="216"/>
      <c r="AG250" s="216" t="s">
        <v>253</v>
      </c>
      <c r="AH250" s="216">
        <v>0</v>
      </c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</row>
    <row r="251" spans="1:60" x14ac:dyDescent="0.2">
      <c r="A251" s="3"/>
      <c r="B251" s="4"/>
      <c r="C251" s="267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AE251">
        <v>15</v>
      </c>
      <c r="AF251">
        <v>21</v>
      </c>
      <c r="AG251" t="s">
        <v>227</v>
      </c>
    </row>
    <row r="252" spans="1:60" x14ac:dyDescent="0.2">
      <c r="A252" s="219"/>
      <c r="B252" s="220" t="s">
        <v>29</v>
      </c>
      <c r="C252" s="268"/>
      <c r="D252" s="221"/>
      <c r="E252" s="222"/>
      <c r="F252" s="222"/>
      <c r="G252" s="259">
        <f>G8+G82+G160+G221+G234+G240+G248</f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AE252">
        <f>SUMIF(L7:L250,AE251,G7:G250)</f>
        <v>0</v>
      </c>
      <c r="AF252">
        <f>SUMIF(L7:L250,AF251,G7:G250)</f>
        <v>0</v>
      </c>
      <c r="AG252" t="s">
        <v>538</v>
      </c>
    </row>
    <row r="253" spans="1:60" x14ac:dyDescent="0.2">
      <c r="C253" s="269"/>
      <c r="D253" s="10"/>
      <c r="AG253" t="s">
        <v>540</v>
      </c>
    </row>
    <row r="254" spans="1:60" x14ac:dyDescent="0.2">
      <c r="D254" s="10"/>
    </row>
    <row r="255" spans="1:60" x14ac:dyDescent="0.2">
      <c r="D255" s="10"/>
    </row>
    <row r="256" spans="1:60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CH8KsU5h+YhHdT/wGl+VXFtdMo3fqqeBQaKKg6I+Zx3c8pa1gg/sEf+PKRa08e+IgSKAnVeeWAvaPfWn9/eBQ==" saltValue="xjNHCv4hJxD0PhWwA9J8Og==" spinCount="100000" sheet="1"/>
  <mergeCells count="16">
    <mergeCell ref="C156:G156"/>
    <mergeCell ref="C159:G159"/>
    <mergeCell ref="C220:G220"/>
    <mergeCell ref="C247:G247"/>
    <mergeCell ref="C36:G36"/>
    <mergeCell ref="C42:G42"/>
    <mergeCell ref="C53:G53"/>
    <mergeCell ref="C57:G57"/>
    <mergeCell ref="C81:G81"/>
    <mergeCell ref="C150:G150"/>
    <mergeCell ref="A1:G1"/>
    <mergeCell ref="C2:G2"/>
    <mergeCell ref="C3:G3"/>
    <mergeCell ref="C4:G4"/>
    <mergeCell ref="C25:G25"/>
    <mergeCell ref="C30:G3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61</v>
      </c>
      <c r="C4" s="208" t="s">
        <v>62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102</v>
      </c>
      <c r="C8" s="260" t="s">
        <v>103</v>
      </c>
      <c r="D8" s="233"/>
      <c r="E8" s="234"/>
      <c r="F8" s="235"/>
      <c r="G8" s="235">
        <f>SUMIF(AG9:AG75,"&lt;&gt;NOR",G9:G75)</f>
        <v>0</v>
      </c>
      <c r="H8" s="235"/>
      <c r="I8" s="235">
        <f>SUM(I9:I75)</f>
        <v>0</v>
      </c>
      <c r="J8" s="235"/>
      <c r="K8" s="235">
        <f>SUM(K9:K75)</f>
        <v>0</v>
      </c>
      <c r="L8" s="235"/>
      <c r="M8" s="235">
        <f>SUM(M9:M75)</f>
        <v>0</v>
      </c>
      <c r="N8" s="235"/>
      <c r="O8" s="235">
        <f>SUM(O9:O75)</f>
        <v>0</v>
      </c>
      <c r="P8" s="235"/>
      <c r="Q8" s="235">
        <f>SUM(Q9:Q75)</f>
        <v>0</v>
      </c>
      <c r="R8" s="235"/>
      <c r="S8" s="235"/>
      <c r="T8" s="236"/>
      <c r="U8" s="230"/>
      <c r="V8" s="230">
        <f>SUM(V9:V75)</f>
        <v>0</v>
      </c>
      <c r="W8" s="230"/>
      <c r="X8" s="230"/>
      <c r="AG8" t="s">
        <v>241</v>
      </c>
    </row>
    <row r="9" spans="1:60" ht="22.5" outlineLevel="1" x14ac:dyDescent="0.2">
      <c r="A9" s="241">
        <v>1</v>
      </c>
      <c r="B9" s="242" t="s">
        <v>114</v>
      </c>
      <c r="C9" s="261" t="s">
        <v>1181</v>
      </c>
      <c r="D9" s="243" t="s">
        <v>603</v>
      </c>
      <c r="E9" s="244">
        <v>1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6">
        <v>0</v>
      </c>
      <c r="O9" s="246">
        <f>ROUND(E9*N9,2)</f>
        <v>0</v>
      </c>
      <c r="P9" s="246">
        <v>0</v>
      </c>
      <c r="Q9" s="246">
        <f>ROUND(E9*P9,2)</f>
        <v>0</v>
      </c>
      <c r="R9" s="246"/>
      <c r="S9" s="246" t="s">
        <v>418</v>
      </c>
      <c r="T9" s="247" t="s">
        <v>419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1182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ht="22.5" outlineLevel="1" x14ac:dyDescent="0.2">
      <c r="A10" s="223"/>
      <c r="B10" s="224"/>
      <c r="C10" s="266" t="s">
        <v>1183</v>
      </c>
      <c r="D10" s="258"/>
      <c r="E10" s="258"/>
      <c r="F10" s="258"/>
      <c r="G10" s="258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16"/>
      <c r="Z10" s="216"/>
      <c r="AA10" s="216"/>
      <c r="AB10" s="216"/>
      <c r="AC10" s="216"/>
      <c r="AD10" s="216"/>
      <c r="AE10" s="216"/>
      <c r="AF10" s="216"/>
      <c r="AG10" s="216" t="s">
        <v>284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48" t="str">
        <f>C10</f>
        <v>ventilátor radiální do čtvercového potrubí 500x500/ O 355 - EC motor, V=3200 m3/h, dp=200Pa, 1x230V/50Hz, P=526W, I=2,21A,  T=+60stC, IP55, m=30kg</v>
      </c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23"/>
      <c r="B11" s="224"/>
      <c r="C11" s="264" t="s">
        <v>1184</v>
      </c>
      <c r="D11" s="250"/>
      <c r="E11" s="250"/>
      <c r="F11" s="250"/>
      <c r="G11" s="250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16"/>
      <c r="Z11" s="216"/>
      <c r="AA11" s="216"/>
      <c r="AB11" s="216"/>
      <c r="AC11" s="216"/>
      <c r="AD11" s="216"/>
      <c r="AE11" s="216"/>
      <c r="AF11" s="216"/>
      <c r="AG11" s="216" t="s">
        <v>284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41">
        <v>2</v>
      </c>
      <c r="B12" s="242" t="s">
        <v>118</v>
      </c>
      <c r="C12" s="261" t="s">
        <v>1185</v>
      </c>
      <c r="D12" s="243" t="s">
        <v>603</v>
      </c>
      <c r="E12" s="244">
        <v>1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6">
        <v>0</v>
      </c>
      <c r="O12" s="246">
        <f>ROUND(E12*N12,2)</f>
        <v>0</v>
      </c>
      <c r="P12" s="246">
        <v>0</v>
      </c>
      <c r="Q12" s="246">
        <f>ROUND(E12*P12,2)</f>
        <v>0</v>
      </c>
      <c r="R12" s="246"/>
      <c r="S12" s="246" t="s">
        <v>418</v>
      </c>
      <c r="T12" s="247" t="s">
        <v>419</v>
      </c>
      <c r="U12" s="226">
        <v>0</v>
      </c>
      <c r="V12" s="226">
        <f>ROUND(E12*U12,2)</f>
        <v>0</v>
      </c>
      <c r="W12" s="226"/>
      <c r="X12" s="226" t="s">
        <v>317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1182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23"/>
      <c r="B13" s="224"/>
      <c r="C13" s="266" t="s">
        <v>1185</v>
      </c>
      <c r="D13" s="258"/>
      <c r="E13" s="258"/>
      <c r="F13" s="258"/>
      <c r="G13" s="258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16"/>
      <c r="Z13" s="216"/>
      <c r="AA13" s="216"/>
      <c r="AB13" s="216"/>
      <c r="AC13" s="216"/>
      <c r="AD13" s="216"/>
      <c r="AE13" s="216"/>
      <c r="AF13" s="216"/>
      <c r="AG13" s="216" t="s">
        <v>284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41">
        <v>3</v>
      </c>
      <c r="B14" s="242" t="s">
        <v>91</v>
      </c>
      <c r="C14" s="261" t="s">
        <v>1186</v>
      </c>
      <c r="D14" s="243" t="s">
        <v>603</v>
      </c>
      <c r="E14" s="244">
        <v>1</v>
      </c>
      <c r="F14" s="245"/>
      <c r="G14" s="246">
        <f>ROUND(E14*F14,2)</f>
        <v>0</v>
      </c>
      <c r="H14" s="245"/>
      <c r="I14" s="246">
        <f>ROUND(E14*H14,2)</f>
        <v>0</v>
      </c>
      <c r="J14" s="245"/>
      <c r="K14" s="246">
        <f>ROUND(E14*J14,2)</f>
        <v>0</v>
      </c>
      <c r="L14" s="246">
        <v>21</v>
      </c>
      <c r="M14" s="246">
        <f>G14*(1+L14/100)</f>
        <v>0</v>
      </c>
      <c r="N14" s="246">
        <v>0</v>
      </c>
      <c r="O14" s="246">
        <f>ROUND(E14*N14,2)</f>
        <v>0</v>
      </c>
      <c r="P14" s="246">
        <v>0</v>
      </c>
      <c r="Q14" s="246">
        <f>ROUND(E14*P14,2)</f>
        <v>0</v>
      </c>
      <c r="R14" s="246"/>
      <c r="S14" s="246" t="s">
        <v>418</v>
      </c>
      <c r="T14" s="247" t="s">
        <v>419</v>
      </c>
      <c r="U14" s="226">
        <v>0</v>
      </c>
      <c r="V14" s="226">
        <f>ROUND(E14*U14,2)</f>
        <v>0</v>
      </c>
      <c r="W14" s="226"/>
      <c r="X14" s="226" t="s">
        <v>317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1182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23"/>
      <c r="B15" s="224"/>
      <c r="C15" s="266" t="s">
        <v>1186</v>
      </c>
      <c r="D15" s="258"/>
      <c r="E15" s="258"/>
      <c r="F15" s="258"/>
      <c r="G15" s="258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16"/>
      <c r="Z15" s="216"/>
      <c r="AA15" s="216"/>
      <c r="AB15" s="216"/>
      <c r="AC15" s="216"/>
      <c r="AD15" s="216"/>
      <c r="AE15" s="216"/>
      <c r="AF15" s="216"/>
      <c r="AG15" s="216" t="s">
        <v>284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41">
        <v>4</v>
      </c>
      <c r="B16" s="242" t="s">
        <v>128</v>
      </c>
      <c r="C16" s="261" t="s">
        <v>1187</v>
      </c>
      <c r="D16" s="243" t="s">
        <v>603</v>
      </c>
      <c r="E16" s="244">
        <v>2</v>
      </c>
      <c r="F16" s="245"/>
      <c r="G16" s="246">
        <f>ROUND(E16*F16,2)</f>
        <v>0</v>
      </c>
      <c r="H16" s="245"/>
      <c r="I16" s="246">
        <f>ROUND(E16*H16,2)</f>
        <v>0</v>
      </c>
      <c r="J16" s="245"/>
      <c r="K16" s="246">
        <f>ROUND(E16*J16,2)</f>
        <v>0</v>
      </c>
      <c r="L16" s="246">
        <v>21</v>
      </c>
      <c r="M16" s="246">
        <f>G16*(1+L16/100)</f>
        <v>0</v>
      </c>
      <c r="N16" s="246">
        <v>0</v>
      </c>
      <c r="O16" s="246">
        <f>ROUND(E16*N16,2)</f>
        <v>0</v>
      </c>
      <c r="P16" s="246">
        <v>0</v>
      </c>
      <c r="Q16" s="246">
        <f>ROUND(E16*P16,2)</f>
        <v>0</v>
      </c>
      <c r="R16" s="246"/>
      <c r="S16" s="246" t="s">
        <v>418</v>
      </c>
      <c r="T16" s="247" t="s">
        <v>419</v>
      </c>
      <c r="U16" s="226">
        <v>0</v>
      </c>
      <c r="V16" s="226">
        <f>ROUND(E16*U16,2)</f>
        <v>0</v>
      </c>
      <c r="W16" s="226"/>
      <c r="X16" s="226" t="s">
        <v>317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1182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23"/>
      <c r="B17" s="224"/>
      <c r="C17" s="266" t="s">
        <v>1187</v>
      </c>
      <c r="D17" s="258"/>
      <c r="E17" s="258"/>
      <c r="F17" s="258"/>
      <c r="G17" s="258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16"/>
      <c r="Z17" s="216"/>
      <c r="AA17" s="216"/>
      <c r="AB17" s="216"/>
      <c r="AC17" s="216"/>
      <c r="AD17" s="216"/>
      <c r="AE17" s="216"/>
      <c r="AF17" s="216"/>
      <c r="AG17" s="216" t="s">
        <v>284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41">
        <v>5</v>
      </c>
      <c r="B18" s="242" t="s">
        <v>133</v>
      </c>
      <c r="C18" s="261" t="s">
        <v>1188</v>
      </c>
      <c r="D18" s="243" t="s">
        <v>603</v>
      </c>
      <c r="E18" s="244">
        <v>1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6">
        <v>0</v>
      </c>
      <c r="O18" s="246">
        <f>ROUND(E18*N18,2)</f>
        <v>0</v>
      </c>
      <c r="P18" s="246">
        <v>0</v>
      </c>
      <c r="Q18" s="246">
        <f>ROUND(E18*P18,2)</f>
        <v>0</v>
      </c>
      <c r="R18" s="246"/>
      <c r="S18" s="246" t="s">
        <v>418</v>
      </c>
      <c r="T18" s="247" t="s">
        <v>419</v>
      </c>
      <c r="U18" s="226">
        <v>0</v>
      </c>
      <c r="V18" s="226">
        <f>ROUND(E18*U18,2)</f>
        <v>0</v>
      </c>
      <c r="W18" s="226"/>
      <c r="X18" s="226" t="s">
        <v>317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1182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23"/>
      <c r="B19" s="224"/>
      <c r="C19" s="266" t="s">
        <v>1188</v>
      </c>
      <c r="D19" s="258"/>
      <c r="E19" s="258"/>
      <c r="F19" s="258"/>
      <c r="G19" s="258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16"/>
      <c r="Z19" s="216"/>
      <c r="AA19" s="216"/>
      <c r="AB19" s="216"/>
      <c r="AC19" s="216"/>
      <c r="AD19" s="216"/>
      <c r="AE19" s="216"/>
      <c r="AF19" s="216"/>
      <c r="AG19" s="216" t="s">
        <v>284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23"/>
      <c r="B20" s="224"/>
      <c r="C20" s="264" t="s">
        <v>1189</v>
      </c>
      <c r="D20" s="250"/>
      <c r="E20" s="250"/>
      <c r="F20" s="250"/>
      <c r="G20" s="250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16"/>
      <c r="Z20" s="216"/>
      <c r="AA20" s="216"/>
      <c r="AB20" s="216"/>
      <c r="AC20" s="216"/>
      <c r="AD20" s="216"/>
      <c r="AE20" s="216"/>
      <c r="AF20" s="216"/>
      <c r="AG20" s="216" t="s">
        <v>284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outlineLevel="1" x14ac:dyDescent="0.2">
      <c r="A21" s="241">
        <v>6</v>
      </c>
      <c r="B21" s="242" t="s">
        <v>1041</v>
      </c>
      <c r="C21" s="261" t="s">
        <v>1190</v>
      </c>
      <c r="D21" s="243" t="s">
        <v>603</v>
      </c>
      <c r="E21" s="244">
        <v>1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6">
        <v>0</v>
      </c>
      <c r="O21" s="246">
        <f>ROUND(E21*N21,2)</f>
        <v>0</v>
      </c>
      <c r="P21" s="246">
        <v>0</v>
      </c>
      <c r="Q21" s="246">
        <f>ROUND(E21*P21,2)</f>
        <v>0</v>
      </c>
      <c r="R21" s="246"/>
      <c r="S21" s="246" t="s">
        <v>418</v>
      </c>
      <c r="T21" s="247" t="s">
        <v>419</v>
      </c>
      <c r="U21" s="226">
        <v>0</v>
      </c>
      <c r="V21" s="226">
        <f>ROUND(E21*U21,2)</f>
        <v>0</v>
      </c>
      <c r="W21" s="226"/>
      <c r="X21" s="226" t="s">
        <v>248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1191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outlineLevel="1" x14ac:dyDescent="0.2">
      <c r="A22" s="223"/>
      <c r="B22" s="224"/>
      <c r="C22" s="266" t="s">
        <v>1190</v>
      </c>
      <c r="D22" s="258"/>
      <c r="E22" s="258"/>
      <c r="F22" s="258"/>
      <c r="G22" s="258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16"/>
      <c r="Z22" s="216"/>
      <c r="AA22" s="216"/>
      <c r="AB22" s="216"/>
      <c r="AC22" s="216"/>
      <c r="AD22" s="216"/>
      <c r="AE22" s="216"/>
      <c r="AF22" s="216"/>
      <c r="AG22" s="216" t="s">
        <v>284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23"/>
      <c r="B23" s="224"/>
      <c r="C23" s="264" t="s">
        <v>1192</v>
      </c>
      <c r="D23" s="250"/>
      <c r="E23" s="250"/>
      <c r="F23" s="250"/>
      <c r="G23" s="250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16"/>
      <c r="Z23" s="216"/>
      <c r="AA23" s="216"/>
      <c r="AB23" s="216"/>
      <c r="AC23" s="216"/>
      <c r="AD23" s="216"/>
      <c r="AE23" s="216"/>
      <c r="AF23" s="216"/>
      <c r="AG23" s="216" t="s">
        <v>284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41">
        <v>7</v>
      </c>
      <c r="B24" s="242" t="s">
        <v>1193</v>
      </c>
      <c r="C24" s="261" t="s">
        <v>1194</v>
      </c>
      <c r="D24" s="243" t="s">
        <v>603</v>
      </c>
      <c r="E24" s="244">
        <v>1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6">
        <v>0</v>
      </c>
      <c r="O24" s="246">
        <f>ROUND(E24*N24,2)</f>
        <v>0</v>
      </c>
      <c r="P24" s="246">
        <v>0</v>
      </c>
      <c r="Q24" s="246">
        <f>ROUND(E24*P24,2)</f>
        <v>0</v>
      </c>
      <c r="R24" s="246"/>
      <c r="S24" s="246" t="s">
        <v>418</v>
      </c>
      <c r="T24" s="247" t="s">
        <v>419</v>
      </c>
      <c r="U24" s="226">
        <v>0</v>
      </c>
      <c r="V24" s="226">
        <f>ROUND(E24*U24,2)</f>
        <v>0</v>
      </c>
      <c r="W24" s="226"/>
      <c r="X24" s="226" t="s">
        <v>248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1191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23"/>
      <c r="B25" s="224"/>
      <c r="C25" s="266" t="s">
        <v>1194</v>
      </c>
      <c r="D25" s="258"/>
      <c r="E25" s="258"/>
      <c r="F25" s="258"/>
      <c r="G25" s="258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284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23"/>
      <c r="B26" s="224"/>
      <c r="C26" s="264" t="s">
        <v>1195</v>
      </c>
      <c r="D26" s="250"/>
      <c r="E26" s="250"/>
      <c r="F26" s="250"/>
      <c r="G26" s="250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16"/>
      <c r="Z26" s="216"/>
      <c r="AA26" s="216"/>
      <c r="AB26" s="216"/>
      <c r="AC26" s="216"/>
      <c r="AD26" s="216"/>
      <c r="AE26" s="216"/>
      <c r="AF26" s="216"/>
      <c r="AG26" s="216" t="s">
        <v>284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ht="22.5" outlineLevel="1" x14ac:dyDescent="0.2">
      <c r="A27" s="241">
        <v>8</v>
      </c>
      <c r="B27" s="242" t="s">
        <v>140</v>
      </c>
      <c r="C27" s="261" t="s">
        <v>1196</v>
      </c>
      <c r="D27" s="243" t="s">
        <v>603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6">
        <v>0</v>
      </c>
      <c r="O27" s="246">
        <f>ROUND(E27*N27,2)</f>
        <v>0</v>
      </c>
      <c r="P27" s="246">
        <v>0</v>
      </c>
      <c r="Q27" s="246">
        <f>ROUND(E27*P27,2)</f>
        <v>0</v>
      </c>
      <c r="R27" s="246"/>
      <c r="S27" s="246" t="s">
        <v>418</v>
      </c>
      <c r="T27" s="247" t="s">
        <v>419</v>
      </c>
      <c r="U27" s="226">
        <v>0</v>
      </c>
      <c r="V27" s="226">
        <f>ROUND(E27*U27,2)</f>
        <v>0</v>
      </c>
      <c r="W27" s="226"/>
      <c r="X27" s="226" t="s">
        <v>317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1182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23"/>
      <c r="B28" s="224"/>
      <c r="C28" s="266" t="s">
        <v>1197</v>
      </c>
      <c r="D28" s="258"/>
      <c r="E28" s="258"/>
      <c r="F28" s="258"/>
      <c r="G28" s="258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16"/>
      <c r="Z28" s="216"/>
      <c r="AA28" s="216"/>
      <c r="AB28" s="216"/>
      <c r="AC28" s="216"/>
      <c r="AD28" s="216"/>
      <c r="AE28" s="216"/>
      <c r="AF28" s="216"/>
      <c r="AG28" s="216" t="s">
        <v>284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48" t="str">
        <f>C28</f>
        <v>lamelová hlavice 800x800/680-800 pozinkovaný plech, hliníkové žaluzie, nátěr RAL dle architekta, síto proti ptactvu</v>
      </c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23"/>
      <c r="B29" s="224"/>
      <c r="C29" s="264" t="s">
        <v>1198</v>
      </c>
      <c r="D29" s="250"/>
      <c r="E29" s="250"/>
      <c r="F29" s="250"/>
      <c r="G29" s="250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284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ht="22.5" outlineLevel="1" x14ac:dyDescent="0.2">
      <c r="A30" s="241">
        <v>9</v>
      </c>
      <c r="B30" s="242" t="s">
        <v>1199</v>
      </c>
      <c r="C30" s="261" t="s">
        <v>1200</v>
      </c>
      <c r="D30" s="243" t="s">
        <v>603</v>
      </c>
      <c r="E30" s="244">
        <v>1</v>
      </c>
      <c r="F30" s="245"/>
      <c r="G30" s="246">
        <f>ROUND(E30*F30,2)</f>
        <v>0</v>
      </c>
      <c r="H30" s="245"/>
      <c r="I30" s="246">
        <f>ROUND(E30*H30,2)</f>
        <v>0</v>
      </c>
      <c r="J30" s="245"/>
      <c r="K30" s="246">
        <f>ROUND(E30*J30,2)</f>
        <v>0</v>
      </c>
      <c r="L30" s="246">
        <v>21</v>
      </c>
      <c r="M30" s="246">
        <f>G30*(1+L30/100)</f>
        <v>0</v>
      </c>
      <c r="N30" s="246">
        <v>0</v>
      </c>
      <c r="O30" s="246">
        <f>ROUND(E30*N30,2)</f>
        <v>0</v>
      </c>
      <c r="P30" s="246">
        <v>0</v>
      </c>
      <c r="Q30" s="246">
        <f>ROUND(E30*P30,2)</f>
        <v>0</v>
      </c>
      <c r="R30" s="246"/>
      <c r="S30" s="246" t="s">
        <v>418</v>
      </c>
      <c r="T30" s="247" t="s">
        <v>419</v>
      </c>
      <c r="U30" s="226">
        <v>0</v>
      </c>
      <c r="V30" s="226">
        <f>ROUND(E30*U30,2)</f>
        <v>0</v>
      </c>
      <c r="W30" s="226"/>
      <c r="X30" s="226" t="s">
        <v>317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1182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23"/>
      <c r="B31" s="224"/>
      <c r="C31" s="266" t="s">
        <v>1201</v>
      </c>
      <c r="D31" s="258"/>
      <c r="E31" s="258"/>
      <c r="F31" s="258"/>
      <c r="G31" s="258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16"/>
      <c r="Z31" s="216"/>
      <c r="AA31" s="216"/>
      <c r="AB31" s="216"/>
      <c r="AC31" s="216"/>
      <c r="AD31" s="216"/>
      <c r="AE31" s="216"/>
      <c r="AF31" s="216"/>
      <c r="AG31" s="216" t="s">
        <v>284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48" t="str">
        <f>C31</f>
        <v>lamelová hlavice 710x710/620-740 pozinkovaný plech, hliníkové žaluzie, nátěr RAL dle architekta, síto proti ptactvu</v>
      </c>
      <c r="BB31" s="216"/>
      <c r="BC31" s="216"/>
      <c r="BD31" s="216"/>
      <c r="BE31" s="216"/>
      <c r="BF31" s="216"/>
      <c r="BG31" s="216"/>
      <c r="BH31" s="216"/>
    </row>
    <row r="32" spans="1:60" outlineLevel="1" x14ac:dyDescent="0.2">
      <c r="A32" s="223"/>
      <c r="B32" s="224"/>
      <c r="C32" s="264" t="s">
        <v>1202</v>
      </c>
      <c r="D32" s="250"/>
      <c r="E32" s="250"/>
      <c r="F32" s="250"/>
      <c r="G32" s="250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16"/>
      <c r="Z32" s="216"/>
      <c r="AA32" s="216"/>
      <c r="AB32" s="216"/>
      <c r="AC32" s="216"/>
      <c r="AD32" s="216"/>
      <c r="AE32" s="216"/>
      <c r="AF32" s="216"/>
      <c r="AG32" s="216" t="s">
        <v>284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41">
        <v>10</v>
      </c>
      <c r="B33" s="242" t="s">
        <v>1203</v>
      </c>
      <c r="C33" s="261" t="s">
        <v>1204</v>
      </c>
      <c r="D33" s="243" t="s">
        <v>603</v>
      </c>
      <c r="E33" s="244">
        <v>1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6">
        <v>0</v>
      </c>
      <c r="O33" s="246">
        <f>ROUND(E33*N33,2)</f>
        <v>0</v>
      </c>
      <c r="P33" s="246">
        <v>0</v>
      </c>
      <c r="Q33" s="246">
        <f>ROUND(E33*P33,2)</f>
        <v>0</v>
      </c>
      <c r="R33" s="246"/>
      <c r="S33" s="246" t="s">
        <v>418</v>
      </c>
      <c r="T33" s="247" t="s">
        <v>419</v>
      </c>
      <c r="U33" s="226">
        <v>0</v>
      </c>
      <c r="V33" s="226">
        <f>ROUND(E33*U33,2)</f>
        <v>0</v>
      </c>
      <c r="W33" s="226"/>
      <c r="X33" s="226" t="s">
        <v>317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1182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23"/>
      <c r="B34" s="224"/>
      <c r="C34" s="266" t="s">
        <v>1204</v>
      </c>
      <c r="D34" s="258"/>
      <c r="E34" s="258"/>
      <c r="F34" s="258"/>
      <c r="G34" s="258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16"/>
      <c r="Z34" s="216"/>
      <c r="AA34" s="216"/>
      <c r="AB34" s="216"/>
      <c r="AC34" s="216"/>
      <c r="AD34" s="216"/>
      <c r="AE34" s="216"/>
      <c r="AF34" s="216"/>
      <c r="AG34" s="216" t="s">
        <v>284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23"/>
      <c r="B35" s="224"/>
      <c r="C35" s="264" t="s">
        <v>1205</v>
      </c>
      <c r="D35" s="250"/>
      <c r="E35" s="250"/>
      <c r="F35" s="250"/>
      <c r="G35" s="250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16"/>
      <c r="Z35" s="216"/>
      <c r="AA35" s="216"/>
      <c r="AB35" s="216"/>
      <c r="AC35" s="216"/>
      <c r="AD35" s="216"/>
      <c r="AE35" s="216"/>
      <c r="AF35" s="216"/>
      <c r="AG35" s="216" t="s">
        <v>284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41">
        <v>11</v>
      </c>
      <c r="B36" s="242" t="s">
        <v>1206</v>
      </c>
      <c r="C36" s="261" t="s">
        <v>1207</v>
      </c>
      <c r="D36" s="243" t="s">
        <v>603</v>
      </c>
      <c r="E36" s="244">
        <v>1</v>
      </c>
      <c r="F36" s="245"/>
      <c r="G36" s="246">
        <f>ROUND(E36*F36,2)</f>
        <v>0</v>
      </c>
      <c r="H36" s="245"/>
      <c r="I36" s="246">
        <f>ROUND(E36*H36,2)</f>
        <v>0</v>
      </c>
      <c r="J36" s="245"/>
      <c r="K36" s="246">
        <f>ROUND(E36*J36,2)</f>
        <v>0</v>
      </c>
      <c r="L36" s="246">
        <v>21</v>
      </c>
      <c r="M36" s="246">
        <f>G36*(1+L36/100)</f>
        <v>0</v>
      </c>
      <c r="N36" s="246">
        <v>0</v>
      </c>
      <c r="O36" s="246">
        <f>ROUND(E36*N36,2)</f>
        <v>0</v>
      </c>
      <c r="P36" s="246">
        <v>0</v>
      </c>
      <c r="Q36" s="246">
        <f>ROUND(E36*P36,2)</f>
        <v>0</v>
      </c>
      <c r="R36" s="246"/>
      <c r="S36" s="246" t="s">
        <v>418</v>
      </c>
      <c r="T36" s="247" t="s">
        <v>419</v>
      </c>
      <c r="U36" s="226">
        <v>0</v>
      </c>
      <c r="V36" s="226">
        <f>ROUND(E36*U36,2)</f>
        <v>0</v>
      </c>
      <c r="W36" s="226"/>
      <c r="X36" s="226" t="s">
        <v>317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1182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23"/>
      <c r="B37" s="224"/>
      <c r="C37" s="266" t="s">
        <v>1207</v>
      </c>
      <c r="D37" s="258"/>
      <c r="E37" s="258"/>
      <c r="F37" s="258"/>
      <c r="G37" s="258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16"/>
      <c r="Z37" s="216"/>
      <c r="AA37" s="216"/>
      <c r="AB37" s="216"/>
      <c r="AC37" s="216"/>
      <c r="AD37" s="216"/>
      <c r="AE37" s="216"/>
      <c r="AF37" s="216"/>
      <c r="AG37" s="216" t="s">
        <v>284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23"/>
      <c r="B38" s="224"/>
      <c r="C38" s="264" t="s">
        <v>1208</v>
      </c>
      <c r="D38" s="250"/>
      <c r="E38" s="250"/>
      <c r="F38" s="250"/>
      <c r="G38" s="250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16"/>
      <c r="Z38" s="216"/>
      <c r="AA38" s="216"/>
      <c r="AB38" s="216"/>
      <c r="AC38" s="216"/>
      <c r="AD38" s="216"/>
      <c r="AE38" s="216"/>
      <c r="AF38" s="216"/>
      <c r="AG38" s="216" t="s">
        <v>284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23"/>
      <c r="B39" s="224"/>
      <c r="C39" s="264" t="s">
        <v>1209</v>
      </c>
      <c r="D39" s="250"/>
      <c r="E39" s="250"/>
      <c r="F39" s="250"/>
      <c r="G39" s="250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16"/>
      <c r="Z39" s="216"/>
      <c r="AA39" s="216"/>
      <c r="AB39" s="216"/>
      <c r="AC39" s="216"/>
      <c r="AD39" s="216"/>
      <c r="AE39" s="216"/>
      <c r="AF39" s="216"/>
      <c r="AG39" s="216" t="s">
        <v>284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48" t="str">
        <f>C39</f>
        <v>potrubí  SPIRO z pozinkovaného plechu tl. 0,6 - 0,8  mm, tř.těsnosti III, spojování vzájemným zasunutím dílů s dotěsněním tmelem a páskou</v>
      </c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41">
        <v>12</v>
      </c>
      <c r="B40" s="242" t="s">
        <v>1210</v>
      </c>
      <c r="C40" s="261" t="s">
        <v>1211</v>
      </c>
      <c r="D40" s="243" t="s">
        <v>603</v>
      </c>
      <c r="E40" s="244">
        <v>1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6">
        <v>0</v>
      </c>
      <c r="O40" s="246">
        <f>ROUND(E40*N40,2)</f>
        <v>0</v>
      </c>
      <c r="P40" s="246">
        <v>0</v>
      </c>
      <c r="Q40" s="246">
        <f>ROUND(E40*P40,2)</f>
        <v>0</v>
      </c>
      <c r="R40" s="246"/>
      <c r="S40" s="246" t="s">
        <v>418</v>
      </c>
      <c r="T40" s="247" t="s">
        <v>419</v>
      </c>
      <c r="U40" s="226">
        <v>0</v>
      </c>
      <c r="V40" s="226">
        <f>ROUND(E40*U40,2)</f>
        <v>0</v>
      </c>
      <c r="W40" s="226"/>
      <c r="X40" s="226" t="s">
        <v>317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1182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6" t="s">
        <v>1211</v>
      </c>
      <c r="D41" s="258"/>
      <c r="E41" s="258"/>
      <c r="F41" s="258"/>
      <c r="G41" s="258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284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23"/>
      <c r="B42" s="224"/>
      <c r="C42" s="264" t="s">
        <v>1212</v>
      </c>
      <c r="D42" s="250"/>
      <c r="E42" s="250"/>
      <c r="F42" s="250"/>
      <c r="G42" s="250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16"/>
      <c r="Z42" s="216"/>
      <c r="AA42" s="216"/>
      <c r="AB42" s="216"/>
      <c r="AC42" s="216"/>
      <c r="AD42" s="216"/>
      <c r="AE42" s="216"/>
      <c r="AF42" s="216"/>
      <c r="AG42" s="216" t="s">
        <v>284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41">
        <v>13</v>
      </c>
      <c r="B43" s="242" t="s">
        <v>978</v>
      </c>
      <c r="C43" s="261" t="s">
        <v>1213</v>
      </c>
      <c r="D43" s="243" t="s">
        <v>603</v>
      </c>
      <c r="E43" s="244">
        <v>1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6">
        <v>0</v>
      </c>
      <c r="O43" s="246">
        <f>ROUND(E43*N43,2)</f>
        <v>0</v>
      </c>
      <c r="P43" s="246">
        <v>0</v>
      </c>
      <c r="Q43" s="246">
        <f>ROUND(E43*P43,2)</f>
        <v>0</v>
      </c>
      <c r="R43" s="246"/>
      <c r="S43" s="246" t="s">
        <v>418</v>
      </c>
      <c r="T43" s="247" t="s">
        <v>419</v>
      </c>
      <c r="U43" s="226">
        <v>0</v>
      </c>
      <c r="V43" s="226">
        <f>ROUND(E43*U43,2)</f>
        <v>0</v>
      </c>
      <c r="W43" s="226"/>
      <c r="X43" s="226" t="s">
        <v>317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1182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23"/>
      <c r="B44" s="224"/>
      <c r="C44" s="266" t="s">
        <v>1213</v>
      </c>
      <c r="D44" s="258"/>
      <c r="E44" s="258"/>
      <c r="F44" s="258"/>
      <c r="G44" s="258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6"/>
      <c r="Z44" s="216"/>
      <c r="AA44" s="216"/>
      <c r="AB44" s="216"/>
      <c r="AC44" s="216"/>
      <c r="AD44" s="216"/>
      <c r="AE44" s="216"/>
      <c r="AF44" s="216"/>
      <c r="AG44" s="216" t="s">
        <v>284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23"/>
      <c r="B45" s="224"/>
      <c r="C45" s="264" t="s">
        <v>1214</v>
      </c>
      <c r="D45" s="250"/>
      <c r="E45" s="250"/>
      <c r="F45" s="250"/>
      <c r="G45" s="250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6"/>
      <c r="Z45" s="216"/>
      <c r="AA45" s="216"/>
      <c r="AB45" s="216"/>
      <c r="AC45" s="216"/>
      <c r="AD45" s="216"/>
      <c r="AE45" s="216"/>
      <c r="AF45" s="216"/>
      <c r="AG45" s="216" t="s">
        <v>284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23"/>
      <c r="B46" s="224"/>
      <c r="C46" s="264" t="s">
        <v>1215</v>
      </c>
      <c r="D46" s="250"/>
      <c r="E46" s="250"/>
      <c r="F46" s="250"/>
      <c r="G46" s="250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6"/>
      <c r="Z46" s="216"/>
      <c r="AA46" s="216"/>
      <c r="AB46" s="216"/>
      <c r="AC46" s="216"/>
      <c r="AD46" s="216"/>
      <c r="AE46" s="216"/>
      <c r="AF46" s="216"/>
      <c r="AG46" s="216" t="s">
        <v>284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41">
        <v>14</v>
      </c>
      <c r="B47" s="242" t="s">
        <v>1216</v>
      </c>
      <c r="C47" s="261" t="s">
        <v>1217</v>
      </c>
      <c r="D47" s="243" t="s">
        <v>603</v>
      </c>
      <c r="E47" s="244">
        <v>3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6">
        <v>0</v>
      </c>
      <c r="O47" s="246">
        <f>ROUND(E47*N47,2)</f>
        <v>0</v>
      </c>
      <c r="P47" s="246">
        <v>0</v>
      </c>
      <c r="Q47" s="246">
        <f>ROUND(E47*P47,2)</f>
        <v>0</v>
      </c>
      <c r="R47" s="246"/>
      <c r="S47" s="246" t="s">
        <v>418</v>
      </c>
      <c r="T47" s="247" t="s">
        <v>419</v>
      </c>
      <c r="U47" s="226">
        <v>0</v>
      </c>
      <c r="V47" s="226">
        <f>ROUND(E47*U47,2)</f>
        <v>0</v>
      </c>
      <c r="W47" s="226"/>
      <c r="X47" s="226" t="s">
        <v>248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1191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23"/>
      <c r="B48" s="224"/>
      <c r="C48" s="266" t="s">
        <v>1217</v>
      </c>
      <c r="D48" s="258"/>
      <c r="E48" s="258"/>
      <c r="F48" s="258"/>
      <c r="G48" s="258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16"/>
      <c r="Z48" s="216"/>
      <c r="AA48" s="216"/>
      <c r="AB48" s="216"/>
      <c r="AC48" s="216"/>
      <c r="AD48" s="216"/>
      <c r="AE48" s="216"/>
      <c r="AF48" s="216"/>
      <c r="AG48" s="216" t="s">
        <v>284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23"/>
      <c r="B49" s="224"/>
      <c r="C49" s="264" t="s">
        <v>1218</v>
      </c>
      <c r="D49" s="250"/>
      <c r="E49" s="250"/>
      <c r="F49" s="250"/>
      <c r="G49" s="250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16"/>
      <c r="Z49" s="216"/>
      <c r="AA49" s="216"/>
      <c r="AB49" s="216"/>
      <c r="AC49" s="216"/>
      <c r="AD49" s="216"/>
      <c r="AE49" s="216"/>
      <c r="AF49" s="216"/>
      <c r="AG49" s="216" t="s">
        <v>284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41">
        <v>15</v>
      </c>
      <c r="B50" s="242" t="s">
        <v>1219</v>
      </c>
      <c r="C50" s="261" t="s">
        <v>1220</v>
      </c>
      <c r="D50" s="243" t="s">
        <v>603</v>
      </c>
      <c r="E50" s="244">
        <v>1</v>
      </c>
      <c r="F50" s="245"/>
      <c r="G50" s="246">
        <f>ROUND(E50*F50,2)</f>
        <v>0</v>
      </c>
      <c r="H50" s="245"/>
      <c r="I50" s="246">
        <f>ROUND(E50*H50,2)</f>
        <v>0</v>
      </c>
      <c r="J50" s="245"/>
      <c r="K50" s="246">
        <f>ROUND(E50*J50,2)</f>
        <v>0</v>
      </c>
      <c r="L50" s="246">
        <v>21</v>
      </c>
      <c r="M50" s="246">
        <f>G50*(1+L50/100)</f>
        <v>0</v>
      </c>
      <c r="N50" s="246">
        <v>0</v>
      </c>
      <c r="O50" s="246">
        <f>ROUND(E50*N50,2)</f>
        <v>0</v>
      </c>
      <c r="P50" s="246">
        <v>0</v>
      </c>
      <c r="Q50" s="246">
        <f>ROUND(E50*P50,2)</f>
        <v>0</v>
      </c>
      <c r="R50" s="246"/>
      <c r="S50" s="246" t="s">
        <v>418</v>
      </c>
      <c r="T50" s="247" t="s">
        <v>419</v>
      </c>
      <c r="U50" s="226">
        <v>0</v>
      </c>
      <c r="V50" s="226">
        <f>ROUND(E50*U50,2)</f>
        <v>0</v>
      </c>
      <c r="W50" s="226"/>
      <c r="X50" s="226" t="s">
        <v>248</v>
      </c>
      <c r="Y50" s="216"/>
      <c r="Z50" s="216"/>
      <c r="AA50" s="216"/>
      <c r="AB50" s="216"/>
      <c r="AC50" s="216"/>
      <c r="AD50" s="216"/>
      <c r="AE50" s="216"/>
      <c r="AF50" s="216"/>
      <c r="AG50" s="216" t="s">
        <v>1191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23"/>
      <c r="B51" s="224"/>
      <c r="C51" s="266" t="s">
        <v>1220</v>
      </c>
      <c r="D51" s="258"/>
      <c r="E51" s="258"/>
      <c r="F51" s="258"/>
      <c r="G51" s="258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16"/>
      <c r="Z51" s="216"/>
      <c r="AA51" s="216"/>
      <c r="AB51" s="216"/>
      <c r="AC51" s="216"/>
      <c r="AD51" s="216"/>
      <c r="AE51" s="216"/>
      <c r="AF51" s="216"/>
      <c r="AG51" s="216" t="s">
        <v>284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outlineLevel="1" x14ac:dyDescent="0.2">
      <c r="A52" s="223"/>
      <c r="B52" s="224"/>
      <c r="C52" s="264" t="s">
        <v>1221</v>
      </c>
      <c r="D52" s="250"/>
      <c r="E52" s="250"/>
      <c r="F52" s="250"/>
      <c r="G52" s="250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16"/>
      <c r="Z52" s="216"/>
      <c r="AA52" s="216"/>
      <c r="AB52" s="216"/>
      <c r="AC52" s="216"/>
      <c r="AD52" s="216"/>
      <c r="AE52" s="216"/>
      <c r="AF52" s="216"/>
      <c r="AG52" s="216" t="s">
        <v>284</v>
      </c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outlineLevel="1" x14ac:dyDescent="0.2">
      <c r="A53" s="241">
        <v>16</v>
      </c>
      <c r="B53" s="242" t="s">
        <v>1222</v>
      </c>
      <c r="C53" s="261" t="s">
        <v>1223</v>
      </c>
      <c r="D53" s="243" t="s">
        <v>603</v>
      </c>
      <c r="E53" s="244">
        <v>1</v>
      </c>
      <c r="F53" s="245"/>
      <c r="G53" s="246">
        <f>ROUND(E53*F53,2)</f>
        <v>0</v>
      </c>
      <c r="H53" s="245"/>
      <c r="I53" s="246">
        <f>ROUND(E53*H53,2)</f>
        <v>0</v>
      </c>
      <c r="J53" s="245"/>
      <c r="K53" s="246">
        <f>ROUND(E53*J53,2)</f>
        <v>0</v>
      </c>
      <c r="L53" s="246">
        <v>21</v>
      </c>
      <c r="M53" s="246">
        <f>G53*(1+L53/100)</f>
        <v>0</v>
      </c>
      <c r="N53" s="246">
        <v>0</v>
      </c>
      <c r="O53" s="246">
        <f>ROUND(E53*N53,2)</f>
        <v>0</v>
      </c>
      <c r="P53" s="246">
        <v>0</v>
      </c>
      <c r="Q53" s="246">
        <f>ROUND(E53*P53,2)</f>
        <v>0</v>
      </c>
      <c r="R53" s="246"/>
      <c r="S53" s="246" t="s">
        <v>418</v>
      </c>
      <c r="T53" s="247" t="s">
        <v>419</v>
      </c>
      <c r="U53" s="226">
        <v>0</v>
      </c>
      <c r="V53" s="226">
        <f>ROUND(E53*U53,2)</f>
        <v>0</v>
      </c>
      <c r="W53" s="226"/>
      <c r="X53" s="226" t="s">
        <v>248</v>
      </c>
      <c r="Y53" s="216"/>
      <c r="Z53" s="216"/>
      <c r="AA53" s="216"/>
      <c r="AB53" s="216"/>
      <c r="AC53" s="216"/>
      <c r="AD53" s="216"/>
      <c r="AE53" s="216"/>
      <c r="AF53" s="216"/>
      <c r="AG53" s="216" t="s">
        <v>1191</v>
      </c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outlineLevel="1" x14ac:dyDescent="0.2">
      <c r="A54" s="223"/>
      <c r="B54" s="224"/>
      <c r="C54" s="266" t="s">
        <v>1223</v>
      </c>
      <c r="D54" s="258"/>
      <c r="E54" s="258"/>
      <c r="F54" s="258"/>
      <c r="G54" s="258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16"/>
      <c r="Z54" s="216"/>
      <c r="AA54" s="216"/>
      <c r="AB54" s="216"/>
      <c r="AC54" s="216"/>
      <c r="AD54" s="216"/>
      <c r="AE54" s="216"/>
      <c r="AF54" s="216"/>
      <c r="AG54" s="216" t="s">
        <v>284</v>
      </c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</row>
    <row r="55" spans="1:60" outlineLevel="1" x14ac:dyDescent="0.2">
      <c r="A55" s="223"/>
      <c r="B55" s="224"/>
      <c r="C55" s="264" t="s">
        <v>1224</v>
      </c>
      <c r="D55" s="250"/>
      <c r="E55" s="250"/>
      <c r="F55" s="250"/>
      <c r="G55" s="250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16"/>
      <c r="Z55" s="216"/>
      <c r="AA55" s="216"/>
      <c r="AB55" s="216"/>
      <c r="AC55" s="216"/>
      <c r="AD55" s="216"/>
      <c r="AE55" s="216"/>
      <c r="AF55" s="216"/>
      <c r="AG55" s="216" t="s">
        <v>284</v>
      </c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outlineLevel="1" x14ac:dyDescent="0.2">
      <c r="A56" s="241">
        <v>17</v>
      </c>
      <c r="B56" s="242" t="s">
        <v>1225</v>
      </c>
      <c r="C56" s="261" t="s">
        <v>1226</v>
      </c>
      <c r="D56" s="243" t="s">
        <v>603</v>
      </c>
      <c r="E56" s="244">
        <v>1</v>
      </c>
      <c r="F56" s="245"/>
      <c r="G56" s="246">
        <f>ROUND(E56*F56,2)</f>
        <v>0</v>
      </c>
      <c r="H56" s="245"/>
      <c r="I56" s="246">
        <f>ROUND(E56*H56,2)</f>
        <v>0</v>
      </c>
      <c r="J56" s="245"/>
      <c r="K56" s="246">
        <f>ROUND(E56*J56,2)</f>
        <v>0</v>
      </c>
      <c r="L56" s="246">
        <v>21</v>
      </c>
      <c r="M56" s="246">
        <f>G56*(1+L56/100)</f>
        <v>0</v>
      </c>
      <c r="N56" s="246">
        <v>0</v>
      </c>
      <c r="O56" s="246">
        <f>ROUND(E56*N56,2)</f>
        <v>0</v>
      </c>
      <c r="P56" s="246">
        <v>0</v>
      </c>
      <c r="Q56" s="246">
        <f>ROUND(E56*P56,2)</f>
        <v>0</v>
      </c>
      <c r="R56" s="246"/>
      <c r="S56" s="246" t="s">
        <v>418</v>
      </c>
      <c r="T56" s="247" t="s">
        <v>419</v>
      </c>
      <c r="U56" s="226">
        <v>0</v>
      </c>
      <c r="V56" s="226">
        <f>ROUND(E56*U56,2)</f>
        <v>0</v>
      </c>
      <c r="W56" s="226"/>
      <c r="X56" s="226" t="s">
        <v>248</v>
      </c>
      <c r="Y56" s="216"/>
      <c r="Z56" s="216"/>
      <c r="AA56" s="216"/>
      <c r="AB56" s="216"/>
      <c r="AC56" s="216"/>
      <c r="AD56" s="216"/>
      <c r="AE56" s="216"/>
      <c r="AF56" s="216"/>
      <c r="AG56" s="216" t="s">
        <v>1191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outlineLevel="1" x14ac:dyDescent="0.2">
      <c r="A57" s="223"/>
      <c r="B57" s="224"/>
      <c r="C57" s="266" t="s">
        <v>1226</v>
      </c>
      <c r="D57" s="258"/>
      <c r="E57" s="258"/>
      <c r="F57" s="258"/>
      <c r="G57" s="258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16"/>
      <c r="Z57" s="216"/>
      <c r="AA57" s="216"/>
      <c r="AB57" s="216"/>
      <c r="AC57" s="216"/>
      <c r="AD57" s="216"/>
      <c r="AE57" s="216"/>
      <c r="AF57" s="216"/>
      <c r="AG57" s="216" t="s">
        <v>284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23"/>
      <c r="B58" s="224"/>
      <c r="C58" s="264" t="s">
        <v>1227</v>
      </c>
      <c r="D58" s="250"/>
      <c r="E58" s="250"/>
      <c r="F58" s="250"/>
      <c r="G58" s="250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16"/>
      <c r="Z58" s="216"/>
      <c r="AA58" s="216"/>
      <c r="AB58" s="216"/>
      <c r="AC58" s="216"/>
      <c r="AD58" s="216"/>
      <c r="AE58" s="216"/>
      <c r="AF58" s="216"/>
      <c r="AG58" s="216" t="s">
        <v>284</v>
      </c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outlineLevel="1" x14ac:dyDescent="0.2">
      <c r="A59" s="241">
        <v>18</v>
      </c>
      <c r="B59" s="242" t="s">
        <v>1228</v>
      </c>
      <c r="C59" s="261" t="s">
        <v>1229</v>
      </c>
      <c r="D59" s="243" t="s">
        <v>603</v>
      </c>
      <c r="E59" s="244">
        <v>1</v>
      </c>
      <c r="F59" s="245"/>
      <c r="G59" s="246">
        <f>ROUND(E59*F59,2)</f>
        <v>0</v>
      </c>
      <c r="H59" s="245"/>
      <c r="I59" s="246">
        <f>ROUND(E59*H59,2)</f>
        <v>0</v>
      </c>
      <c r="J59" s="245"/>
      <c r="K59" s="246">
        <f>ROUND(E59*J59,2)</f>
        <v>0</v>
      </c>
      <c r="L59" s="246">
        <v>21</v>
      </c>
      <c r="M59" s="246">
        <f>G59*(1+L59/100)</f>
        <v>0</v>
      </c>
      <c r="N59" s="246">
        <v>0</v>
      </c>
      <c r="O59" s="246">
        <f>ROUND(E59*N59,2)</f>
        <v>0</v>
      </c>
      <c r="P59" s="246">
        <v>0</v>
      </c>
      <c r="Q59" s="246">
        <f>ROUND(E59*P59,2)</f>
        <v>0</v>
      </c>
      <c r="R59" s="246"/>
      <c r="S59" s="246" t="s">
        <v>418</v>
      </c>
      <c r="T59" s="247" t="s">
        <v>419</v>
      </c>
      <c r="U59" s="226">
        <v>0</v>
      </c>
      <c r="V59" s="226">
        <f>ROUND(E59*U59,2)</f>
        <v>0</v>
      </c>
      <c r="W59" s="226"/>
      <c r="X59" s="226" t="s">
        <v>248</v>
      </c>
      <c r="Y59" s="216"/>
      <c r="Z59" s="216"/>
      <c r="AA59" s="216"/>
      <c r="AB59" s="216"/>
      <c r="AC59" s="216"/>
      <c r="AD59" s="216"/>
      <c r="AE59" s="216"/>
      <c r="AF59" s="216"/>
      <c r="AG59" s="216" t="s">
        <v>1191</v>
      </c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outlineLevel="1" x14ac:dyDescent="0.2">
      <c r="A60" s="223"/>
      <c r="B60" s="224"/>
      <c r="C60" s="266" t="s">
        <v>1229</v>
      </c>
      <c r="D60" s="258"/>
      <c r="E60" s="258"/>
      <c r="F60" s="258"/>
      <c r="G60" s="258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16"/>
      <c r="Z60" s="216"/>
      <c r="AA60" s="216"/>
      <c r="AB60" s="216"/>
      <c r="AC60" s="216"/>
      <c r="AD60" s="216"/>
      <c r="AE60" s="216"/>
      <c r="AF60" s="216"/>
      <c r="AG60" s="216" t="s">
        <v>284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23"/>
      <c r="B61" s="224"/>
      <c r="C61" s="264" t="s">
        <v>1230</v>
      </c>
      <c r="D61" s="250"/>
      <c r="E61" s="250"/>
      <c r="F61" s="250"/>
      <c r="G61" s="250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16"/>
      <c r="Z61" s="216"/>
      <c r="AA61" s="216"/>
      <c r="AB61" s="216"/>
      <c r="AC61" s="216"/>
      <c r="AD61" s="216"/>
      <c r="AE61" s="216"/>
      <c r="AF61" s="216"/>
      <c r="AG61" s="216" t="s">
        <v>284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outlineLevel="1" x14ac:dyDescent="0.2">
      <c r="A62" s="241">
        <v>19</v>
      </c>
      <c r="B62" s="242" t="s">
        <v>1231</v>
      </c>
      <c r="C62" s="261" t="s">
        <v>1232</v>
      </c>
      <c r="D62" s="243" t="s">
        <v>603</v>
      </c>
      <c r="E62" s="244">
        <v>2</v>
      </c>
      <c r="F62" s="245"/>
      <c r="G62" s="246">
        <f>ROUND(E62*F62,2)</f>
        <v>0</v>
      </c>
      <c r="H62" s="245"/>
      <c r="I62" s="246">
        <f>ROUND(E62*H62,2)</f>
        <v>0</v>
      </c>
      <c r="J62" s="245"/>
      <c r="K62" s="246">
        <f>ROUND(E62*J62,2)</f>
        <v>0</v>
      </c>
      <c r="L62" s="246">
        <v>21</v>
      </c>
      <c r="M62" s="246">
        <f>G62*(1+L62/100)</f>
        <v>0</v>
      </c>
      <c r="N62" s="246">
        <v>0</v>
      </c>
      <c r="O62" s="246">
        <f>ROUND(E62*N62,2)</f>
        <v>0</v>
      </c>
      <c r="P62" s="246">
        <v>0</v>
      </c>
      <c r="Q62" s="246">
        <f>ROUND(E62*P62,2)</f>
        <v>0</v>
      </c>
      <c r="R62" s="246"/>
      <c r="S62" s="246" t="s">
        <v>418</v>
      </c>
      <c r="T62" s="247" t="s">
        <v>419</v>
      </c>
      <c r="U62" s="226">
        <v>0</v>
      </c>
      <c r="V62" s="226">
        <f>ROUND(E62*U62,2)</f>
        <v>0</v>
      </c>
      <c r="W62" s="226"/>
      <c r="X62" s="226" t="s">
        <v>248</v>
      </c>
      <c r="Y62" s="216"/>
      <c r="Z62" s="216"/>
      <c r="AA62" s="216"/>
      <c r="AB62" s="216"/>
      <c r="AC62" s="216"/>
      <c r="AD62" s="216"/>
      <c r="AE62" s="216"/>
      <c r="AF62" s="216"/>
      <c r="AG62" s="216" t="s">
        <v>1191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23"/>
      <c r="B63" s="224"/>
      <c r="C63" s="266" t="s">
        <v>1232</v>
      </c>
      <c r="D63" s="258"/>
      <c r="E63" s="258"/>
      <c r="F63" s="258"/>
      <c r="G63" s="258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16"/>
      <c r="Z63" s="216"/>
      <c r="AA63" s="216"/>
      <c r="AB63" s="216"/>
      <c r="AC63" s="216"/>
      <c r="AD63" s="216"/>
      <c r="AE63" s="216"/>
      <c r="AF63" s="216"/>
      <c r="AG63" s="216" t="s">
        <v>284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outlineLevel="1" x14ac:dyDescent="0.2">
      <c r="A64" s="223"/>
      <c r="B64" s="224"/>
      <c r="C64" s="264" t="s">
        <v>1233</v>
      </c>
      <c r="D64" s="250"/>
      <c r="E64" s="250"/>
      <c r="F64" s="250"/>
      <c r="G64" s="250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16"/>
      <c r="Z64" s="216"/>
      <c r="AA64" s="216"/>
      <c r="AB64" s="216"/>
      <c r="AC64" s="216"/>
      <c r="AD64" s="216"/>
      <c r="AE64" s="216"/>
      <c r="AF64" s="216"/>
      <c r="AG64" s="216" t="s">
        <v>284</v>
      </c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41">
        <v>20</v>
      </c>
      <c r="B65" s="242" t="s">
        <v>1234</v>
      </c>
      <c r="C65" s="261" t="s">
        <v>1235</v>
      </c>
      <c r="D65" s="243" t="s">
        <v>603</v>
      </c>
      <c r="E65" s="244">
        <v>1</v>
      </c>
      <c r="F65" s="245"/>
      <c r="G65" s="246">
        <f>ROUND(E65*F65,2)</f>
        <v>0</v>
      </c>
      <c r="H65" s="245"/>
      <c r="I65" s="246">
        <f>ROUND(E65*H65,2)</f>
        <v>0</v>
      </c>
      <c r="J65" s="245"/>
      <c r="K65" s="246">
        <f>ROUND(E65*J65,2)</f>
        <v>0</v>
      </c>
      <c r="L65" s="246">
        <v>21</v>
      </c>
      <c r="M65" s="246">
        <f>G65*(1+L65/100)</f>
        <v>0</v>
      </c>
      <c r="N65" s="246">
        <v>0</v>
      </c>
      <c r="O65" s="246">
        <f>ROUND(E65*N65,2)</f>
        <v>0</v>
      </c>
      <c r="P65" s="246">
        <v>0</v>
      </c>
      <c r="Q65" s="246">
        <f>ROUND(E65*P65,2)</f>
        <v>0</v>
      </c>
      <c r="R65" s="246"/>
      <c r="S65" s="246" t="s">
        <v>418</v>
      </c>
      <c r="T65" s="247" t="s">
        <v>419</v>
      </c>
      <c r="U65" s="226">
        <v>0</v>
      </c>
      <c r="V65" s="226">
        <f>ROUND(E65*U65,2)</f>
        <v>0</v>
      </c>
      <c r="W65" s="226"/>
      <c r="X65" s="226" t="s">
        <v>248</v>
      </c>
      <c r="Y65" s="216"/>
      <c r="Z65" s="216"/>
      <c r="AA65" s="216"/>
      <c r="AB65" s="216"/>
      <c r="AC65" s="216"/>
      <c r="AD65" s="216"/>
      <c r="AE65" s="216"/>
      <c r="AF65" s="216"/>
      <c r="AG65" s="216" t="s">
        <v>1191</v>
      </c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outlineLevel="1" x14ac:dyDescent="0.2">
      <c r="A66" s="223"/>
      <c r="B66" s="224"/>
      <c r="C66" s="266" t="s">
        <v>1235</v>
      </c>
      <c r="D66" s="258"/>
      <c r="E66" s="258"/>
      <c r="F66" s="258"/>
      <c r="G66" s="258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16"/>
      <c r="Z66" s="216"/>
      <c r="AA66" s="216"/>
      <c r="AB66" s="216"/>
      <c r="AC66" s="216"/>
      <c r="AD66" s="216"/>
      <c r="AE66" s="216"/>
      <c r="AF66" s="216"/>
      <c r="AG66" s="216" t="s">
        <v>284</v>
      </c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23"/>
      <c r="B67" s="224"/>
      <c r="C67" s="264" t="s">
        <v>1236</v>
      </c>
      <c r="D67" s="250"/>
      <c r="E67" s="250"/>
      <c r="F67" s="250"/>
      <c r="G67" s="250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16"/>
      <c r="Z67" s="216"/>
      <c r="AA67" s="216"/>
      <c r="AB67" s="216"/>
      <c r="AC67" s="216"/>
      <c r="AD67" s="216"/>
      <c r="AE67" s="216"/>
      <c r="AF67" s="216"/>
      <c r="AG67" s="216" t="s">
        <v>284</v>
      </c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outlineLevel="1" x14ac:dyDescent="0.2">
      <c r="A68" s="241">
        <v>21</v>
      </c>
      <c r="B68" s="242" t="s">
        <v>1237</v>
      </c>
      <c r="C68" s="261" t="s">
        <v>1238</v>
      </c>
      <c r="D68" s="243" t="s">
        <v>603</v>
      </c>
      <c r="E68" s="244">
        <v>1</v>
      </c>
      <c r="F68" s="245"/>
      <c r="G68" s="246">
        <f>ROUND(E68*F68,2)</f>
        <v>0</v>
      </c>
      <c r="H68" s="245"/>
      <c r="I68" s="246">
        <f>ROUND(E68*H68,2)</f>
        <v>0</v>
      </c>
      <c r="J68" s="245"/>
      <c r="K68" s="246">
        <f>ROUND(E68*J68,2)</f>
        <v>0</v>
      </c>
      <c r="L68" s="246">
        <v>21</v>
      </c>
      <c r="M68" s="246">
        <f>G68*(1+L68/100)</f>
        <v>0</v>
      </c>
      <c r="N68" s="246">
        <v>0</v>
      </c>
      <c r="O68" s="246">
        <f>ROUND(E68*N68,2)</f>
        <v>0</v>
      </c>
      <c r="P68" s="246">
        <v>0</v>
      </c>
      <c r="Q68" s="246">
        <f>ROUND(E68*P68,2)</f>
        <v>0</v>
      </c>
      <c r="R68" s="246"/>
      <c r="S68" s="246" t="s">
        <v>418</v>
      </c>
      <c r="T68" s="247" t="s">
        <v>419</v>
      </c>
      <c r="U68" s="226">
        <v>0</v>
      </c>
      <c r="V68" s="226">
        <f>ROUND(E68*U68,2)</f>
        <v>0</v>
      </c>
      <c r="W68" s="226"/>
      <c r="X68" s="226" t="s">
        <v>248</v>
      </c>
      <c r="Y68" s="216"/>
      <c r="Z68" s="216"/>
      <c r="AA68" s="216"/>
      <c r="AB68" s="216"/>
      <c r="AC68" s="216"/>
      <c r="AD68" s="216"/>
      <c r="AE68" s="216"/>
      <c r="AF68" s="216"/>
      <c r="AG68" s="216" t="s">
        <v>1191</v>
      </c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outlineLevel="1" x14ac:dyDescent="0.2">
      <c r="A69" s="223"/>
      <c r="B69" s="224"/>
      <c r="C69" s="266" t="s">
        <v>1238</v>
      </c>
      <c r="D69" s="258"/>
      <c r="E69" s="258"/>
      <c r="F69" s="258"/>
      <c r="G69" s="258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16"/>
      <c r="Z69" s="216"/>
      <c r="AA69" s="216"/>
      <c r="AB69" s="216"/>
      <c r="AC69" s="216"/>
      <c r="AD69" s="216"/>
      <c r="AE69" s="216"/>
      <c r="AF69" s="216"/>
      <c r="AG69" s="216" t="s">
        <v>284</v>
      </c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41">
        <v>22</v>
      </c>
      <c r="B70" s="242" t="s">
        <v>1239</v>
      </c>
      <c r="C70" s="261" t="s">
        <v>1240</v>
      </c>
      <c r="D70" s="243" t="s">
        <v>603</v>
      </c>
      <c r="E70" s="244">
        <v>1</v>
      </c>
      <c r="F70" s="245"/>
      <c r="G70" s="246">
        <f>ROUND(E70*F70,2)</f>
        <v>0</v>
      </c>
      <c r="H70" s="245"/>
      <c r="I70" s="246">
        <f>ROUND(E70*H70,2)</f>
        <v>0</v>
      </c>
      <c r="J70" s="245"/>
      <c r="K70" s="246">
        <f>ROUND(E70*J70,2)</f>
        <v>0</v>
      </c>
      <c r="L70" s="246">
        <v>21</v>
      </c>
      <c r="M70" s="246">
        <f>G70*(1+L70/100)</f>
        <v>0</v>
      </c>
      <c r="N70" s="246">
        <v>0</v>
      </c>
      <c r="O70" s="246">
        <f>ROUND(E70*N70,2)</f>
        <v>0</v>
      </c>
      <c r="P70" s="246">
        <v>0</v>
      </c>
      <c r="Q70" s="246">
        <f>ROUND(E70*P70,2)</f>
        <v>0</v>
      </c>
      <c r="R70" s="246"/>
      <c r="S70" s="246" t="s">
        <v>418</v>
      </c>
      <c r="T70" s="247" t="s">
        <v>419</v>
      </c>
      <c r="U70" s="226">
        <v>0</v>
      </c>
      <c r="V70" s="226">
        <f>ROUND(E70*U70,2)</f>
        <v>0</v>
      </c>
      <c r="W70" s="226"/>
      <c r="X70" s="226" t="s">
        <v>317</v>
      </c>
      <c r="Y70" s="216"/>
      <c r="Z70" s="216"/>
      <c r="AA70" s="216"/>
      <c r="AB70" s="216"/>
      <c r="AC70" s="216"/>
      <c r="AD70" s="216"/>
      <c r="AE70" s="216"/>
      <c r="AF70" s="216"/>
      <c r="AG70" s="216" t="s">
        <v>1182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66" t="s">
        <v>1240</v>
      </c>
      <c r="D71" s="258"/>
      <c r="E71" s="258"/>
      <c r="F71" s="258"/>
      <c r="G71" s="258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284</v>
      </c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outlineLevel="1" x14ac:dyDescent="0.2">
      <c r="A72" s="241">
        <v>23</v>
      </c>
      <c r="B72" s="242" t="s">
        <v>1241</v>
      </c>
      <c r="C72" s="261" t="s">
        <v>1242</v>
      </c>
      <c r="D72" s="243" t="s">
        <v>603</v>
      </c>
      <c r="E72" s="244">
        <v>1</v>
      </c>
      <c r="F72" s="245"/>
      <c r="G72" s="246">
        <f>ROUND(E72*F72,2)</f>
        <v>0</v>
      </c>
      <c r="H72" s="245"/>
      <c r="I72" s="246">
        <f>ROUND(E72*H72,2)</f>
        <v>0</v>
      </c>
      <c r="J72" s="245"/>
      <c r="K72" s="246">
        <f>ROUND(E72*J72,2)</f>
        <v>0</v>
      </c>
      <c r="L72" s="246">
        <v>21</v>
      </c>
      <c r="M72" s="246">
        <f>G72*(1+L72/100)</f>
        <v>0</v>
      </c>
      <c r="N72" s="246">
        <v>0</v>
      </c>
      <c r="O72" s="246">
        <f>ROUND(E72*N72,2)</f>
        <v>0</v>
      </c>
      <c r="P72" s="246">
        <v>0</v>
      </c>
      <c r="Q72" s="246">
        <f>ROUND(E72*P72,2)</f>
        <v>0</v>
      </c>
      <c r="R72" s="246"/>
      <c r="S72" s="246" t="s">
        <v>418</v>
      </c>
      <c r="T72" s="247" t="s">
        <v>419</v>
      </c>
      <c r="U72" s="226">
        <v>0</v>
      </c>
      <c r="V72" s="226">
        <f>ROUND(E72*U72,2)</f>
        <v>0</v>
      </c>
      <c r="W72" s="226"/>
      <c r="X72" s="226" t="s">
        <v>248</v>
      </c>
      <c r="Y72" s="216"/>
      <c r="Z72" s="216"/>
      <c r="AA72" s="216"/>
      <c r="AB72" s="216"/>
      <c r="AC72" s="216"/>
      <c r="AD72" s="216"/>
      <c r="AE72" s="216"/>
      <c r="AF72" s="216"/>
      <c r="AG72" s="216" t="s">
        <v>1191</v>
      </c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</row>
    <row r="73" spans="1:60" outlineLevel="1" x14ac:dyDescent="0.2">
      <c r="A73" s="223"/>
      <c r="B73" s="224"/>
      <c r="C73" s="266" t="s">
        <v>1242</v>
      </c>
      <c r="D73" s="258"/>
      <c r="E73" s="258"/>
      <c r="F73" s="258"/>
      <c r="G73" s="258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16"/>
      <c r="Z73" s="216"/>
      <c r="AA73" s="216"/>
      <c r="AB73" s="216"/>
      <c r="AC73" s="216"/>
      <c r="AD73" s="216"/>
      <c r="AE73" s="216"/>
      <c r="AF73" s="216"/>
      <c r="AG73" s="216" t="s">
        <v>284</v>
      </c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41">
        <v>24</v>
      </c>
      <c r="B74" s="242" t="s">
        <v>1243</v>
      </c>
      <c r="C74" s="261" t="s">
        <v>1244</v>
      </c>
      <c r="D74" s="243" t="s">
        <v>603</v>
      </c>
      <c r="E74" s="244">
        <v>1</v>
      </c>
      <c r="F74" s="245"/>
      <c r="G74" s="246">
        <f>ROUND(E74*F74,2)</f>
        <v>0</v>
      </c>
      <c r="H74" s="245"/>
      <c r="I74" s="246">
        <f>ROUND(E74*H74,2)</f>
        <v>0</v>
      </c>
      <c r="J74" s="245"/>
      <c r="K74" s="246">
        <f>ROUND(E74*J74,2)</f>
        <v>0</v>
      </c>
      <c r="L74" s="246">
        <v>21</v>
      </c>
      <c r="M74" s="246">
        <f>G74*(1+L74/100)</f>
        <v>0</v>
      </c>
      <c r="N74" s="246">
        <v>0</v>
      </c>
      <c r="O74" s="246">
        <f>ROUND(E74*N74,2)</f>
        <v>0</v>
      </c>
      <c r="P74" s="246">
        <v>0</v>
      </c>
      <c r="Q74" s="246">
        <f>ROUND(E74*P74,2)</f>
        <v>0</v>
      </c>
      <c r="R74" s="246"/>
      <c r="S74" s="246" t="s">
        <v>418</v>
      </c>
      <c r="T74" s="247" t="s">
        <v>419</v>
      </c>
      <c r="U74" s="226">
        <v>0</v>
      </c>
      <c r="V74" s="226">
        <f>ROUND(E74*U74,2)</f>
        <v>0</v>
      </c>
      <c r="W74" s="226"/>
      <c r="X74" s="226" t="s">
        <v>248</v>
      </c>
      <c r="Y74" s="216"/>
      <c r="Z74" s="216"/>
      <c r="AA74" s="216"/>
      <c r="AB74" s="216"/>
      <c r="AC74" s="216"/>
      <c r="AD74" s="216"/>
      <c r="AE74" s="216"/>
      <c r="AF74" s="216"/>
      <c r="AG74" s="216" t="s">
        <v>1191</v>
      </c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outlineLevel="1" x14ac:dyDescent="0.2">
      <c r="A75" s="223"/>
      <c r="B75" s="224"/>
      <c r="C75" s="266" t="s">
        <v>1244</v>
      </c>
      <c r="D75" s="258"/>
      <c r="E75" s="258"/>
      <c r="F75" s="258"/>
      <c r="G75" s="258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16"/>
      <c r="Z75" s="216"/>
      <c r="AA75" s="216"/>
      <c r="AB75" s="216"/>
      <c r="AC75" s="216"/>
      <c r="AD75" s="216"/>
      <c r="AE75" s="216"/>
      <c r="AF75" s="216"/>
      <c r="AG75" s="216" t="s">
        <v>284</v>
      </c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x14ac:dyDescent="0.2">
      <c r="A76" s="231" t="s">
        <v>240</v>
      </c>
      <c r="B76" s="232" t="s">
        <v>126</v>
      </c>
      <c r="C76" s="260" t="s">
        <v>127</v>
      </c>
      <c r="D76" s="233"/>
      <c r="E76" s="234"/>
      <c r="F76" s="235"/>
      <c r="G76" s="235">
        <f>SUMIF(AG77:AG102,"&lt;&gt;NOR",G77:G102)</f>
        <v>0</v>
      </c>
      <c r="H76" s="235"/>
      <c r="I76" s="235">
        <f>SUM(I77:I102)</f>
        <v>0</v>
      </c>
      <c r="J76" s="235"/>
      <c r="K76" s="235">
        <f>SUM(K77:K102)</f>
        <v>0</v>
      </c>
      <c r="L76" s="235"/>
      <c r="M76" s="235">
        <f>SUM(M77:M102)</f>
        <v>0</v>
      </c>
      <c r="N76" s="235"/>
      <c r="O76" s="235">
        <f>SUM(O77:O102)</f>
        <v>0</v>
      </c>
      <c r="P76" s="235"/>
      <c r="Q76" s="235">
        <f>SUM(Q77:Q102)</f>
        <v>0</v>
      </c>
      <c r="R76" s="235"/>
      <c r="S76" s="235"/>
      <c r="T76" s="236"/>
      <c r="U76" s="230"/>
      <c r="V76" s="230">
        <f>SUM(V77:V102)</f>
        <v>0</v>
      </c>
      <c r="W76" s="230"/>
      <c r="X76" s="230"/>
      <c r="AG76" t="s">
        <v>241</v>
      </c>
    </row>
    <row r="77" spans="1:60" ht="22.5" outlineLevel="1" x14ac:dyDescent="0.2">
      <c r="A77" s="241">
        <v>25</v>
      </c>
      <c r="B77" s="242" t="s">
        <v>1245</v>
      </c>
      <c r="C77" s="261" t="s">
        <v>1246</v>
      </c>
      <c r="D77" s="243" t="s">
        <v>603</v>
      </c>
      <c r="E77" s="244">
        <v>1</v>
      </c>
      <c r="F77" s="245"/>
      <c r="G77" s="246">
        <f>ROUND(E77*F77,2)</f>
        <v>0</v>
      </c>
      <c r="H77" s="245"/>
      <c r="I77" s="246">
        <f>ROUND(E77*H77,2)</f>
        <v>0</v>
      </c>
      <c r="J77" s="245"/>
      <c r="K77" s="246">
        <f>ROUND(E77*J77,2)</f>
        <v>0</v>
      </c>
      <c r="L77" s="246">
        <v>21</v>
      </c>
      <c r="M77" s="246">
        <f>G77*(1+L77/100)</f>
        <v>0</v>
      </c>
      <c r="N77" s="246">
        <v>0</v>
      </c>
      <c r="O77" s="246">
        <f>ROUND(E77*N77,2)</f>
        <v>0</v>
      </c>
      <c r="P77" s="246">
        <v>0</v>
      </c>
      <c r="Q77" s="246">
        <f>ROUND(E77*P77,2)</f>
        <v>0</v>
      </c>
      <c r="R77" s="246"/>
      <c r="S77" s="246" t="s">
        <v>418</v>
      </c>
      <c r="T77" s="247" t="s">
        <v>419</v>
      </c>
      <c r="U77" s="226">
        <v>0</v>
      </c>
      <c r="V77" s="226">
        <f>ROUND(E77*U77,2)</f>
        <v>0</v>
      </c>
      <c r="W77" s="226"/>
      <c r="X77" s="226" t="s">
        <v>317</v>
      </c>
      <c r="Y77" s="216"/>
      <c r="Z77" s="216"/>
      <c r="AA77" s="216"/>
      <c r="AB77" s="216"/>
      <c r="AC77" s="216"/>
      <c r="AD77" s="216"/>
      <c r="AE77" s="216"/>
      <c r="AF77" s="216"/>
      <c r="AG77" s="216" t="s">
        <v>1182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outlineLevel="1" x14ac:dyDescent="0.2">
      <c r="A78" s="223"/>
      <c r="B78" s="224"/>
      <c r="C78" s="266" t="s">
        <v>1247</v>
      </c>
      <c r="D78" s="258"/>
      <c r="E78" s="258"/>
      <c r="F78" s="258"/>
      <c r="G78" s="258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16"/>
      <c r="Z78" s="216"/>
      <c r="AA78" s="216"/>
      <c r="AB78" s="216"/>
      <c r="AC78" s="216"/>
      <c r="AD78" s="216"/>
      <c r="AE78" s="216"/>
      <c r="AF78" s="216"/>
      <c r="AG78" s="216" t="s">
        <v>284</v>
      </c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48" t="str">
        <f>C78</f>
        <v>ventilátor střešní odklopný s čtvercovou základnou O 160, V=240 m3/h, dp=200Pa, 1x230V/50Hz, P=50W, I=0,21A,  T=+70stC, IP44</v>
      </c>
      <c r="BB78" s="216"/>
      <c r="BC78" s="216"/>
      <c r="BD78" s="216"/>
      <c r="BE78" s="216"/>
      <c r="BF78" s="216"/>
      <c r="BG78" s="216"/>
      <c r="BH78" s="216"/>
    </row>
    <row r="79" spans="1:60" outlineLevel="1" x14ac:dyDescent="0.2">
      <c r="A79" s="223"/>
      <c r="B79" s="224"/>
      <c r="C79" s="264" t="s">
        <v>1248</v>
      </c>
      <c r="D79" s="250"/>
      <c r="E79" s="250"/>
      <c r="F79" s="250"/>
      <c r="G79" s="250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16"/>
      <c r="Z79" s="216"/>
      <c r="AA79" s="216"/>
      <c r="AB79" s="216"/>
      <c r="AC79" s="216"/>
      <c r="AD79" s="216"/>
      <c r="AE79" s="216"/>
      <c r="AF79" s="216"/>
      <c r="AG79" s="216" t="s">
        <v>284</v>
      </c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</row>
    <row r="80" spans="1:60" outlineLevel="1" x14ac:dyDescent="0.2">
      <c r="A80" s="241">
        <v>26</v>
      </c>
      <c r="B80" s="242" t="s">
        <v>1249</v>
      </c>
      <c r="C80" s="261" t="s">
        <v>1250</v>
      </c>
      <c r="D80" s="243" t="s">
        <v>603</v>
      </c>
      <c r="E80" s="244">
        <v>1</v>
      </c>
      <c r="F80" s="245"/>
      <c r="G80" s="246">
        <f>ROUND(E80*F80,2)</f>
        <v>0</v>
      </c>
      <c r="H80" s="245"/>
      <c r="I80" s="246">
        <f>ROUND(E80*H80,2)</f>
        <v>0</v>
      </c>
      <c r="J80" s="245"/>
      <c r="K80" s="246">
        <f>ROUND(E80*J80,2)</f>
        <v>0</v>
      </c>
      <c r="L80" s="246">
        <v>21</v>
      </c>
      <c r="M80" s="246">
        <f>G80*(1+L80/100)</f>
        <v>0</v>
      </c>
      <c r="N80" s="246">
        <v>0</v>
      </c>
      <c r="O80" s="246">
        <f>ROUND(E80*N80,2)</f>
        <v>0</v>
      </c>
      <c r="P80" s="246">
        <v>0</v>
      </c>
      <c r="Q80" s="246">
        <f>ROUND(E80*P80,2)</f>
        <v>0</v>
      </c>
      <c r="R80" s="246"/>
      <c r="S80" s="246" t="s">
        <v>418</v>
      </c>
      <c r="T80" s="247" t="s">
        <v>419</v>
      </c>
      <c r="U80" s="226">
        <v>0</v>
      </c>
      <c r="V80" s="226">
        <f>ROUND(E80*U80,2)</f>
        <v>0</v>
      </c>
      <c r="W80" s="226"/>
      <c r="X80" s="226" t="s">
        <v>317</v>
      </c>
      <c r="Y80" s="216"/>
      <c r="Z80" s="216"/>
      <c r="AA80" s="216"/>
      <c r="AB80" s="216"/>
      <c r="AC80" s="216"/>
      <c r="AD80" s="216"/>
      <c r="AE80" s="216"/>
      <c r="AF80" s="216"/>
      <c r="AG80" s="216" t="s">
        <v>1182</v>
      </c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6" t="s">
        <v>1250</v>
      </c>
      <c r="D81" s="258"/>
      <c r="E81" s="258"/>
      <c r="F81" s="258"/>
      <c r="G81" s="258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284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41">
        <v>27</v>
      </c>
      <c r="B82" s="242" t="s">
        <v>1251</v>
      </c>
      <c r="C82" s="261" t="s">
        <v>1252</v>
      </c>
      <c r="D82" s="243" t="s">
        <v>603</v>
      </c>
      <c r="E82" s="244">
        <v>1</v>
      </c>
      <c r="F82" s="245"/>
      <c r="G82" s="246">
        <f>ROUND(E82*F82,2)</f>
        <v>0</v>
      </c>
      <c r="H82" s="245"/>
      <c r="I82" s="246">
        <f>ROUND(E82*H82,2)</f>
        <v>0</v>
      </c>
      <c r="J82" s="245"/>
      <c r="K82" s="246">
        <f>ROUND(E82*J82,2)</f>
        <v>0</v>
      </c>
      <c r="L82" s="246">
        <v>21</v>
      </c>
      <c r="M82" s="246">
        <f>G82*(1+L82/100)</f>
        <v>0</v>
      </c>
      <c r="N82" s="246">
        <v>0</v>
      </c>
      <c r="O82" s="246">
        <f>ROUND(E82*N82,2)</f>
        <v>0</v>
      </c>
      <c r="P82" s="246">
        <v>0</v>
      </c>
      <c r="Q82" s="246">
        <f>ROUND(E82*P82,2)</f>
        <v>0</v>
      </c>
      <c r="R82" s="246"/>
      <c r="S82" s="246" t="s">
        <v>418</v>
      </c>
      <c r="T82" s="247" t="s">
        <v>419</v>
      </c>
      <c r="U82" s="226">
        <v>0</v>
      </c>
      <c r="V82" s="226">
        <f>ROUND(E82*U82,2)</f>
        <v>0</v>
      </c>
      <c r="W82" s="226"/>
      <c r="X82" s="226" t="s">
        <v>248</v>
      </c>
      <c r="Y82" s="216"/>
      <c r="Z82" s="216"/>
      <c r="AA82" s="216"/>
      <c r="AB82" s="216"/>
      <c r="AC82" s="216"/>
      <c r="AD82" s="216"/>
      <c r="AE82" s="216"/>
      <c r="AF82" s="216"/>
      <c r="AG82" s="216" t="s">
        <v>1191</v>
      </c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outlineLevel="1" x14ac:dyDescent="0.2">
      <c r="A83" s="223"/>
      <c r="B83" s="224"/>
      <c r="C83" s="266" t="s">
        <v>1252</v>
      </c>
      <c r="D83" s="258"/>
      <c r="E83" s="258"/>
      <c r="F83" s="258"/>
      <c r="G83" s="258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16"/>
      <c r="Z83" s="216"/>
      <c r="AA83" s="216"/>
      <c r="AB83" s="216"/>
      <c r="AC83" s="216"/>
      <c r="AD83" s="216"/>
      <c r="AE83" s="216"/>
      <c r="AF83" s="216"/>
      <c r="AG83" s="216" t="s">
        <v>284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23"/>
      <c r="B84" s="224"/>
      <c r="C84" s="264" t="s">
        <v>1253</v>
      </c>
      <c r="D84" s="250"/>
      <c r="E84" s="250"/>
      <c r="F84" s="250"/>
      <c r="G84" s="250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16"/>
      <c r="Z84" s="216"/>
      <c r="AA84" s="216"/>
      <c r="AB84" s="216"/>
      <c r="AC84" s="216"/>
      <c r="AD84" s="216"/>
      <c r="AE84" s="216"/>
      <c r="AF84" s="216"/>
      <c r="AG84" s="216" t="s">
        <v>284</v>
      </c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outlineLevel="1" x14ac:dyDescent="0.2">
      <c r="A85" s="241">
        <v>28</v>
      </c>
      <c r="B85" s="242" t="s">
        <v>1254</v>
      </c>
      <c r="C85" s="261" t="s">
        <v>1255</v>
      </c>
      <c r="D85" s="243" t="s">
        <v>603</v>
      </c>
      <c r="E85" s="244">
        <v>1</v>
      </c>
      <c r="F85" s="245"/>
      <c r="G85" s="246">
        <f>ROUND(E85*F85,2)</f>
        <v>0</v>
      </c>
      <c r="H85" s="245"/>
      <c r="I85" s="246">
        <f>ROUND(E85*H85,2)</f>
        <v>0</v>
      </c>
      <c r="J85" s="245"/>
      <c r="K85" s="246">
        <f>ROUND(E85*J85,2)</f>
        <v>0</v>
      </c>
      <c r="L85" s="246">
        <v>21</v>
      </c>
      <c r="M85" s="246">
        <f>G85*(1+L85/100)</f>
        <v>0</v>
      </c>
      <c r="N85" s="246">
        <v>0</v>
      </c>
      <c r="O85" s="246">
        <f>ROUND(E85*N85,2)</f>
        <v>0</v>
      </c>
      <c r="P85" s="246">
        <v>0</v>
      </c>
      <c r="Q85" s="246">
        <f>ROUND(E85*P85,2)</f>
        <v>0</v>
      </c>
      <c r="R85" s="246"/>
      <c r="S85" s="246" t="s">
        <v>418</v>
      </c>
      <c r="T85" s="247" t="s">
        <v>419</v>
      </c>
      <c r="U85" s="226">
        <v>0</v>
      </c>
      <c r="V85" s="226">
        <f>ROUND(E85*U85,2)</f>
        <v>0</v>
      </c>
      <c r="W85" s="226"/>
      <c r="X85" s="226" t="s">
        <v>248</v>
      </c>
      <c r="Y85" s="216"/>
      <c r="Z85" s="216"/>
      <c r="AA85" s="216"/>
      <c r="AB85" s="216"/>
      <c r="AC85" s="216"/>
      <c r="AD85" s="216"/>
      <c r="AE85" s="216"/>
      <c r="AF85" s="216"/>
      <c r="AG85" s="216" t="s">
        <v>1191</v>
      </c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</row>
    <row r="86" spans="1:60" outlineLevel="1" x14ac:dyDescent="0.2">
      <c r="A86" s="223"/>
      <c r="B86" s="224"/>
      <c r="C86" s="266" t="s">
        <v>1255</v>
      </c>
      <c r="D86" s="258"/>
      <c r="E86" s="258"/>
      <c r="F86" s="258"/>
      <c r="G86" s="258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16"/>
      <c r="Z86" s="216"/>
      <c r="AA86" s="216"/>
      <c r="AB86" s="216"/>
      <c r="AC86" s="216"/>
      <c r="AD86" s="216"/>
      <c r="AE86" s="216"/>
      <c r="AF86" s="216"/>
      <c r="AG86" s="216" t="s">
        <v>284</v>
      </c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outlineLevel="1" x14ac:dyDescent="0.2">
      <c r="A87" s="223"/>
      <c r="B87" s="224"/>
      <c r="C87" s="264" t="s">
        <v>1256</v>
      </c>
      <c r="D87" s="250"/>
      <c r="E87" s="250"/>
      <c r="F87" s="250"/>
      <c r="G87" s="250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16"/>
      <c r="Z87" s="216"/>
      <c r="AA87" s="216"/>
      <c r="AB87" s="216"/>
      <c r="AC87" s="216"/>
      <c r="AD87" s="216"/>
      <c r="AE87" s="216"/>
      <c r="AF87" s="216"/>
      <c r="AG87" s="216" t="s">
        <v>284</v>
      </c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23"/>
      <c r="B88" s="224"/>
      <c r="C88" s="264" t="s">
        <v>1215</v>
      </c>
      <c r="D88" s="250"/>
      <c r="E88" s="250"/>
      <c r="F88" s="250"/>
      <c r="G88" s="250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16"/>
      <c r="Z88" s="216"/>
      <c r="AA88" s="216"/>
      <c r="AB88" s="216"/>
      <c r="AC88" s="216"/>
      <c r="AD88" s="216"/>
      <c r="AE88" s="216"/>
      <c r="AF88" s="216"/>
      <c r="AG88" s="216" t="s">
        <v>284</v>
      </c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outlineLevel="1" x14ac:dyDescent="0.2">
      <c r="A89" s="241">
        <v>29</v>
      </c>
      <c r="B89" s="242" t="s">
        <v>131</v>
      </c>
      <c r="C89" s="261" t="s">
        <v>1257</v>
      </c>
      <c r="D89" s="243" t="s">
        <v>603</v>
      </c>
      <c r="E89" s="244">
        <v>2</v>
      </c>
      <c r="F89" s="245"/>
      <c r="G89" s="246">
        <f>ROUND(E89*F89,2)</f>
        <v>0</v>
      </c>
      <c r="H89" s="245"/>
      <c r="I89" s="246">
        <f>ROUND(E89*H89,2)</f>
        <v>0</v>
      </c>
      <c r="J89" s="245"/>
      <c r="K89" s="246">
        <f>ROUND(E89*J89,2)</f>
        <v>0</v>
      </c>
      <c r="L89" s="246">
        <v>21</v>
      </c>
      <c r="M89" s="246">
        <f>G89*(1+L89/100)</f>
        <v>0</v>
      </c>
      <c r="N89" s="246">
        <v>0</v>
      </c>
      <c r="O89" s="246">
        <f>ROUND(E89*N89,2)</f>
        <v>0</v>
      </c>
      <c r="P89" s="246">
        <v>0</v>
      </c>
      <c r="Q89" s="246">
        <f>ROUND(E89*P89,2)</f>
        <v>0</v>
      </c>
      <c r="R89" s="246"/>
      <c r="S89" s="246" t="s">
        <v>418</v>
      </c>
      <c r="T89" s="247" t="s">
        <v>419</v>
      </c>
      <c r="U89" s="226">
        <v>0</v>
      </c>
      <c r="V89" s="226">
        <f>ROUND(E89*U89,2)</f>
        <v>0</v>
      </c>
      <c r="W89" s="226"/>
      <c r="X89" s="226" t="s">
        <v>248</v>
      </c>
      <c r="Y89" s="216"/>
      <c r="Z89" s="216"/>
      <c r="AA89" s="216"/>
      <c r="AB89" s="216"/>
      <c r="AC89" s="216"/>
      <c r="AD89" s="216"/>
      <c r="AE89" s="216"/>
      <c r="AF89" s="216"/>
      <c r="AG89" s="216" t="s">
        <v>1191</v>
      </c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23"/>
      <c r="B90" s="224"/>
      <c r="C90" s="266" t="s">
        <v>1257</v>
      </c>
      <c r="D90" s="258"/>
      <c r="E90" s="258"/>
      <c r="F90" s="258"/>
      <c r="G90" s="258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16"/>
      <c r="Z90" s="216"/>
      <c r="AA90" s="216"/>
      <c r="AB90" s="216"/>
      <c r="AC90" s="216"/>
      <c r="AD90" s="216"/>
      <c r="AE90" s="216"/>
      <c r="AF90" s="216"/>
      <c r="AG90" s="216" t="s">
        <v>284</v>
      </c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outlineLevel="1" x14ac:dyDescent="0.2">
      <c r="A91" s="223"/>
      <c r="B91" s="224"/>
      <c r="C91" s="264" t="s">
        <v>1258</v>
      </c>
      <c r="D91" s="250"/>
      <c r="E91" s="250"/>
      <c r="F91" s="250"/>
      <c r="G91" s="250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16"/>
      <c r="Z91" s="216"/>
      <c r="AA91" s="216"/>
      <c r="AB91" s="216"/>
      <c r="AC91" s="216"/>
      <c r="AD91" s="216"/>
      <c r="AE91" s="216"/>
      <c r="AF91" s="216"/>
      <c r="AG91" s="216" t="s">
        <v>284</v>
      </c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outlineLevel="1" x14ac:dyDescent="0.2">
      <c r="A92" s="241">
        <v>30</v>
      </c>
      <c r="B92" s="242" t="s">
        <v>1259</v>
      </c>
      <c r="C92" s="261" t="s">
        <v>1260</v>
      </c>
      <c r="D92" s="243" t="s">
        <v>603</v>
      </c>
      <c r="E92" s="244">
        <v>1</v>
      </c>
      <c r="F92" s="245"/>
      <c r="G92" s="246">
        <f>ROUND(E92*F92,2)</f>
        <v>0</v>
      </c>
      <c r="H92" s="245"/>
      <c r="I92" s="246">
        <f>ROUND(E92*H92,2)</f>
        <v>0</v>
      </c>
      <c r="J92" s="245"/>
      <c r="K92" s="246">
        <f>ROUND(E92*J92,2)</f>
        <v>0</v>
      </c>
      <c r="L92" s="246">
        <v>21</v>
      </c>
      <c r="M92" s="246">
        <f>G92*(1+L92/100)</f>
        <v>0</v>
      </c>
      <c r="N92" s="246">
        <v>0</v>
      </c>
      <c r="O92" s="246">
        <f>ROUND(E92*N92,2)</f>
        <v>0</v>
      </c>
      <c r="P92" s="246">
        <v>0</v>
      </c>
      <c r="Q92" s="246">
        <f>ROUND(E92*P92,2)</f>
        <v>0</v>
      </c>
      <c r="R92" s="246"/>
      <c r="S92" s="246" t="s">
        <v>418</v>
      </c>
      <c r="T92" s="247" t="s">
        <v>419</v>
      </c>
      <c r="U92" s="226">
        <v>0</v>
      </c>
      <c r="V92" s="226">
        <f>ROUND(E92*U92,2)</f>
        <v>0</v>
      </c>
      <c r="W92" s="226"/>
      <c r="X92" s="226" t="s">
        <v>248</v>
      </c>
      <c r="Y92" s="216"/>
      <c r="Z92" s="216"/>
      <c r="AA92" s="216"/>
      <c r="AB92" s="216"/>
      <c r="AC92" s="216"/>
      <c r="AD92" s="216"/>
      <c r="AE92" s="216"/>
      <c r="AF92" s="216"/>
      <c r="AG92" s="216" t="s">
        <v>1191</v>
      </c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outlineLevel="1" x14ac:dyDescent="0.2">
      <c r="A93" s="223"/>
      <c r="B93" s="224"/>
      <c r="C93" s="266" t="s">
        <v>1260</v>
      </c>
      <c r="D93" s="258"/>
      <c r="E93" s="258"/>
      <c r="F93" s="258"/>
      <c r="G93" s="258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16"/>
      <c r="Z93" s="216"/>
      <c r="AA93" s="216"/>
      <c r="AB93" s="216"/>
      <c r="AC93" s="216"/>
      <c r="AD93" s="216"/>
      <c r="AE93" s="216"/>
      <c r="AF93" s="216"/>
      <c r="AG93" s="216" t="s">
        <v>284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outlineLevel="1" x14ac:dyDescent="0.2">
      <c r="A94" s="223"/>
      <c r="B94" s="224"/>
      <c r="C94" s="264" t="s">
        <v>1261</v>
      </c>
      <c r="D94" s="250"/>
      <c r="E94" s="250"/>
      <c r="F94" s="250"/>
      <c r="G94" s="250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16"/>
      <c r="Z94" s="216"/>
      <c r="AA94" s="216"/>
      <c r="AB94" s="216"/>
      <c r="AC94" s="216"/>
      <c r="AD94" s="216"/>
      <c r="AE94" s="216"/>
      <c r="AF94" s="216"/>
      <c r="AG94" s="216" t="s">
        <v>284</v>
      </c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outlineLevel="1" x14ac:dyDescent="0.2">
      <c r="A95" s="241">
        <v>31</v>
      </c>
      <c r="B95" s="242" t="s">
        <v>1262</v>
      </c>
      <c r="C95" s="261" t="s">
        <v>1238</v>
      </c>
      <c r="D95" s="243" t="s">
        <v>603</v>
      </c>
      <c r="E95" s="244">
        <v>1</v>
      </c>
      <c r="F95" s="245"/>
      <c r="G95" s="246">
        <f>ROUND(E95*F95,2)</f>
        <v>0</v>
      </c>
      <c r="H95" s="245"/>
      <c r="I95" s="246">
        <f>ROUND(E95*H95,2)</f>
        <v>0</v>
      </c>
      <c r="J95" s="245"/>
      <c r="K95" s="246">
        <f>ROUND(E95*J95,2)</f>
        <v>0</v>
      </c>
      <c r="L95" s="246">
        <v>21</v>
      </c>
      <c r="M95" s="246">
        <f>G95*(1+L95/100)</f>
        <v>0</v>
      </c>
      <c r="N95" s="246">
        <v>0</v>
      </c>
      <c r="O95" s="246">
        <f>ROUND(E95*N95,2)</f>
        <v>0</v>
      </c>
      <c r="P95" s="246">
        <v>0</v>
      </c>
      <c r="Q95" s="246">
        <f>ROUND(E95*P95,2)</f>
        <v>0</v>
      </c>
      <c r="R95" s="246"/>
      <c r="S95" s="246" t="s">
        <v>418</v>
      </c>
      <c r="T95" s="247" t="s">
        <v>419</v>
      </c>
      <c r="U95" s="226">
        <v>0</v>
      </c>
      <c r="V95" s="226">
        <f>ROUND(E95*U95,2)</f>
        <v>0</v>
      </c>
      <c r="W95" s="226"/>
      <c r="X95" s="226" t="s">
        <v>248</v>
      </c>
      <c r="Y95" s="216"/>
      <c r="Z95" s="216"/>
      <c r="AA95" s="216"/>
      <c r="AB95" s="216"/>
      <c r="AC95" s="216"/>
      <c r="AD95" s="216"/>
      <c r="AE95" s="216"/>
      <c r="AF95" s="216"/>
      <c r="AG95" s="216" t="s">
        <v>1191</v>
      </c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outlineLevel="1" x14ac:dyDescent="0.2">
      <c r="A96" s="223"/>
      <c r="B96" s="224"/>
      <c r="C96" s="266" t="s">
        <v>1238</v>
      </c>
      <c r="D96" s="258"/>
      <c r="E96" s="258"/>
      <c r="F96" s="258"/>
      <c r="G96" s="258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16"/>
      <c r="Z96" s="216"/>
      <c r="AA96" s="216"/>
      <c r="AB96" s="216"/>
      <c r="AC96" s="216"/>
      <c r="AD96" s="216"/>
      <c r="AE96" s="216"/>
      <c r="AF96" s="216"/>
      <c r="AG96" s="216" t="s">
        <v>284</v>
      </c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41">
        <v>32</v>
      </c>
      <c r="B97" s="242" t="s">
        <v>1263</v>
      </c>
      <c r="C97" s="261" t="s">
        <v>1240</v>
      </c>
      <c r="D97" s="243" t="s">
        <v>603</v>
      </c>
      <c r="E97" s="244">
        <v>1</v>
      </c>
      <c r="F97" s="245"/>
      <c r="G97" s="246">
        <f>ROUND(E97*F97,2)</f>
        <v>0</v>
      </c>
      <c r="H97" s="245"/>
      <c r="I97" s="246">
        <f>ROUND(E97*H97,2)</f>
        <v>0</v>
      </c>
      <c r="J97" s="245"/>
      <c r="K97" s="246">
        <f>ROUND(E97*J97,2)</f>
        <v>0</v>
      </c>
      <c r="L97" s="246">
        <v>21</v>
      </c>
      <c r="M97" s="246">
        <f>G97*(1+L97/100)</f>
        <v>0</v>
      </c>
      <c r="N97" s="246">
        <v>0</v>
      </c>
      <c r="O97" s="246">
        <f>ROUND(E97*N97,2)</f>
        <v>0</v>
      </c>
      <c r="P97" s="246">
        <v>0</v>
      </c>
      <c r="Q97" s="246">
        <f>ROUND(E97*P97,2)</f>
        <v>0</v>
      </c>
      <c r="R97" s="246"/>
      <c r="S97" s="246" t="s">
        <v>418</v>
      </c>
      <c r="T97" s="247" t="s">
        <v>419</v>
      </c>
      <c r="U97" s="226">
        <v>0</v>
      </c>
      <c r="V97" s="226">
        <f>ROUND(E97*U97,2)</f>
        <v>0</v>
      </c>
      <c r="W97" s="226"/>
      <c r="X97" s="226" t="s">
        <v>317</v>
      </c>
      <c r="Y97" s="216"/>
      <c r="Z97" s="216"/>
      <c r="AA97" s="216"/>
      <c r="AB97" s="216"/>
      <c r="AC97" s="216"/>
      <c r="AD97" s="216"/>
      <c r="AE97" s="216"/>
      <c r="AF97" s="216"/>
      <c r="AG97" s="216" t="s">
        <v>1182</v>
      </c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outlineLevel="1" x14ac:dyDescent="0.2">
      <c r="A98" s="223"/>
      <c r="B98" s="224"/>
      <c r="C98" s="266" t="s">
        <v>1240</v>
      </c>
      <c r="D98" s="258"/>
      <c r="E98" s="258"/>
      <c r="F98" s="258"/>
      <c r="G98" s="258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16"/>
      <c r="Z98" s="216"/>
      <c r="AA98" s="216"/>
      <c r="AB98" s="216"/>
      <c r="AC98" s="216"/>
      <c r="AD98" s="216"/>
      <c r="AE98" s="216"/>
      <c r="AF98" s="216"/>
      <c r="AG98" s="216" t="s">
        <v>284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41">
        <v>33</v>
      </c>
      <c r="B99" s="242" t="s">
        <v>1264</v>
      </c>
      <c r="C99" s="261" t="s">
        <v>1242</v>
      </c>
      <c r="D99" s="243" t="s">
        <v>603</v>
      </c>
      <c r="E99" s="244">
        <v>1</v>
      </c>
      <c r="F99" s="245"/>
      <c r="G99" s="246">
        <f>ROUND(E99*F99,2)</f>
        <v>0</v>
      </c>
      <c r="H99" s="245"/>
      <c r="I99" s="246">
        <f>ROUND(E99*H99,2)</f>
        <v>0</v>
      </c>
      <c r="J99" s="245"/>
      <c r="K99" s="246">
        <f>ROUND(E99*J99,2)</f>
        <v>0</v>
      </c>
      <c r="L99" s="246">
        <v>21</v>
      </c>
      <c r="M99" s="246">
        <f>G99*(1+L99/100)</f>
        <v>0</v>
      </c>
      <c r="N99" s="246">
        <v>0</v>
      </c>
      <c r="O99" s="246">
        <f>ROUND(E99*N99,2)</f>
        <v>0</v>
      </c>
      <c r="P99" s="246">
        <v>0</v>
      </c>
      <c r="Q99" s="246">
        <f>ROUND(E99*P99,2)</f>
        <v>0</v>
      </c>
      <c r="R99" s="246"/>
      <c r="S99" s="246" t="s">
        <v>418</v>
      </c>
      <c r="T99" s="247" t="s">
        <v>419</v>
      </c>
      <c r="U99" s="226">
        <v>0</v>
      </c>
      <c r="V99" s="226">
        <f>ROUND(E99*U99,2)</f>
        <v>0</v>
      </c>
      <c r="W99" s="226"/>
      <c r="X99" s="226" t="s">
        <v>248</v>
      </c>
      <c r="Y99" s="216"/>
      <c r="Z99" s="216"/>
      <c r="AA99" s="216"/>
      <c r="AB99" s="216"/>
      <c r="AC99" s="216"/>
      <c r="AD99" s="216"/>
      <c r="AE99" s="216"/>
      <c r="AF99" s="216"/>
      <c r="AG99" s="216" t="s">
        <v>1191</v>
      </c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outlineLevel="1" x14ac:dyDescent="0.2">
      <c r="A100" s="223"/>
      <c r="B100" s="224"/>
      <c r="C100" s="266" t="s">
        <v>1242</v>
      </c>
      <c r="D100" s="258"/>
      <c r="E100" s="258"/>
      <c r="F100" s="258"/>
      <c r="G100" s="258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16"/>
      <c r="Z100" s="216"/>
      <c r="AA100" s="216"/>
      <c r="AB100" s="216"/>
      <c r="AC100" s="216"/>
      <c r="AD100" s="216"/>
      <c r="AE100" s="216"/>
      <c r="AF100" s="216"/>
      <c r="AG100" s="216" t="s">
        <v>284</v>
      </c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41">
        <v>34</v>
      </c>
      <c r="B101" s="242" t="s">
        <v>1265</v>
      </c>
      <c r="C101" s="261" t="s">
        <v>1244</v>
      </c>
      <c r="D101" s="243" t="s">
        <v>603</v>
      </c>
      <c r="E101" s="244">
        <v>1</v>
      </c>
      <c r="F101" s="245"/>
      <c r="G101" s="246">
        <f>ROUND(E101*F101,2)</f>
        <v>0</v>
      </c>
      <c r="H101" s="245"/>
      <c r="I101" s="246">
        <f>ROUND(E101*H101,2)</f>
        <v>0</v>
      </c>
      <c r="J101" s="245"/>
      <c r="K101" s="246">
        <f>ROUND(E101*J101,2)</f>
        <v>0</v>
      </c>
      <c r="L101" s="246">
        <v>21</v>
      </c>
      <c r="M101" s="246">
        <f>G101*(1+L101/100)</f>
        <v>0</v>
      </c>
      <c r="N101" s="246">
        <v>0</v>
      </c>
      <c r="O101" s="246">
        <f>ROUND(E101*N101,2)</f>
        <v>0</v>
      </c>
      <c r="P101" s="246">
        <v>0</v>
      </c>
      <c r="Q101" s="246">
        <f>ROUND(E101*P101,2)</f>
        <v>0</v>
      </c>
      <c r="R101" s="246"/>
      <c r="S101" s="246" t="s">
        <v>418</v>
      </c>
      <c r="T101" s="247" t="s">
        <v>419</v>
      </c>
      <c r="U101" s="226">
        <v>0</v>
      </c>
      <c r="V101" s="226">
        <f>ROUND(E101*U101,2)</f>
        <v>0</v>
      </c>
      <c r="W101" s="226"/>
      <c r="X101" s="226" t="s">
        <v>248</v>
      </c>
      <c r="Y101" s="216"/>
      <c r="Z101" s="216"/>
      <c r="AA101" s="216"/>
      <c r="AB101" s="216"/>
      <c r="AC101" s="216"/>
      <c r="AD101" s="216"/>
      <c r="AE101" s="216"/>
      <c r="AF101" s="216"/>
      <c r="AG101" s="216" t="s">
        <v>1191</v>
      </c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23"/>
      <c r="B102" s="224"/>
      <c r="C102" s="266" t="s">
        <v>1244</v>
      </c>
      <c r="D102" s="258"/>
      <c r="E102" s="258"/>
      <c r="F102" s="258"/>
      <c r="G102" s="258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16"/>
      <c r="Z102" s="216"/>
      <c r="AA102" s="216"/>
      <c r="AB102" s="216"/>
      <c r="AC102" s="216"/>
      <c r="AD102" s="216"/>
      <c r="AE102" s="216"/>
      <c r="AF102" s="216"/>
      <c r="AG102" s="216" t="s">
        <v>284</v>
      </c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x14ac:dyDescent="0.2">
      <c r="A103" s="3"/>
      <c r="B103" s="4"/>
      <c r="C103" s="267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227</v>
      </c>
    </row>
    <row r="104" spans="1:60" x14ac:dyDescent="0.2">
      <c r="A104" s="219"/>
      <c r="B104" s="220" t="s">
        <v>29</v>
      </c>
      <c r="C104" s="268"/>
      <c r="D104" s="221"/>
      <c r="E104" s="222"/>
      <c r="F104" s="222"/>
      <c r="G104" s="259">
        <f>G8+G76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538</v>
      </c>
    </row>
    <row r="105" spans="1:60" x14ac:dyDescent="0.2">
      <c r="C105" s="269"/>
      <c r="D105" s="10"/>
      <c r="AG105" t="s">
        <v>540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oSXYlph7DEzXAN93jcIG4XGEbbzhCcs4cTAGiOCjRSvKJILSfK80VaprAutAva6GQ060dwwP7NYhlB+AKEPsYg==" saltValue="i+sJFDq/y90mJcyBGvrdkA==" spinCount="100000" sheet="1"/>
  <mergeCells count="63">
    <mergeCell ref="C98:G98"/>
    <mergeCell ref="C100:G100"/>
    <mergeCell ref="C102:G102"/>
    <mergeCell ref="C88:G88"/>
    <mergeCell ref="C90:G90"/>
    <mergeCell ref="C91:G91"/>
    <mergeCell ref="C93:G93"/>
    <mergeCell ref="C94:G94"/>
    <mergeCell ref="C96:G96"/>
    <mergeCell ref="C79:G79"/>
    <mergeCell ref="C81:G81"/>
    <mergeCell ref="C83:G83"/>
    <mergeCell ref="C84:G84"/>
    <mergeCell ref="C86:G86"/>
    <mergeCell ref="C87:G87"/>
    <mergeCell ref="C67:G67"/>
    <mergeCell ref="C69:G69"/>
    <mergeCell ref="C71:G71"/>
    <mergeCell ref="C73:G73"/>
    <mergeCell ref="C75:G75"/>
    <mergeCell ref="C78:G78"/>
    <mergeCell ref="C58:G58"/>
    <mergeCell ref="C60:G60"/>
    <mergeCell ref="C61:G61"/>
    <mergeCell ref="C63:G63"/>
    <mergeCell ref="C64:G64"/>
    <mergeCell ref="C66:G66"/>
    <mergeCell ref="C49:G49"/>
    <mergeCell ref="C51:G51"/>
    <mergeCell ref="C52:G52"/>
    <mergeCell ref="C54:G54"/>
    <mergeCell ref="C55:G55"/>
    <mergeCell ref="C57:G57"/>
    <mergeCell ref="C41:G41"/>
    <mergeCell ref="C42:G42"/>
    <mergeCell ref="C44:G44"/>
    <mergeCell ref="C45:G45"/>
    <mergeCell ref="C46:G46"/>
    <mergeCell ref="C48:G48"/>
    <mergeCell ref="C32:G32"/>
    <mergeCell ref="C34:G34"/>
    <mergeCell ref="C35:G35"/>
    <mergeCell ref="C37:G37"/>
    <mergeCell ref="C38:G38"/>
    <mergeCell ref="C39:G39"/>
    <mergeCell ref="C23:G23"/>
    <mergeCell ref="C25:G25"/>
    <mergeCell ref="C26:G26"/>
    <mergeCell ref="C28:G28"/>
    <mergeCell ref="C29:G29"/>
    <mergeCell ref="C31:G31"/>
    <mergeCell ref="C13:G13"/>
    <mergeCell ref="C15:G15"/>
    <mergeCell ref="C17:G17"/>
    <mergeCell ref="C19:G19"/>
    <mergeCell ref="C20:G20"/>
    <mergeCell ref="C22:G22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63</v>
      </c>
      <c r="C4" s="208" t="s">
        <v>64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185</v>
      </c>
      <c r="C8" s="260" t="s">
        <v>186</v>
      </c>
      <c r="D8" s="233"/>
      <c r="E8" s="234"/>
      <c r="F8" s="235"/>
      <c r="G8" s="235">
        <f>SUMIF(AG9:AG22,"&lt;&gt;NOR",G9:G22)</f>
        <v>0</v>
      </c>
      <c r="H8" s="235"/>
      <c r="I8" s="235">
        <f>SUM(I9:I22)</f>
        <v>0</v>
      </c>
      <c r="J8" s="235"/>
      <c r="K8" s="235">
        <f>SUM(K9:K22)</f>
        <v>0</v>
      </c>
      <c r="L8" s="235"/>
      <c r="M8" s="235">
        <f>SUM(M9:M22)</f>
        <v>0</v>
      </c>
      <c r="N8" s="235"/>
      <c r="O8" s="235">
        <f>SUM(O9:O22)</f>
        <v>0.4200000000000001</v>
      </c>
      <c r="P8" s="235"/>
      <c r="Q8" s="235">
        <f>SUM(Q9:Q22)</f>
        <v>0</v>
      </c>
      <c r="R8" s="235"/>
      <c r="S8" s="235"/>
      <c r="T8" s="236"/>
      <c r="U8" s="230"/>
      <c r="V8" s="230">
        <f>SUM(V9:V22)</f>
        <v>200.70999999999998</v>
      </c>
      <c r="W8" s="230"/>
      <c r="X8" s="230"/>
      <c r="AG8" t="s">
        <v>241</v>
      </c>
    </row>
    <row r="9" spans="1:60" ht="56.25" outlineLevel="1" x14ac:dyDescent="0.2">
      <c r="A9" s="251">
        <v>1</v>
      </c>
      <c r="B9" s="252" t="s">
        <v>1266</v>
      </c>
      <c r="C9" s="265" t="s">
        <v>1267</v>
      </c>
      <c r="D9" s="253" t="s">
        <v>329</v>
      </c>
      <c r="E9" s="254">
        <v>50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7.6000000000000004E-4</v>
      </c>
      <c r="O9" s="256">
        <f>ROUND(E9*N9,2)</f>
        <v>0.04</v>
      </c>
      <c r="P9" s="256">
        <v>0</v>
      </c>
      <c r="Q9" s="256">
        <f>ROUND(E9*P9,2)</f>
        <v>0</v>
      </c>
      <c r="R9" s="256" t="s">
        <v>316</v>
      </c>
      <c r="S9" s="256" t="s">
        <v>246</v>
      </c>
      <c r="T9" s="257" t="s">
        <v>247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318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1268</v>
      </c>
      <c r="C10" s="265" t="s">
        <v>1269</v>
      </c>
      <c r="D10" s="253" t="s">
        <v>329</v>
      </c>
      <c r="E10" s="254">
        <v>650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1.6000000000000001E-4</v>
      </c>
      <c r="O10" s="256">
        <f>ROUND(E10*N10,2)</f>
        <v>0.1</v>
      </c>
      <c r="P10" s="256">
        <v>0</v>
      </c>
      <c r="Q10" s="256">
        <f>ROUND(E10*P10,2)</f>
        <v>0</v>
      </c>
      <c r="R10" s="256" t="s">
        <v>201</v>
      </c>
      <c r="S10" s="256" t="s">
        <v>246</v>
      </c>
      <c r="T10" s="257" t="s">
        <v>247</v>
      </c>
      <c r="U10" s="226">
        <v>9.955E-2</v>
      </c>
      <c r="V10" s="226">
        <f>ROUND(E10*U10,2)</f>
        <v>64.709999999999994</v>
      </c>
      <c r="W10" s="226"/>
      <c r="X10" s="226" t="s">
        <v>248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249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51">
        <v>3</v>
      </c>
      <c r="B11" s="252" t="s">
        <v>1270</v>
      </c>
      <c r="C11" s="265" t="s">
        <v>1271</v>
      </c>
      <c r="D11" s="253" t="s">
        <v>329</v>
      </c>
      <c r="E11" s="254">
        <v>50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6">
        <v>0</v>
      </c>
      <c r="O11" s="256">
        <f>ROUND(E11*N11,2)</f>
        <v>0</v>
      </c>
      <c r="P11" s="256">
        <v>0</v>
      </c>
      <c r="Q11" s="256">
        <f>ROUND(E11*P11,2)</f>
        <v>0</v>
      </c>
      <c r="R11" s="256" t="s">
        <v>201</v>
      </c>
      <c r="S11" s="256" t="s">
        <v>246</v>
      </c>
      <c r="T11" s="257" t="s">
        <v>247</v>
      </c>
      <c r="U11" s="226">
        <v>0.11586</v>
      </c>
      <c r="V11" s="226">
        <f>ROUND(E11*U11,2)</f>
        <v>5.79</v>
      </c>
      <c r="W11" s="226"/>
      <c r="X11" s="226" t="s">
        <v>248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249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outlineLevel="1" x14ac:dyDescent="0.2">
      <c r="A12" s="251">
        <v>4</v>
      </c>
      <c r="B12" s="252" t="s">
        <v>1272</v>
      </c>
      <c r="C12" s="265" t="s">
        <v>1273</v>
      </c>
      <c r="D12" s="253" t="s">
        <v>329</v>
      </c>
      <c r="E12" s="254">
        <v>680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6">
        <v>2.3000000000000001E-4</v>
      </c>
      <c r="O12" s="256">
        <f>ROUND(E12*N12,2)</f>
        <v>0.16</v>
      </c>
      <c r="P12" s="256">
        <v>0</v>
      </c>
      <c r="Q12" s="256">
        <f>ROUND(E12*P12,2)</f>
        <v>0</v>
      </c>
      <c r="R12" s="256"/>
      <c r="S12" s="256" t="s">
        <v>246</v>
      </c>
      <c r="T12" s="257" t="s">
        <v>247</v>
      </c>
      <c r="U12" s="226">
        <v>9.955E-2</v>
      </c>
      <c r="V12" s="226">
        <f>ROUND(E12*U12,2)</f>
        <v>67.69</v>
      </c>
      <c r="W12" s="226"/>
      <c r="X12" s="226" t="s">
        <v>248</v>
      </c>
      <c r="Y12" s="216"/>
      <c r="Z12" s="216"/>
      <c r="AA12" s="216"/>
      <c r="AB12" s="216"/>
      <c r="AC12" s="216"/>
      <c r="AD12" s="216"/>
      <c r="AE12" s="216"/>
      <c r="AF12" s="216"/>
      <c r="AG12" s="216" t="s">
        <v>249</v>
      </c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</row>
    <row r="13" spans="1:60" outlineLevel="1" x14ac:dyDescent="0.2">
      <c r="A13" s="251">
        <v>5</v>
      </c>
      <c r="B13" s="252" t="s">
        <v>1274</v>
      </c>
      <c r="C13" s="265" t="s">
        <v>1275</v>
      </c>
      <c r="D13" s="253" t="s">
        <v>329</v>
      </c>
      <c r="E13" s="254">
        <v>50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6">
        <v>1.9000000000000001E-4</v>
      </c>
      <c r="O13" s="256">
        <f>ROUND(E13*N13,2)</f>
        <v>0.01</v>
      </c>
      <c r="P13" s="256">
        <v>0</v>
      </c>
      <c r="Q13" s="256">
        <f>ROUND(E13*P13,2)</f>
        <v>0</v>
      </c>
      <c r="R13" s="256"/>
      <c r="S13" s="256" t="s">
        <v>246</v>
      </c>
      <c r="T13" s="257" t="s">
        <v>247</v>
      </c>
      <c r="U13" s="226">
        <v>9.955E-2</v>
      </c>
      <c r="V13" s="226">
        <f>ROUND(E13*U13,2)</f>
        <v>4.9800000000000004</v>
      </c>
      <c r="W13" s="226"/>
      <c r="X13" s="226" t="s">
        <v>248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249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51">
        <v>6</v>
      </c>
      <c r="B14" s="252" t="s">
        <v>1276</v>
      </c>
      <c r="C14" s="265" t="s">
        <v>1277</v>
      </c>
      <c r="D14" s="253" t="s">
        <v>329</v>
      </c>
      <c r="E14" s="254">
        <v>220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6">
        <v>3.2000000000000003E-4</v>
      </c>
      <c r="O14" s="256">
        <f>ROUND(E14*N14,2)</f>
        <v>7.0000000000000007E-2</v>
      </c>
      <c r="P14" s="256">
        <v>0</v>
      </c>
      <c r="Q14" s="256">
        <f>ROUND(E14*P14,2)</f>
        <v>0</v>
      </c>
      <c r="R14" s="256"/>
      <c r="S14" s="256" t="s">
        <v>246</v>
      </c>
      <c r="T14" s="257" t="s">
        <v>247</v>
      </c>
      <c r="U14" s="226">
        <v>7.2459999999999997E-2</v>
      </c>
      <c r="V14" s="226">
        <f>ROUND(E14*U14,2)</f>
        <v>15.94</v>
      </c>
      <c r="W14" s="226"/>
      <c r="X14" s="226" t="s">
        <v>248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249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51">
        <v>7</v>
      </c>
      <c r="B15" s="252" t="s">
        <v>1278</v>
      </c>
      <c r="C15" s="265" t="s">
        <v>1279</v>
      </c>
      <c r="D15" s="253" t="s">
        <v>329</v>
      </c>
      <c r="E15" s="254">
        <v>90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6">
        <v>1.2E-4</v>
      </c>
      <c r="O15" s="256">
        <f>ROUND(E15*N15,2)</f>
        <v>0.01</v>
      </c>
      <c r="P15" s="256">
        <v>0</v>
      </c>
      <c r="Q15" s="256">
        <f>ROUND(E15*P15,2)</f>
        <v>0</v>
      </c>
      <c r="R15" s="256"/>
      <c r="S15" s="256" t="s">
        <v>246</v>
      </c>
      <c r="T15" s="257" t="s">
        <v>247</v>
      </c>
      <c r="U15" s="226">
        <v>9.0499999999999997E-2</v>
      </c>
      <c r="V15" s="226">
        <f>ROUND(E15*U15,2)</f>
        <v>8.15</v>
      </c>
      <c r="W15" s="226"/>
      <c r="X15" s="226" t="s">
        <v>248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249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ht="22.5" outlineLevel="1" x14ac:dyDescent="0.2">
      <c r="A16" s="251">
        <v>8</v>
      </c>
      <c r="B16" s="252" t="s">
        <v>1280</v>
      </c>
      <c r="C16" s="265" t="s">
        <v>1281</v>
      </c>
      <c r="D16" s="253" t="s">
        <v>329</v>
      </c>
      <c r="E16" s="254">
        <v>130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6.0000000000000002E-5</v>
      </c>
      <c r="O16" s="256">
        <f>ROUND(E16*N16,2)</f>
        <v>0.01</v>
      </c>
      <c r="P16" s="256">
        <v>0</v>
      </c>
      <c r="Q16" s="256">
        <f>ROUND(E16*P16,2)</f>
        <v>0</v>
      </c>
      <c r="R16" s="256" t="s">
        <v>201</v>
      </c>
      <c r="S16" s="256" t="s">
        <v>246</v>
      </c>
      <c r="T16" s="257" t="s">
        <v>247</v>
      </c>
      <c r="U16" s="226">
        <v>9.0499999999999997E-2</v>
      </c>
      <c r="V16" s="226">
        <f>ROUND(E16*U16,2)</f>
        <v>11.77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249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9</v>
      </c>
      <c r="B17" s="252" t="s">
        <v>1282</v>
      </c>
      <c r="C17" s="265" t="s">
        <v>1283</v>
      </c>
      <c r="D17" s="253" t="s">
        <v>639</v>
      </c>
      <c r="E17" s="254">
        <v>40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2.5000000000000001E-4</v>
      </c>
      <c r="O17" s="256">
        <f>ROUND(E17*N17,2)</f>
        <v>0.01</v>
      </c>
      <c r="P17" s="256">
        <v>0</v>
      </c>
      <c r="Q17" s="256">
        <f>ROUND(E17*P17,2)</f>
        <v>0</v>
      </c>
      <c r="R17" s="256"/>
      <c r="S17" s="256" t="s">
        <v>246</v>
      </c>
      <c r="T17" s="257" t="s">
        <v>247</v>
      </c>
      <c r="U17" s="226">
        <v>0.26417000000000002</v>
      </c>
      <c r="V17" s="226">
        <f>ROUND(E17*U17,2)</f>
        <v>10.57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249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51">
        <v>10</v>
      </c>
      <c r="B18" s="252" t="s">
        <v>1284</v>
      </c>
      <c r="C18" s="265" t="s">
        <v>1285</v>
      </c>
      <c r="D18" s="253" t="s">
        <v>639</v>
      </c>
      <c r="E18" s="254">
        <v>220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0</v>
      </c>
      <c r="O18" s="256">
        <f>ROUND(E18*N18,2)</f>
        <v>0</v>
      </c>
      <c r="P18" s="256">
        <v>0</v>
      </c>
      <c r="Q18" s="256">
        <f>ROUND(E18*P18,2)</f>
        <v>0</v>
      </c>
      <c r="R18" s="256"/>
      <c r="S18" s="256" t="s">
        <v>246</v>
      </c>
      <c r="T18" s="257" t="s">
        <v>247</v>
      </c>
      <c r="U18" s="226">
        <v>5.0500000000000003E-2</v>
      </c>
      <c r="V18" s="226">
        <f>ROUND(E18*U18,2)</f>
        <v>11.11</v>
      </c>
      <c r="W18" s="226"/>
      <c r="X18" s="226" t="s">
        <v>248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249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11</v>
      </c>
      <c r="B19" s="252" t="s">
        <v>1286</v>
      </c>
      <c r="C19" s="265" t="s">
        <v>1287</v>
      </c>
      <c r="D19" s="253" t="s">
        <v>329</v>
      </c>
      <c r="E19" s="254">
        <v>45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246</v>
      </c>
      <c r="T19" s="257" t="s">
        <v>247</v>
      </c>
      <c r="U19" s="226">
        <v>0</v>
      </c>
      <c r="V19" s="226">
        <f>ROUND(E19*U19,2)</f>
        <v>0</v>
      </c>
      <c r="W19" s="226"/>
      <c r="X19" s="226" t="s">
        <v>248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249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12</v>
      </c>
      <c r="B20" s="252" t="s">
        <v>1288</v>
      </c>
      <c r="C20" s="265" t="s">
        <v>1289</v>
      </c>
      <c r="D20" s="253" t="s">
        <v>329</v>
      </c>
      <c r="E20" s="254">
        <v>80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0</v>
      </c>
      <c r="O20" s="256">
        <f>ROUND(E20*N20,2)</f>
        <v>0</v>
      </c>
      <c r="P20" s="256">
        <v>0</v>
      </c>
      <c r="Q20" s="256">
        <f>ROUND(E20*P20,2)</f>
        <v>0</v>
      </c>
      <c r="R20" s="256"/>
      <c r="S20" s="256" t="s">
        <v>246</v>
      </c>
      <c r="T20" s="257" t="s">
        <v>247</v>
      </c>
      <c r="U20" s="226">
        <v>0</v>
      </c>
      <c r="V20" s="226">
        <f>ROUND(E20*U20,2)</f>
        <v>0</v>
      </c>
      <c r="W20" s="226"/>
      <c r="X20" s="226" t="s">
        <v>248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249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ht="22.5" outlineLevel="1" x14ac:dyDescent="0.2">
      <c r="A21" s="251">
        <v>13</v>
      </c>
      <c r="B21" s="252" t="s">
        <v>1290</v>
      </c>
      <c r="C21" s="265" t="s">
        <v>1291</v>
      </c>
      <c r="D21" s="253" t="s">
        <v>329</v>
      </c>
      <c r="E21" s="254">
        <v>45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6">
        <v>4.0000000000000003E-5</v>
      </c>
      <c r="O21" s="256">
        <f>ROUND(E21*N21,2)</f>
        <v>0</v>
      </c>
      <c r="P21" s="256">
        <v>0</v>
      </c>
      <c r="Q21" s="256">
        <f>ROUND(E21*P21,2)</f>
        <v>0</v>
      </c>
      <c r="R21" s="256" t="s">
        <v>316</v>
      </c>
      <c r="S21" s="256" t="s">
        <v>246</v>
      </c>
      <c r="T21" s="257" t="s">
        <v>247</v>
      </c>
      <c r="U21" s="226">
        <v>0</v>
      </c>
      <c r="V21" s="226">
        <f>ROUND(E21*U21,2)</f>
        <v>0</v>
      </c>
      <c r="W21" s="226"/>
      <c r="X21" s="226" t="s">
        <v>317</v>
      </c>
      <c r="Y21" s="216"/>
      <c r="Z21" s="216"/>
      <c r="AA21" s="216"/>
      <c r="AB21" s="216"/>
      <c r="AC21" s="216"/>
      <c r="AD21" s="216"/>
      <c r="AE21" s="216"/>
      <c r="AF21" s="216"/>
      <c r="AG21" s="216" t="s">
        <v>318</v>
      </c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</row>
    <row r="22" spans="1:60" ht="22.5" outlineLevel="1" x14ac:dyDescent="0.2">
      <c r="A22" s="251">
        <v>14</v>
      </c>
      <c r="B22" s="252" t="s">
        <v>1292</v>
      </c>
      <c r="C22" s="265" t="s">
        <v>1293</v>
      </c>
      <c r="D22" s="253" t="s">
        <v>329</v>
      </c>
      <c r="E22" s="254">
        <v>80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1.1E-4</v>
      </c>
      <c r="O22" s="256">
        <f>ROUND(E22*N22,2)</f>
        <v>0.01</v>
      </c>
      <c r="P22" s="256">
        <v>0</v>
      </c>
      <c r="Q22" s="256">
        <f>ROUND(E22*P22,2)</f>
        <v>0</v>
      </c>
      <c r="R22" s="256" t="s">
        <v>316</v>
      </c>
      <c r="S22" s="256" t="s">
        <v>246</v>
      </c>
      <c r="T22" s="257" t="s">
        <v>247</v>
      </c>
      <c r="U22" s="226">
        <v>0</v>
      </c>
      <c r="V22" s="226">
        <f>ROUND(E22*U22,2)</f>
        <v>0</v>
      </c>
      <c r="W22" s="226"/>
      <c r="X22" s="226" t="s">
        <v>317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318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x14ac:dyDescent="0.2">
      <c r="A23" s="231" t="s">
        <v>240</v>
      </c>
      <c r="B23" s="232" t="s">
        <v>187</v>
      </c>
      <c r="C23" s="260" t="s">
        <v>188</v>
      </c>
      <c r="D23" s="233"/>
      <c r="E23" s="234"/>
      <c r="F23" s="235"/>
      <c r="G23" s="235">
        <f>SUMIF(AG24:AG29,"&lt;&gt;NOR",G24:G29)</f>
        <v>0</v>
      </c>
      <c r="H23" s="235"/>
      <c r="I23" s="235">
        <f>SUM(I24:I29)</f>
        <v>0</v>
      </c>
      <c r="J23" s="235"/>
      <c r="K23" s="235">
        <f>SUM(K24:K29)</f>
        <v>0</v>
      </c>
      <c r="L23" s="235"/>
      <c r="M23" s="235">
        <f>SUM(M24:M29)</f>
        <v>0</v>
      </c>
      <c r="N23" s="235"/>
      <c r="O23" s="235">
        <f>SUM(O24:O29)</f>
        <v>0.06</v>
      </c>
      <c r="P23" s="235"/>
      <c r="Q23" s="235">
        <f>SUM(Q24:Q29)</f>
        <v>0</v>
      </c>
      <c r="R23" s="235"/>
      <c r="S23" s="235"/>
      <c r="T23" s="236"/>
      <c r="U23" s="230"/>
      <c r="V23" s="230">
        <f>SUM(V24:V29)</f>
        <v>0</v>
      </c>
      <c r="W23" s="230"/>
      <c r="X23" s="230"/>
      <c r="AG23" t="s">
        <v>241</v>
      </c>
    </row>
    <row r="24" spans="1:60" outlineLevel="1" x14ac:dyDescent="0.2">
      <c r="A24" s="241">
        <v>15</v>
      </c>
      <c r="B24" s="242" t="s">
        <v>1294</v>
      </c>
      <c r="C24" s="261" t="s">
        <v>1295</v>
      </c>
      <c r="D24" s="243" t="s">
        <v>639</v>
      </c>
      <c r="E24" s="244">
        <v>4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6">
        <v>6.0000000000000001E-3</v>
      </c>
      <c r="O24" s="246">
        <f>ROUND(E24*N24,2)</f>
        <v>0.02</v>
      </c>
      <c r="P24" s="246">
        <v>0</v>
      </c>
      <c r="Q24" s="246">
        <f>ROUND(E24*P24,2)</f>
        <v>0</v>
      </c>
      <c r="R24" s="246"/>
      <c r="S24" s="246" t="s">
        <v>418</v>
      </c>
      <c r="T24" s="247" t="s">
        <v>419</v>
      </c>
      <c r="U24" s="226">
        <v>0</v>
      </c>
      <c r="V24" s="226">
        <f>ROUND(E24*U24,2)</f>
        <v>0</v>
      </c>
      <c r="W24" s="226"/>
      <c r="X24" s="226" t="s">
        <v>317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318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ht="22.5" outlineLevel="1" x14ac:dyDescent="0.2">
      <c r="A25" s="223"/>
      <c r="B25" s="224"/>
      <c r="C25" s="266" t="s">
        <v>1296</v>
      </c>
      <c r="D25" s="258"/>
      <c r="E25" s="258"/>
      <c r="F25" s="258"/>
      <c r="G25" s="258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16"/>
      <c r="Z25" s="216"/>
      <c r="AA25" s="216"/>
      <c r="AB25" s="216"/>
      <c r="AC25" s="216"/>
      <c r="AD25" s="216"/>
      <c r="AE25" s="216"/>
      <c r="AF25" s="216"/>
      <c r="AG25" s="216" t="s">
        <v>284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48" t="str">
        <f>C25</f>
        <v>"B" Přisazené kruhové LED svítidlo. elektronický předřadník se stálým výstupem. Těleso: bílý polykarbonát. Difuzor: opálový polykarbonát. Elektrická Třída ochrany I, krytí IP65. Dodáváno s LED zdroji v barvě 4000K, 1900 lm, 21 W</v>
      </c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41">
        <v>16</v>
      </c>
      <c r="B26" s="242" t="s">
        <v>1297</v>
      </c>
      <c r="C26" s="261" t="s">
        <v>1298</v>
      </c>
      <c r="D26" s="243" t="s">
        <v>639</v>
      </c>
      <c r="E26" s="244">
        <v>1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6">
        <v>0</v>
      </c>
      <c r="O26" s="246">
        <f>ROUND(E26*N26,2)</f>
        <v>0</v>
      </c>
      <c r="P26" s="246">
        <v>0</v>
      </c>
      <c r="Q26" s="246">
        <f>ROUND(E26*P26,2)</f>
        <v>0</v>
      </c>
      <c r="R26" s="246"/>
      <c r="S26" s="246" t="s">
        <v>418</v>
      </c>
      <c r="T26" s="247" t="s">
        <v>419</v>
      </c>
      <c r="U26" s="226">
        <v>0</v>
      </c>
      <c r="V26" s="226">
        <f>ROUND(E26*U26,2)</f>
        <v>0</v>
      </c>
      <c r="W26" s="226"/>
      <c r="X26" s="226" t="s">
        <v>248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249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ht="56.25" outlineLevel="1" x14ac:dyDescent="0.2">
      <c r="A27" s="223"/>
      <c r="B27" s="224"/>
      <c r="C27" s="266" t="s">
        <v>1299</v>
      </c>
      <c r="D27" s="258"/>
      <c r="E27" s="258"/>
      <c r="F27" s="258"/>
      <c r="G27" s="258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16"/>
      <c r="Z27" s="216"/>
      <c r="AA27" s="216"/>
      <c r="AB27" s="216"/>
      <c r="AC27" s="216"/>
      <c r="AD27" s="216"/>
      <c r="AE27" s="216"/>
      <c r="AF27" s="216"/>
      <c r="AG27" s="216" t="s">
        <v>284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48" t="str">
        <f>C27</f>
        <v>"N" Kompaktní LED nouzové přisazené svítidlo, udržovaný nebo neudržovaný provoz nastavitelný technikem provádějícím instalaci. elektronický předřadník se stálým výstupem s 3-hodinovým nouzovým modulem, manuální test. Těleso a kryt: bílá polykarbonát. Difuzor: čirý polykarbonát. IP65, IK03, Elektrická Třída ochrany II. Připojení k síti prostřednictvím svorkovnice s okruhem vedeným dovnitř / ven. Upevnění pomocí čtyř šroubů se systémem BESA a možnostmi upevnění vedení. Dodáváno s LED zdroji v barvě 6500K.. Celkový výkon: 3 W Světelný tok: 94 lm</v>
      </c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41">
        <v>17</v>
      </c>
      <c r="B28" s="242" t="s">
        <v>1300</v>
      </c>
      <c r="C28" s="261" t="s">
        <v>1301</v>
      </c>
      <c r="D28" s="243" t="s">
        <v>639</v>
      </c>
      <c r="E28" s="244">
        <v>6</v>
      </c>
      <c r="F28" s="245"/>
      <c r="G28" s="246">
        <f>ROUND(E28*F28,2)</f>
        <v>0</v>
      </c>
      <c r="H28" s="245"/>
      <c r="I28" s="246">
        <f>ROUND(E28*H28,2)</f>
        <v>0</v>
      </c>
      <c r="J28" s="245"/>
      <c r="K28" s="246">
        <f>ROUND(E28*J28,2)</f>
        <v>0</v>
      </c>
      <c r="L28" s="246">
        <v>21</v>
      </c>
      <c r="M28" s="246">
        <f>G28*(1+L28/100)</f>
        <v>0</v>
      </c>
      <c r="N28" s="246">
        <v>6.0000000000000001E-3</v>
      </c>
      <c r="O28" s="246">
        <f>ROUND(E28*N28,2)</f>
        <v>0.04</v>
      </c>
      <c r="P28" s="246">
        <v>0</v>
      </c>
      <c r="Q28" s="246">
        <f>ROUND(E28*P28,2)</f>
        <v>0</v>
      </c>
      <c r="R28" s="246"/>
      <c r="S28" s="246" t="s">
        <v>418</v>
      </c>
      <c r="T28" s="247" t="s">
        <v>419</v>
      </c>
      <c r="U28" s="226">
        <v>0</v>
      </c>
      <c r="V28" s="226">
        <f>ROUND(E28*U28,2)</f>
        <v>0</v>
      </c>
      <c r="W28" s="226"/>
      <c r="X28" s="226" t="s">
        <v>317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318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ht="45" outlineLevel="1" x14ac:dyDescent="0.2">
      <c r="A29" s="223"/>
      <c r="B29" s="224"/>
      <c r="C29" s="266" t="s">
        <v>1302</v>
      </c>
      <c r="D29" s="258"/>
      <c r="E29" s="258"/>
      <c r="F29" s="258"/>
      <c r="G29" s="258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16"/>
      <c r="Z29" s="216"/>
      <c r="AA29" s="216"/>
      <c r="AB29" s="216"/>
      <c r="AC29" s="216"/>
      <c r="AD29" s="216"/>
      <c r="AE29" s="216"/>
      <c r="AF29" s="216"/>
      <c r="AG29" s="216" t="s">
        <v>284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48" t="str">
        <f>C29</f>
        <v>"A" Průmyslové LED svítidlo ve vysokém krytí IP65. elektronický předřadník se stálým výstupem. Třída ochrany I. Těleso: polykarbonát v barvě světlešedá. Difuzor: polykarbonát s lineárními prizmaty. Bezpečnostní upínací spony: nerezová ocel. Pro přisazenou nebo závěsnou montáž. Konzoly Quick-fix, pro snadnou přisazenou montáž, jsou součástí dodávky. Montážní sady pro zavěšení na řetízek, na průběžný drát a trubkové závěsy jsou dostupné jako příslušenství. Dodáváno s LED zdroji v barvě 4000K. 4300 lm  34W</v>
      </c>
      <c r="BB29" s="216"/>
      <c r="BC29" s="216"/>
      <c r="BD29" s="216"/>
      <c r="BE29" s="216"/>
      <c r="BF29" s="216"/>
      <c r="BG29" s="216"/>
      <c r="BH29" s="216"/>
    </row>
    <row r="30" spans="1:60" x14ac:dyDescent="0.2">
      <c r="A30" s="231" t="s">
        <v>240</v>
      </c>
      <c r="B30" s="232" t="s">
        <v>189</v>
      </c>
      <c r="C30" s="260" t="s">
        <v>190</v>
      </c>
      <c r="D30" s="233"/>
      <c r="E30" s="234"/>
      <c r="F30" s="235"/>
      <c r="G30" s="235">
        <f>SUMIF(AG31:AG53,"&lt;&gt;NOR",G31:G53)</f>
        <v>0</v>
      </c>
      <c r="H30" s="235"/>
      <c r="I30" s="235">
        <f>SUM(I31:I53)</f>
        <v>0</v>
      </c>
      <c r="J30" s="235"/>
      <c r="K30" s="235">
        <f>SUM(K31:K53)</f>
        <v>0</v>
      </c>
      <c r="L30" s="235"/>
      <c r="M30" s="235">
        <f>SUM(M31:M53)</f>
        <v>0</v>
      </c>
      <c r="N30" s="235"/>
      <c r="O30" s="235">
        <f>SUM(O31:O53)</f>
        <v>0</v>
      </c>
      <c r="P30" s="235"/>
      <c r="Q30" s="235">
        <f>SUM(Q31:Q53)</f>
        <v>0</v>
      </c>
      <c r="R30" s="235"/>
      <c r="S30" s="235"/>
      <c r="T30" s="236"/>
      <c r="U30" s="230"/>
      <c r="V30" s="230">
        <f>SUM(V31:V53)</f>
        <v>22.35</v>
      </c>
      <c r="W30" s="230"/>
      <c r="X30" s="230"/>
      <c r="AG30" t="s">
        <v>241</v>
      </c>
    </row>
    <row r="31" spans="1:60" ht="22.5" outlineLevel="1" x14ac:dyDescent="0.2">
      <c r="A31" s="251">
        <v>18</v>
      </c>
      <c r="B31" s="252" t="s">
        <v>1303</v>
      </c>
      <c r="C31" s="265" t="s">
        <v>1304</v>
      </c>
      <c r="D31" s="253" t="s">
        <v>639</v>
      </c>
      <c r="E31" s="254">
        <v>2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4.0000000000000003E-5</v>
      </c>
      <c r="O31" s="256">
        <f>ROUND(E31*N31,2)</f>
        <v>0</v>
      </c>
      <c r="P31" s="256">
        <v>0</v>
      </c>
      <c r="Q31" s="256">
        <f>ROUND(E31*P31,2)</f>
        <v>0</v>
      </c>
      <c r="R31" s="256" t="s">
        <v>201</v>
      </c>
      <c r="S31" s="256" t="s">
        <v>246</v>
      </c>
      <c r="T31" s="257" t="s">
        <v>247</v>
      </c>
      <c r="U31" s="226">
        <v>0.39</v>
      </c>
      <c r="V31" s="226">
        <f>ROUND(E31*U31,2)</f>
        <v>0.78</v>
      </c>
      <c r="W31" s="226"/>
      <c r="X31" s="226" t="s">
        <v>248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249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ht="22.5" outlineLevel="1" x14ac:dyDescent="0.2">
      <c r="A32" s="251">
        <v>19</v>
      </c>
      <c r="B32" s="252" t="s">
        <v>1305</v>
      </c>
      <c r="C32" s="265" t="s">
        <v>1306</v>
      </c>
      <c r="D32" s="253" t="s">
        <v>639</v>
      </c>
      <c r="E32" s="254">
        <v>2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6">
        <v>1.1E-4</v>
      </c>
      <c r="O32" s="256">
        <f>ROUND(E32*N32,2)</f>
        <v>0</v>
      </c>
      <c r="P32" s="256">
        <v>0</v>
      </c>
      <c r="Q32" s="256">
        <f>ROUND(E32*P32,2)</f>
        <v>0</v>
      </c>
      <c r="R32" s="256" t="s">
        <v>201</v>
      </c>
      <c r="S32" s="256" t="s">
        <v>246</v>
      </c>
      <c r="T32" s="257" t="s">
        <v>247</v>
      </c>
      <c r="U32" s="226">
        <v>0.13</v>
      </c>
      <c r="V32" s="226">
        <f>ROUND(E32*U32,2)</f>
        <v>0.26</v>
      </c>
      <c r="W32" s="226"/>
      <c r="X32" s="226" t="s">
        <v>248</v>
      </c>
      <c r="Y32" s="216"/>
      <c r="Z32" s="216"/>
      <c r="AA32" s="216"/>
      <c r="AB32" s="216"/>
      <c r="AC32" s="216"/>
      <c r="AD32" s="216"/>
      <c r="AE32" s="216"/>
      <c r="AF32" s="216"/>
      <c r="AG32" s="216" t="s">
        <v>249</v>
      </c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</row>
    <row r="33" spans="1:60" outlineLevel="1" x14ac:dyDescent="0.2">
      <c r="A33" s="251">
        <v>20</v>
      </c>
      <c r="B33" s="252" t="s">
        <v>1307</v>
      </c>
      <c r="C33" s="265" t="s">
        <v>1308</v>
      </c>
      <c r="D33" s="253" t="s">
        <v>639</v>
      </c>
      <c r="E33" s="254">
        <v>1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4.0000000000000003E-5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247</v>
      </c>
      <c r="U33" s="226">
        <v>0.39</v>
      </c>
      <c r="V33" s="226">
        <f>ROUND(E33*U33,2)</f>
        <v>0.39</v>
      </c>
      <c r="W33" s="226"/>
      <c r="X33" s="226" t="s">
        <v>248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249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21</v>
      </c>
      <c r="B34" s="252" t="s">
        <v>1309</v>
      </c>
      <c r="C34" s="265" t="s">
        <v>1310</v>
      </c>
      <c r="D34" s="253" t="s">
        <v>639</v>
      </c>
      <c r="E34" s="254">
        <v>7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1.1E-4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0.13</v>
      </c>
      <c r="V34" s="226">
        <f>ROUND(E34*U34,2)</f>
        <v>0.91</v>
      </c>
      <c r="W34" s="226"/>
      <c r="X34" s="226" t="s">
        <v>248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249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51">
        <v>22</v>
      </c>
      <c r="B35" s="252" t="s">
        <v>1311</v>
      </c>
      <c r="C35" s="265" t="s">
        <v>1312</v>
      </c>
      <c r="D35" s="253" t="s">
        <v>639</v>
      </c>
      <c r="E35" s="254">
        <v>8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0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418</v>
      </c>
      <c r="T35" s="257" t="s">
        <v>419</v>
      </c>
      <c r="U35" s="226">
        <v>0.69567000000000001</v>
      </c>
      <c r="V35" s="226">
        <f>ROUND(E35*U35,2)</f>
        <v>5.57</v>
      </c>
      <c r="W35" s="226"/>
      <c r="X35" s="226" t="s">
        <v>248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249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ht="22.5" outlineLevel="1" x14ac:dyDescent="0.2">
      <c r="A36" s="251">
        <v>23</v>
      </c>
      <c r="B36" s="252" t="s">
        <v>1313</v>
      </c>
      <c r="C36" s="265" t="s">
        <v>1314</v>
      </c>
      <c r="D36" s="253" t="s">
        <v>639</v>
      </c>
      <c r="E36" s="254">
        <v>8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0</v>
      </c>
      <c r="O36" s="256">
        <f>ROUND(E36*N36,2)</f>
        <v>0</v>
      </c>
      <c r="P36" s="256">
        <v>0</v>
      </c>
      <c r="Q36" s="256">
        <f>ROUND(E36*P36,2)</f>
        <v>0</v>
      </c>
      <c r="R36" s="256" t="s">
        <v>201</v>
      </c>
      <c r="S36" s="256" t="s">
        <v>246</v>
      </c>
      <c r="T36" s="257" t="s">
        <v>247</v>
      </c>
      <c r="U36" s="226">
        <v>0.50600000000000001</v>
      </c>
      <c r="V36" s="226">
        <f>ROUND(E36*U36,2)</f>
        <v>4.05</v>
      </c>
      <c r="W36" s="226"/>
      <c r="X36" s="226" t="s">
        <v>248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249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ht="22.5" outlineLevel="1" x14ac:dyDescent="0.2">
      <c r="A37" s="251">
        <v>24</v>
      </c>
      <c r="B37" s="252" t="s">
        <v>1315</v>
      </c>
      <c r="C37" s="265" t="s">
        <v>1316</v>
      </c>
      <c r="D37" s="253" t="s">
        <v>639</v>
      </c>
      <c r="E37" s="254">
        <v>8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1.8000000000000001E-4</v>
      </c>
      <c r="O37" s="256">
        <f>ROUND(E37*N37,2)</f>
        <v>0</v>
      </c>
      <c r="P37" s="256">
        <v>0</v>
      </c>
      <c r="Q37" s="256">
        <f>ROUND(E37*P37,2)</f>
        <v>0</v>
      </c>
      <c r="R37" s="256" t="s">
        <v>316</v>
      </c>
      <c r="S37" s="256" t="s">
        <v>246</v>
      </c>
      <c r="T37" s="257" t="s">
        <v>247</v>
      </c>
      <c r="U37" s="226">
        <v>0</v>
      </c>
      <c r="V37" s="226">
        <f>ROUND(E37*U37,2)</f>
        <v>0</v>
      </c>
      <c r="W37" s="226"/>
      <c r="X37" s="226" t="s">
        <v>317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318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51">
        <v>25</v>
      </c>
      <c r="B38" s="252" t="s">
        <v>1317</v>
      </c>
      <c r="C38" s="265" t="s">
        <v>1318</v>
      </c>
      <c r="D38" s="253" t="s">
        <v>639</v>
      </c>
      <c r="E38" s="254">
        <v>2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6">
        <v>2.7999999999999998E-4</v>
      </c>
      <c r="O38" s="256">
        <f>ROUND(E38*N38,2)</f>
        <v>0</v>
      </c>
      <c r="P38" s="256">
        <v>0</v>
      </c>
      <c r="Q38" s="256">
        <f>ROUND(E38*P38,2)</f>
        <v>0</v>
      </c>
      <c r="R38" s="256"/>
      <c r="S38" s="256" t="s">
        <v>418</v>
      </c>
      <c r="T38" s="257" t="s">
        <v>419</v>
      </c>
      <c r="U38" s="226">
        <v>0.41099999999999998</v>
      </c>
      <c r="V38" s="226">
        <f>ROUND(E38*U38,2)</f>
        <v>0.82</v>
      </c>
      <c r="W38" s="226"/>
      <c r="X38" s="226" t="s">
        <v>248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249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41">
        <v>26</v>
      </c>
      <c r="B39" s="242" t="s">
        <v>1319</v>
      </c>
      <c r="C39" s="261" t="s">
        <v>1320</v>
      </c>
      <c r="D39" s="243" t="s">
        <v>603</v>
      </c>
      <c r="E39" s="244">
        <v>1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6">
        <v>1E-3</v>
      </c>
      <c r="O39" s="246">
        <f>ROUND(E39*N39,2)</f>
        <v>0</v>
      </c>
      <c r="P39" s="246">
        <v>0</v>
      </c>
      <c r="Q39" s="246">
        <f>ROUND(E39*P39,2)</f>
        <v>0</v>
      </c>
      <c r="R39" s="246"/>
      <c r="S39" s="246" t="s">
        <v>418</v>
      </c>
      <c r="T39" s="247" t="s">
        <v>419</v>
      </c>
      <c r="U39" s="226">
        <v>0</v>
      </c>
      <c r="V39" s="226">
        <f>ROUND(E39*U39,2)</f>
        <v>0</v>
      </c>
      <c r="W39" s="226"/>
      <c r="X39" s="226" t="s">
        <v>248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249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23"/>
      <c r="B40" s="224"/>
      <c r="C40" s="266" t="s">
        <v>1507</v>
      </c>
      <c r="D40" s="258"/>
      <c r="E40" s="258"/>
      <c r="F40" s="258"/>
      <c r="G40" s="258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16"/>
      <c r="Z40" s="216"/>
      <c r="AA40" s="216"/>
      <c r="AB40" s="216"/>
      <c r="AC40" s="216"/>
      <c r="AD40" s="216"/>
      <c r="AE40" s="216"/>
      <c r="AF40" s="216"/>
      <c r="AG40" s="216" t="s">
        <v>284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48" t="str">
        <f>C40</f>
        <v>Pro připojení tří vodivostních sond nebo současné připojení jedné vodivostní sondya dvojité vodivostní sondy</v>
      </c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23"/>
      <c r="B41" s="224"/>
      <c r="C41" s="264" t="s">
        <v>1321</v>
      </c>
      <c r="D41" s="250"/>
      <c r="E41" s="250"/>
      <c r="F41" s="250"/>
      <c r="G41" s="250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16"/>
      <c r="Z41" s="216"/>
      <c r="AA41" s="216"/>
      <c r="AB41" s="216"/>
      <c r="AC41" s="216"/>
      <c r="AD41" s="216"/>
      <c r="AE41" s="216"/>
      <c r="AF41" s="216"/>
      <c r="AG41" s="216" t="s">
        <v>284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outlineLevel="1" x14ac:dyDescent="0.2">
      <c r="A42" s="251">
        <v>27</v>
      </c>
      <c r="B42" s="252" t="s">
        <v>1322</v>
      </c>
      <c r="C42" s="265" t="s">
        <v>1323</v>
      </c>
      <c r="D42" s="253" t="s">
        <v>639</v>
      </c>
      <c r="E42" s="254">
        <v>3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6">
        <v>0</v>
      </c>
      <c r="O42" s="256">
        <f>ROUND(E42*N42,2)</f>
        <v>0</v>
      </c>
      <c r="P42" s="256">
        <v>0</v>
      </c>
      <c r="Q42" s="256">
        <f>ROUND(E42*P42,2)</f>
        <v>0</v>
      </c>
      <c r="R42" s="256"/>
      <c r="S42" s="256" t="s">
        <v>418</v>
      </c>
      <c r="T42" s="257" t="s">
        <v>419</v>
      </c>
      <c r="U42" s="226">
        <v>1.86</v>
      </c>
      <c r="V42" s="226">
        <f>ROUND(E42*U42,2)</f>
        <v>5.58</v>
      </c>
      <c r="W42" s="226"/>
      <c r="X42" s="226" t="s">
        <v>248</v>
      </c>
      <c r="Y42" s="216"/>
      <c r="Z42" s="216"/>
      <c r="AA42" s="216"/>
      <c r="AB42" s="216"/>
      <c r="AC42" s="216"/>
      <c r="AD42" s="216"/>
      <c r="AE42" s="216"/>
      <c r="AF42" s="216"/>
      <c r="AG42" s="216" t="s">
        <v>249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</row>
    <row r="43" spans="1:60" outlineLevel="1" x14ac:dyDescent="0.2">
      <c r="A43" s="251">
        <v>28</v>
      </c>
      <c r="B43" s="252" t="s">
        <v>1324</v>
      </c>
      <c r="C43" s="265" t="s">
        <v>1325</v>
      </c>
      <c r="D43" s="253" t="s">
        <v>639</v>
      </c>
      <c r="E43" s="254">
        <v>1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6">
        <v>0</v>
      </c>
      <c r="O43" s="256">
        <f>ROUND(E43*N43,2)</f>
        <v>0</v>
      </c>
      <c r="P43" s="256">
        <v>0</v>
      </c>
      <c r="Q43" s="256">
        <f>ROUND(E43*P43,2)</f>
        <v>0</v>
      </c>
      <c r="R43" s="256"/>
      <c r="S43" s="256" t="s">
        <v>418</v>
      </c>
      <c r="T43" s="257" t="s">
        <v>1326</v>
      </c>
      <c r="U43" s="226">
        <v>0.46383000000000002</v>
      </c>
      <c r="V43" s="226">
        <f>ROUND(E43*U43,2)</f>
        <v>0.46</v>
      </c>
      <c r="W43" s="226"/>
      <c r="X43" s="226" t="s">
        <v>248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249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51">
        <v>29</v>
      </c>
      <c r="B44" s="252" t="s">
        <v>1327</v>
      </c>
      <c r="C44" s="265" t="s">
        <v>1328</v>
      </c>
      <c r="D44" s="253" t="s">
        <v>639</v>
      </c>
      <c r="E44" s="254">
        <v>2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6">
        <v>4.0000000000000003E-5</v>
      </c>
      <c r="O44" s="256">
        <f>ROUND(E44*N44,2)</f>
        <v>0</v>
      </c>
      <c r="P44" s="256">
        <v>0</v>
      </c>
      <c r="Q44" s="256">
        <f>ROUND(E44*P44,2)</f>
        <v>0</v>
      </c>
      <c r="R44" s="256"/>
      <c r="S44" s="256" t="s">
        <v>418</v>
      </c>
      <c r="T44" s="257" t="s">
        <v>419</v>
      </c>
      <c r="U44" s="226">
        <v>0</v>
      </c>
      <c r="V44" s="226">
        <f>ROUND(E44*U44,2)</f>
        <v>0</v>
      </c>
      <c r="W44" s="226"/>
      <c r="X44" s="226" t="s">
        <v>317</v>
      </c>
      <c r="Y44" s="216"/>
      <c r="Z44" s="216"/>
      <c r="AA44" s="216"/>
      <c r="AB44" s="216"/>
      <c r="AC44" s="216"/>
      <c r="AD44" s="216"/>
      <c r="AE44" s="216"/>
      <c r="AF44" s="216"/>
      <c r="AG44" s="216" t="s">
        <v>318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51">
        <v>30</v>
      </c>
      <c r="B45" s="252" t="s">
        <v>1329</v>
      </c>
      <c r="C45" s="265" t="s">
        <v>1330</v>
      </c>
      <c r="D45" s="253" t="s">
        <v>639</v>
      </c>
      <c r="E45" s="254">
        <v>1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6">
        <v>4.0000000000000003E-5</v>
      </c>
      <c r="O45" s="256">
        <f>ROUND(E45*N45,2)</f>
        <v>0</v>
      </c>
      <c r="P45" s="256">
        <v>0</v>
      </c>
      <c r="Q45" s="256">
        <f>ROUND(E45*P45,2)</f>
        <v>0</v>
      </c>
      <c r="R45" s="256"/>
      <c r="S45" s="256" t="s">
        <v>418</v>
      </c>
      <c r="T45" s="257" t="s">
        <v>419</v>
      </c>
      <c r="U45" s="226">
        <v>0</v>
      </c>
      <c r="V45" s="226">
        <f>ROUND(E45*U45,2)</f>
        <v>0</v>
      </c>
      <c r="W45" s="226"/>
      <c r="X45" s="226" t="s">
        <v>317</v>
      </c>
      <c r="Y45" s="216"/>
      <c r="Z45" s="216"/>
      <c r="AA45" s="216"/>
      <c r="AB45" s="216"/>
      <c r="AC45" s="216"/>
      <c r="AD45" s="216"/>
      <c r="AE45" s="216"/>
      <c r="AF45" s="216"/>
      <c r="AG45" s="216" t="s">
        <v>318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51">
        <v>31</v>
      </c>
      <c r="B46" s="252" t="s">
        <v>1331</v>
      </c>
      <c r="C46" s="265" t="s">
        <v>1332</v>
      </c>
      <c r="D46" s="253" t="s">
        <v>639</v>
      </c>
      <c r="E46" s="254">
        <v>3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6">
        <v>0</v>
      </c>
      <c r="O46" s="256">
        <f>ROUND(E46*N46,2)</f>
        <v>0</v>
      </c>
      <c r="P46" s="256">
        <v>0</v>
      </c>
      <c r="Q46" s="256">
        <f>ROUND(E46*P46,2)</f>
        <v>0</v>
      </c>
      <c r="R46" s="256"/>
      <c r="S46" s="256" t="s">
        <v>418</v>
      </c>
      <c r="T46" s="257" t="s">
        <v>419</v>
      </c>
      <c r="U46" s="226">
        <v>0.46383000000000002</v>
      </c>
      <c r="V46" s="226">
        <f>ROUND(E46*U46,2)</f>
        <v>1.39</v>
      </c>
      <c r="W46" s="226"/>
      <c r="X46" s="226" t="s">
        <v>248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249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51">
        <v>32</v>
      </c>
      <c r="B47" s="252" t="s">
        <v>1333</v>
      </c>
      <c r="C47" s="265" t="s">
        <v>1334</v>
      </c>
      <c r="D47" s="253" t="s">
        <v>639</v>
      </c>
      <c r="E47" s="254">
        <v>1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6">
        <v>4.0000000000000003E-5</v>
      </c>
      <c r="O47" s="256">
        <f>ROUND(E47*N47,2)</f>
        <v>0</v>
      </c>
      <c r="P47" s="256">
        <v>0</v>
      </c>
      <c r="Q47" s="256">
        <f>ROUND(E47*P47,2)</f>
        <v>0</v>
      </c>
      <c r="R47" s="256"/>
      <c r="S47" s="256" t="s">
        <v>418</v>
      </c>
      <c r="T47" s="257" t="s">
        <v>419</v>
      </c>
      <c r="U47" s="226">
        <v>0</v>
      </c>
      <c r="V47" s="226">
        <f>ROUND(E47*U47,2)</f>
        <v>0</v>
      </c>
      <c r="W47" s="226"/>
      <c r="X47" s="226" t="s">
        <v>317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318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51">
        <v>33</v>
      </c>
      <c r="B48" s="252" t="s">
        <v>1335</v>
      </c>
      <c r="C48" s="265" t="s">
        <v>1336</v>
      </c>
      <c r="D48" s="253" t="s">
        <v>639</v>
      </c>
      <c r="E48" s="254">
        <v>1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6">
        <v>0</v>
      </c>
      <c r="O48" s="256">
        <f>ROUND(E48*N48,2)</f>
        <v>0</v>
      </c>
      <c r="P48" s="256">
        <v>0</v>
      </c>
      <c r="Q48" s="256">
        <f>ROUND(E48*P48,2)</f>
        <v>0</v>
      </c>
      <c r="R48" s="256"/>
      <c r="S48" s="256" t="s">
        <v>418</v>
      </c>
      <c r="T48" s="257" t="s">
        <v>419</v>
      </c>
      <c r="U48" s="226">
        <v>0.46383000000000002</v>
      </c>
      <c r="V48" s="226">
        <f>ROUND(E48*U48,2)</f>
        <v>0.46</v>
      </c>
      <c r="W48" s="226"/>
      <c r="X48" s="226" t="s">
        <v>248</v>
      </c>
      <c r="Y48" s="216"/>
      <c r="Z48" s="216"/>
      <c r="AA48" s="216"/>
      <c r="AB48" s="216"/>
      <c r="AC48" s="216"/>
      <c r="AD48" s="216"/>
      <c r="AE48" s="216"/>
      <c r="AF48" s="216"/>
      <c r="AG48" s="216" t="s">
        <v>249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51">
        <v>34</v>
      </c>
      <c r="B49" s="252" t="s">
        <v>1337</v>
      </c>
      <c r="C49" s="265" t="s">
        <v>1338</v>
      </c>
      <c r="D49" s="253" t="s">
        <v>639</v>
      </c>
      <c r="E49" s="254">
        <v>1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6">
        <v>4.0999999999999999E-4</v>
      </c>
      <c r="O49" s="256">
        <f>ROUND(E49*N49,2)</f>
        <v>0</v>
      </c>
      <c r="P49" s="256">
        <v>0</v>
      </c>
      <c r="Q49" s="256">
        <f>ROUND(E49*P49,2)</f>
        <v>0</v>
      </c>
      <c r="R49" s="256"/>
      <c r="S49" s="256" t="s">
        <v>418</v>
      </c>
      <c r="T49" s="257" t="s">
        <v>419</v>
      </c>
      <c r="U49" s="226">
        <v>0</v>
      </c>
      <c r="V49" s="226">
        <f>ROUND(E49*U49,2)</f>
        <v>0</v>
      </c>
      <c r="W49" s="226"/>
      <c r="X49" s="226" t="s">
        <v>317</v>
      </c>
      <c r="Y49" s="216"/>
      <c r="Z49" s="216"/>
      <c r="AA49" s="216"/>
      <c r="AB49" s="216"/>
      <c r="AC49" s="216"/>
      <c r="AD49" s="216"/>
      <c r="AE49" s="216"/>
      <c r="AF49" s="216"/>
      <c r="AG49" s="216" t="s">
        <v>318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41">
        <v>35</v>
      </c>
      <c r="B50" s="242" t="s">
        <v>1339</v>
      </c>
      <c r="C50" s="261" t="s">
        <v>1340</v>
      </c>
      <c r="D50" s="243" t="s">
        <v>639</v>
      </c>
      <c r="E50" s="244">
        <v>4</v>
      </c>
      <c r="F50" s="245"/>
      <c r="G50" s="246">
        <f>ROUND(E50*F50,2)</f>
        <v>0</v>
      </c>
      <c r="H50" s="245"/>
      <c r="I50" s="246">
        <f>ROUND(E50*H50,2)</f>
        <v>0</v>
      </c>
      <c r="J50" s="245"/>
      <c r="K50" s="246">
        <f>ROUND(E50*J50,2)</f>
        <v>0</v>
      </c>
      <c r="L50" s="246">
        <v>21</v>
      </c>
      <c r="M50" s="246">
        <f>G50*(1+L50/100)</f>
        <v>0</v>
      </c>
      <c r="N50" s="246">
        <v>0</v>
      </c>
      <c r="O50" s="246">
        <f>ROUND(E50*N50,2)</f>
        <v>0</v>
      </c>
      <c r="P50" s="246">
        <v>0</v>
      </c>
      <c r="Q50" s="246">
        <f>ROUND(E50*P50,2)</f>
        <v>0</v>
      </c>
      <c r="R50" s="246" t="s">
        <v>201</v>
      </c>
      <c r="S50" s="246" t="s">
        <v>246</v>
      </c>
      <c r="T50" s="247" t="s">
        <v>247</v>
      </c>
      <c r="U50" s="226">
        <v>0.42</v>
      </c>
      <c r="V50" s="226">
        <f>ROUND(E50*U50,2)</f>
        <v>1.68</v>
      </c>
      <c r="W50" s="226"/>
      <c r="X50" s="226" t="s">
        <v>248</v>
      </c>
      <c r="Y50" s="216"/>
      <c r="Z50" s="216"/>
      <c r="AA50" s="216"/>
      <c r="AB50" s="216"/>
      <c r="AC50" s="216"/>
      <c r="AD50" s="216"/>
      <c r="AE50" s="216"/>
      <c r="AF50" s="216"/>
      <c r="AG50" s="216" t="s">
        <v>249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23"/>
      <c r="B51" s="224"/>
      <c r="C51" s="262" t="s">
        <v>1341</v>
      </c>
      <c r="D51" s="249"/>
      <c r="E51" s="249"/>
      <c r="F51" s="249"/>
      <c r="G51" s="249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16"/>
      <c r="Z51" s="216"/>
      <c r="AA51" s="216"/>
      <c r="AB51" s="216"/>
      <c r="AC51" s="216"/>
      <c r="AD51" s="216"/>
      <c r="AE51" s="216"/>
      <c r="AF51" s="216"/>
      <c r="AG51" s="216" t="s">
        <v>251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ht="22.5" outlineLevel="1" x14ac:dyDescent="0.2">
      <c r="A52" s="251">
        <v>36</v>
      </c>
      <c r="B52" s="252" t="s">
        <v>1342</v>
      </c>
      <c r="C52" s="265" t="s">
        <v>1343</v>
      </c>
      <c r="D52" s="253" t="s">
        <v>639</v>
      </c>
      <c r="E52" s="254">
        <v>1</v>
      </c>
      <c r="F52" s="255"/>
      <c r="G52" s="256">
        <f>ROUND(E52*F52,2)</f>
        <v>0</v>
      </c>
      <c r="H52" s="255"/>
      <c r="I52" s="256">
        <f>ROUND(E52*H52,2)</f>
        <v>0</v>
      </c>
      <c r="J52" s="255"/>
      <c r="K52" s="256">
        <f>ROUND(E52*J52,2)</f>
        <v>0</v>
      </c>
      <c r="L52" s="256">
        <v>21</v>
      </c>
      <c r="M52" s="256">
        <f>G52*(1+L52/100)</f>
        <v>0</v>
      </c>
      <c r="N52" s="256">
        <v>1.8000000000000001E-4</v>
      </c>
      <c r="O52" s="256">
        <f>ROUND(E52*N52,2)</f>
        <v>0</v>
      </c>
      <c r="P52" s="256">
        <v>0</v>
      </c>
      <c r="Q52" s="256">
        <f>ROUND(E52*P52,2)</f>
        <v>0</v>
      </c>
      <c r="R52" s="256" t="s">
        <v>316</v>
      </c>
      <c r="S52" s="256" t="s">
        <v>246</v>
      </c>
      <c r="T52" s="257" t="s">
        <v>247</v>
      </c>
      <c r="U52" s="226">
        <v>0</v>
      </c>
      <c r="V52" s="226">
        <f>ROUND(E52*U52,2)</f>
        <v>0</v>
      </c>
      <c r="W52" s="226"/>
      <c r="X52" s="226" t="s">
        <v>317</v>
      </c>
      <c r="Y52" s="216"/>
      <c r="Z52" s="216"/>
      <c r="AA52" s="216"/>
      <c r="AB52" s="216"/>
      <c r="AC52" s="216"/>
      <c r="AD52" s="216"/>
      <c r="AE52" s="216"/>
      <c r="AF52" s="216"/>
      <c r="AG52" s="216" t="s">
        <v>318</v>
      </c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</row>
    <row r="53" spans="1:60" ht="22.5" outlineLevel="1" x14ac:dyDescent="0.2">
      <c r="A53" s="251">
        <v>37</v>
      </c>
      <c r="B53" s="252" t="s">
        <v>1344</v>
      </c>
      <c r="C53" s="265" t="s">
        <v>1345</v>
      </c>
      <c r="D53" s="253" t="s">
        <v>639</v>
      </c>
      <c r="E53" s="254">
        <v>3</v>
      </c>
      <c r="F53" s="255"/>
      <c r="G53" s="256">
        <f>ROUND(E53*F53,2)</f>
        <v>0</v>
      </c>
      <c r="H53" s="255"/>
      <c r="I53" s="256">
        <f>ROUND(E53*H53,2)</f>
        <v>0</v>
      </c>
      <c r="J53" s="255"/>
      <c r="K53" s="256">
        <f>ROUND(E53*J53,2)</f>
        <v>0</v>
      </c>
      <c r="L53" s="256">
        <v>21</v>
      </c>
      <c r="M53" s="256">
        <f>G53*(1+L53/100)</f>
        <v>0</v>
      </c>
      <c r="N53" s="256">
        <v>1.8000000000000001E-4</v>
      </c>
      <c r="O53" s="256">
        <f>ROUND(E53*N53,2)</f>
        <v>0</v>
      </c>
      <c r="P53" s="256">
        <v>0</v>
      </c>
      <c r="Q53" s="256">
        <f>ROUND(E53*P53,2)</f>
        <v>0</v>
      </c>
      <c r="R53" s="256" t="s">
        <v>316</v>
      </c>
      <c r="S53" s="256" t="s">
        <v>246</v>
      </c>
      <c r="T53" s="257" t="s">
        <v>247</v>
      </c>
      <c r="U53" s="226">
        <v>0</v>
      </c>
      <c r="V53" s="226">
        <f>ROUND(E53*U53,2)</f>
        <v>0</v>
      </c>
      <c r="W53" s="226"/>
      <c r="X53" s="226" t="s">
        <v>317</v>
      </c>
      <c r="Y53" s="216"/>
      <c r="Z53" s="216"/>
      <c r="AA53" s="216"/>
      <c r="AB53" s="216"/>
      <c r="AC53" s="216"/>
      <c r="AD53" s="216"/>
      <c r="AE53" s="216"/>
      <c r="AF53" s="216"/>
      <c r="AG53" s="216" t="s">
        <v>318</v>
      </c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</row>
    <row r="54" spans="1:60" x14ac:dyDescent="0.2">
      <c r="A54" s="231" t="s">
        <v>240</v>
      </c>
      <c r="B54" s="232" t="s">
        <v>191</v>
      </c>
      <c r="C54" s="260" t="s">
        <v>192</v>
      </c>
      <c r="D54" s="233"/>
      <c r="E54" s="234"/>
      <c r="F54" s="235"/>
      <c r="G54" s="235">
        <f>SUMIF(AG55:AG71,"&lt;&gt;NOR",G55:G71)</f>
        <v>0</v>
      </c>
      <c r="H54" s="235"/>
      <c r="I54" s="235">
        <f>SUM(I55:I71)</f>
        <v>0</v>
      </c>
      <c r="J54" s="235"/>
      <c r="K54" s="235">
        <f>SUM(K55:K71)</f>
        <v>0</v>
      </c>
      <c r="L54" s="235"/>
      <c r="M54" s="235">
        <f>SUM(M55:M71)</f>
        <v>0</v>
      </c>
      <c r="N54" s="235"/>
      <c r="O54" s="235">
        <f>SUM(O55:O71)</f>
        <v>0.06</v>
      </c>
      <c r="P54" s="235"/>
      <c r="Q54" s="235">
        <f>SUM(Q55:Q71)</f>
        <v>0</v>
      </c>
      <c r="R54" s="235"/>
      <c r="S54" s="235"/>
      <c r="T54" s="236"/>
      <c r="U54" s="230"/>
      <c r="V54" s="230">
        <f>SUM(V55:V71)</f>
        <v>38.22</v>
      </c>
      <c r="W54" s="230"/>
      <c r="X54" s="230"/>
      <c r="AG54" t="s">
        <v>241</v>
      </c>
    </row>
    <row r="55" spans="1:60" outlineLevel="1" x14ac:dyDescent="0.2">
      <c r="A55" s="251">
        <v>38</v>
      </c>
      <c r="B55" s="252" t="s">
        <v>1346</v>
      </c>
      <c r="C55" s="265" t="s">
        <v>1347</v>
      </c>
      <c r="D55" s="253" t="s">
        <v>639</v>
      </c>
      <c r="E55" s="254">
        <v>5</v>
      </c>
      <c r="F55" s="255"/>
      <c r="G55" s="256">
        <f>ROUND(E55*F55,2)</f>
        <v>0</v>
      </c>
      <c r="H55" s="255"/>
      <c r="I55" s="256">
        <f>ROUND(E55*H55,2)</f>
        <v>0</v>
      </c>
      <c r="J55" s="255"/>
      <c r="K55" s="256">
        <f>ROUND(E55*J55,2)</f>
        <v>0</v>
      </c>
      <c r="L55" s="256">
        <v>21</v>
      </c>
      <c r="M55" s="256">
        <f>G55*(1+L55/100)</f>
        <v>0</v>
      </c>
      <c r="N55" s="256">
        <v>0</v>
      </c>
      <c r="O55" s="256">
        <f>ROUND(E55*N55,2)</f>
        <v>0</v>
      </c>
      <c r="P55" s="256">
        <v>0</v>
      </c>
      <c r="Q55" s="256">
        <f>ROUND(E55*P55,2)</f>
        <v>0</v>
      </c>
      <c r="R55" s="256"/>
      <c r="S55" s="256" t="s">
        <v>246</v>
      </c>
      <c r="T55" s="257" t="s">
        <v>247</v>
      </c>
      <c r="U55" s="226">
        <v>0.61182999999999998</v>
      </c>
      <c r="V55" s="226">
        <f>ROUND(E55*U55,2)</f>
        <v>3.06</v>
      </c>
      <c r="W55" s="226"/>
      <c r="X55" s="226" t="s">
        <v>248</v>
      </c>
      <c r="Y55" s="216"/>
      <c r="Z55" s="216"/>
      <c r="AA55" s="216"/>
      <c r="AB55" s="216"/>
      <c r="AC55" s="216"/>
      <c r="AD55" s="216"/>
      <c r="AE55" s="216"/>
      <c r="AF55" s="216"/>
      <c r="AG55" s="216" t="s">
        <v>249</v>
      </c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</row>
    <row r="56" spans="1:60" ht="22.5" outlineLevel="1" x14ac:dyDescent="0.2">
      <c r="A56" s="251">
        <v>39</v>
      </c>
      <c r="B56" s="252" t="s">
        <v>1348</v>
      </c>
      <c r="C56" s="265" t="s">
        <v>1349</v>
      </c>
      <c r="D56" s="253" t="s">
        <v>639</v>
      </c>
      <c r="E56" s="254">
        <v>5</v>
      </c>
      <c r="F56" s="255"/>
      <c r="G56" s="256">
        <f>ROUND(E56*F56,2)</f>
        <v>0</v>
      </c>
      <c r="H56" s="255"/>
      <c r="I56" s="256">
        <f>ROUND(E56*H56,2)</f>
        <v>0</v>
      </c>
      <c r="J56" s="255"/>
      <c r="K56" s="256">
        <f>ROUND(E56*J56,2)</f>
        <v>0</v>
      </c>
      <c r="L56" s="256">
        <v>21</v>
      </c>
      <c r="M56" s="256">
        <f>G56*(1+L56/100)</f>
        <v>0</v>
      </c>
      <c r="N56" s="256">
        <v>2.2000000000000001E-4</v>
      </c>
      <c r="O56" s="256">
        <f>ROUND(E56*N56,2)</f>
        <v>0</v>
      </c>
      <c r="P56" s="256">
        <v>0</v>
      </c>
      <c r="Q56" s="256">
        <f>ROUND(E56*P56,2)</f>
        <v>0</v>
      </c>
      <c r="R56" s="256" t="s">
        <v>201</v>
      </c>
      <c r="S56" s="256" t="s">
        <v>246</v>
      </c>
      <c r="T56" s="257" t="s">
        <v>247</v>
      </c>
      <c r="U56" s="226">
        <v>0.23200000000000001</v>
      </c>
      <c r="V56" s="226">
        <f>ROUND(E56*U56,2)</f>
        <v>1.1599999999999999</v>
      </c>
      <c r="W56" s="226"/>
      <c r="X56" s="226" t="s">
        <v>248</v>
      </c>
      <c r="Y56" s="216"/>
      <c r="Z56" s="216"/>
      <c r="AA56" s="216"/>
      <c r="AB56" s="216"/>
      <c r="AC56" s="216"/>
      <c r="AD56" s="216"/>
      <c r="AE56" s="216"/>
      <c r="AF56" s="216"/>
      <c r="AG56" s="216" t="s">
        <v>249</v>
      </c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</row>
    <row r="57" spans="1:60" ht="22.5" outlineLevel="1" x14ac:dyDescent="0.2">
      <c r="A57" s="251">
        <v>40</v>
      </c>
      <c r="B57" s="252" t="s">
        <v>1350</v>
      </c>
      <c r="C57" s="265" t="s">
        <v>1351</v>
      </c>
      <c r="D57" s="253" t="s">
        <v>639</v>
      </c>
      <c r="E57" s="254">
        <v>20</v>
      </c>
      <c r="F57" s="255"/>
      <c r="G57" s="256">
        <f>ROUND(E57*F57,2)</f>
        <v>0</v>
      </c>
      <c r="H57" s="255"/>
      <c r="I57" s="256">
        <f>ROUND(E57*H57,2)</f>
        <v>0</v>
      </c>
      <c r="J57" s="255"/>
      <c r="K57" s="256">
        <f>ROUND(E57*J57,2)</f>
        <v>0</v>
      </c>
      <c r="L57" s="256">
        <v>21</v>
      </c>
      <c r="M57" s="256">
        <f>G57*(1+L57/100)</f>
        <v>0</v>
      </c>
      <c r="N57" s="256">
        <v>3.0000000000000001E-5</v>
      </c>
      <c r="O57" s="256">
        <f>ROUND(E57*N57,2)</f>
        <v>0</v>
      </c>
      <c r="P57" s="256">
        <v>0</v>
      </c>
      <c r="Q57" s="256">
        <f>ROUND(E57*P57,2)</f>
        <v>0</v>
      </c>
      <c r="R57" s="256" t="s">
        <v>201</v>
      </c>
      <c r="S57" s="256" t="s">
        <v>246</v>
      </c>
      <c r="T57" s="257" t="s">
        <v>247</v>
      </c>
      <c r="U57" s="226">
        <v>0.14130000000000001</v>
      </c>
      <c r="V57" s="226">
        <f>ROUND(E57*U57,2)</f>
        <v>2.83</v>
      </c>
      <c r="W57" s="226"/>
      <c r="X57" s="226" t="s">
        <v>248</v>
      </c>
      <c r="Y57" s="216"/>
      <c r="Z57" s="216"/>
      <c r="AA57" s="216"/>
      <c r="AB57" s="216"/>
      <c r="AC57" s="216"/>
      <c r="AD57" s="216"/>
      <c r="AE57" s="216"/>
      <c r="AF57" s="216"/>
      <c r="AG57" s="216" t="s">
        <v>249</v>
      </c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</row>
    <row r="58" spans="1:60" outlineLevel="1" x14ac:dyDescent="0.2">
      <c r="A58" s="251">
        <v>41</v>
      </c>
      <c r="B58" s="252" t="s">
        <v>1352</v>
      </c>
      <c r="C58" s="265" t="s">
        <v>1353</v>
      </c>
      <c r="D58" s="253" t="s">
        <v>329</v>
      </c>
      <c r="E58" s="254">
        <v>130</v>
      </c>
      <c r="F58" s="255"/>
      <c r="G58" s="256">
        <f>ROUND(E58*F58,2)</f>
        <v>0</v>
      </c>
      <c r="H58" s="255"/>
      <c r="I58" s="256">
        <f>ROUND(E58*H58,2)</f>
        <v>0</v>
      </c>
      <c r="J58" s="255"/>
      <c r="K58" s="256">
        <f>ROUND(E58*J58,2)</f>
        <v>0</v>
      </c>
      <c r="L58" s="256">
        <v>21</v>
      </c>
      <c r="M58" s="256">
        <f>G58*(1+L58/100)</f>
        <v>0</v>
      </c>
      <c r="N58" s="256">
        <v>0</v>
      </c>
      <c r="O58" s="256">
        <f>ROUND(E58*N58,2)</f>
        <v>0</v>
      </c>
      <c r="P58" s="256">
        <v>0</v>
      </c>
      <c r="Q58" s="256">
        <f>ROUND(E58*P58,2)</f>
        <v>0</v>
      </c>
      <c r="R58" s="256"/>
      <c r="S58" s="256" t="s">
        <v>418</v>
      </c>
      <c r="T58" s="257" t="s">
        <v>419</v>
      </c>
      <c r="U58" s="226">
        <v>0</v>
      </c>
      <c r="V58" s="226">
        <f>ROUND(E58*U58,2)</f>
        <v>0</v>
      </c>
      <c r="W58" s="226"/>
      <c r="X58" s="226" t="s">
        <v>248</v>
      </c>
      <c r="Y58" s="216"/>
      <c r="Z58" s="216"/>
      <c r="AA58" s="216"/>
      <c r="AB58" s="216"/>
      <c r="AC58" s="216"/>
      <c r="AD58" s="216"/>
      <c r="AE58" s="216"/>
      <c r="AF58" s="216"/>
      <c r="AG58" s="216" t="s">
        <v>249</v>
      </c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</row>
    <row r="59" spans="1:60" ht="22.5" outlineLevel="1" x14ac:dyDescent="0.2">
      <c r="A59" s="251">
        <v>42</v>
      </c>
      <c r="B59" s="252" t="s">
        <v>1354</v>
      </c>
      <c r="C59" s="265" t="s">
        <v>1355</v>
      </c>
      <c r="D59" s="253" t="s">
        <v>639</v>
      </c>
      <c r="E59" s="254">
        <v>40</v>
      </c>
      <c r="F59" s="255"/>
      <c r="G59" s="256">
        <f>ROUND(E59*F59,2)</f>
        <v>0</v>
      </c>
      <c r="H59" s="255"/>
      <c r="I59" s="256">
        <f>ROUND(E59*H59,2)</f>
        <v>0</v>
      </c>
      <c r="J59" s="255"/>
      <c r="K59" s="256">
        <f>ROUND(E59*J59,2)</f>
        <v>0</v>
      </c>
      <c r="L59" s="256">
        <v>21</v>
      </c>
      <c r="M59" s="256">
        <f>G59*(1+L59/100)</f>
        <v>0</v>
      </c>
      <c r="N59" s="256">
        <v>0</v>
      </c>
      <c r="O59" s="256">
        <f>ROUND(E59*N59,2)</f>
        <v>0</v>
      </c>
      <c r="P59" s="256">
        <v>0</v>
      </c>
      <c r="Q59" s="256">
        <f>ROUND(E59*P59,2)</f>
        <v>0</v>
      </c>
      <c r="R59" s="256" t="s">
        <v>316</v>
      </c>
      <c r="S59" s="256" t="s">
        <v>246</v>
      </c>
      <c r="T59" s="257" t="s">
        <v>247</v>
      </c>
      <c r="U59" s="226">
        <v>0</v>
      </c>
      <c r="V59" s="226">
        <f>ROUND(E59*U59,2)</f>
        <v>0</v>
      </c>
      <c r="W59" s="226"/>
      <c r="X59" s="226" t="s">
        <v>317</v>
      </c>
      <c r="Y59" s="216"/>
      <c r="Z59" s="216"/>
      <c r="AA59" s="216"/>
      <c r="AB59" s="216"/>
      <c r="AC59" s="216"/>
      <c r="AD59" s="216"/>
      <c r="AE59" s="216"/>
      <c r="AF59" s="216"/>
      <c r="AG59" s="216" t="s">
        <v>318</v>
      </c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</row>
    <row r="60" spans="1:60" ht="22.5" outlineLevel="1" x14ac:dyDescent="0.2">
      <c r="A60" s="251">
        <v>43</v>
      </c>
      <c r="B60" s="252" t="s">
        <v>1356</v>
      </c>
      <c r="C60" s="265" t="s">
        <v>1357</v>
      </c>
      <c r="D60" s="253" t="s">
        <v>329</v>
      </c>
      <c r="E60" s="254">
        <v>80</v>
      </c>
      <c r="F60" s="255"/>
      <c r="G60" s="256">
        <f>ROUND(E60*F60,2)</f>
        <v>0</v>
      </c>
      <c r="H60" s="255"/>
      <c r="I60" s="256">
        <f>ROUND(E60*H60,2)</f>
        <v>0</v>
      </c>
      <c r="J60" s="255"/>
      <c r="K60" s="256">
        <f>ROUND(E60*J60,2)</f>
        <v>0</v>
      </c>
      <c r="L60" s="256">
        <v>21</v>
      </c>
      <c r="M60" s="256">
        <f>G60*(1+L60/100)</f>
        <v>0</v>
      </c>
      <c r="N60" s="256">
        <v>2.1000000000000001E-4</v>
      </c>
      <c r="O60" s="256">
        <f>ROUND(E60*N60,2)</f>
        <v>0.02</v>
      </c>
      <c r="P60" s="256">
        <v>0</v>
      </c>
      <c r="Q60" s="256">
        <f>ROUND(E60*P60,2)</f>
        <v>0</v>
      </c>
      <c r="R60" s="256" t="s">
        <v>316</v>
      </c>
      <c r="S60" s="256" t="s">
        <v>246</v>
      </c>
      <c r="T60" s="257" t="s">
        <v>247</v>
      </c>
      <c r="U60" s="226">
        <v>0</v>
      </c>
      <c r="V60" s="226">
        <f>ROUND(E60*U60,2)</f>
        <v>0</v>
      </c>
      <c r="W60" s="226"/>
      <c r="X60" s="226" t="s">
        <v>317</v>
      </c>
      <c r="Y60" s="216"/>
      <c r="Z60" s="216"/>
      <c r="AA60" s="216"/>
      <c r="AB60" s="216"/>
      <c r="AC60" s="216"/>
      <c r="AD60" s="216"/>
      <c r="AE60" s="216"/>
      <c r="AF60" s="216"/>
      <c r="AG60" s="216" t="s">
        <v>318</v>
      </c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</row>
    <row r="61" spans="1:60" outlineLevel="1" x14ac:dyDescent="0.2">
      <c r="A61" s="251">
        <v>44</v>
      </c>
      <c r="B61" s="252" t="s">
        <v>1358</v>
      </c>
      <c r="C61" s="265" t="s">
        <v>1359</v>
      </c>
      <c r="D61" s="253" t="s">
        <v>329</v>
      </c>
      <c r="E61" s="254">
        <v>80</v>
      </c>
      <c r="F61" s="255"/>
      <c r="G61" s="256">
        <f>ROUND(E61*F61,2)</f>
        <v>0</v>
      </c>
      <c r="H61" s="255"/>
      <c r="I61" s="256">
        <f>ROUND(E61*H61,2)</f>
        <v>0</v>
      </c>
      <c r="J61" s="255"/>
      <c r="K61" s="256">
        <f>ROUND(E61*J61,2)</f>
        <v>0</v>
      </c>
      <c r="L61" s="256">
        <v>21</v>
      </c>
      <c r="M61" s="256">
        <f>G61*(1+L61/100)</f>
        <v>0</v>
      </c>
      <c r="N61" s="256">
        <v>0</v>
      </c>
      <c r="O61" s="256">
        <f>ROUND(E61*N61,2)</f>
        <v>0</v>
      </c>
      <c r="P61" s="256">
        <v>0</v>
      </c>
      <c r="Q61" s="256">
        <f>ROUND(E61*P61,2)</f>
        <v>0</v>
      </c>
      <c r="R61" s="256"/>
      <c r="S61" s="256" t="s">
        <v>246</v>
      </c>
      <c r="T61" s="257" t="s">
        <v>247</v>
      </c>
      <c r="U61" s="226">
        <v>0.1</v>
      </c>
      <c r="V61" s="226">
        <f>ROUND(E61*U61,2)</f>
        <v>8</v>
      </c>
      <c r="W61" s="226"/>
      <c r="X61" s="226" t="s">
        <v>248</v>
      </c>
      <c r="Y61" s="216"/>
      <c r="Z61" s="216"/>
      <c r="AA61" s="216"/>
      <c r="AB61" s="216"/>
      <c r="AC61" s="216"/>
      <c r="AD61" s="216"/>
      <c r="AE61" s="216"/>
      <c r="AF61" s="216"/>
      <c r="AG61" s="216" t="s">
        <v>249</v>
      </c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</row>
    <row r="62" spans="1:60" ht="22.5" outlineLevel="1" x14ac:dyDescent="0.2">
      <c r="A62" s="251">
        <v>45</v>
      </c>
      <c r="B62" s="252" t="s">
        <v>1360</v>
      </c>
      <c r="C62" s="265" t="s">
        <v>1361</v>
      </c>
      <c r="D62" s="253" t="s">
        <v>329</v>
      </c>
      <c r="E62" s="254">
        <v>40</v>
      </c>
      <c r="F62" s="255"/>
      <c r="G62" s="256">
        <f>ROUND(E62*F62,2)</f>
        <v>0</v>
      </c>
      <c r="H62" s="255"/>
      <c r="I62" s="256">
        <f>ROUND(E62*H62,2)</f>
        <v>0</v>
      </c>
      <c r="J62" s="255"/>
      <c r="K62" s="256">
        <f>ROUND(E62*J62,2)</f>
        <v>0</v>
      </c>
      <c r="L62" s="256">
        <v>21</v>
      </c>
      <c r="M62" s="256">
        <f>G62*(1+L62/100)</f>
        <v>0</v>
      </c>
      <c r="N62" s="256">
        <v>0</v>
      </c>
      <c r="O62" s="256">
        <f>ROUND(E62*N62,2)</f>
        <v>0</v>
      </c>
      <c r="P62" s="256">
        <v>0</v>
      </c>
      <c r="Q62" s="256">
        <f>ROUND(E62*P62,2)</f>
        <v>0</v>
      </c>
      <c r="R62" s="256" t="s">
        <v>316</v>
      </c>
      <c r="S62" s="256" t="s">
        <v>246</v>
      </c>
      <c r="T62" s="257" t="s">
        <v>247</v>
      </c>
      <c r="U62" s="226">
        <v>0</v>
      </c>
      <c r="V62" s="226">
        <f>ROUND(E62*U62,2)</f>
        <v>0</v>
      </c>
      <c r="W62" s="226"/>
      <c r="X62" s="226" t="s">
        <v>317</v>
      </c>
      <c r="Y62" s="216"/>
      <c r="Z62" s="216"/>
      <c r="AA62" s="216"/>
      <c r="AB62" s="216"/>
      <c r="AC62" s="216"/>
      <c r="AD62" s="216"/>
      <c r="AE62" s="216"/>
      <c r="AF62" s="216"/>
      <c r="AG62" s="216" t="s">
        <v>318</v>
      </c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</row>
    <row r="63" spans="1:60" outlineLevel="1" x14ac:dyDescent="0.2">
      <c r="A63" s="251">
        <v>46</v>
      </c>
      <c r="B63" s="252" t="s">
        <v>1362</v>
      </c>
      <c r="C63" s="265" t="s">
        <v>1363</v>
      </c>
      <c r="D63" s="253" t="s">
        <v>329</v>
      </c>
      <c r="E63" s="254">
        <v>40</v>
      </c>
      <c r="F63" s="255"/>
      <c r="G63" s="256">
        <f>ROUND(E63*F63,2)</f>
        <v>0</v>
      </c>
      <c r="H63" s="255"/>
      <c r="I63" s="256">
        <f>ROUND(E63*H63,2)</f>
        <v>0</v>
      </c>
      <c r="J63" s="255"/>
      <c r="K63" s="256">
        <f>ROUND(E63*J63,2)</f>
        <v>0</v>
      </c>
      <c r="L63" s="256">
        <v>21</v>
      </c>
      <c r="M63" s="256">
        <f>G63*(1+L63/100)</f>
        <v>0</v>
      </c>
      <c r="N63" s="256">
        <v>0</v>
      </c>
      <c r="O63" s="256">
        <f>ROUND(E63*N63,2)</f>
        <v>0</v>
      </c>
      <c r="P63" s="256">
        <v>0</v>
      </c>
      <c r="Q63" s="256">
        <f>ROUND(E63*P63,2)</f>
        <v>0</v>
      </c>
      <c r="R63" s="256"/>
      <c r="S63" s="256" t="s">
        <v>246</v>
      </c>
      <c r="T63" s="257" t="s">
        <v>247</v>
      </c>
      <c r="U63" s="226">
        <v>0.1</v>
      </c>
      <c r="V63" s="226">
        <f>ROUND(E63*U63,2)</f>
        <v>4</v>
      </c>
      <c r="W63" s="226"/>
      <c r="X63" s="226" t="s">
        <v>248</v>
      </c>
      <c r="Y63" s="216"/>
      <c r="Z63" s="216"/>
      <c r="AA63" s="216"/>
      <c r="AB63" s="216"/>
      <c r="AC63" s="216"/>
      <c r="AD63" s="216"/>
      <c r="AE63" s="216"/>
      <c r="AF63" s="216"/>
      <c r="AG63" s="216" t="s">
        <v>249</v>
      </c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</row>
    <row r="64" spans="1:60" ht="45" outlineLevel="1" x14ac:dyDescent="0.2">
      <c r="A64" s="251">
        <v>47</v>
      </c>
      <c r="B64" s="252" t="s">
        <v>1364</v>
      </c>
      <c r="C64" s="265" t="s">
        <v>1365</v>
      </c>
      <c r="D64" s="253" t="s">
        <v>329</v>
      </c>
      <c r="E64" s="254">
        <v>60</v>
      </c>
      <c r="F64" s="255"/>
      <c r="G64" s="256">
        <f>ROUND(E64*F64,2)</f>
        <v>0</v>
      </c>
      <c r="H64" s="255"/>
      <c r="I64" s="256">
        <f>ROUND(E64*H64,2)</f>
        <v>0</v>
      </c>
      <c r="J64" s="255"/>
      <c r="K64" s="256">
        <f>ROUND(E64*J64,2)</f>
        <v>0</v>
      </c>
      <c r="L64" s="256">
        <v>21</v>
      </c>
      <c r="M64" s="256">
        <f>G64*(1+L64/100)</f>
        <v>0</v>
      </c>
      <c r="N64" s="256">
        <v>1.2999999999999999E-4</v>
      </c>
      <c r="O64" s="256">
        <f>ROUND(E64*N64,2)</f>
        <v>0.01</v>
      </c>
      <c r="P64" s="256">
        <v>0</v>
      </c>
      <c r="Q64" s="256">
        <f>ROUND(E64*P64,2)</f>
        <v>0</v>
      </c>
      <c r="R64" s="256" t="s">
        <v>316</v>
      </c>
      <c r="S64" s="256" t="s">
        <v>246</v>
      </c>
      <c r="T64" s="257" t="s">
        <v>247</v>
      </c>
      <c r="U64" s="226">
        <v>0</v>
      </c>
      <c r="V64" s="226">
        <f>ROUND(E64*U64,2)</f>
        <v>0</v>
      </c>
      <c r="W64" s="226"/>
      <c r="X64" s="226" t="s">
        <v>317</v>
      </c>
      <c r="Y64" s="216"/>
      <c r="Z64" s="216"/>
      <c r="AA64" s="216"/>
      <c r="AB64" s="216"/>
      <c r="AC64" s="216"/>
      <c r="AD64" s="216"/>
      <c r="AE64" s="216"/>
      <c r="AF64" s="216"/>
      <c r="AG64" s="216" t="s">
        <v>318</v>
      </c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</row>
    <row r="65" spans="1:60" outlineLevel="1" x14ac:dyDescent="0.2">
      <c r="A65" s="251">
        <v>48</v>
      </c>
      <c r="B65" s="252" t="s">
        <v>1366</v>
      </c>
      <c r="C65" s="265" t="s">
        <v>1367</v>
      </c>
      <c r="D65" s="253" t="s">
        <v>329</v>
      </c>
      <c r="E65" s="254">
        <v>60</v>
      </c>
      <c r="F65" s="255"/>
      <c r="G65" s="256">
        <f>ROUND(E65*F65,2)</f>
        <v>0</v>
      </c>
      <c r="H65" s="255"/>
      <c r="I65" s="256">
        <f>ROUND(E65*H65,2)</f>
        <v>0</v>
      </c>
      <c r="J65" s="255"/>
      <c r="K65" s="256">
        <f>ROUND(E65*J65,2)</f>
        <v>0</v>
      </c>
      <c r="L65" s="256">
        <v>21</v>
      </c>
      <c r="M65" s="256">
        <f>G65*(1+L65/100)</f>
        <v>0</v>
      </c>
      <c r="N65" s="256">
        <v>0</v>
      </c>
      <c r="O65" s="256">
        <f>ROUND(E65*N65,2)</f>
        <v>0</v>
      </c>
      <c r="P65" s="256">
        <v>0</v>
      </c>
      <c r="Q65" s="256">
        <f>ROUND(E65*P65,2)</f>
        <v>0</v>
      </c>
      <c r="R65" s="256"/>
      <c r="S65" s="256" t="s">
        <v>246</v>
      </c>
      <c r="T65" s="257" t="s">
        <v>247</v>
      </c>
      <c r="U65" s="226">
        <v>8.6999999999999994E-2</v>
      </c>
      <c r="V65" s="226">
        <f>ROUND(E65*U65,2)</f>
        <v>5.22</v>
      </c>
      <c r="W65" s="226"/>
      <c r="X65" s="226" t="s">
        <v>248</v>
      </c>
      <c r="Y65" s="216"/>
      <c r="Z65" s="216"/>
      <c r="AA65" s="216"/>
      <c r="AB65" s="216"/>
      <c r="AC65" s="216"/>
      <c r="AD65" s="216"/>
      <c r="AE65" s="216"/>
      <c r="AF65" s="216"/>
      <c r="AG65" s="216" t="s">
        <v>249</v>
      </c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</row>
    <row r="66" spans="1:60" ht="45" outlineLevel="1" x14ac:dyDescent="0.2">
      <c r="A66" s="251">
        <v>49</v>
      </c>
      <c r="B66" s="252" t="s">
        <v>1368</v>
      </c>
      <c r="C66" s="265" t="s">
        <v>1369</v>
      </c>
      <c r="D66" s="253" t="s">
        <v>329</v>
      </c>
      <c r="E66" s="254">
        <v>45</v>
      </c>
      <c r="F66" s="255"/>
      <c r="G66" s="256">
        <f>ROUND(E66*F66,2)</f>
        <v>0</v>
      </c>
      <c r="H66" s="255"/>
      <c r="I66" s="256">
        <f>ROUND(E66*H66,2)</f>
        <v>0</v>
      </c>
      <c r="J66" s="255"/>
      <c r="K66" s="256">
        <f>ROUND(E66*J66,2)</f>
        <v>0</v>
      </c>
      <c r="L66" s="256">
        <v>21</v>
      </c>
      <c r="M66" s="256">
        <f>G66*(1+L66/100)</f>
        <v>0</v>
      </c>
      <c r="N66" s="256">
        <v>3.2000000000000003E-4</v>
      </c>
      <c r="O66" s="256">
        <f>ROUND(E66*N66,2)</f>
        <v>0.01</v>
      </c>
      <c r="P66" s="256">
        <v>0</v>
      </c>
      <c r="Q66" s="256">
        <f>ROUND(E66*P66,2)</f>
        <v>0</v>
      </c>
      <c r="R66" s="256" t="s">
        <v>316</v>
      </c>
      <c r="S66" s="256" t="s">
        <v>246</v>
      </c>
      <c r="T66" s="257" t="s">
        <v>247</v>
      </c>
      <c r="U66" s="226">
        <v>0</v>
      </c>
      <c r="V66" s="226">
        <f>ROUND(E66*U66,2)</f>
        <v>0</v>
      </c>
      <c r="W66" s="226"/>
      <c r="X66" s="226" t="s">
        <v>317</v>
      </c>
      <c r="Y66" s="216"/>
      <c r="Z66" s="216"/>
      <c r="AA66" s="216"/>
      <c r="AB66" s="216"/>
      <c r="AC66" s="216"/>
      <c r="AD66" s="216"/>
      <c r="AE66" s="216"/>
      <c r="AF66" s="216"/>
      <c r="AG66" s="216" t="s">
        <v>318</v>
      </c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</row>
    <row r="67" spans="1:60" outlineLevel="1" x14ac:dyDescent="0.2">
      <c r="A67" s="251">
        <v>50</v>
      </c>
      <c r="B67" s="252" t="s">
        <v>1370</v>
      </c>
      <c r="C67" s="265" t="s">
        <v>1371</v>
      </c>
      <c r="D67" s="253" t="s">
        <v>329</v>
      </c>
      <c r="E67" s="254">
        <v>45</v>
      </c>
      <c r="F67" s="255"/>
      <c r="G67" s="256">
        <f>ROUND(E67*F67,2)</f>
        <v>0</v>
      </c>
      <c r="H67" s="255"/>
      <c r="I67" s="256">
        <f>ROUND(E67*H67,2)</f>
        <v>0</v>
      </c>
      <c r="J67" s="255"/>
      <c r="K67" s="256">
        <f>ROUND(E67*J67,2)</f>
        <v>0</v>
      </c>
      <c r="L67" s="256">
        <v>21</v>
      </c>
      <c r="M67" s="256">
        <f>G67*(1+L67/100)</f>
        <v>0</v>
      </c>
      <c r="N67" s="256">
        <v>0</v>
      </c>
      <c r="O67" s="256">
        <f>ROUND(E67*N67,2)</f>
        <v>0</v>
      </c>
      <c r="P67" s="256">
        <v>0</v>
      </c>
      <c r="Q67" s="256">
        <f>ROUND(E67*P67,2)</f>
        <v>0</v>
      </c>
      <c r="R67" s="256"/>
      <c r="S67" s="256" t="s">
        <v>418</v>
      </c>
      <c r="T67" s="257" t="s">
        <v>419</v>
      </c>
      <c r="U67" s="226">
        <v>9.4E-2</v>
      </c>
      <c r="V67" s="226">
        <f>ROUND(E67*U67,2)</f>
        <v>4.2300000000000004</v>
      </c>
      <c r="W67" s="226"/>
      <c r="X67" s="226" t="s">
        <v>248</v>
      </c>
      <c r="Y67" s="216"/>
      <c r="Z67" s="216"/>
      <c r="AA67" s="216"/>
      <c r="AB67" s="216"/>
      <c r="AC67" s="216"/>
      <c r="AD67" s="216"/>
      <c r="AE67" s="216"/>
      <c r="AF67" s="216"/>
      <c r="AG67" s="216" t="s">
        <v>249</v>
      </c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</row>
    <row r="68" spans="1:60" ht="22.5" outlineLevel="1" x14ac:dyDescent="0.2">
      <c r="A68" s="251">
        <v>51</v>
      </c>
      <c r="B68" s="252" t="s">
        <v>1372</v>
      </c>
      <c r="C68" s="265" t="s">
        <v>1373</v>
      </c>
      <c r="D68" s="253" t="s">
        <v>329</v>
      </c>
      <c r="E68" s="254">
        <v>15</v>
      </c>
      <c r="F68" s="255"/>
      <c r="G68" s="256">
        <f>ROUND(E68*F68,2)</f>
        <v>0</v>
      </c>
      <c r="H68" s="255"/>
      <c r="I68" s="256">
        <f>ROUND(E68*H68,2)</f>
        <v>0</v>
      </c>
      <c r="J68" s="255"/>
      <c r="K68" s="256">
        <f>ROUND(E68*J68,2)</f>
        <v>0</v>
      </c>
      <c r="L68" s="256">
        <v>21</v>
      </c>
      <c r="M68" s="256">
        <f>G68*(1+L68/100)</f>
        <v>0</v>
      </c>
      <c r="N68" s="256">
        <v>1.2999999999999999E-3</v>
      </c>
      <c r="O68" s="256">
        <f>ROUND(E68*N68,2)</f>
        <v>0.02</v>
      </c>
      <c r="P68" s="256">
        <v>0</v>
      </c>
      <c r="Q68" s="256">
        <f>ROUND(E68*P68,2)</f>
        <v>0</v>
      </c>
      <c r="R68" s="256" t="s">
        <v>316</v>
      </c>
      <c r="S68" s="256" t="s">
        <v>1374</v>
      </c>
      <c r="T68" s="257" t="s">
        <v>1374</v>
      </c>
      <c r="U68" s="226">
        <v>0</v>
      </c>
      <c r="V68" s="226">
        <f>ROUND(E68*U68,2)</f>
        <v>0</v>
      </c>
      <c r="W68" s="226"/>
      <c r="X68" s="226" t="s">
        <v>317</v>
      </c>
      <c r="Y68" s="216"/>
      <c r="Z68" s="216"/>
      <c r="AA68" s="216"/>
      <c r="AB68" s="216"/>
      <c r="AC68" s="216"/>
      <c r="AD68" s="216"/>
      <c r="AE68" s="216"/>
      <c r="AF68" s="216"/>
      <c r="AG68" s="216" t="s">
        <v>318</v>
      </c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</row>
    <row r="69" spans="1:60" ht="22.5" outlineLevel="1" x14ac:dyDescent="0.2">
      <c r="A69" s="251">
        <v>52</v>
      </c>
      <c r="B69" s="252" t="s">
        <v>1375</v>
      </c>
      <c r="C69" s="265" t="s">
        <v>1376</v>
      </c>
      <c r="D69" s="253" t="s">
        <v>639</v>
      </c>
      <c r="E69" s="254">
        <v>10</v>
      </c>
      <c r="F69" s="255"/>
      <c r="G69" s="256">
        <f>ROUND(E69*F69,2)</f>
        <v>0</v>
      </c>
      <c r="H69" s="255"/>
      <c r="I69" s="256">
        <f>ROUND(E69*H69,2)</f>
        <v>0</v>
      </c>
      <c r="J69" s="255"/>
      <c r="K69" s="256">
        <f>ROUND(E69*J69,2)</f>
        <v>0</v>
      </c>
      <c r="L69" s="256">
        <v>21</v>
      </c>
      <c r="M69" s="256">
        <f>G69*(1+L69/100)</f>
        <v>0</v>
      </c>
      <c r="N69" s="256">
        <v>2.2000000000000001E-4</v>
      </c>
      <c r="O69" s="256">
        <f>ROUND(E69*N69,2)</f>
        <v>0</v>
      </c>
      <c r="P69" s="256">
        <v>0</v>
      </c>
      <c r="Q69" s="256">
        <f>ROUND(E69*P69,2)</f>
        <v>0</v>
      </c>
      <c r="R69" s="256" t="s">
        <v>316</v>
      </c>
      <c r="S69" s="256" t="s">
        <v>246</v>
      </c>
      <c r="T69" s="257" t="s">
        <v>247</v>
      </c>
      <c r="U69" s="226">
        <v>0</v>
      </c>
      <c r="V69" s="226">
        <f>ROUND(E69*U69,2)</f>
        <v>0</v>
      </c>
      <c r="W69" s="226"/>
      <c r="X69" s="226" t="s">
        <v>317</v>
      </c>
      <c r="Y69" s="216"/>
      <c r="Z69" s="216"/>
      <c r="AA69" s="216"/>
      <c r="AB69" s="216"/>
      <c r="AC69" s="216"/>
      <c r="AD69" s="216"/>
      <c r="AE69" s="216"/>
      <c r="AF69" s="216"/>
      <c r="AG69" s="216" t="s">
        <v>318</v>
      </c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</row>
    <row r="70" spans="1:60" outlineLevel="1" x14ac:dyDescent="0.2">
      <c r="A70" s="241">
        <v>53</v>
      </c>
      <c r="B70" s="242" t="s">
        <v>1377</v>
      </c>
      <c r="C70" s="261" t="s">
        <v>1378</v>
      </c>
      <c r="D70" s="243" t="s">
        <v>329</v>
      </c>
      <c r="E70" s="244">
        <v>15</v>
      </c>
      <c r="F70" s="245"/>
      <c r="G70" s="246">
        <f>ROUND(E70*F70,2)</f>
        <v>0</v>
      </c>
      <c r="H70" s="245"/>
      <c r="I70" s="246">
        <f>ROUND(E70*H70,2)</f>
        <v>0</v>
      </c>
      <c r="J70" s="245"/>
      <c r="K70" s="246">
        <f>ROUND(E70*J70,2)</f>
        <v>0</v>
      </c>
      <c r="L70" s="246">
        <v>21</v>
      </c>
      <c r="M70" s="246">
        <f>G70*(1+L70/100)</f>
        <v>0</v>
      </c>
      <c r="N70" s="246">
        <v>0</v>
      </c>
      <c r="O70" s="246">
        <f>ROUND(E70*N70,2)</f>
        <v>0</v>
      </c>
      <c r="P70" s="246">
        <v>0</v>
      </c>
      <c r="Q70" s="246">
        <f>ROUND(E70*P70,2)</f>
        <v>0</v>
      </c>
      <c r="R70" s="246"/>
      <c r="S70" s="246" t="s">
        <v>246</v>
      </c>
      <c r="T70" s="247" t="s">
        <v>247</v>
      </c>
      <c r="U70" s="226">
        <v>0.64832999999999996</v>
      </c>
      <c r="V70" s="226">
        <f>ROUND(E70*U70,2)</f>
        <v>9.7200000000000006</v>
      </c>
      <c r="W70" s="226"/>
      <c r="X70" s="226" t="s">
        <v>248</v>
      </c>
      <c r="Y70" s="216"/>
      <c r="Z70" s="216"/>
      <c r="AA70" s="216"/>
      <c r="AB70" s="216"/>
      <c r="AC70" s="216"/>
      <c r="AD70" s="216"/>
      <c r="AE70" s="216"/>
      <c r="AF70" s="216"/>
      <c r="AG70" s="216" t="s">
        <v>249</v>
      </c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</row>
    <row r="71" spans="1:60" outlineLevel="1" x14ac:dyDescent="0.2">
      <c r="A71" s="223"/>
      <c r="B71" s="224"/>
      <c r="C71" s="266" t="s">
        <v>1379</v>
      </c>
      <c r="D71" s="258"/>
      <c r="E71" s="258"/>
      <c r="F71" s="258"/>
      <c r="G71" s="258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16"/>
      <c r="Z71" s="216"/>
      <c r="AA71" s="216"/>
      <c r="AB71" s="216"/>
      <c r="AC71" s="216"/>
      <c r="AD71" s="216"/>
      <c r="AE71" s="216"/>
      <c r="AF71" s="216"/>
      <c r="AG71" s="216" t="s">
        <v>284</v>
      </c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</row>
    <row r="72" spans="1:60" x14ac:dyDescent="0.2">
      <c r="A72" s="231" t="s">
        <v>240</v>
      </c>
      <c r="B72" s="232" t="s">
        <v>193</v>
      </c>
      <c r="C72" s="260" t="s">
        <v>194</v>
      </c>
      <c r="D72" s="233"/>
      <c r="E72" s="234"/>
      <c r="F72" s="235"/>
      <c r="G72" s="235">
        <f>SUMIF(AG73:AG78,"&lt;&gt;NOR",G73:G78)</f>
        <v>0</v>
      </c>
      <c r="H72" s="235"/>
      <c r="I72" s="235">
        <f>SUM(I73:I78)</f>
        <v>0</v>
      </c>
      <c r="J72" s="235"/>
      <c r="K72" s="235">
        <f>SUM(K73:K78)</f>
        <v>0</v>
      </c>
      <c r="L72" s="235"/>
      <c r="M72" s="235">
        <f>SUM(M73:M78)</f>
        <v>0</v>
      </c>
      <c r="N72" s="235"/>
      <c r="O72" s="235">
        <f>SUM(O73:O78)</f>
        <v>0.25</v>
      </c>
      <c r="P72" s="235"/>
      <c r="Q72" s="235">
        <f>SUM(Q73:Q78)</f>
        <v>0</v>
      </c>
      <c r="R72" s="235"/>
      <c r="S72" s="235"/>
      <c r="T72" s="236"/>
      <c r="U72" s="230"/>
      <c r="V72" s="230">
        <f>SUM(V73:V78)</f>
        <v>63.78</v>
      </c>
      <c r="W72" s="230"/>
      <c r="X72" s="230"/>
      <c r="AG72" t="s">
        <v>241</v>
      </c>
    </row>
    <row r="73" spans="1:60" outlineLevel="1" x14ac:dyDescent="0.2">
      <c r="A73" s="241">
        <v>54</v>
      </c>
      <c r="B73" s="242" t="s">
        <v>1380</v>
      </c>
      <c r="C73" s="261" t="s">
        <v>1381</v>
      </c>
      <c r="D73" s="243" t="s">
        <v>329</v>
      </c>
      <c r="E73" s="244">
        <v>195</v>
      </c>
      <c r="F73" s="245"/>
      <c r="G73" s="246">
        <f>ROUND(E73*F73,2)</f>
        <v>0</v>
      </c>
      <c r="H73" s="245"/>
      <c r="I73" s="246">
        <f>ROUND(E73*H73,2)</f>
        <v>0</v>
      </c>
      <c r="J73" s="245"/>
      <c r="K73" s="246">
        <f>ROUND(E73*J73,2)</f>
        <v>0</v>
      </c>
      <c r="L73" s="246">
        <v>21</v>
      </c>
      <c r="M73" s="246">
        <f>G73*(1+L73/100)</f>
        <v>0</v>
      </c>
      <c r="N73" s="246">
        <v>1.0499999999999999E-3</v>
      </c>
      <c r="O73" s="246">
        <f>ROUND(E73*N73,2)</f>
        <v>0.2</v>
      </c>
      <c r="P73" s="246">
        <v>0</v>
      </c>
      <c r="Q73" s="246">
        <f>ROUND(E73*P73,2)</f>
        <v>0</v>
      </c>
      <c r="R73" s="246"/>
      <c r="S73" s="246" t="s">
        <v>246</v>
      </c>
      <c r="T73" s="247" t="s">
        <v>247</v>
      </c>
      <c r="U73" s="226">
        <v>0.12317</v>
      </c>
      <c r="V73" s="226">
        <f>ROUND(E73*U73,2)</f>
        <v>24.02</v>
      </c>
      <c r="W73" s="226"/>
      <c r="X73" s="226" t="s">
        <v>248</v>
      </c>
      <c r="Y73" s="216"/>
      <c r="Z73" s="216"/>
      <c r="AA73" s="216"/>
      <c r="AB73" s="216"/>
      <c r="AC73" s="216"/>
      <c r="AD73" s="216"/>
      <c r="AE73" s="216"/>
      <c r="AF73" s="216"/>
      <c r="AG73" s="216" t="s">
        <v>249</v>
      </c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</row>
    <row r="74" spans="1:60" outlineLevel="1" x14ac:dyDescent="0.2">
      <c r="A74" s="223"/>
      <c r="B74" s="224"/>
      <c r="C74" s="266" t="s">
        <v>1382</v>
      </c>
      <c r="D74" s="258"/>
      <c r="E74" s="258"/>
      <c r="F74" s="258"/>
      <c r="G74" s="258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16"/>
      <c r="Z74" s="216"/>
      <c r="AA74" s="216"/>
      <c r="AB74" s="216"/>
      <c r="AC74" s="216"/>
      <c r="AD74" s="216"/>
      <c r="AE74" s="216"/>
      <c r="AF74" s="216"/>
      <c r="AG74" s="216" t="s">
        <v>284</v>
      </c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</row>
    <row r="75" spans="1:60" ht="33.75" outlineLevel="1" x14ac:dyDescent="0.2">
      <c r="A75" s="251">
        <v>55</v>
      </c>
      <c r="B75" s="252" t="s">
        <v>1383</v>
      </c>
      <c r="C75" s="265" t="s">
        <v>1384</v>
      </c>
      <c r="D75" s="253" t="s">
        <v>329</v>
      </c>
      <c r="E75" s="254">
        <v>25</v>
      </c>
      <c r="F75" s="255"/>
      <c r="G75" s="256">
        <f>ROUND(E75*F75,2)</f>
        <v>0</v>
      </c>
      <c r="H75" s="255"/>
      <c r="I75" s="256">
        <f>ROUND(E75*H75,2)</f>
        <v>0</v>
      </c>
      <c r="J75" s="255"/>
      <c r="K75" s="256">
        <f>ROUND(E75*J75,2)</f>
        <v>0</v>
      </c>
      <c r="L75" s="256">
        <v>21</v>
      </c>
      <c r="M75" s="256">
        <f>G75*(1+L75/100)</f>
        <v>0</v>
      </c>
      <c r="N75" s="256">
        <v>1.1000000000000001E-3</v>
      </c>
      <c r="O75" s="256">
        <f>ROUND(E75*N75,2)</f>
        <v>0.03</v>
      </c>
      <c r="P75" s="256">
        <v>0</v>
      </c>
      <c r="Q75" s="256">
        <f>ROUND(E75*P75,2)</f>
        <v>0</v>
      </c>
      <c r="R75" s="256" t="s">
        <v>201</v>
      </c>
      <c r="S75" s="256" t="s">
        <v>246</v>
      </c>
      <c r="T75" s="257" t="s">
        <v>247</v>
      </c>
      <c r="U75" s="226">
        <v>0.49717</v>
      </c>
      <c r="V75" s="226">
        <f>ROUND(E75*U75,2)</f>
        <v>12.43</v>
      </c>
      <c r="W75" s="226"/>
      <c r="X75" s="226" t="s">
        <v>248</v>
      </c>
      <c r="Y75" s="216"/>
      <c r="Z75" s="216"/>
      <c r="AA75" s="216"/>
      <c r="AB75" s="216"/>
      <c r="AC75" s="216"/>
      <c r="AD75" s="216"/>
      <c r="AE75" s="216"/>
      <c r="AF75" s="216"/>
      <c r="AG75" s="216" t="s">
        <v>249</v>
      </c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</row>
    <row r="76" spans="1:60" ht="33.75" outlineLevel="1" x14ac:dyDescent="0.2">
      <c r="A76" s="251">
        <v>56</v>
      </c>
      <c r="B76" s="252" t="s">
        <v>1385</v>
      </c>
      <c r="C76" s="265" t="s">
        <v>1386</v>
      </c>
      <c r="D76" s="253" t="s">
        <v>329</v>
      </c>
      <c r="E76" s="254">
        <v>10</v>
      </c>
      <c r="F76" s="255"/>
      <c r="G76" s="256">
        <f>ROUND(E76*F76,2)</f>
        <v>0</v>
      </c>
      <c r="H76" s="255"/>
      <c r="I76" s="256">
        <f>ROUND(E76*H76,2)</f>
        <v>0</v>
      </c>
      <c r="J76" s="255"/>
      <c r="K76" s="256">
        <f>ROUND(E76*J76,2)</f>
        <v>0</v>
      </c>
      <c r="L76" s="256">
        <v>21</v>
      </c>
      <c r="M76" s="256">
        <f>G76*(1+L76/100)</f>
        <v>0</v>
      </c>
      <c r="N76" s="256">
        <v>1.1000000000000001E-3</v>
      </c>
      <c r="O76" s="256">
        <f>ROUND(E76*N76,2)</f>
        <v>0.01</v>
      </c>
      <c r="P76" s="256">
        <v>0</v>
      </c>
      <c r="Q76" s="256">
        <f>ROUND(E76*P76,2)</f>
        <v>0</v>
      </c>
      <c r="R76" s="256" t="s">
        <v>201</v>
      </c>
      <c r="S76" s="256" t="s">
        <v>246</v>
      </c>
      <c r="T76" s="257" t="s">
        <v>247</v>
      </c>
      <c r="U76" s="226">
        <v>0.49717</v>
      </c>
      <c r="V76" s="226">
        <f>ROUND(E76*U76,2)</f>
        <v>4.97</v>
      </c>
      <c r="W76" s="226"/>
      <c r="X76" s="226" t="s">
        <v>248</v>
      </c>
      <c r="Y76" s="216"/>
      <c r="Z76" s="216"/>
      <c r="AA76" s="216"/>
      <c r="AB76" s="216"/>
      <c r="AC76" s="216"/>
      <c r="AD76" s="216"/>
      <c r="AE76" s="216"/>
      <c r="AF76" s="216"/>
      <c r="AG76" s="216" t="s">
        <v>249</v>
      </c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</row>
    <row r="77" spans="1:60" outlineLevel="1" x14ac:dyDescent="0.2">
      <c r="A77" s="251">
        <v>57</v>
      </c>
      <c r="B77" s="252" t="s">
        <v>1387</v>
      </c>
      <c r="C77" s="265" t="s">
        <v>1388</v>
      </c>
      <c r="D77" s="253" t="s">
        <v>639</v>
      </c>
      <c r="E77" s="254">
        <v>70</v>
      </c>
      <c r="F77" s="255"/>
      <c r="G77" s="256">
        <f>ROUND(E77*F77,2)</f>
        <v>0</v>
      </c>
      <c r="H77" s="255"/>
      <c r="I77" s="256">
        <f>ROUND(E77*H77,2)</f>
        <v>0</v>
      </c>
      <c r="J77" s="255"/>
      <c r="K77" s="256">
        <f>ROUND(E77*J77,2)</f>
        <v>0</v>
      </c>
      <c r="L77" s="256">
        <v>21</v>
      </c>
      <c r="M77" s="256">
        <f>G77*(1+L77/100)</f>
        <v>0</v>
      </c>
      <c r="N77" s="256">
        <v>1.1E-4</v>
      </c>
      <c r="O77" s="256">
        <f>ROUND(E77*N77,2)</f>
        <v>0.01</v>
      </c>
      <c r="P77" s="256">
        <v>0</v>
      </c>
      <c r="Q77" s="256">
        <f>ROUND(E77*P77,2)</f>
        <v>0</v>
      </c>
      <c r="R77" s="256" t="s">
        <v>201</v>
      </c>
      <c r="S77" s="256" t="s">
        <v>246</v>
      </c>
      <c r="T77" s="257" t="s">
        <v>247</v>
      </c>
      <c r="U77" s="226">
        <v>0.24399999999999999</v>
      </c>
      <c r="V77" s="226">
        <f>ROUND(E77*U77,2)</f>
        <v>17.079999999999998</v>
      </c>
      <c r="W77" s="226"/>
      <c r="X77" s="226" t="s">
        <v>248</v>
      </c>
      <c r="Y77" s="216"/>
      <c r="Z77" s="216"/>
      <c r="AA77" s="216"/>
      <c r="AB77" s="216"/>
      <c r="AC77" s="216"/>
      <c r="AD77" s="216"/>
      <c r="AE77" s="216"/>
      <c r="AF77" s="216"/>
      <c r="AG77" s="216" t="s">
        <v>249</v>
      </c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</row>
    <row r="78" spans="1:60" ht="22.5" outlineLevel="1" x14ac:dyDescent="0.2">
      <c r="A78" s="251">
        <v>58</v>
      </c>
      <c r="B78" s="252" t="s">
        <v>1389</v>
      </c>
      <c r="C78" s="265" t="s">
        <v>1390</v>
      </c>
      <c r="D78" s="253" t="s">
        <v>639</v>
      </c>
      <c r="E78" s="254">
        <v>15</v>
      </c>
      <c r="F78" s="255"/>
      <c r="G78" s="256">
        <f>ROUND(E78*F78,2)</f>
        <v>0</v>
      </c>
      <c r="H78" s="255"/>
      <c r="I78" s="256">
        <f>ROUND(E78*H78,2)</f>
        <v>0</v>
      </c>
      <c r="J78" s="255"/>
      <c r="K78" s="256">
        <f>ROUND(E78*J78,2)</f>
        <v>0</v>
      </c>
      <c r="L78" s="256">
        <v>21</v>
      </c>
      <c r="M78" s="256">
        <f>G78*(1+L78/100)</f>
        <v>0</v>
      </c>
      <c r="N78" s="256">
        <v>1.2999999999999999E-4</v>
      </c>
      <c r="O78" s="256">
        <f>ROUND(E78*N78,2)</f>
        <v>0</v>
      </c>
      <c r="P78" s="256">
        <v>0</v>
      </c>
      <c r="Q78" s="256">
        <f>ROUND(E78*P78,2)</f>
        <v>0</v>
      </c>
      <c r="R78" s="256" t="s">
        <v>201</v>
      </c>
      <c r="S78" s="256" t="s">
        <v>246</v>
      </c>
      <c r="T78" s="257" t="s">
        <v>1326</v>
      </c>
      <c r="U78" s="226">
        <v>0.35216999999999998</v>
      </c>
      <c r="V78" s="226">
        <f>ROUND(E78*U78,2)</f>
        <v>5.28</v>
      </c>
      <c r="W78" s="226"/>
      <c r="X78" s="226" t="s">
        <v>248</v>
      </c>
      <c r="Y78" s="216"/>
      <c r="Z78" s="216"/>
      <c r="AA78" s="216"/>
      <c r="AB78" s="216"/>
      <c r="AC78" s="216"/>
      <c r="AD78" s="216"/>
      <c r="AE78" s="216"/>
      <c r="AF78" s="216"/>
      <c r="AG78" s="216" t="s">
        <v>249</v>
      </c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</row>
    <row r="79" spans="1:60" x14ac:dyDescent="0.2">
      <c r="A79" s="231" t="s">
        <v>240</v>
      </c>
      <c r="B79" s="232" t="s">
        <v>195</v>
      </c>
      <c r="C79" s="260" t="s">
        <v>196</v>
      </c>
      <c r="D79" s="233"/>
      <c r="E79" s="234"/>
      <c r="F79" s="235"/>
      <c r="G79" s="235">
        <f>SUMIF(AG80:AG84,"&lt;&gt;NOR",G80:G84)</f>
        <v>0</v>
      </c>
      <c r="H79" s="235"/>
      <c r="I79" s="235">
        <f>SUM(I80:I84)</f>
        <v>0</v>
      </c>
      <c r="J79" s="235"/>
      <c r="K79" s="235">
        <f>SUM(K80:K84)</f>
        <v>0</v>
      </c>
      <c r="L79" s="235"/>
      <c r="M79" s="235">
        <f>SUM(M80:M84)</f>
        <v>0</v>
      </c>
      <c r="N79" s="235"/>
      <c r="O79" s="235">
        <f>SUM(O80:O84)</f>
        <v>0</v>
      </c>
      <c r="P79" s="235"/>
      <c r="Q79" s="235">
        <f>SUM(Q80:Q84)</f>
        <v>0</v>
      </c>
      <c r="R79" s="235"/>
      <c r="S79" s="235"/>
      <c r="T79" s="236"/>
      <c r="U79" s="230"/>
      <c r="V79" s="230">
        <f>SUM(V80:V84)</f>
        <v>115</v>
      </c>
      <c r="W79" s="230"/>
      <c r="X79" s="230"/>
      <c r="AG79" t="s">
        <v>241</v>
      </c>
    </row>
    <row r="80" spans="1:60" outlineLevel="1" x14ac:dyDescent="0.2">
      <c r="A80" s="241">
        <v>59</v>
      </c>
      <c r="B80" s="242" t="s">
        <v>1391</v>
      </c>
      <c r="C80" s="261" t="s">
        <v>1392</v>
      </c>
      <c r="D80" s="243" t="s">
        <v>1393</v>
      </c>
      <c r="E80" s="244">
        <v>15</v>
      </c>
      <c r="F80" s="245"/>
      <c r="G80" s="246">
        <f>ROUND(E80*F80,2)</f>
        <v>0</v>
      </c>
      <c r="H80" s="245"/>
      <c r="I80" s="246">
        <f>ROUND(E80*H80,2)</f>
        <v>0</v>
      </c>
      <c r="J80" s="245"/>
      <c r="K80" s="246">
        <f>ROUND(E80*J80,2)</f>
        <v>0</v>
      </c>
      <c r="L80" s="246">
        <v>21</v>
      </c>
      <c r="M80" s="246">
        <f>G80*(1+L80/100)</f>
        <v>0</v>
      </c>
      <c r="N80" s="246">
        <v>0</v>
      </c>
      <c r="O80" s="246">
        <f>ROUND(E80*N80,2)</f>
        <v>0</v>
      </c>
      <c r="P80" s="246">
        <v>0</v>
      </c>
      <c r="Q80" s="246">
        <f>ROUND(E80*P80,2)</f>
        <v>0</v>
      </c>
      <c r="R80" s="246"/>
      <c r="S80" s="246" t="s">
        <v>418</v>
      </c>
      <c r="T80" s="247" t="s">
        <v>1326</v>
      </c>
      <c r="U80" s="226">
        <v>1</v>
      </c>
      <c r="V80" s="226">
        <f>ROUND(E80*U80,2)</f>
        <v>15</v>
      </c>
      <c r="W80" s="226"/>
      <c r="X80" s="226" t="s">
        <v>248</v>
      </c>
      <c r="Y80" s="216"/>
      <c r="Z80" s="216"/>
      <c r="AA80" s="216"/>
      <c r="AB80" s="216"/>
      <c r="AC80" s="216"/>
      <c r="AD80" s="216"/>
      <c r="AE80" s="216"/>
      <c r="AF80" s="216"/>
      <c r="AG80" s="216" t="s">
        <v>249</v>
      </c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</row>
    <row r="81" spans="1:60" outlineLevel="1" x14ac:dyDescent="0.2">
      <c r="A81" s="223"/>
      <c r="B81" s="224"/>
      <c r="C81" s="266" t="s">
        <v>1394</v>
      </c>
      <c r="D81" s="258"/>
      <c r="E81" s="258"/>
      <c r="F81" s="258"/>
      <c r="G81" s="258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16"/>
      <c r="Z81" s="216"/>
      <c r="AA81" s="216"/>
      <c r="AB81" s="216"/>
      <c r="AC81" s="216"/>
      <c r="AD81" s="216"/>
      <c r="AE81" s="216"/>
      <c r="AF81" s="216"/>
      <c r="AG81" s="216" t="s">
        <v>284</v>
      </c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</row>
    <row r="82" spans="1:60" outlineLevel="1" x14ac:dyDescent="0.2">
      <c r="A82" s="251">
        <v>60</v>
      </c>
      <c r="B82" s="252" t="s">
        <v>1395</v>
      </c>
      <c r="C82" s="265" t="s">
        <v>1396</v>
      </c>
      <c r="D82" s="253" t="s">
        <v>1393</v>
      </c>
      <c r="E82" s="254">
        <v>20</v>
      </c>
      <c r="F82" s="255"/>
      <c r="G82" s="256">
        <f>ROUND(E82*F82,2)</f>
        <v>0</v>
      </c>
      <c r="H82" s="255"/>
      <c r="I82" s="256">
        <f>ROUND(E82*H82,2)</f>
        <v>0</v>
      </c>
      <c r="J82" s="255"/>
      <c r="K82" s="256">
        <f>ROUND(E82*J82,2)</f>
        <v>0</v>
      </c>
      <c r="L82" s="256">
        <v>21</v>
      </c>
      <c r="M82" s="256">
        <f>G82*(1+L82/100)</f>
        <v>0</v>
      </c>
      <c r="N82" s="256">
        <v>0</v>
      </c>
      <c r="O82" s="256">
        <f>ROUND(E82*N82,2)</f>
        <v>0</v>
      </c>
      <c r="P82" s="256">
        <v>0</v>
      </c>
      <c r="Q82" s="256">
        <f>ROUND(E82*P82,2)</f>
        <v>0</v>
      </c>
      <c r="R82" s="256"/>
      <c r="S82" s="256" t="s">
        <v>418</v>
      </c>
      <c r="T82" s="257" t="s">
        <v>419</v>
      </c>
      <c r="U82" s="226">
        <v>1</v>
      </c>
      <c r="V82" s="226">
        <f>ROUND(E82*U82,2)</f>
        <v>20</v>
      </c>
      <c r="W82" s="226"/>
      <c r="X82" s="226" t="s">
        <v>248</v>
      </c>
      <c r="Y82" s="216"/>
      <c r="Z82" s="216"/>
      <c r="AA82" s="216"/>
      <c r="AB82" s="216"/>
      <c r="AC82" s="216"/>
      <c r="AD82" s="216"/>
      <c r="AE82" s="216"/>
      <c r="AF82" s="216"/>
      <c r="AG82" s="216" t="s">
        <v>249</v>
      </c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</row>
    <row r="83" spans="1:60" outlineLevel="1" x14ac:dyDescent="0.2">
      <c r="A83" s="251">
        <v>61</v>
      </c>
      <c r="B83" s="252" t="s">
        <v>1397</v>
      </c>
      <c r="C83" s="265" t="s">
        <v>1398</v>
      </c>
      <c r="D83" s="253" t="s">
        <v>1393</v>
      </c>
      <c r="E83" s="254">
        <v>60</v>
      </c>
      <c r="F83" s="255"/>
      <c r="G83" s="256">
        <f>ROUND(E83*F83,2)</f>
        <v>0</v>
      </c>
      <c r="H83" s="255"/>
      <c r="I83" s="256">
        <f>ROUND(E83*H83,2)</f>
        <v>0</v>
      </c>
      <c r="J83" s="255"/>
      <c r="K83" s="256">
        <f>ROUND(E83*J83,2)</f>
        <v>0</v>
      </c>
      <c r="L83" s="256">
        <v>21</v>
      </c>
      <c r="M83" s="256">
        <f>G83*(1+L83/100)</f>
        <v>0</v>
      </c>
      <c r="N83" s="256">
        <v>0</v>
      </c>
      <c r="O83" s="256">
        <f>ROUND(E83*N83,2)</f>
        <v>0</v>
      </c>
      <c r="P83" s="256">
        <v>0</v>
      </c>
      <c r="Q83" s="256">
        <f>ROUND(E83*P83,2)</f>
        <v>0</v>
      </c>
      <c r="R83" s="256"/>
      <c r="S83" s="256" t="s">
        <v>418</v>
      </c>
      <c r="T83" s="257" t="s">
        <v>419</v>
      </c>
      <c r="U83" s="226">
        <v>1</v>
      </c>
      <c r="V83" s="226">
        <f>ROUND(E83*U83,2)</f>
        <v>60</v>
      </c>
      <c r="W83" s="226"/>
      <c r="X83" s="226" t="s">
        <v>248</v>
      </c>
      <c r="Y83" s="216"/>
      <c r="Z83" s="216"/>
      <c r="AA83" s="216"/>
      <c r="AB83" s="216"/>
      <c r="AC83" s="216"/>
      <c r="AD83" s="216"/>
      <c r="AE83" s="216"/>
      <c r="AF83" s="216"/>
      <c r="AG83" s="216" t="s">
        <v>249</v>
      </c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</row>
    <row r="84" spans="1:60" outlineLevel="1" x14ac:dyDescent="0.2">
      <c r="A84" s="251">
        <v>62</v>
      </c>
      <c r="B84" s="252" t="s">
        <v>1399</v>
      </c>
      <c r="C84" s="265" t="s">
        <v>1400</v>
      </c>
      <c r="D84" s="253" t="s">
        <v>1393</v>
      </c>
      <c r="E84" s="254">
        <v>20</v>
      </c>
      <c r="F84" s="255"/>
      <c r="G84" s="256">
        <f>ROUND(E84*F84,2)</f>
        <v>0</v>
      </c>
      <c r="H84" s="255"/>
      <c r="I84" s="256">
        <f>ROUND(E84*H84,2)</f>
        <v>0</v>
      </c>
      <c r="J84" s="255"/>
      <c r="K84" s="256">
        <f>ROUND(E84*J84,2)</f>
        <v>0</v>
      </c>
      <c r="L84" s="256">
        <v>21</v>
      </c>
      <c r="M84" s="256">
        <f>G84*(1+L84/100)</f>
        <v>0</v>
      </c>
      <c r="N84" s="256">
        <v>0</v>
      </c>
      <c r="O84" s="256">
        <f>ROUND(E84*N84,2)</f>
        <v>0</v>
      </c>
      <c r="P84" s="256">
        <v>0</v>
      </c>
      <c r="Q84" s="256">
        <f>ROUND(E84*P84,2)</f>
        <v>0</v>
      </c>
      <c r="R84" s="256"/>
      <c r="S84" s="256" t="s">
        <v>246</v>
      </c>
      <c r="T84" s="257" t="s">
        <v>1326</v>
      </c>
      <c r="U84" s="226">
        <v>1</v>
      </c>
      <c r="V84" s="226">
        <f>ROUND(E84*U84,2)</f>
        <v>20</v>
      </c>
      <c r="W84" s="226"/>
      <c r="X84" s="226" t="s">
        <v>248</v>
      </c>
      <c r="Y84" s="216"/>
      <c r="Z84" s="216"/>
      <c r="AA84" s="216"/>
      <c r="AB84" s="216"/>
      <c r="AC84" s="216"/>
      <c r="AD84" s="216"/>
      <c r="AE84" s="216"/>
      <c r="AF84" s="216"/>
      <c r="AG84" s="216" t="s">
        <v>249</v>
      </c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</row>
    <row r="85" spans="1:60" x14ac:dyDescent="0.2">
      <c r="A85" s="231" t="s">
        <v>240</v>
      </c>
      <c r="B85" s="232" t="s">
        <v>197</v>
      </c>
      <c r="C85" s="260" t="s">
        <v>198</v>
      </c>
      <c r="D85" s="233"/>
      <c r="E85" s="234"/>
      <c r="F85" s="235"/>
      <c r="G85" s="235">
        <f>SUMIF(AG86:AG105,"&lt;&gt;NOR",G86:G105)</f>
        <v>0</v>
      </c>
      <c r="H85" s="235"/>
      <c r="I85" s="235">
        <f>SUM(I86:I105)</f>
        <v>0</v>
      </c>
      <c r="J85" s="235"/>
      <c r="K85" s="235">
        <f>SUM(K86:K105)</f>
        <v>0</v>
      </c>
      <c r="L85" s="235"/>
      <c r="M85" s="235">
        <f>SUM(M86:M105)</f>
        <v>0</v>
      </c>
      <c r="N85" s="235"/>
      <c r="O85" s="235">
        <f>SUM(O86:O105)</f>
        <v>0</v>
      </c>
      <c r="P85" s="235"/>
      <c r="Q85" s="235">
        <f>SUM(Q86:Q105)</f>
        <v>0</v>
      </c>
      <c r="R85" s="235"/>
      <c r="S85" s="235"/>
      <c r="T85" s="236"/>
      <c r="U85" s="230"/>
      <c r="V85" s="230">
        <f>SUM(V86:V105)</f>
        <v>11.24</v>
      </c>
      <c r="W85" s="230"/>
      <c r="X85" s="230"/>
      <c r="AG85" t="s">
        <v>241</v>
      </c>
    </row>
    <row r="86" spans="1:60" ht="22.5" outlineLevel="1" x14ac:dyDescent="0.2">
      <c r="A86" s="251">
        <v>63</v>
      </c>
      <c r="B86" s="252" t="s">
        <v>1401</v>
      </c>
      <c r="C86" s="265" t="s">
        <v>1402</v>
      </c>
      <c r="D86" s="253" t="s">
        <v>639</v>
      </c>
      <c r="E86" s="254">
        <v>1</v>
      </c>
      <c r="F86" s="255"/>
      <c r="G86" s="256">
        <f>ROUND(E86*F86,2)</f>
        <v>0</v>
      </c>
      <c r="H86" s="255"/>
      <c r="I86" s="256">
        <f>ROUND(E86*H86,2)</f>
        <v>0</v>
      </c>
      <c r="J86" s="255"/>
      <c r="K86" s="256">
        <f>ROUND(E86*J86,2)</f>
        <v>0</v>
      </c>
      <c r="L86" s="256">
        <v>21</v>
      </c>
      <c r="M86" s="256">
        <f>G86*(1+L86/100)</f>
        <v>0</v>
      </c>
      <c r="N86" s="256">
        <v>0</v>
      </c>
      <c r="O86" s="256">
        <f>ROUND(E86*N86,2)</f>
        <v>0</v>
      </c>
      <c r="P86" s="256">
        <v>0</v>
      </c>
      <c r="Q86" s="256">
        <f>ROUND(E86*P86,2)</f>
        <v>0</v>
      </c>
      <c r="R86" s="256"/>
      <c r="S86" s="256" t="s">
        <v>418</v>
      </c>
      <c r="T86" s="257" t="s">
        <v>419</v>
      </c>
      <c r="U86" s="226">
        <v>0</v>
      </c>
      <c r="V86" s="226">
        <f>ROUND(E86*U86,2)</f>
        <v>0</v>
      </c>
      <c r="W86" s="226"/>
      <c r="X86" s="226" t="s">
        <v>317</v>
      </c>
      <c r="Y86" s="216"/>
      <c r="Z86" s="216"/>
      <c r="AA86" s="216"/>
      <c r="AB86" s="216"/>
      <c r="AC86" s="216"/>
      <c r="AD86" s="216"/>
      <c r="AE86" s="216"/>
      <c r="AF86" s="216"/>
      <c r="AG86" s="216" t="s">
        <v>318</v>
      </c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</row>
    <row r="87" spans="1:60" ht="22.5" outlineLevel="1" x14ac:dyDescent="0.2">
      <c r="A87" s="251">
        <v>64</v>
      </c>
      <c r="B87" s="252" t="s">
        <v>1403</v>
      </c>
      <c r="C87" s="265" t="s">
        <v>1404</v>
      </c>
      <c r="D87" s="253" t="s">
        <v>639</v>
      </c>
      <c r="E87" s="254">
        <v>1</v>
      </c>
      <c r="F87" s="255"/>
      <c r="G87" s="256">
        <f>ROUND(E87*F87,2)</f>
        <v>0</v>
      </c>
      <c r="H87" s="255"/>
      <c r="I87" s="256">
        <f>ROUND(E87*H87,2)</f>
        <v>0</v>
      </c>
      <c r="J87" s="255"/>
      <c r="K87" s="256">
        <f>ROUND(E87*J87,2)</f>
        <v>0</v>
      </c>
      <c r="L87" s="256">
        <v>21</v>
      </c>
      <c r="M87" s="256">
        <f>G87*(1+L87/100)</f>
        <v>0</v>
      </c>
      <c r="N87" s="256">
        <v>0</v>
      </c>
      <c r="O87" s="256">
        <f>ROUND(E87*N87,2)</f>
        <v>0</v>
      </c>
      <c r="P87" s="256">
        <v>0</v>
      </c>
      <c r="Q87" s="256">
        <f>ROUND(E87*P87,2)</f>
        <v>0</v>
      </c>
      <c r="R87" s="256"/>
      <c r="S87" s="256" t="s">
        <v>418</v>
      </c>
      <c r="T87" s="257" t="s">
        <v>1405</v>
      </c>
      <c r="U87" s="226">
        <v>0</v>
      </c>
      <c r="V87" s="226">
        <f>ROUND(E87*U87,2)</f>
        <v>0</v>
      </c>
      <c r="W87" s="226"/>
      <c r="X87" s="226" t="s">
        <v>317</v>
      </c>
      <c r="Y87" s="216"/>
      <c r="Z87" s="216"/>
      <c r="AA87" s="216"/>
      <c r="AB87" s="216"/>
      <c r="AC87" s="216"/>
      <c r="AD87" s="216"/>
      <c r="AE87" s="216"/>
      <c r="AF87" s="216"/>
      <c r="AG87" s="216" t="s">
        <v>318</v>
      </c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</row>
    <row r="88" spans="1:60" outlineLevel="1" x14ac:dyDescent="0.2">
      <c r="A88" s="251">
        <v>65</v>
      </c>
      <c r="B88" s="252" t="s">
        <v>1406</v>
      </c>
      <c r="C88" s="265" t="s">
        <v>1407</v>
      </c>
      <c r="D88" s="253" t="s">
        <v>639</v>
      </c>
      <c r="E88" s="254">
        <v>1</v>
      </c>
      <c r="F88" s="255"/>
      <c r="G88" s="256">
        <f>ROUND(E88*F88,2)</f>
        <v>0</v>
      </c>
      <c r="H88" s="255"/>
      <c r="I88" s="256">
        <f>ROUND(E88*H88,2)</f>
        <v>0</v>
      </c>
      <c r="J88" s="255"/>
      <c r="K88" s="256">
        <f>ROUND(E88*J88,2)</f>
        <v>0</v>
      </c>
      <c r="L88" s="256">
        <v>21</v>
      </c>
      <c r="M88" s="256">
        <f>G88*(1+L88/100)</f>
        <v>0</v>
      </c>
      <c r="N88" s="256">
        <v>0</v>
      </c>
      <c r="O88" s="256">
        <f>ROUND(E88*N88,2)</f>
        <v>0</v>
      </c>
      <c r="P88" s="256">
        <v>0</v>
      </c>
      <c r="Q88" s="256">
        <f>ROUND(E88*P88,2)</f>
        <v>0</v>
      </c>
      <c r="R88" s="256"/>
      <c r="S88" s="256" t="s">
        <v>418</v>
      </c>
      <c r="T88" s="257" t="s">
        <v>419</v>
      </c>
      <c r="U88" s="226">
        <v>0</v>
      </c>
      <c r="V88" s="226">
        <f>ROUND(E88*U88,2)</f>
        <v>0</v>
      </c>
      <c r="W88" s="226"/>
      <c r="X88" s="226" t="s">
        <v>317</v>
      </c>
      <c r="Y88" s="216"/>
      <c r="Z88" s="216"/>
      <c r="AA88" s="216"/>
      <c r="AB88" s="216"/>
      <c r="AC88" s="216"/>
      <c r="AD88" s="216"/>
      <c r="AE88" s="216"/>
      <c r="AF88" s="216"/>
      <c r="AG88" s="216" t="s">
        <v>318</v>
      </c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</row>
    <row r="89" spans="1:60" outlineLevel="1" x14ac:dyDescent="0.2">
      <c r="A89" s="251">
        <v>66</v>
      </c>
      <c r="B89" s="252" t="s">
        <v>1408</v>
      </c>
      <c r="C89" s="265" t="s">
        <v>1409</v>
      </c>
      <c r="D89" s="253" t="s">
        <v>639</v>
      </c>
      <c r="E89" s="254">
        <v>1</v>
      </c>
      <c r="F89" s="255"/>
      <c r="G89" s="256">
        <f>ROUND(E89*F89,2)</f>
        <v>0</v>
      </c>
      <c r="H89" s="255"/>
      <c r="I89" s="256">
        <f>ROUND(E89*H89,2)</f>
        <v>0</v>
      </c>
      <c r="J89" s="255"/>
      <c r="K89" s="256">
        <f>ROUND(E89*J89,2)</f>
        <v>0</v>
      </c>
      <c r="L89" s="256">
        <v>21</v>
      </c>
      <c r="M89" s="256">
        <f>G89*(1+L89/100)</f>
        <v>0</v>
      </c>
      <c r="N89" s="256">
        <v>0</v>
      </c>
      <c r="O89" s="256">
        <f>ROUND(E89*N89,2)</f>
        <v>0</v>
      </c>
      <c r="P89" s="256">
        <v>0</v>
      </c>
      <c r="Q89" s="256">
        <f>ROUND(E89*P89,2)</f>
        <v>0</v>
      </c>
      <c r="R89" s="256"/>
      <c r="S89" s="256" t="s">
        <v>418</v>
      </c>
      <c r="T89" s="257" t="s">
        <v>419</v>
      </c>
      <c r="U89" s="226">
        <v>0</v>
      </c>
      <c r="V89" s="226">
        <f>ROUND(E89*U89,2)</f>
        <v>0</v>
      </c>
      <c r="W89" s="226"/>
      <c r="X89" s="226" t="s">
        <v>317</v>
      </c>
      <c r="Y89" s="216"/>
      <c r="Z89" s="216"/>
      <c r="AA89" s="216"/>
      <c r="AB89" s="216"/>
      <c r="AC89" s="216"/>
      <c r="AD89" s="216"/>
      <c r="AE89" s="216"/>
      <c r="AF89" s="216"/>
      <c r="AG89" s="216" t="s">
        <v>318</v>
      </c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</row>
    <row r="90" spans="1:60" outlineLevel="1" x14ac:dyDescent="0.2">
      <c r="A90" s="251">
        <v>67</v>
      </c>
      <c r="B90" s="252" t="s">
        <v>1410</v>
      </c>
      <c r="C90" s="265" t="s">
        <v>1411</v>
      </c>
      <c r="D90" s="253" t="s">
        <v>1152</v>
      </c>
      <c r="E90" s="254">
        <v>1</v>
      </c>
      <c r="F90" s="255"/>
      <c r="G90" s="256">
        <f>ROUND(E90*F90,2)</f>
        <v>0</v>
      </c>
      <c r="H90" s="255"/>
      <c r="I90" s="256">
        <f>ROUND(E90*H90,2)</f>
        <v>0</v>
      </c>
      <c r="J90" s="255"/>
      <c r="K90" s="256">
        <f>ROUND(E90*J90,2)</f>
        <v>0</v>
      </c>
      <c r="L90" s="256">
        <v>21</v>
      </c>
      <c r="M90" s="256">
        <f>G90*(1+L90/100)</f>
        <v>0</v>
      </c>
      <c r="N90" s="256">
        <v>0</v>
      </c>
      <c r="O90" s="256">
        <f>ROUND(E90*N90,2)</f>
        <v>0</v>
      </c>
      <c r="P90" s="256">
        <v>0</v>
      </c>
      <c r="Q90" s="256">
        <f>ROUND(E90*P90,2)</f>
        <v>0</v>
      </c>
      <c r="R90" s="256"/>
      <c r="S90" s="256" t="s">
        <v>418</v>
      </c>
      <c r="T90" s="257" t="s">
        <v>419</v>
      </c>
      <c r="U90" s="226">
        <v>0</v>
      </c>
      <c r="V90" s="226">
        <f>ROUND(E90*U90,2)</f>
        <v>0</v>
      </c>
      <c r="W90" s="226"/>
      <c r="X90" s="226" t="s">
        <v>317</v>
      </c>
      <c r="Y90" s="216"/>
      <c r="Z90" s="216"/>
      <c r="AA90" s="216"/>
      <c r="AB90" s="216"/>
      <c r="AC90" s="216"/>
      <c r="AD90" s="216"/>
      <c r="AE90" s="216"/>
      <c r="AF90" s="216"/>
      <c r="AG90" s="216" t="s">
        <v>318</v>
      </c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</row>
    <row r="91" spans="1:60" ht="33.75" outlineLevel="1" x14ac:dyDescent="0.2">
      <c r="A91" s="251">
        <v>68</v>
      </c>
      <c r="B91" s="252" t="s">
        <v>1412</v>
      </c>
      <c r="C91" s="265" t="s">
        <v>1413</v>
      </c>
      <c r="D91" s="253" t="s">
        <v>639</v>
      </c>
      <c r="E91" s="254">
        <v>1</v>
      </c>
      <c r="F91" s="255"/>
      <c r="G91" s="256">
        <f>ROUND(E91*F91,2)</f>
        <v>0</v>
      </c>
      <c r="H91" s="255"/>
      <c r="I91" s="256">
        <f>ROUND(E91*H91,2)</f>
        <v>0</v>
      </c>
      <c r="J91" s="255"/>
      <c r="K91" s="256">
        <f>ROUND(E91*J91,2)</f>
        <v>0</v>
      </c>
      <c r="L91" s="256">
        <v>21</v>
      </c>
      <c r="M91" s="256">
        <f>G91*(1+L91/100)</f>
        <v>0</v>
      </c>
      <c r="N91" s="256">
        <v>1.2999999999999999E-4</v>
      </c>
      <c r="O91" s="256">
        <f>ROUND(E91*N91,2)</f>
        <v>0</v>
      </c>
      <c r="P91" s="256">
        <v>0</v>
      </c>
      <c r="Q91" s="256">
        <f>ROUND(E91*P91,2)</f>
        <v>0</v>
      </c>
      <c r="R91" s="256" t="s">
        <v>316</v>
      </c>
      <c r="S91" s="256" t="s">
        <v>246</v>
      </c>
      <c r="T91" s="257" t="s">
        <v>1326</v>
      </c>
      <c r="U91" s="226">
        <v>0</v>
      </c>
      <c r="V91" s="226">
        <f>ROUND(E91*U91,2)</f>
        <v>0</v>
      </c>
      <c r="W91" s="226"/>
      <c r="X91" s="226" t="s">
        <v>317</v>
      </c>
      <c r="Y91" s="216"/>
      <c r="Z91" s="216"/>
      <c r="AA91" s="216"/>
      <c r="AB91" s="216"/>
      <c r="AC91" s="216"/>
      <c r="AD91" s="216"/>
      <c r="AE91" s="216"/>
      <c r="AF91" s="216"/>
      <c r="AG91" s="216" t="s">
        <v>318</v>
      </c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</row>
    <row r="92" spans="1:60" ht="22.5" outlineLevel="1" x14ac:dyDescent="0.2">
      <c r="A92" s="251">
        <v>69</v>
      </c>
      <c r="B92" s="252" t="s">
        <v>1342</v>
      </c>
      <c r="C92" s="265" t="s">
        <v>1343</v>
      </c>
      <c r="D92" s="253" t="s">
        <v>639</v>
      </c>
      <c r="E92" s="254">
        <v>5</v>
      </c>
      <c r="F92" s="255"/>
      <c r="G92" s="256">
        <f>ROUND(E92*F92,2)</f>
        <v>0</v>
      </c>
      <c r="H92" s="255"/>
      <c r="I92" s="256">
        <f>ROUND(E92*H92,2)</f>
        <v>0</v>
      </c>
      <c r="J92" s="255"/>
      <c r="K92" s="256">
        <f>ROUND(E92*J92,2)</f>
        <v>0</v>
      </c>
      <c r="L92" s="256">
        <v>21</v>
      </c>
      <c r="M92" s="256">
        <f>G92*(1+L92/100)</f>
        <v>0</v>
      </c>
      <c r="N92" s="256">
        <v>1.8000000000000001E-4</v>
      </c>
      <c r="O92" s="256">
        <f>ROUND(E92*N92,2)</f>
        <v>0</v>
      </c>
      <c r="P92" s="256">
        <v>0</v>
      </c>
      <c r="Q92" s="256">
        <f>ROUND(E92*P92,2)</f>
        <v>0</v>
      </c>
      <c r="R92" s="256" t="s">
        <v>316</v>
      </c>
      <c r="S92" s="256" t="s">
        <v>246</v>
      </c>
      <c r="T92" s="257" t="s">
        <v>247</v>
      </c>
      <c r="U92" s="226">
        <v>0</v>
      </c>
      <c r="V92" s="226">
        <f>ROUND(E92*U92,2)</f>
        <v>0</v>
      </c>
      <c r="W92" s="226"/>
      <c r="X92" s="226" t="s">
        <v>317</v>
      </c>
      <c r="Y92" s="216"/>
      <c r="Z92" s="216"/>
      <c r="AA92" s="216"/>
      <c r="AB92" s="216"/>
      <c r="AC92" s="216"/>
      <c r="AD92" s="216"/>
      <c r="AE92" s="216"/>
      <c r="AF92" s="216"/>
      <c r="AG92" s="216" t="s">
        <v>318</v>
      </c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</row>
    <row r="93" spans="1:60" ht="22.5" outlineLevel="1" x14ac:dyDescent="0.2">
      <c r="A93" s="251">
        <v>70</v>
      </c>
      <c r="B93" s="252" t="s">
        <v>1414</v>
      </c>
      <c r="C93" s="265" t="s">
        <v>1415</v>
      </c>
      <c r="D93" s="253" t="s">
        <v>639</v>
      </c>
      <c r="E93" s="254">
        <v>2</v>
      </c>
      <c r="F93" s="255"/>
      <c r="G93" s="256">
        <f>ROUND(E93*F93,2)</f>
        <v>0</v>
      </c>
      <c r="H93" s="255"/>
      <c r="I93" s="256">
        <f>ROUND(E93*H93,2)</f>
        <v>0</v>
      </c>
      <c r="J93" s="255"/>
      <c r="K93" s="256">
        <f>ROUND(E93*J93,2)</f>
        <v>0</v>
      </c>
      <c r="L93" s="256">
        <v>21</v>
      </c>
      <c r="M93" s="256">
        <f>G93*(1+L93/100)</f>
        <v>0</v>
      </c>
      <c r="N93" s="256">
        <v>5.0000000000000001E-4</v>
      </c>
      <c r="O93" s="256">
        <f>ROUND(E93*N93,2)</f>
        <v>0</v>
      </c>
      <c r="P93" s="256">
        <v>0</v>
      </c>
      <c r="Q93" s="256">
        <f>ROUND(E93*P93,2)</f>
        <v>0</v>
      </c>
      <c r="R93" s="256" t="s">
        <v>316</v>
      </c>
      <c r="S93" s="256" t="s">
        <v>246</v>
      </c>
      <c r="T93" s="257" t="s">
        <v>247</v>
      </c>
      <c r="U93" s="226">
        <v>0</v>
      </c>
      <c r="V93" s="226">
        <f>ROUND(E93*U93,2)</f>
        <v>0</v>
      </c>
      <c r="W93" s="226"/>
      <c r="X93" s="226" t="s">
        <v>317</v>
      </c>
      <c r="Y93" s="216"/>
      <c r="Z93" s="216"/>
      <c r="AA93" s="216"/>
      <c r="AB93" s="216"/>
      <c r="AC93" s="216"/>
      <c r="AD93" s="216"/>
      <c r="AE93" s="216"/>
      <c r="AF93" s="216"/>
      <c r="AG93" s="216" t="s">
        <v>318</v>
      </c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</row>
    <row r="94" spans="1:60" ht="22.5" outlineLevel="1" x14ac:dyDescent="0.2">
      <c r="A94" s="251">
        <v>71</v>
      </c>
      <c r="B94" s="252" t="s">
        <v>1416</v>
      </c>
      <c r="C94" s="265" t="s">
        <v>1417</v>
      </c>
      <c r="D94" s="253" t="s">
        <v>639</v>
      </c>
      <c r="E94" s="254">
        <v>1</v>
      </c>
      <c r="F94" s="255"/>
      <c r="G94" s="256">
        <f>ROUND(E94*F94,2)</f>
        <v>0</v>
      </c>
      <c r="H94" s="255"/>
      <c r="I94" s="256">
        <f>ROUND(E94*H94,2)</f>
        <v>0</v>
      </c>
      <c r="J94" s="255"/>
      <c r="K94" s="256">
        <f>ROUND(E94*J94,2)</f>
        <v>0</v>
      </c>
      <c r="L94" s="256">
        <v>21</v>
      </c>
      <c r="M94" s="256">
        <f>G94*(1+L94/100)</f>
        <v>0</v>
      </c>
      <c r="N94" s="256">
        <v>5.0000000000000001E-4</v>
      </c>
      <c r="O94" s="256">
        <f>ROUND(E94*N94,2)</f>
        <v>0</v>
      </c>
      <c r="P94" s="256">
        <v>0</v>
      </c>
      <c r="Q94" s="256">
        <f>ROUND(E94*P94,2)</f>
        <v>0</v>
      </c>
      <c r="R94" s="256" t="s">
        <v>316</v>
      </c>
      <c r="S94" s="256" t="s">
        <v>246</v>
      </c>
      <c r="T94" s="257" t="s">
        <v>247</v>
      </c>
      <c r="U94" s="226">
        <v>0</v>
      </c>
      <c r="V94" s="226">
        <f>ROUND(E94*U94,2)</f>
        <v>0</v>
      </c>
      <c r="W94" s="226"/>
      <c r="X94" s="226" t="s">
        <v>317</v>
      </c>
      <c r="Y94" s="216"/>
      <c r="Z94" s="216"/>
      <c r="AA94" s="216"/>
      <c r="AB94" s="216"/>
      <c r="AC94" s="216"/>
      <c r="AD94" s="216"/>
      <c r="AE94" s="216"/>
      <c r="AF94" s="216"/>
      <c r="AG94" s="216" t="s">
        <v>318</v>
      </c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</row>
    <row r="95" spans="1:60" ht="22.5" outlineLevel="1" x14ac:dyDescent="0.2">
      <c r="A95" s="251">
        <v>72</v>
      </c>
      <c r="B95" s="252" t="s">
        <v>1418</v>
      </c>
      <c r="C95" s="265" t="s">
        <v>1419</v>
      </c>
      <c r="D95" s="253" t="s">
        <v>639</v>
      </c>
      <c r="E95" s="254">
        <v>1</v>
      </c>
      <c r="F95" s="255"/>
      <c r="G95" s="256">
        <f>ROUND(E95*F95,2)</f>
        <v>0</v>
      </c>
      <c r="H95" s="255"/>
      <c r="I95" s="256">
        <f>ROUND(E95*H95,2)</f>
        <v>0</v>
      </c>
      <c r="J95" s="255"/>
      <c r="K95" s="256">
        <f>ROUND(E95*J95,2)</f>
        <v>0</v>
      </c>
      <c r="L95" s="256">
        <v>21</v>
      </c>
      <c r="M95" s="256">
        <f>G95*(1+L95/100)</f>
        <v>0</v>
      </c>
      <c r="N95" s="256">
        <v>0</v>
      </c>
      <c r="O95" s="256">
        <f>ROUND(E95*N95,2)</f>
        <v>0</v>
      </c>
      <c r="P95" s="256">
        <v>0</v>
      </c>
      <c r="Q95" s="256">
        <f>ROUND(E95*P95,2)</f>
        <v>0</v>
      </c>
      <c r="R95" s="256"/>
      <c r="S95" s="256" t="s">
        <v>418</v>
      </c>
      <c r="T95" s="257" t="s">
        <v>1405</v>
      </c>
      <c r="U95" s="226">
        <v>0</v>
      </c>
      <c r="V95" s="226">
        <f>ROUND(E95*U95,2)</f>
        <v>0</v>
      </c>
      <c r="W95" s="226"/>
      <c r="X95" s="226" t="s">
        <v>317</v>
      </c>
      <c r="Y95" s="216"/>
      <c r="Z95" s="216"/>
      <c r="AA95" s="216"/>
      <c r="AB95" s="216"/>
      <c r="AC95" s="216"/>
      <c r="AD95" s="216"/>
      <c r="AE95" s="216"/>
      <c r="AF95" s="216"/>
      <c r="AG95" s="216" t="s">
        <v>318</v>
      </c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</row>
    <row r="96" spans="1:60" ht="22.5" outlineLevel="1" x14ac:dyDescent="0.2">
      <c r="A96" s="251">
        <v>73</v>
      </c>
      <c r="B96" s="252" t="s">
        <v>1420</v>
      </c>
      <c r="C96" s="265" t="s">
        <v>1421</v>
      </c>
      <c r="D96" s="253" t="s">
        <v>639</v>
      </c>
      <c r="E96" s="254">
        <v>4</v>
      </c>
      <c r="F96" s="255"/>
      <c r="G96" s="256">
        <f>ROUND(E96*F96,2)</f>
        <v>0</v>
      </c>
      <c r="H96" s="255"/>
      <c r="I96" s="256">
        <f>ROUND(E96*H96,2)</f>
        <v>0</v>
      </c>
      <c r="J96" s="255"/>
      <c r="K96" s="256">
        <f>ROUND(E96*J96,2)</f>
        <v>0</v>
      </c>
      <c r="L96" s="256">
        <v>21</v>
      </c>
      <c r="M96" s="256">
        <f>G96*(1+L96/100)</f>
        <v>0</v>
      </c>
      <c r="N96" s="256">
        <v>0</v>
      </c>
      <c r="O96" s="256">
        <f>ROUND(E96*N96,2)</f>
        <v>0</v>
      </c>
      <c r="P96" s="256">
        <v>0</v>
      </c>
      <c r="Q96" s="256">
        <f>ROUND(E96*P96,2)</f>
        <v>0</v>
      </c>
      <c r="R96" s="256"/>
      <c r="S96" s="256" t="s">
        <v>418</v>
      </c>
      <c r="T96" s="257" t="s">
        <v>1405</v>
      </c>
      <c r="U96" s="226">
        <v>0</v>
      </c>
      <c r="V96" s="226">
        <f>ROUND(E96*U96,2)</f>
        <v>0</v>
      </c>
      <c r="W96" s="226"/>
      <c r="X96" s="226" t="s">
        <v>317</v>
      </c>
      <c r="Y96" s="216"/>
      <c r="Z96" s="216"/>
      <c r="AA96" s="216"/>
      <c r="AB96" s="216"/>
      <c r="AC96" s="216"/>
      <c r="AD96" s="216"/>
      <c r="AE96" s="216"/>
      <c r="AF96" s="216"/>
      <c r="AG96" s="216" t="s">
        <v>318</v>
      </c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</row>
    <row r="97" spans="1:60" outlineLevel="1" x14ac:dyDescent="0.2">
      <c r="A97" s="241">
        <v>74</v>
      </c>
      <c r="B97" s="242" t="s">
        <v>1422</v>
      </c>
      <c r="C97" s="261" t="s">
        <v>1423</v>
      </c>
      <c r="D97" s="243" t="s">
        <v>639</v>
      </c>
      <c r="E97" s="244">
        <v>1</v>
      </c>
      <c r="F97" s="245"/>
      <c r="G97" s="246">
        <f>ROUND(E97*F97,2)</f>
        <v>0</v>
      </c>
      <c r="H97" s="245"/>
      <c r="I97" s="246">
        <f>ROUND(E97*H97,2)</f>
        <v>0</v>
      </c>
      <c r="J97" s="245"/>
      <c r="K97" s="246">
        <f>ROUND(E97*J97,2)</f>
        <v>0</v>
      </c>
      <c r="L97" s="246">
        <v>21</v>
      </c>
      <c r="M97" s="246">
        <f>G97*(1+L97/100)</f>
        <v>0</v>
      </c>
      <c r="N97" s="246">
        <v>0</v>
      </c>
      <c r="O97" s="246">
        <f>ROUND(E97*N97,2)</f>
        <v>0</v>
      </c>
      <c r="P97" s="246">
        <v>0</v>
      </c>
      <c r="Q97" s="246">
        <f>ROUND(E97*P97,2)</f>
        <v>0</v>
      </c>
      <c r="R97" s="246" t="s">
        <v>201</v>
      </c>
      <c r="S97" s="246" t="s">
        <v>246</v>
      </c>
      <c r="T97" s="247" t="s">
        <v>247</v>
      </c>
      <c r="U97" s="226">
        <v>1</v>
      </c>
      <c r="V97" s="226">
        <f>ROUND(E97*U97,2)</f>
        <v>1</v>
      </c>
      <c r="W97" s="226"/>
      <c r="X97" s="226" t="s">
        <v>248</v>
      </c>
      <c r="Y97" s="216"/>
      <c r="Z97" s="216"/>
      <c r="AA97" s="216"/>
      <c r="AB97" s="216"/>
      <c r="AC97" s="216"/>
      <c r="AD97" s="216"/>
      <c r="AE97" s="216"/>
      <c r="AF97" s="216"/>
      <c r="AG97" s="216" t="s">
        <v>249</v>
      </c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</row>
    <row r="98" spans="1:60" ht="22.5" outlineLevel="1" x14ac:dyDescent="0.2">
      <c r="A98" s="223"/>
      <c r="B98" s="224"/>
      <c r="C98" s="262" t="s">
        <v>1424</v>
      </c>
      <c r="D98" s="249"/>
      <c r="E98" s="249"/>
      <c r="F98" s="249"/>
      <c r="G98" s="249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16"/>
      <c r="Z98" s="216"/>
      <c r="AA98" s="216"/>
      <c r="AB98" s="216"/>
      <c r="AC98" s="216"/>
      <c r="AD98" s="216"/>
      <c r="AE98" s="216"/>
      <c r="AF98" s="216"/>
      <c r="AG98" s="216" t="s">
        <v>251</v>
      </c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48" t="str">
        <f>C98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98" s="216"/>
      <c r="BC98" s="216"/>
      <c r="BD98" s="216"/>
      <c r="BE98" s="216"/>
      <c r="BF98" s="216"/>
      <c r="BG98" s="216"/>
      <c r="BH98" s="216"/>
    </row>
    <row r="99" spans="1:60" outlineLevel="1" x14ac:dyDescent="0.2">
      <c r="A99" s="251">
        <v>75</v>
      </c>
      <c r="B99" s="252" t="s">
        <v>1425</v>
      </c>
      <c r="C99" s="265" t="s">
        <v>1426</v>
      </c>
      <c r="D99" s="253" t="s">
        <v>639</v>
      </c>
      <c r="E99" s="254">
        <v>3</v>
      </c>
      <c r="F99" s="255"/>
      <c r="G99" s="256">
        <f>ROUND(E99*F99,2)</f>
        <v>0</v>
      </c>
      <c r="H99" s="255"/>
      <c r="I99" s="256">
        <f>ROUND(E99*H99,2)</f>
        <v>0</v>
      </c>
      <c r="J99" s="255"/>
      <c r="K99" s="256">
        <f>ROUND(E99*J99,2)</f>
        <v>0</v>
      </c>
      <c r="L99" s="256">
        <v>21</v>
      </c>
      <c r="M99" s="256">
        <f>G99*(1+L99/100)</f>
        <v>0</v>
      </c>
      <c r="N99" s="256">
        <v>0</v>
      </c>
      <c r="O99" s="256">
        <f>ROUND(E99*N99,2)</f>
        <v>0</v>
      </c>
      <c r="P99" s="256">
        <v>0</v>
      </c>
      <c r="Q99" s="256">
        <f>ROUND(E99*P99,2)</f>
        <v>0</v>
      </c>
      <c r="R99" s="256"/>
      <c r="S99" s="256" t="s">
        <v>418</v>
      </c>
      <c r="T99" s="257" t="s">
        <v>1427</v>
      </c>
      <c r="U99" s="226">
        <v>0</v>
      </c>
      <c r="V99" s="226">
        <f>ROUND(E99*U99,2)</f>
        <v>0</v>
      </c>
      <c r="W99" s="226"/>
      <c r="X99" s="226" t="s">
        <v>248</v>
      </c>
      <c r="Y99" s="216"/>
      <c r="Z99" s="216"/>
      <c r="AA99" s="216"/>
      <c r="AB99" s="216"/>
      <c r="AC99" s="216"/>
      <c r="AD99" s="216"/>
      <c r="AE99" s="216"/>
      <c r="AF99" s="216"/>
      <c r="AG99" s="216" t="s">
        <v>249</v>
      </c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</row>
    <row r="100" spans="1:60" outlineLevel="1" x14ac:dyDescent="0.2">
      <c r="A100" s="241">
        <v>76</v>
      </c>
      <c r="B100" s="242" t="s">
        <v>1339</v>
      </c>
      <c r="C100" s="261" t="s">
        <v>1340</v>
      </c>
      <c r="D100" s="243" t="s">
        <v>639</v>
      </c>
      <c r="E100" s="244">
        <v>10</v>
      </c>
      <c r="F100" s="245"/>
      <c r="G100" s="246">
        <f>ROUND(E100*F100,2)</f>
        <v>0</v>
      </c>
      <c r="H100" s="245"/>
      <c r="I100" s="246">
        <f>ROUND(E100*H100,2)</f>
        <v>0</v>
      </c>
      <c r="J100" s="245"/>
      <c r="K100" s="246">
        <f>ROUND(E100*J100,2)</f>
        <v>0</v>
      </c>
      <c r="L100" s="246">
        <v>21</v>
      </c>
      <c r="M100" s="246">
        <f>G100*(1+L100/100)</f>
        <v>0</v>
      </c>
      <c r="N100" s="246">
        <v>0</v>
      </c>
      <c r="O100" s="246">
        <f>ROUND(E100*N100,2)</f>
        <v>0</v>
      </c>
      <c r="P100" s="246">
        <v>0</v>
      </c>
      <c r="Q100" s="246">
        <f>ROUND(E100*P100,2)</f>
        <v>0</v>
      </c>
      <c r="R100" s="246" t="s">
        <v>201</v>
      </c>
      <c r="S100" s="246" t="s">
        <v>246</v>
      </c>
      <c r="T100" s="247" t="s">
        <v>247</v>
      </c>
      <c r="U100" s="226">
        <v>0.42</v>
      </c>
      <c r="V100" s="226">
        <f>ROUND(E100*U100,2)</f>
        <v>4.2</v>
      </c>
      <c r="W100" s="226"/>
      <c r="X100" s="226" t="s">
        <v>248</v>
      </c>
      <c r="Y100" s="216"/>
      <c r="Z100" s="216"/>
      <c r="AA100" s="216"/>
      <c r="AB100" s="216"/>
      <c r="AC100" s="216"/>
      <c r="AD100" s="216"/>
      <c r="AE100" s="216"/>
      <c r="AF100" s="216"/>
      <c r="AG100" s="216" t="s">
        <v>249</v>
      </c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</row>
    <row r="101" spans="1:60" outlineLevel="1" x14ac:dyDescent="0.2">
      <c r="A101" s="223"/>
      <c r="B101" s="224"/>
      <c r="C101" s="262" t="s">
        <v>1341</v>
      </c>
      <c r="D101" s="249"/>
      <c r="E101" s="249"/>
      <c r="F101" s="249"/>
      <c r="G101" s="249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16"/>
      <c r="Z101" s="216"/>
      <c r="AA101" s="216"/>
      <c r="AB101" s="216"/>
      <c r="AC101" s="216"/>
      <c r="AD101" s="216"/>
      <c r="AE101" s="216"/>
      <c r="AF101" s="216"/>
      <c r="AG101" s="216" t="s">
        <v>251</v>
      </c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</row>
    <row r="102" spans="1:60" outlineLevel="1" x14ac:dyDescent="0.2">
      <c r="A102" s="241">
        <v>77</v>
      </c>
      <c r="B102" s="242" t="s">
        <v>1428</v>
      </c>
      <c r="C102" s="261" t="s">
        <v>1429</v>
      </c>
      <c r="D102" s="243" t="s">
        <v>639</v>
      </c>
      <c r="E102" s="244">
        <v>4</v>
      </c>
      <c r="F102" s="245"/>
      <c r="G102" s="246">
        <f>ROUND(E102*F102,2)</f>
        <v>0</v>
      </c>
      <c r="H102" s="245"/>
      <c r="I102" s="246">
        <f>ROUND(E102*H102,2)</f>
        <v>0</v>
      </c>
      <c r="J102" s="245"/>
      <c r="K102" s="246">
        <f>ROUND(E102*J102,2)</f>
        <v>0</v>
      </c>
      <c r="L102" s="246">
        <v>21</v>
      </c>
      <c r="M102" s="246">
        <f>G102*(1+L102/100)</f>
        <v>0</v>
      </c>
      <c r="N102" s="246">
        <v>0</v>
      </c>
      <c r="O102" s="246">
        <f>ROUND(E102*N102,2)</f>
        <v>0</v>
      </c>
      <c r="P102" s="246">
        <v>0</v>
      </c>
      <c r="Q102" s="246">
        <f>ROUND(E102*P102,2)</f>
        <v>0</v>
      </c>
      <c r="R102" s="246" t="s">
        <v>201</v>
      </c>
      <c r="S102" s="246" t="s">
        <v>246</v>
      </c>
      <c r="T102" s="247" t="s">
        <v>247</v>
      </c>
      <c r="U102" s="226">
        <v>0.85</v>
      </c>
      <c r="V102" s="226">
        <f>ROUND(E102*U102,2)</f>
        <v>3.4</v>
      </c>
      <c r="W102" s="226"/>
      <c r="X102" s="226" t="s">
        <v>248</v>
      </c>
      <c r="Y102" s="216"/>
      <c r="Z102" s="216"/>
      <c r="AA102" s="216"/>
      <c r="AB102" s="216"/>
      <c r="AC102" s="216"/>
      <c r="AD102" s="216"/>
      <c r="AE102" s="216"/>
      <c r="AF102" s="216"/>
      <c r="AG102" s="216" t="s">
        <v>249</v>
      </c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</row>
    <row r="103" spans="1:60" outlineLevel="1" x14ac:dyDescent="0.2">
      <c r="A103" s="223"/>
      <c r="B103" s="224"/>
      <c r="C103" s="262" t="s">
        <v>1341</v>
      </c>
      <c r="D103" s="249"/>
      <c r="E103" s="249"/>
      <c r="F103" s="249"/>
      <c r="G103" s="249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16"/>
      <c r="Z103" s="216"/>
      <c r="AA103" s="216"/>
      <c r="AB103" s="216"/>
      <c r="AC103" s="216"/>
      <c r="AD103" s="216"/>
      <c r="AE103" s="216"/>
      <c r="AF103" s="216"/>
      <c r="AG103" s="216" t="s">
        <v>251</v>
      </c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</row>
    <row r="104" spans="1:60" outlineLevel="1" x14ac:dyDescent="0.2">
      <c r="A104" s="251">
        <v>78</v>
      </c>
      <c r="B104" s="252" t="s">
        <v>1430</v>
      </c>
      <c r="C104" s="265" t="s">
        <v>1431</v>
      </c>
      <c r="D104" s="253" t="s">
        <v>639</v>
      </c>
      <c r="E104" s="254">
        <v>2</v>
      </c>
      <c r="F104" s="255"/>
      <c r="G104" s="256">
        <f>ROUND(E104*F104,2)</f>
        <v>0</v>
      </c>
      <c r="H104" s="255"/>
      <c r="I104" s="256">
        <f>ROUND(E104*H104,2)</f>
        <v>0</v>
      </c>
      <c r="J104" s="255"/>
      <c r="K104" s="256">
        <f>ROUND(E104*J104,2)</f>
        <v>0</v>
      </c>
      <c r="L104" s="256">
        <v>21</v>
      </c>
      <c r="M104" s="256">
        <f>G104*(1+L104/100)</f>
        <v>0</v>
      </c>
      <c r="N104" s="256">
        <v>0</v>
      </c>
      <c r="O104" s="256">
        <f>ROUND(E104*N104,2)</f>
        <v>0</v>
      </c>
      <c r="P104" s="256">
        <v>0</v>
      </c>
      <c r="Q104" s="256">
        <f>ROUND(E104*P104,2)</f>
        <v>0</v>
      </c>
      <c r="R104" s="256"/>
      <c r="S104" s="256" t="s">
        <v>246</v>
      </c>
      <c r="T104" s="257" t="s">
        <v>513</v>
      </c>
      <c r="U104" s="226">
        <v>0.62</v>
      </c>
      <c r="V104" s="226">
        <f>ROUND(E104*U104,2)</f>
        <v>1.24</v>
      </c>
      <c r="W104" s="226"/>
      <c r="X104" s="226" t="s">
        <v>248</v>
      </c>
      <c r="Y104" s="216"/>
      <c r="Z104" s="216"/>
      <c r="AA104" s="216"/>
      <c r="AB104" s="216"/>
      <c r="AC104" s="216"/>
      <c r="AD104" s="216"/>
      <c r="AE104" s="216"/>
      <c r="AF104" s="216"/>
      <c r="AG104" s="216" t="s">
        <v>249</v>
      </c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</row>
    <row r="105" spans="1:60" outlineLevel="1" x14ac:dyDescent="0.2">
      <c r="A105" s="251">
        <v>79</v>
      </c>
      <c r="B105" s="252" t="s">
        <v>1432</v>
      </c>
      <c r="C105" s="265" t="s">
        <v>1433</v>
      </c>
      <c r="D105" s="253" t="s">
        <v>639</v>
      </c>
      <c r="E105" s="254">
        <v>4</v>
      </c>
      <c r="F105" s="255"/>
      <c r="G105" s="256">
        <f>ROUND(E105*F105,2)</f>
        <v>0</v>
      </c>
      <c r="H105" s="255"/>
      <c r="I105" s="256">
        <f>ROUND(E105*H105,2)</f>
        <v>0</v>
      </c>
      <c r="J105" s="255"/>
      <c r="K105" s="256">
        <f>ROUND(E105*J105,2)</f>
        <v>0</v>
      </c>
      <c r="L105" s="256">
        <v>21</v>
      </c>
      <c r="M105" s="256">
        <f>G105*(1+L105/100)</f>
        <v>0</v>
      </c>
      <c r="N105" s="256">
        <v>0</v>
      </c>
      <c r="O105" s="256">
        <f>ROUND(E105*N105,2)</f>
        <v>0</v>
      </c>
      <c r="P105" s="256">
        <v>0</v>
      </c>
      <c r="Q105" s="256">
        <f>ROUND(E105*P105,2)</f>
        <v>0</v>
      </c>
      <c r="R105" s="256"/>
      <c r="S105" s="256" t="s">
        <v>246</v>
      </c>
      <c r="T105" s="257" t="s">
        <v>513</v>
      </c>
      <c r="U105" s="226">
        <v>0.35</v>
      </c>
      <c r="V105" s="226">
        <f>ROUND(E105*U105,2)</f>
        <v>1.4</v>
      </c>
      <c r="W105" s="226"/>
      <c r="X105" s="226" t="s">
        <v>248</v>
      </c>
      <c r="Y105" s="216"/>
      <c r="Z105" s="216"/>
      <c r="AA105" s="216"/>
      <c r="AB105" s="216"/>
      <c r="AC105" s="216"/>
      <c r="AD105" s="216"/>
      <c r="AE105" s="216"/>
      <c r="AF105" s="216"/>
      <c r="AG105" s="216" t="s">
        <v>249</v>
      </c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</row>
    <row r="106" spans="1:60" x14ac:dyDescent="0.2">
      <c r="A106" s="231" t="s">
        <v>240</v>
      </c>
      <c r="B106" s="232" t="s">
        <v>199</v>
      </c>
      <c r="C106" s="260" t="s">
        <v>200</v>
      </c>
      <c r="D106" s="233"/>
      <c r="E106" s="234"/>
      <c r="F106" s="235"/>
      <c r="G106" s="235">
        <f>SUMIF(AG107:AG157,"&lt;&gt;NOR",G107:G157)</f>
        <v>0</v>
      </c>
      <c r="H106" s="235"/>
      <c r="I106" s="235">
        <f>SUM(I107:I157)</f>
        <v>0</v>
      </c>
      <c r="J106" s="235"/>
      <c r="K106" s="235">
        <f>SUM(K107:K157)</f>
        <v>0</v>
      </c>
      <c r="L106" s="235"/>
      <c r="M106" s="235">
        <f>SUM(M107:M157)</f>
        <v>0</v>
      </c>
      <c r="N106" s="235"/>
      <c r="O106" s="235">
        <f>SUM(O107:O157)</f>
        <v>0</v>
      </c>
      <c r="P106" s="235"/>
      <c r="Q106" s="235">
        <f>SUM(Q107:Q157)</f>
        <v>0</v>
      </c>
      <c r="R106" s="235"/>
      <c r="S106" s="235"/>
      <c r="T106" s="236"/>
      <c r="U106" s="230"/>
      <c r="V106" s="230">
        <f>SUM(V107:V157)</f>
        <v>47.31</v>
      </c>
      <c r="W106" s="230"/>
      <c r="X106" s="230"/>
      <c r="AG106" t="s">
        <v>241</v>
      </c>
    </row>
    <row r="107" spans="1:60" ht="22.5" outlineLevel="1" x14ac:dyDescent="0.2">
      <c r="A107" s="251">
        <v>80</v>
      </c>
      <c r="B107" s="252" t="s">
        <v>1434</v>
      </c>
      <c r="C107" s="265" t="s">
        <v>1435</v>
      </c>
      <c r="D107" s="253" t="s">
        <v>639</v>
      </c>
      <c r="E107" s="254">
        <v>1</v>
      </c>
      <c r="F107" s="255"/>
      <c r="G107" s="256">
        <f>ROUND(E107*F107,2)</f>
        <v>0</v>
      </c>
      <c r="H107" s="255"/>
      <c r="I107" s="256">
        <f>ROUND(E107*H107,2)</f>
        <v>0</v>
      </c>
      <c r="J107" s="255"/>
      <c r="K107" s="256">
        <f>ROUND(E107*J107,2)</f>
        <v>0</v>
      </c>
      <c r="L107" s="256">
        <v>21</v>
      </c>
      <c r="M107" s="256">
        <f>G107*(1+L107/100)</f>
        <v>0</v>
      </c>
      <c r="N107" s="256">
        <v>0</v>
      </c>
      <c r="O107" s="256">
        <f>ROUND(E107*N107,2)</f>
        <v>0</v>
      </c>
      <c r="P107" s="256">
        <v>0</v>
      </c>
      <c r="Q107" s="256">
        <f>ROUND(E107*P107,2)</f>
        <v>0</v>
      </c>
      <c r="R107" s="256"/>
      <c r="S107" s="256" t="s">
        <v>418</v>
      </c>
      <c r="T107" s="257" t="s">
        <v>419</v>
      </c>
      <c r="U107" s="226">
        <v>0</v>
      </c>
      <c r="V107" s="226">
        <f>ROUND(E107*U107,2)</f>
        <v>0</v>
      </c>
      <c r="W107" s="226"/>
      <c r="X107" s="226" t="s">
        <v>317</v>
      </c>
      <c r="Y107" s="216"/>
      <c r="Z107" s="216"/>
      <c r="AA107" s="216"/>
      <c r="AB107" s="216"/>
      <c r="AC107" s="216"/>
      <c r="AD107" s="216"/>
      <c r="AE107" s="216"/>
      <c r="AF107" s="216"/>
      <c r="AG107" s="216" t="s">
        <v>318</v>
      </c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</row>
    <row r="108" spans="1:60" ht="22.5" outlineLevel="1" x14ac:dyDescent="0.2">
      <c r="A108" s="251">
        <v>81</v>
      </c>
      <c r="B108" s="252" t="s">
        <v>1403</v>
      </c>
      <c r="C108" s="265" t="s">
        <v>1404</v>
      </c>
      <c r="D108" s="253" t="s">
        <v>639</v>
      </c>
      <c r="E108" s="254">
        <v>1</v>
      </c>
      <c r="F108" s="255"/>
      <c r="G108" s="256">
        <f>ROUND(E108*F108,2)</f>
        <v>0</v>
      </c>
      <c r="H108" s="255"/>
      <c r="I108" s="256">
        <f>ROUND(E108*H108,2)</f>
        <v>0</v>
      </c>
      <c r="J108" s="255"/>
      <c r="K108" s="256">
        <f>ROUND(E108*J108,2)</f>
        <v>0</v>
      </c>
      <c r="L108" s="256">
        <v>21</v>
      </c>
      <c r="M108" s="256">
        <f>G108*(1+L108/100)</f>
        <v>0</v>
      </c>
      <c r="N108" s="256">
        <v>0</v>
      </c>
      <c r="O108" s="256">
        <f>ROUND(E108*N108,2)</f>
        <v>0</v>
      </c>
      <c r="P108" s="256">
        <v>0</v>
      </c>
      <c r="Q108" s="256">
        <f>ROUND(E108*P108,2)</f>
        <v>0</v>
      </c>
      <c r="R108" s="256"/>
      <c r="S108" s="256" t="s">
        <v>418</v>
      </c>
      <c r="T108" s="257" t="s">
        <v>1405</v>
      </c>
      <c r="U108" s="226">
        <v>0</v>
      </c>
      <c r="V108" s="226">
        <f>ROUND(E108*U108,2)</f>
        <v>0</v>
      </c>
      <c r="W108" s="226"/>
      <c r="X108" s="226" t="s">
        <v>317</v>
      </c>
      <c r="Y108" s="216"/>
      <c r="Z108" s="216"/>
      <c r="AA108" s="216"/>
      <c r="AB108" s="216"/>
      <c r="AC108" s="216"/>
      <c r="AD108" s="216"/>
      <c r="AE108" s="216"/>
      <c r="AF108" s="216"/>
      <c r="AG108" s="216" t="s">
        <v>318</v>
      </c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</row>
    <row r="109" spans="1:60" outlineLevel="1" x14ac:dyDescent="0.2">
      <c r="A109" s="251">
        <v>82</v>
      </c>
      <c r="B109" s="252" t="s">
        <v>1406</v>
      </c>
      <c r="C109" s="265" t="s">
        <v>1407</v>
      </c>
      <c r="D109" s="253" t="s">
        <v>639</v>
      </c>
      <c r="E109" s="254">
        <v>14</v>
      </c>
      <c r="F109" s="255"/>
      <c r="G109" s="256">
        <f>ROUND(E109*F109,2)</f>
        <v>0</v>
      </c>
      <c r="H109" s="255"/>
      <c r="I109" s="256">
        <f>ROUND(E109*H109,2)</f>
        <v>0</v>
      </c>
      <c r="J109" s="255"/>
      <c r="K109" s="256">
        <f>ROUND(E109*J109,2)</f>
        <v>0</v>
      </c>
      <c r="L109" s="256">
        <v>21</v>
      </c>
      <c r="M109" s="256">
        <f>G109*(1+L109/100)</f>
        <v>0</v>
      </c>
      <c r="N109" s="256">
        <v>0</v>
      </c>
      <c r="O109" s="256">
        <f>ROUND(E109*N109,2)</f>
        <v>0</v>
      </c>
      <c r="P109" s="256">
        <v>0</v>
      </c>
      <c r="Q109" s="256">
        <f>ROUND(E109*P109,2)</f>
        <v>0</v>
      </c>
      <c r="R109" s="256"/>
      <c r="S109" s="256" t="s">
        <v>418</v>
      </c>
      <c r="T109" s="257" t="s">
        <v>419</v>
      </c>
      <c r="U109" s="226">
        <v>0</v>
      </c>
      <c r="V109" s="226">
        <f>ROUND(E109*U109,2)</f>
        <v>0</v>
      </c>
      <c r="W109" s="226"/>
      <c r="X109" s="226" t="s">
        <v>317</v>
      </c>
      <c r="Y109" s="216"/>
      <c r="Z109" s="216"/>
      <c r="AA109" s="216"/>
      <c r="AB109" s="216"/>
      <c r="AC109" s="216"/>
      <c r="AD109" s="216"/>
      <c r="AE109" s="216"/>
      <c r="AF109" s="216"/>
      <c r="AG109" s="216" t="s">
        <v>318</v>
      </c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</row>
    <row r="110" spans="1:60" outlineLevel="1" x14ac:dyDescent="0.2">
      <c r="A110" s="251">
        <v>83</v>
      </c>
      <c r="B110" s="252" t="s">
        <v>1408</v>
      </c>
      <c r="C110" s="265" t="s">
        <v>1409</v>
      </c>
      <c r="D110" s="253" t="s">
        <v>639</v>
      </c>
      <c r="E110" s="254">
        <v>13</v>
      </c>
      <c r="F110" s="255"/>
      <c r="G110" s="256">
        <f>ROUND(E110*F110,2)</f>
        <v>0</v>
      </c>
      <c r="H110" s="255"/>
      <c r="I110" s="256">
        <f>ROUND(E110*H110,2)</f>
        <v>0</v>
      </c>
      <c r="J110" s="255"/>
      <c r="K110" s="256">
        <f>ROUND(E110*J110,2)</f>
        <v>0</v>
      </c>
      <c r="L110" s="256">
        <v>21</v>
      </c>
      <c r="M110" s="256">
        <f>G110*(1+L110/100)</f>
        <v>0</v>
      </c>
      <c r="N110" s="256">
        <v>0</v>
      </c>
      <c r="O110" s="256">
        <f>ROUND(E110*N110,2)</f>
        <v>0</v>
      </c>
      <c r="P110" s="256">
        <v>0</v>
      </c>
      <c r="Q110" s="256">
        <f>ROUND(E110*P110,2)</f>
        <v>0</v>
      </c>
      <c r="R110" s="256"/>
      <c r="S110" s="256" t="s">
        <v>418</v>
      </c>
      <c r="T110" s="257" t="s">
        <v>419</v>
      </c>
      <c r="U110" s="226">
        <v>0</v>
      </c>
      <c r="V110" s="226">
        <f>ROUND(E110*U110,2)</f>
        <v>0</v>
      </c>
      <c r="W110" s="226"/>
      <c r="X110" s="226" t="s">
        <v>317</v>
      </c>
      <c r="Y110" s="216"/>
      <c r="Z110" s="216"/>
      <c r="AA110" s="216"/>
      <c r="AB110" s="216"/>
      <c r="AC110" s="216"/>
      <c r="AD110" s="216"/>
      <c r="AE110" s="216"/>
      <c r="AF110" s="216"/>
      <c r="AG110" s="216" t="s">
        <v>318</v>
      </c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</row>
    <row r="111" spans="1:60" outlineLevel="1" x14ac:dyDescent="0.2">
      <c r="A111" s="251">
        <v>84</v>
      </c>
      <c r="B111" s="252" t="s">
        <v>1410</v>
      </c>
      <c r="C111" s="265" t="s">
        <v>1411</v>
      </c>
      <c r="D111" s="253" t="s">
        <v>1152</v>
      </c>
      <c r="E111" s="254">
        <v>1</v>
      </c>
      <c r="F111" s="255"/>
      <c r="G111" s="256">
        <f>ROUND(E111*F111,2)</f>
        <v>0</v>
      </c>
      <c r="H111" s="255"/>
      <c r="I111" s="256">
        <f>ROUND(E111*H111,2)</f>
        <v>0</v>
      </c>
      <c r="J111" s="255"/>
      <c r="K111" s="256">
        <f>ROUND(E111*J111,2)</f>
        <v>0</v>
      </c>
      <c r="L111" s="256">
        <v>21</v>
      </c>
      <c r="M111" s="256">
        <f>G111*(1+L111/100)</f>
        <v>0</v>
      </c>
      <c r="N111" s="256">
        <v>0</v>
      </c>
      <c r="O111" s="256">
        <f>ROUND(E111*N111,2)</f>
        <v>0</v>
      </c>
      <c r="P111" s="256">
        <v>0</v>
      </c>
      <c r="Q111" s="256">
        <f>ROUND(E111*P111,2)</f>
        <v>0</v>
      </c>
      <c r="R111" s="256"/>
      <c r="S111" s="256" t="s">
        <v>418</v>
      </c>
      <c r="T111" s="257" t="s">
        <v>419</v>
      </c>
      <c r="U111" s="226">
        <v>0</v>
      </c>
      <c r="V111" s="226">
        <f>ROUND(E111*U111,2)</f>
        <v>0</v>
      </c>
      <c r="W111" s="226"/>
      <c r="X111" s="226" t="s">
        <v>317</v>
      </c>
      <c r="Y111" s="216"/>
      <c r="Z111" s="216"/>
      <c r="AA111" s="216"/>
      <c r="AB111" s="216"/>
      <c r="AC111" s="216"/>
      <c r="AD111" s="216"/>
      <c r="AE111" s="216"/>
      <c r="AF111" s="216"/>
      <c r="AG111" s="216" t="s">
        <v>318</v>
      </c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</row>
    <row r="112" spans="1:60" ht="22.5" outlineLevel="1" x14ac:dyDescent="0.2">
      <c r="A112" s="251">
        <v>85</v>
      </c>
      <c r="B112" s="252" t="s">
        <v>1436</v>
      </c>
      <c r="C112" s="265" t="s">
        <v>1437</v>
      </c>
      <c r="D112" s="253" t="s">
        <v>639</v>
      </c>
      <c r="E112" s="254">
        <v>13</v>
      </c>
      <c r="F112" s="255"/>
      <c r="G112" s="256">
        <f>ROUND(E112*F112,2)</f>
        <v>0</v>
      </c>
      <c r="H112" s="255"/>
      <c r="I112" s="256">
        <f>ROUND(E112*H112,2)</f>
        <v>0</v>
      </c>
      <c r="J112" s="255"/>
      <c r="K112" s="256">
        <f>ROUND(E112*J112,2)</f>
        <v>0</v>
      </c>
      <c r="L112" s="256">
        <v>21</v>
      </c>
      <c r="M112" s="256">
        <f>G112*(1+L112/100)</f>
        <v>0</v>
      </c>
      <c r="N112" s="256">
        <v>0</v>
      </c>
      <c r="O112" s="256">
        <f>ROUND(E112*N112,2)</f>
        <v>0</v>
      </c>
      <c r="P112" s="256">
        <v>0</v>
      </c>
      <c r="Q112" s="256">
        <f>ROUND(E112*P112,2)</f>
        <v>0</v>
      </c>
      <c r="R112" s="256"/>
      <c r="S112" s="256" t="s">
        <v>418</v>
      </c>
      <c r="T112" s="257" t="s">
        <v>419</v>
      </c>
      <c r="U112" s="226">
        <v>0</v>
      </c>
      <c r="V112" s="226">
        <f>ROUND(E112*U112,2)</f>
        <v>0</v>
      </c>
      <c r="W112" s="226"/>
      <c r="X112" s="226" t="s">
        <v>317</v>
      </c>
      <c r="Y112" s="216"/>
      <c r="Z112" s="216"/>
      <c r="AA112" s="216"/>
      <c r="AB112" s="216"/>
      <c r="AC112" s="216"/>
      <c r="AD112" s="216"/>
      <c r="AE112" s="216"/>
      <c r="AF112" s="216"/>
      <c r="AG112" s="216" t="s">
        <v>318</v>
      </c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</row>
    <row r="113" spans="1:60" ht="33.75" outlineLevel="1" x14ac:dyDescent="0.2">
      <c r="A113" s="251">
        <v>86</v>
      </c>
      <c r="B113" s="252" t="s">
        <v>1412</v>
      </c>
      <c r="C113" s="265" t="s">
        <v>1413</v>
      </c>
      <c r="D113" s="253" t="s">
        <v>639</v>
      </c>
      <c r="E113" s="254">
        <v>1</v>
      </c>
      <c r="F113" s="255"/>
      <c r="G113" s="256">
        <f>ROUND(E113*F113,2)</f>
        <v>0</v>
      </c>
      <c r="H113" s="255"/>
      <c r="I113" s="256">
        <f>ROUND(E113*H113,2)</f>
        <v>0</v>
      </c>
      <c r="J113" s="255"/>
      <c r="K113" s="256">
        <f>ROUND(E113*J113,2)</f>
        <v>0</v>
      </c>
      <c r="L113" s="256">
        <v>21</v>
      </c>
      <c r="M113" s="256">
        <f>G113*(1+L113/100)</f>
        <v>0</v>
      </c>
      <c r="N113" s="256">
        <v>1.2999999999999999E-4</v>
      </c>
      <c r="O113" s="256">
        <f>ROUND(E113*N113,2)</f>
        <v>0</v>
      </c>
      <c r="P113" s="256">
        <v>0</v>
      </c>
      <c r="Q113" s="256">
        <f>ROUND(E113*P113,2)</f>
        <v>0</v>
      </c>
      <c r="R113" s="256" t="s">
        <v>316</v>
      </c>
      <c r="S113" s="256" t="s">
        <v>246</v>
      </c>
      <c r="T113" s="257" t="s">
        <v>1326</v>
      </c>
      <c r="U113" s="226">
        <v>0</v>
      </c>
      <c r="V113" s="226">
        <f>ROUND(E113*U113,2)</f>
        <v>0</v>
      </c>
      <c r="W113" s="226"/>
      <c r="X113" s="226" t="s">
        <v>317</v>
      </c>
      <c r="Y113" s="216"/>
      <c r="Z113" s="216"/>
      <c r="AA113" s="216"/>
      <c r="AB113" s="216"/>
      <c r="AC113" s="216"/>
      <c r="AD113" s="216"/>
      <c r="AE113" s="216"/>
      <c r="AF113" s="216"/>
      <c r="AG113" s="216" t="s">
        <v>318</v>
      </c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</row>
    <row r="114" spans="1:60" ht="22.5" outlineLevel="1" x14ac:dyDescent="0.2">
      <c r="A114" s="251">
        <v>87</v>
      </c>
      <c r="B114" s="252" t="s">
        <v>1438</v>
      </c>
      <c r="C114" s="265" t="s">
        <v>1439</v>
      </c>
      <c r="D114" s="253" t="s">
        <v>639</v>
      </c>
      <c r="E114" s="254">
        <v>2</v>
      </c>
      <c r="F114" s="255"/>
      <c r="G114" s="256">
        <f>ROUND(E114*F114,2)</f>
        <v>0</v>
      </c>
      <c r="H114" s="255"/>
      <c r="I114" s="256">
        <f>ROUND(E114*H114,2)</f>
        <v>0</v>
      </c>
      <c r="J114" s="255"/>
      <c r="K114" s="256">
        <f>ROUND(E114*J114,2)</f>
        <v>0</v>
      </c>
      <c r="L114" s="256">
        <v>21</v>
      </c>
      <c r="M114" s="256">
        <f>G114*(1+L114/100)</f>
        <v>0</v>
      </c>
      <c r="N114" s="256">
        <v>4.8000000000000001E-4</v>
      </c>
      <c r="O114" s="256">
        <f>ROUND(E114*N114,2)</f>
        <v>0</v>
      </c>
      <c r="P114" s="256">
        <v>0</v>
      </c>
      <c r="Q114" s="256">
        <f>ROUND(E114*P114,2)</f>
        <v>0</v>
      </c>
      <c r="R114" s="256" t="s">
        <v>316</v>
      </c>
      <c r="S114" s="256" t="s">
        <v>246</v>
      </c>
      <c r="T114" s="257" t="s">
        <v>247</v>
      </c>
      <c r="U114" s="226">
        <v>0</v>
      </c>
      <c r="V114" s="226">
        <f>ROUND(E114*U114,2)</f>
        <v>0</v>
      </c>
      <c r="W114" s="226"/>
      <c r="X114" s="226" t="s">
        <v>317</v>
      </c>
      <c r="Y114" s="216"/>
      <c r="Z114" s="216"/>
      <c r="AA114" s="216"/>
      <c r="AB114" s="216"/>
      <c r="AC114" s="216"/>
      <c r="AD114" s="216"/>
      <c r="AE114" s="216"/>
      <c r="AF114" s="216"/>
      <c r="AG114" s="216" t="s">
        <v>318</v>
      </c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</row>
    <row r="115" spans="1:60" ht="22.5" outlineLevel="1" x14ac:dyDescent="0.2">
      <c r="A115" s="251">
        <v>88</v>
      </c>
      <c r="B115" s="252" t="s">
        <v>1440</v>
      </c>
      <c r="C115" s="265" t="s">
        <v>1441</v>
      </c>
      <c r="D115" s="253" t="s">
        <v>639</v>
      </c>
      <c r="E115" s="254">
        <v>1</v>
      </c>
      <c r="F115" s="255"/>
      <c r="G115" s="256">
        <f>ROUND(E115*F115,2)</f>
        <v>0</v>
      </c>
      <c r="H115" s="255"/>
      <c r="I115" s="256">
        <f>ROUND(E115*H115,2)</f>
        <v>0</v>
      </c>
      <c r="J115" s="255"/>
      <c r="K115" s="256">
        <f>ROUND(E115*J115,2)</f>
        <v>0</v>
      </c>
      <c r="L115" s="256">
        <v>21</v>
      </c>
      <c r="M115" s="256">
        <f>G115*(1+L115/100)</f>
        <v>0</v>
      </c>
      <c r="N115" s="256">
        <v>9.0000000000000006E-5</v>
      </c>
      <c r="O115" s="256">
        <f>ROUND(E115*N115,2)</f>
        <v>0</v>
      </c>
      <c r="P115" s="256">
        <v>0</v>
      </c>
      <c r="Q115" s="256">
        <f>ROUND(E115*P115,2)</f>
        <v>0</v>
      </c>
      <c r="R115" s="256" t="s">
        <v>316</v>
      </c>
      <c r="S115" s="256" t="s">
        <v>246</v>
      </c>
      <c r="T115" s="257" t="s">
        <v>247</v>
      </c>
      <c r="U115" s="226">
        <v>0</v>
      </c>
      <c r="V115" s="226">
        <f>ROUND(E115*U115,2)</f>
        <v>0</v>
      </c>
      <c r="W115" s="226"/>
      <c r="X115" s="226" t="s">
        <v>317</v>
      </c>
      <c r="Y115" s="216"/>
      <c r="Z115" s="216"/>
      <c r="AA115" s="216"/>
      <c r="AB115" s="216"/>
      <c r="AC115" s="216"/>
      <c r="AD115" s="216"/>
      <c r="AE115" s="216"/>
      <c r="AF115" s="216"/>
      <c r="AG115" s="216" t="s">
        <v>318</v>
      </c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</row>
    <row r="116" spans="1:60" outlineLevel="1" x14ac:dyDescent="0.2">
      <c r="A116" s="251">
        <v>89</v>
      </c>
      <c r="B116" s="252" t="s">
        <v>1442</v>
      </c>
      <c r="C116" s="265" t="s">
        <v>1443</v>
      </c>
      <c r="D116" s="253" t="s">
        <v>639</v>
      </c>
      <c r="E116" s="254">
        <v>3</v>
      </c>
      <c r="F116" s="255"/>
      <c r="G116" s="256">
        <f>ROUND(E116*F116,2)</f>
        <v>0</v>
      </c>
      <c r="H116" s="255"/>
      <c r="I116" s="256">
        <f>ROUND(E116*H116,2)</f>
        <v>0</v>
      </c>
      <c r="J116" s="255"/>
      <c r="K116" s="256">
        <f>ROUND(E116*J116,2)</f>
        <v>0</v>
      </c>
      <c r="L116" s="256">
        <v>21</v>
      </c>
      <c r="M116" s="256">
        <f>G116*(1+L116/100)</f>
        <v>0</v>
      </c>
      <c r="N116" s="256">
        <v>0</v>
      </c>
      <c r="O116" s="256">
        <f>ROUND(E116*N116,2)</f>
        <v>0</v>
      </c>
      <c r="P116" s="256">
        <v>0</v>
      </c>
      <c r="Q116" s="256">
        <f>ROUND(E116*P116,2)</f>
        <v>0</v>
      </c>
      <c r="R116" s="256" t="s">
        <v>316</v>
      </c>
      <c r="S116" s="256" t="s">
        <v>246</v>
      </c>
      <c r="T116" s="257" t="s">
        <v>247</v>
      </c>
      <c r="U116" s="226">
        <v>0</v>
      </c>
      <c r="V116" s="226">
        <f>ROUND(E116*U116,2)</f>
        <v>0</v>
      </c>
      <c r="W116" s="226"/>
      <c r="X116" s="226" t="s">
        <v>317</v>
      </c>
      <c r="Y116" s="216"/>
      <c r="Z116" s="216"/>
      <c r="AA116" s="216"/>
      <c r="AB116" s="216"/>
      <c r="AC116" s="216"/>
      <c r="AD116" s="216"/>
      <c r="AE116" s="216"/>
      <c r="AF116" s="216"/>
      <c r="AG116" s="216" t="s">
        <v>318</v>
      </c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</row>
    <row r="117" spans="1:60" outlineLevel="1" x14ac:dyDescent="0.2">
      <c r="A117" s="251">
        <v>90</v>
      </c>
      <c r="B117" s="252" t="s">
        <v>1444</v>
      </c>
      <c r="C117" s="265" t="s">
        <v>1445</v>
      </c>
      <c r="D117" s="253" t="s">
        <v>639</v>
      </c>
      <c r="E117" s="254">
        <v>6</v>
      </c>
      <c r="F117" s="255"/>
      <c r="G117" s="256">
        <f>ROUND(E117*F117,2)</f>
        <v>0</v>
      </c>
      <c r="H117" s="255"/>
      <c r="I117" s="256">
        <f>ROUND(E117*H117,2)</f>
        <v>0</v>
      </c>
      <c r="J117" s="255"/>
      <c r="K117" s="256">
        <f>ROUND(E117*J117,2)</f>
        <v>0</v>
      </c>
      <c r="L117" s="256">
        <v>21</v>
      </c>
      <c r="M117" s="256">
        <f>G117*(1+L117/100)</f>
        <v>0</v>
      </c>
      <c r="N117" s="256">
        <v>0</v>
      </c>
      <c r="O117" s="256">
        <f>ROUND(E117*N117,2)</f>
        <v>0</v>
      </c>
      <c r="P117" s="256">
        <v>0</v>
      </c>
      <c r="Q117" s="256">
        <f>ROUND(E117*P117,2)</f>
        <v>0</v>
      </c>
      <c r="R117" s="256" t="s">
        <v>316</v>
      </c>
      <c r="S117" s="256" t="s">
        <v>246</v>
      </c>
      <c r="T117" s="257" t="s">
        <v>247</v>
      </c>
      <c r="U117" s="226">
        <v>0</v>
      </c>
      <c r="V117" s="226">
        <f>ROUND(E117*U117,2)</f>
        <v>0</v>
      </c>
      <c r="W117" s="226"/>
      <c r="X117" s="226" t="s">
        <v>317</v>
      </c>
      <c r="Y117" s="216"/>
      <c r="Z117" s="216"/>
      <c r="AA117" s="216"/>
      <c r="AB117" s="216"/>
      <c r="AC117" s="216"/>
      <c r="AD117" s="216"/>
      <c r="AE117" s="216"/>
      <c r="AF117" s="216"/>
      <c r="AG117" s="216" t="s">
        <v>318</v>
      </c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</row>
    <row r="118" spans="1:60" ht="22.5" outlineLevel="1" x14ac:dyDescent="0.2">
      <c r="A118" s="251">
        <v>91</v>
      </c>
      <c r="B118" s="252" t="s">
        <v>1446</v>
      </c>
      <c r="C118" s="265" t="s">
        <v>1447</v>
      </c>
      <c r="D118" s="253" t="s">
        <v>639</v>
      </c>
      <c r="E118" s="254">
        <v>1</v>
      </c>
      <c r="F118" s="255"/>
      <c r="G118" s="256">
        <f>ROUND(E118*F118,2)</f>
        <v>0</v>
      </c>
      <c r="H118" s="255"/>
      <c r="I118" s="256">
        <f>ROUND(E118*H118,2)</f>
        <v>0</v>
      </c>
      <c r="J118" s="255"/>
      <c r="K118" s="256">
        <f>ROUND(E118*J118,2)</f>
        <v>0</v>
      </c>
      <c r="L118" s="256">
        <v>21</v>
      </c>
      <c r="M118" s="256">
        <f>G118*(1+L118/100)</f>
        <v>0</v>
      </c>
      <c r="N118" s="256">
        <v>0</v>
      </c>
      <c r="O118" s="256">
        <f>ROUND(E118*N118,2)</f>
        <v>0</v>
      </c>
      <c r="P118" s="256">
        <v>0</v>
      </c>
      <c r="Q118" s="256">
        <f>ROUND(E118*P118,2)</f>
        <v>0</v>
      </c>
      <c r="R118" s="256"/>
      <c r="S118" s="256" t="s">
        <v>418</v>
      </c>
      <c r="T118" s="257" t="s">
        <v>419</v>
      </c>
      <c r="U118" s="226">
        <v>0</v>
      </c>
      <c r="V118" s="226">
        <f>ROUND(E118*U118,2)</f>
        <v>0</v>
      </c>
      <c r="W118" s="226"/>
      <c r="X118" s="226" t="s">
        <v>317</v>
      </c>
      <c r="Y118" s="216"/>
      <c r="Z118" s="216"/>
      <c r="AA118" s="216"/>
      <c r="AB118" s="216"/>
      <c r="AC118" s="216"/>
      <c r="AD118" s="216"/>
      <c r="AE118" s="216"/>
      <c r="AF118" s="216"/>
      <c r="AG118" s="216" t="s">
        <v>318</v>
      </c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</row>
    <row r="119" spans="1:60" ht="22.5" outlineLevel="1" x14ac:dyDescent="0.2">
      <c r="A119" s="251">
        <v>92</v>
      </c>
      <c r="B119" s="252" t="s">
        <v>1448</v>
      </c>
      <c r="C119" s="265" t="s">
        <v>1449</v>
      </c>
      <c r="D119" s="253" t="s">
        <v>639</v>
      </c>
      <c r="E119" s="254">
        <v>8</v>
      </c>
      <c r="F119" s="255"/>
      <c r="G119" s="256">
        <f>ROUND(E119*F119,2)</f>
        <v>0</v>
      </c>
      <c r="H119" s="255"/>
      <c r="I119" s="256">
        <f>ROUND(E119*H119,2)</f>
        <v>0</v>
      </c>
      <c r="J119" s="255"/>
      <c r="K119" s="256">
        <f>ROUND(E119*J119,2)</f>
        <v>0</v>
      </c>
      <c r="L119" s="256">
        <v>21</v>
      </c>
      <c r="M119" s="256">
        <f>G119*(1+L119/100)</f>
        <v>0</v>
      </c>
      <c r="N119" s="256">
        <v>0</v>
      </c>
      <c r="O119" s="256">
        <f>ROUND(E119*N119,2)</f>
        <v>0</v>
      </c>
      <c r="P119" s="256">
        <v>0</v>
      </c>
      <c r="Q119" s="256">
        <f>ROUND(E119*P119,2)</f>
        <v>0</v>
      </c>
      <c r="R119" s="256"/>
      <c r="S119" s="256" t="s">
        <v>418</v>
      </c>
      <c r="T119" s="257" t="s">
        <v>1405</v>
      </c>
      <c r="U119" s="226">
        <v>0</v>
      </c>
      <c r="V119" s="226">
        <f>ROUND(E119*U119,2)</f>
        <v>0</v>
      </c>
      <c r="W119" s="226"/>
      <c r="X119" s="226" t="s">
        <v>317</v>
      </c>
      <c r="Y119" s="216"/>
      <c r="Z119" s="216"/>
      <c r="AA119" s="216"/>
      <c r="AB119" s="216"/>
      <c r="AC119" s="216"/>
      <c r="AD119" s="216"/>
      <c r="AE119" s="216"/>
      <c r="AF119" s="216"/>
      <c r="AG119" s="216" t="s">
        <v>318</v>
      </c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</row>
    <row r="120" spans="1:60" ht="22.5" outlineLevel="1" x14ac:dyDescent="0.2">
      <c r="A120" s="251">
        <v>93</v>
      </c>
      <c r="B120" s="252" t="s">
        <v>1450</v>
      </c>
      <c r="C120" s="265" t="s">
        <v>1451</v>
      </c>
      <c r="D120" s="253" t="s">
        <v>639</v>
      </c>
      <c r="E120" s="254">
        <v>4</v>
      </c>
      <c r="F120" s="255"/>
      <c r="G120" s="256">
        <f>ROUND(E120*F120,2)</f>
        <v>0</v>
      </c>
      <c r="H120" s="255"/>
      <c r="I120" s="256">
        <f>ROUND(E120*H120,2)</f>
        <v>0</v>
      </c>
      <c r="J120" s="255"/>
      <c r="K120" s="256">
        <f>ROUND(E120*J120,2)</f>
        <v>0</v>
      </c>
      <c r="L120" s="256">
        <v>21</v>
      </c>
      <c r="M120" s="256">
        <f>G120*(1+L120/100)</f>
        <v>0</v>
      </c>
      <c r="N120" s="256">
        <v>1.8000000000000001E-4</v>
      </c>
      <c r="O120" s="256">
        <f>ROUND(E120*N120,2)</f>
        <v>0</v>
      </c>
      <c r="P120" s="256">
        <v>0</v>
      </c>
      <c r="Q120" s="256">
        <f>ROUND(E120*P120,2)</f>
        <v>0</v>
      </c>
      <c r="R120" s="256" t="s">
        <v>316</v>
      </c>
      <c r="S120" s="256" t="s">
        <v>246</v>
      </c>
      <c r="T120" s="257" t="s">
        <v>247</v>
      </c>
      <c r="U120" s="226">
        <v>0</v>
      </c>
      <c r="V120" s="226">
        <f>ROUND(E120*U120,2)</f>
        <v>0</v>
      </c>
      <c r="W120" s="226"/>
      <c r="X120" s="226" t="s">
        <v>317</v>
      </c>
      <c r="Y120" s="216"/>
      <c r="Z120" s="216"/>
      <c r="AA120" s="216"/>
      <c r="AB120" s="216"/>
      <c r="AC120" s="216"/>
      <c r="AD120" s="216"/>
      <c r="AE120" s="216"/>
      <c r="AF120" s="216"/>
      <c r="AG120" s="216" t="s">
        <v>318</v>
      </c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</row>
    <row r="121" spans="1:60" ht="22.5" outlineLevel="1" x14ac:dyDescent="0.2">
      <c r="A121" s="251">
        <v>94</v>
      </c>
      <c r="B121" s="252" t="s">
        <v>1452</v>
      </c>
      <c r="C121" s="265" t="s">
        <v>1453</v>
      </c>
      <c r="D121" s="253" t="s">
        <v>639</v>
      </c>
      <c r="E121" s="254">
        <v>15</v>
      </c>
      <c r="F121" s="255"/>
      <c r="G121" s="256">
        <f>ROUND(E121*F121,2)</f>
        <v>0</v>
      </c>
      <c r="H121" s="255"/>
      <c r="I121" s="256">
        <f>ROUND(E121*H121,2)</f>
        <v>0</v>
      </c>
      <c r="J121" s="255"/>
      <c r="K121" s="256">
        <f>ROUND(E121*J121,2)</f>
        <v>0</v>
      </c>
      <c r="L121" s="256">
        <v>21</v>
      </c>
      <c r="M121" s="256">
        <f>G121*(1+L121/100)</f>
        <v>0</v>
      </c>
      <c r="N121" s="256">
        <v>1.8000000000000001E-4</v>
      </c>
      <c r="O121" s="256">
        <f>ROUND(E121*N121,2)</f>
        <v>0</v>
      </c>
      <c r="P121" s="256">
        <v>0</v>
      </c>
      <c r="Q121" s="256">
        <f>ROUND(E121*P121,2)</f>
        <v>0</v>
      </c>
      <c r="R121" s="256" t="s">
        <v>316</v>
      </c>
      <c r="S121" s="256" t="s">
        <v>246</v>
      </c>
      <c r="T121" s="257" t="s">
        <v>247</v>
      </c>
      <c r="U121" s="226">
        <v>0</v>
      </c>
      <c r="V121" s="226">
        <f>ROUND(E121*U121,2)</f>
        <v>0</v>
      </c>
      <c r="W121" s="226"/>
      <c r="X121" s="226" t="s">
        <v>317</v>
      </c>
      <c r="Y121" s="216"/>
      <c r="Z121" s="216"/>
      <c r="AA121" s="216"/>
      <c r="AB121" s="216"/>
      <c r="AC121" s="216"/>
      <c r="AD121" s="216"/>
      <c r="AE121" s="216"/>
      <c r="AF121" s="216"/>
      <c r="AG121" s="216" t="s">
        <v>318</v>
      </c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</row>
    <row r="122" spans="1:60" ht="22.5" outlineLevel="1" x14ac:dyDescent="0.2">
      <c r="A122" s="251">
        <v>95</v>
      </c>
      <c r="B122" s="252" t="s">
        <v>1454</v>
      </c>
      <c r="C122" s="265" t="s">
        <v>1455</v>
      </c>
      <c r="D122" s="253" t="s">
        <v>639</v>
      </c>
      <c r="E122" s="254">
        <v>2</v>
      </c>
      <c r="F122" s="255"/>
      <c r="G122" s="256">
        <f>ROUND(E122*F122,2)</f>
        <v>0</v>
      </c>
      <c r="H122" s="255"/>
      <c r="I122" s="256">
        <f>ROUND(E122*H122,2)</f>
        <v>0</v>
      </c>
      <c r="J122" s="255"/>
      <c r="K122" s="256">
        <f>ROUND(E122*J122,2)</f>
        <v>0</v>
      </c>
      <c r="L122" s="256">
        <v>21</v>
      </c>
      <c r="M122" s="256">
        <f>G122*(1+L122/100)</f>
        <v>0</v>
      </c>
      <c r="N122" s="256">
        <v>3.4000000000000002E-4</v>
      </c>
      <c r="O122" s="256">
        <f>ROUND(E122*N122,2)</f>
        <v>0</v>
      </c>
      <c r="P122" s="256">
        <v>0</v>
      </c>
      <c r="Q122" s="256">
        <f>ROUND(E122*P122,2)</f>
        <v>0</v>
      </c>
      <c r="R122" s="256" t="s">
        <v>316</v>
      </c>
      <c r="S122" s="256" t="s">
        <v>246</v>
      </c>
      <c r="T122" s="257" t="s">
        <v>247</v>
      </c>
      <c r="U122" s="226">
        <v>0</v>
      </c>
      <c r="V122" s="226">
        <f>ROUND(E122*U122,2)</f>
        <v>0</v>
      </c>
      <c r="W122" s="226"/>
      <c r="X122" s="226" t="s">
        <v>317</v>
      </c>
      <c r="Y122" s="216"/>
      <c r="Z122" s="216"/>
      <c r="AA122" s="216"/>
      <c r="AB122" s="216"/>
      <c r="AC122" s="216"/>
      <c r="AD122" s="216"/>
      <c r="AE122" s="216"/>
      <c r="AF122" s="216"/>
      <c r="AG122" s="216" t="s">
        <v>318</v>
      </c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</row>
    <row r="123" spans="1:60" ht="22.5" outlineLevel="1" x14ac:dyDescent="0.2">
      <c r="A123" s="251">
        <v>96</v>
      </c>
      <c r="B123" s="252" t="s">
        <v>1342</v>
      </c>
      <c r="C123" s="265" t="s">
        <v>1343</v>
      </c>
      <c r="D123" s="253" t="s">
        <v>639</v>
      </c>
      <c r="E123" s="254">
        <v>7</v>
      </c>
      <c r="F123" s="255"/>
      <c r="G123" s="256">
        <f>ROUND(E123*F123,2)</f>
        <v>0</v>
      </c>
      <c r="H123" s="255"/>
      <c r="I123" s="256">
        <f>ROUND(E123*H123,2)</f>
        <v>0</v>
      </c>
      <c r="J123" s="255"/>
      <c r="K123" s="256">
        <f>ROUND(E123*J123,2)</f>
        <v>0</v>
      </c>
      <c r="L123" s="256">
        <v>21</v>
      </c>
      <c r="M123" s="256">
        <f>G123*(1+L123/100)</f>
        <v>0</v>
      </c>
      <c r="N123" s="256">
        <v>1.8000000000000001E-4</v>
      </c>
      <c r="O123" s="256">
        <f>ROUND(E123*N123,2)</f>
        <v>0</v>
      </c>
      <c r="P123" s="256">
        <v>0</v>
      </c>
      <c r="Q123" s="256">
        <f>ROUND(E123*P123,2)</f>
        <v>0</v>
      </c>
      <c r="R123" s="256" t="s">
        <v>316</v>
      </c>
      <c r="S123" s="256" t="s">
        <v>246</v>
      </c>
      <c r="T123" s="257" t="s">
        <v>247</v>
      </c>
      <c r="U123" s="226">
        <v>0</v>
      </c>
      <c r="V123" s="226">
        <f>ROUND(E123*U123,2)</f>
        <v>0</v>
      </c>
      <c r="W123" s="226"/>
      <c r="X123" s="226" t="s">
        <v>317</v>
      </c>
      <c r="Y123" s="216"/>
      <c r="Z123" s="216"/>
      <c r="AA123" s="216"/>
      <c r="AB123" s="216"/>
      <c r="AC123" s="216"/>
      <c r="AD123" s="216"/>
      <c r="AE123" s="216"/>
      <c r="AF123" s="216"/>
      <c r="AG123" s="216" t="s">
        <v>318</v>
      </c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</row>
    <row r="124" spans="1:60" ht="22.5" outlineLevel="1" x14ac:dyDescent="0.2">
      <c r="A124" s="251">
        <v>97</v>
      </c>
      <c r="B124" s="252" t="s">
        <v>1414</v>
      </c>
      <c r="C124" s="265" t="s">
        <v>1415</v>
      </c>
      <c r="D124" s="253" t="s">
        <v>639</v>
      </c>
      <c r="E124" s="254">
        <v>3</v>
      </c>
      <c r="F124" s="255"/>
      <c r="G124" s="256">
        <f>ROUND(E124*F124,2)</f>
        <v>0</v>
      </c>
      <c r="H124" s="255"/>
      <c r="I124" s="256">
        <f>ROUND(E124*H124,2)</f>
        <v>0</v>
      </c>
      <c r="J124" s="255"/>
      <c r="K124" s="256">
        <f>ROUND(E124*J124,2)</f>
        <v>0</v>
      </c>
      <c r="L124" s="256">
        <v>21</v>
      </c>
      <c r="M124" s="256">
        <f>G124*(1+L124/100)</f>
        <v>0</v>
      </c>
      <c r="N124" s="256">
        <v>5.0000000000000001E-4</v>
      </c>
      <c r="O124" s="256">
        <f>ROUND(E124*N124,2)</f>
        <v>0</v>
      </c>
      <c r="P124" s="256">
        <v>0</v>
      </c>
      <c r="Q124" s="256">
        <f>ROUND(E124*P124,2)</f>
        <v>0</v>
      </c>
      <c r="R124" s="256" t="s">
        <v>316</v>
      </c>
      <c r="S124" s="256" t="s">
        <v>246</v>
      </c>
      <c r="T124" s="257" t="s">
        <v>247</v>
      </c>
      <c r="U124" s="226">
        <v>0</v>
      </c>
      <c r="V124" s="226">
        <f>ROUND(E124*U124,2)</f>
        <v>0</v>
      </c>
      <c r="W124" s="226"/>
      <c r="X124" s="226" t="s">
        <v>317</v>
      </c>
      <c r="Y124" s="216"/>
      <c r="Z124" s="216"/>
      <c r="AA124" s="216"/>
      <c r="AB124" s="216"/>
      <c r="AC124" s="216"/>
      <c r="AD124" s="216"/>
      <c r="AE124" s="216"/>
      <c r="AF124" s="216"/>
      <c r="AG124" s="216" t="s">
        <v>318</v>
      </c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</row>
    <row r="125" spans="1:60" outlineLevel="1" x14ac:dyDescent="0.2">
      <c r="A125" s="251">
        <v>98</v>
      </c>
      <c r="B125" s="252" t="s">
        <v>1456</v>
      </c>
      <c r="C125" s="265" t="s">
        <v>1457</v>
      </c>
      <c r="D125" s="253" t="s">
        <v>639</v>
      </c>
      <c r="E125" s="254">
        <v>3</v>
      </c>
      <c r="F125" s="255"/>
      <c r="G125" s="256">
        <f>ROUND(E125*F125,2)</f>
        <v>0</v>
      </c>
      <c r="H125" s="255"/>
      <c r="I125" s="256">
        <f>ROUND(E125*H125,2)</f>
        <v>0</v>
      </c>
      <c r="J125" s="255"/>
      <c r="K125" s="256">
        <f>ROUND(E125*J125,2)</f>
        <v>0</v>
      </c>
      <c r="L125" s="256">
        <v>21</v>
      </c>
      <c r="M125" s="256">
        <f>G125*(1+L125/100)</f>
        <v>0</v>
      </c>
      <c r="N125" s="256">
        <v>0</v>
      </c>
      <c r="O125" s="256">
        <f>ROUND(E125*N125,2)</f>
        <v>0</v>
      </c>
      <c r="P125" s="256">
        <v>0</v>
      </c>
      <c r="Q125" s="256">
        <f>ROUND(E125*P125,2)</f>
        <v>0</v>
      </c>
      <c r="R125" s="256"/>
      <c r="S125" s="256" t="s">
        <v>418</v>
      </c>
      <c r="T125" s="257" t="s">
        <v>419</v>
      </c>
      <c r="U125" s="226">
        <v>0</v>
      </c>
      <c r="V125" s="226">
        <f>ROUND(E125*U125,2)</f>
        <v>0</v>
      </c>
      <c r="W125" s="226"/>
      <c r="X125" s="226" t="s">
        <v>248</v>
      </c>
      <c r="Y125" s="216"/>
      <c r="Z125" s="216"/>
      <c r="AA125" s="216"/>
      <c r="AB125" s="216"/>
      <c r="AC125" s="216"/>
      <c r="AD125" s="216"/>
      <c r="AE125" s="216"/>
      <c r="AF125" s="216"/>
      <c r="AG125" s="216" t="s">
        <v>249</v>
      </c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</row>
    <row r="126" spans="1:60" ht="22.5" outlineLevel="1" x14ac:dyDescent="0.2">
      <c r="A126" s="251">
        <v>99</v>
      </c>
      <c r="B126" s="252" t="s">
        <v>1458</v>
      </c>
      <c r="C126" s="265" t="s">
        <v>1459</v>
      </c>
      <c r="D126" s="253" t="s">
        <v>639</v>
      </c>
      <c r="E126" s="254">
        <v>3</v>
      </c>
      <c r="F126" s="255"/>
      <c r="G126" s="256">
        <f>ROUND(E126*F126,2)</f>
        <v>0</v>
      </c>
      <c r="H126" s="255"/>
      <c r="I126" s="256">
        <f>ROUND(E126*H126,2)</f>
        <v>0</v>
      </c>
      <c r="J126" s="255"/>
      <c r="K126" s="256">
        <f>ROUND(E126*J126,2)</f>
        <v>0</v>
      </c>
      <c r="L126" s="256">
        <v>21</v>
      </c>
      <c r="M126" s="256">
        <f>G126*(1+L126/100)</f>
        <v>0</v>
      </c>
      <c r="N126" s="256">
        <v>0</v>
      </c>
      <c r="O126" s="256">
        <f>ROUND(E126*N126,2)</f>
        <v>0</v>
      </c>
      <c r="P126" s="256">
        <v>0</v>
      </c>
      <c r="Q126" s="256">
        <f>ROUND(E126*P126,2)</f>
        <v>0</v>
      </c>
      <c r="R126" s="256"/>
      <c r="S126" s="256" t="s">
        <v>418</v>
      </c>
      <c r="T126" s="257" t="s">
        <v>1405</v>
      </c>
      <c r="U126" s="226">
        <v>0</v>
      </c>
      <c r="V126" s="226">
        <f>ROUND(E126*U126,2)</f>
        <v>0</v>
      </c>
      <c r="W126" s="226"/>
      <c r="X126" s="226" t="s">
        <v>317</v>
      </c>
      <c r="Y126" s="216"/>
      <c r="Z126" s="216"/>
      <c r="AA126" s="216"/>
      <c r="AB126" s="216"/>
      <c r="AC126" s="216"/>
      <c r="AD126" s="216"/>
      <c r="AE126" s="216"/>
      <c r="AF126" s="216"/>
      <c r="AG126" s="216" t="s">
        <v>318</v>
      </c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</row>
    <row r="127" spans="1:60" ht="22.5" outlineLevel="1" x14ac:dyDescent="0.2">
      <c r="A127" s="251">
        <v>100</v>
      </c>
      <c r="B127" s="252" t="s">
        <v>1460</v>
      </c>
      <c r="C127" s="265" t="s">
        <v>1461</v>
      </c>
      <c r="D127" s="253" t="s">
        <v>639</v>
      </c>
      <c r="E127" s="254">
        <v>5</v>
      </c>
      <c r="F127" s="255"/>
      <c r="G127" s="256">
        <f>ROUND(E127*F127,2)</f>
        <v>0</v>
      </c>
      <c r="H127" s="255"/>
      <c r="I127" s="256">
        <f>ROUND(E127*H127,2)</f>
        <v>0</v>
      </c>
      <c r="J127" s="255"/>
      <c r="K127" s="256">
        <f>ROUND(E127*J127,2)</f>
        <v>0</v>
      </c>
      <c r="L127" s="256">
        <v>21</v>
      </c>
      <c r="M127" s="256">
        <f>G127*(1+L127/100)</f>
        <v>0</v>
      </c>
      <c r="N127" s="256">
        <v>0</v>
      </c>
      <c r="O127" s="256">
        <f>ROUND(E127*N127,2)</f>
        <v>0</v>
      </c>
      <c r="P127" s="256">
        <v>0</v>
      </c>
      <c r="Q127" s="256">
        <f>ROUND(E127*P127,2)</f>
        <v>0</v>
      </c>
      <c r="R127" s="256"/>
      <c r="S127" s="256" t="s">
        <v>418</v>
      </c>
      <c r="T127" s="257" t="s">
        <v>1405</v>
      </c>
      <c r="U127" s="226">
        <v>0</v>
      </c>
      <c r="V127" s="226">
        <f>ROUND(E127*U127,2)</f>
        <v>0</v>
      </c>
      <c r="W127" s="226"/>
      <c r="X127" s="226" t="s">
        <v>317</v>
      </c>
      <c r="Y127" s="216"/>
      <c r="Z127" s="216"/>
      <c r="AA127" s="216"/>
      <c r="AB127" s="216"/>
      <c r="AC127" s="216"/>
      <c r="AD127" s="216"/>
      <c r="AE127" s="216"/>
      <c r="AF127" s="216"/>
      <c r="AG127" s="216" t="s">
        <v>318</v>
      </c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</row>
    <row r="128" spans="1:60" ht="22.5" outlineLevel="1" x14ac:dyDescent="0.2">
      <c r="A128" s="251">
        <v>101</v>
      </c>
      <c r="B128" s="252" t="s">
        <v>1462</v>
      </c>
      <c r="C128" s="265" t="s">
        <v>1463</v>
      </c>
      <c r="D128" s="253" t="s">
        <v>639</v>
      </c>
      <c r="E128" s="254">
        <v>10</v>
      </c>
      <c r="F128" s="255"/>
      <c r="G128" s="256">
        <f>ROUND(E128*F128,2)</f>
        <v>0</v>
      </c>
      <c r="H128" s="255"/>
      <c r="I128" s="256">
        <f>ROUND(E128*H128,2)</f>
        <v>0</v>
      </c>
      <c r="J128" s="255"/>
      <c r="K128" s="256">
        <f>ROUND(E128*J128,2)</f>
        <v>0</v>
      </c>
      <c r="L128" s="256">
        <v>21</v>
      </c>
      <c r="M128" s="256">
        <f>G128*(1+L128/100)</f>
        <v>0</v>
      </c>
      <c r="N128" s="256">
        <v>0</v>
      </c>
      <c r="O128" s="256">
        <f>ROUND(E128*N128,2)</f>
        <v>0</v>
      </c>
      <c r="P128" s="256">
        <v>0</v>
      </c>
      <c r="Q128" s="256">
        <f>ROUND(E128*P128,2)</f>
        <v>0</v>
      </c>
      <c r="R128" s="256"/>
      <c r="S128" s="256" t="s">
        <v>418</v>
      </c>
      <c r="T128" s="257" t="s">
        <v>1405</v>
      </c>
      <c r="U128" s="226">
        <v>0</v>
      </c>
      <c r="V128" s="226">
        <f>ROUND(E128*U128,2)</f>
        <v>0</v>
      </c>
      <c r="W128" s="226"/>
      <c r="X128" s="226" t="s">
        <v>317</v>
      </c>
      <c r="Y128" s="216"/>
      <c r="Z128" s="216"/>
      <c r="AA128" s="216"/>
      <c r="AB128" s="216"/>
      <c r="AC128" s="216"/>
      <c r="AD128" s="216"/>
      <c r="AE128" s="216"/>
      <c r="AF128" s="216"/>
      <c r="AG128" s="216" t="s">
        <v>318</v>
      </c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</row>
    <row r="129" spans="1:60" ht="22.5" outlineLevel="1" x14ac:dyDescent="0.2">
      <c r="A129" s="251">
        <v>102</v>
      </c>
      <c r="B129" s="252" t="s">
        <v>1464</v>
      </c>
      <c r="C129" s="265" t="s">
        <v>1465</v>
      </c>
      <c r="D129" s="253" t="s">
        <v>639</v>
      </c>
      <c r="E129" s="254">
        <v>2</v>
      </c>
      <c r="F129" s="255"/>
      <c r="G129" s="256">
        <f>ROUND(E129*F129,2)</f>
        <v>0</v>
      </c>
      <c r="H129" s="255"/>
      <c r="I129" s="256">
        <f>ROUND(E129*H129,2)</f>
        <v>0</v>
      </c>
      <c r="J129" s="255"/>
      <c r="K129" s="256">
        <f>ROUND(E129*J129,2)</f>
        <v>0</v>
      </c>
      <c r="L129" s="256">
        <v>21</v>
      </c>
      <c r="M129" s="256">
        <f>G129*(1+L129/100)</f>
        <v>0</v>
      </c>
      <c r="N129" s="256">
        <v>0</v>
      </c>
      <c r="O129" s="256">
        <f>ROUND(E129*N129,2)</f>
        <v>0</v>
      </c>
      <c r="P129" s="256">
        <v>0</v>
      </c>
      <c r="Q129" s="256">
        <f>ROUND(E129*P129,2)</f>
        <v>0</v>
      </c>
      <c r="R129" s="256"/>
      <c r="S129" s="256" t="s">
        <v>418</v>
      </c>
      <c r="T129" s="257" t="s">
        <v>1405</v>
      </c>
      <c r="U129" s="226">
        <v>0</v>
      </c>
      <c r="V129" s="226">
        <f>ROUND(E129*U129,2)</f>
        <v>0</v>
      </c>
      <c r="W129" s="226"/>
      <c r="X129" s="226" t="s">
        <v>317</v>
      </c>
      <c r="Y129" s="216"/>
      <c r="Z129" s="216"/>
      <c r="AA129" s="216"/>
      <c r="AB129" s="216"/>
      <c r="AC129" s="216"/>
      <c r="AD129" s="216"/>
      <c r="AE129" s="216"/>
      <c r="AF129" s="216"/>
      <c r="AG129" s="216" t="s">
        <v>318</v>
      </c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</row>
    <row r="130" spans="1:60" ht="22.5" outlineLevel="1" x14ac:dyDescent="0.2">
      <c r="A130" s="251">
        <v>103</v>
      </c>
      <c r="B130" s="252" t="s">
        <v>1466</v>
      </c>
      <c r="C130" s="265" t="s">
        <v>1467</v>
      </c>
      <c r="D130" s="253" t="s">
        <v>639</v>
      </c>
      <c r="E130" s="254">
        <v>1</v>
      </c>
      <c r="F130" s="255"/>
      <c r="G130" s="256">
        <f>ROUND(E130*F130,2)</f>
        <v>0</v>
      </c>
      <c r="H130" s="255"/>
      <c r="I130" s="256">
        <f>ROUND(E130*H130,2)</f>
        <v>0</v>
      </c>
      <c r="J130" s="255"/>
      <c r="K130" s="256">
        <f>ROUND(E130*J130,2)</f>
        <v>0</v>
      </c>
      <c r="L130" s="256">
        <v>21</v>
      </c>
      <c r="M130" s="256">
        <f>G130*(1+L130/100)</f>
        <v>0</v>
      </c>
      <c r="N130" s="256">
        <v>0</v>
      </c>
      <c r="O130" s="256">
        <f>ROUND(E130*N130,2)</f>
        <v>0</v>
      </c>
      <c r="P130" s="256">
        <v>0</v>
      </c>
      <c r="Q130" s="256">
        <f>ROUND(E130*P130,2)</f>
        <v>0</v>
      </c>
      <c r="R130" s="256"/>
      <c r="S130" s="256" t="s">
        <v>418</v>
      </c>
      <c r="T130" s="257" t="s">
        <v>1405</v>
      </c>
      <c r="U130" s="226">
        <v>0</v>
      </c>
      <c r="V130" s="226">
        <f>ROUND(E130*U130,2)</f>
        <v>0</v>
      </c>
      <c r="W130" s="226"/>
      <c r="X130" s="226" t="s">
        <v>317</v>
      </c>
      <c r="Y130" s="216"/>
      <c r="Z130" s="216"/>
      <c r="AA130" s="216"/>
      <c r="AB130" s="216"/>
      <c r="AC130" s="216"/>
      <c r="AD130" s="216"/>
      <c r="AE130" s="216"/>
      <c r="AF130" s="216"/>
      <c r="AG130" s="216" t="s">
        <v>318</v>
      </c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</row>
    <row r="131" spans="1:60" ht="22.5" outlineLevel="1" x14ac:dyDescent="0.2">
      <c r="A131" s="251">
        <v>104</v>
      </c>
      <c r="B131" s="252" t="s">
        <v>1468</v>
      </c>
      <c r="C131" s="265" t="s">
        <v>1469</v>
      </c>
      <c r="D131" s="253" t="s">
        <v>639</v>
      </c>
      <c r="E131" s="254">
        <v>1</v>
      </c>
      <c r="F131" s="255"/>
      <c r="G131" s="256">
        <f>ROUND(E131*F131,2)</f>
        <v>0</v>
      </c>
      <c r="H131" s="255"/>
      <c r="I131" s="256">
        <f>ROUND(E131*H131,2)</f>
        <v>0</v>
      </c>
      <c r="J131" s="255"/>
      <c r="K131" s="256">
        <f>ROUND(E131*J131,2)</f>
        <v>0</v>
      </c>
      <c r="L131" s="256">
        <v>21</v>
      </c>
      <c r="M131" s="256">
        <f>G131*(1+L131/100)</f>
        <v>0</v>
      </c>
      <c r="N131" s="256">
        <v>0</v>
      </c>
      <c r="O131" s="256">
        <f>ROUND(E131*N131,2)</f>
        <v>0</v>
      </c>
      <c r="P131" s="256">
        <v>0</v>
      </c>
      <c r="Q131" s="256">
        <f>ROUND(E131*P131,2)</f>
        <v>0</v>
      </c>
      <c r="R131" s="256"/>
      <c r="S131" s="256" t="s">
        <v>418</v>
      </c>
      <c r="T131" s="257" t="s">
        <v>1405</v>
      </c>
      <c r="U131" s="226">
        <v>0</v>
      </c>
      <c r="V131" s="226">
        <f>ROUND(E131*U131,2)</f>
        <v>0</v>
      </c>
      <c r="W131" s="226"/>
      <c r="X131" s="226" t="s">
        <v>317</v>
      </c>
      <c r="Y131" s="216"/>
      <c r="Z131" s="216"/>
      <c r="AA131" s="216"/>
      <c r="AB131" s="216"/>
      <c r="AC131" s="216"/>
      <c r="AD131" s="216"/>
      <c r="AE131" s="216"/>
      <c r="AF131" s="216"/>
      <c r="AG131" s="216" t="s">
        <v>318</v>
      </c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</row>
    <row r="132" spans="1:60" ht="22.5" outlineLevel="1" x14ac:dyDescent="0.2">
      <c r="A132" s="251">
        <v>105</v>
      </c>
      <c r="B132" s="252" t="s">
        <v>1470</v>
      </c>
      <c r="C132" s="265" t="s">
        <v>1471</v>
      </c>
      <c r="D132" s="253" t="s">
        <v>639</v>
      </c>
      <c r="E132" s="254">
        <v>1</v>
      </c>
      <c r="F132" s="255"/>
      <c r="G132" s="256">
        <f>ROUND(E132*F132,2)</f>
        <v>0</v>
      </c>
      <c r="H132" s="255"/>
      <c r="I132" s="256">
        <f>ROUND(E132*H132,2)</f>
        <v>0</v>
      </c>
      <c r="J132" s="255"/>
      <c r="K132" s="256">
        <f>ROUND(E132*J132,2)</f>
        <v>0</v>
      </c>
      <c r="L132" s="256">
        <v>21</v>
      </c>
      <c r="M132" s="256">
        <f>G132*(1+L132/100)</f>
        <v>0</v>
      </c>
      <c r="N132" s="256">
        <v>0</v>
      </c>
      <c r="O132" s="256">
        <f>ROUND(E132*N132,2)</f>
        <v>0</v>
      </c>
      <c r="P132" s="256">
        <v>0</v>
      </c>
      <c r="Q132" s="256">
        <f>ROUND(E132*P132,2)</f>
        <v>0</v>
      </c>
      <c r="R132" s="256"/>
      <c r="S132" s="256" t="s">
        <v>418</v>
      </c>
      <c r="T132" s="257" t="s">
        <v>1405</v>
      </c>
      <c r="U132" s="226">
        <v>0</v>
      </c>
      <c r="V132" s="226">
        <f>ROUND(E132*U132,2)</f>
        <v>0</v>
      </c>
      <c r="W132" s="226"/>
      <c r="X132" s="226" t="s">
        <v>317</v>
      </c>
      <c r="Y132" s="216"/>
      <c r="Z132" s="216"/>
      <c r="AA132" s="216"/>
      <c r="AB132" s="216"/>
      <c r="AC132" s="216"/>
      <c r="AD132" s="216"/>
      <c r="AE132" s="216"/>
      <c r="AF132" s="216"/>
      <c r="AG132" s="216" t="s">
        <v>318</v>
      </c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</row>
    <row r="133" spans="1:60" ht="22.5" outlineLevel="1" x14ac:dyDescent="0.2">
      <c r="A133" s="251">
        <v>106</v>
      </c>
      <c r="B133" s="252" t="s">
        <v>1472</v>
      </c>
      <c r="C133" s="265" t="s">
        <v>1473</v>
      </c>
      <c r="D133" s="253" t="s">
        <v>639</v>
      </c>
      <c r="E133" s="254">
        <v>1</v>
      </c>
      <c r="F133" s="255"/>
      <c r="G133" s="256">
        <f>ROUND(E133*F133,2)</f>
        <v>0</v>
      </c>
      <c r="H133" s="255"/>
      <c r="I133" s="256">
        <f>ROUND(E133*H133,2)</f>
        <v>0</v>
      </c>
      <c r="J133" s="255"/>
      <c r="K133" s="256">
        <f>ROUND(E133*J133,2)</f>
        <v>0</v>
      </c>
      <c r="L133" s="256">
        <v>21</v>
      </c>
      <c r="M133" s="256">
        <f>G133*(1+L133/100)</f>
        <v>0</v>
      </c>
      <c r="N133" s="256">
        <v>0</v>
      </c>
      <c r="O133" s="256">
        <f>ROUND(E133*N133,2)</f>
        <v>0</v>
      </c>
      <c r="P133" s="256">
        <v>0</v>
      </c>
      <c r="Q133" s="256">
        <f>ROUND(E133*P133,2)</f>
        <v>0</v>
      </c>
      <c r="R133" s="256"/>
      <c r="S133" s="256" t="s">
        <v>418</v>
      </c>
      <c r="T133" s="257" t="s">
        <v>1405</v>
      </c>
      <c r="U133" s="226">
        <v>0</v>
      </c>
      <c r="V133" s="226">
        <f>ROUND(E133*U133,2)</f>
        <v>0</v>
      </c>
      <c r="W133" s="226"/>
      <c r="X133" s="226" t="s">
        <v>317</v>
      </c>
      <c r="Y133" s="216"/>
      <c r="Z133" s="216"/>
      <c r="AA133" s="216"/>
      <c r="AB133" s="216"/>
      <c r="AC133" s="216"/>
      <c r="AD133" s="216"/>
      <c r="AE133" s="216"/>
      <c r="AF133" s="216"/>
      <c r="AG133" s="216" t="s">
        <v>318</v>
      </c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</row>
    <row r="134" spans="1:60" ht="22.5" outlineLevel="1" x14ac:dyDescent="0.2">
      <c r="A134" s="251">
        <v>107</v>
      </c>
      <c r="B134" s="252" t="s">
        <v>1474</v>
      </c>
      <c r="C134" s="265" t="s">
        <v>1475</v>
      </c>
      <c r="D134" s="253" t="s">
        <v>639</v>
      </c>
      <c r="E134" s="254">
        <v>1</v>
      </c>
      <c r="F134" s="255"/>
      <c r="G134" s="256">
        <f>ROUND(E134*F134,2)</f>
        <v>0</v>
      </c>
      <c r="H134" s="255"/>
      <c r="I134" s="256">
        <f>ROUND(E134*H134,2)</f>
        <v>0</v>
      </c>
      <c r="J134" s="255"/>
      <c r="K134" s="256">
        <f>ROUND(E134*J134,2)</f>
        <v>0</v>
      </c>
      <c r="L134" s="256">
        <v>21</v>
      </c>
      <c r="M134" s="256">
        <f>G134*(1+L134/100)</f>
        <v>0</v>
      </c>
      <c r="N134" s="256">
        <v>0</v>
      </c>
      <c r="O134" s="256">
        <f>ROUND(E134*N134,2)</f>
        <v>0</v>
      </c>
      <c r="P134" s="256">
        <v>0</v>
      </c>
      <c r="Q134" s="256">
        <f>ROUND(E134*P134,2)</f>
        <v>0</v>
      </c>
      <c r="R134" s="256"/>
      <c r="S134" s="256" t="s">
        <v>418</v>
      </c>
      <c r="T134" s="257" t="s">
        <v>1405</v>
      </c>
      <c r="U134" s="226">
        <v>0</v>
      </c>
      <c r="V134" s="226">
        <f>ROUND(E134*U134,2)</f>
        <v>0</v>
      </c>
      <c r="W134" s="226"/>
      <c r="X134" s="226" t="s">
        <v>317</v>
      </c>
      <c r="Y134" s="216"/>
      <c r="Z134" s="216"/>
      <c r="AA134" s="216"/>
      <c r="AB134" s="216"/>
      <c r="AC134" s="216"/>
      <c r="AD134" s="216"/>
      <c r="AE134" s="216"/>
      <c r="AF134" s="216"/>
      <c r="AG134" s="216" t="s">
        <v>318</v>
      </c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</row>
    <row r="135" spans="1:60" ht="22.5" outlineLevel="1" x14ac:dyDescent="0.2">
      <c r="A135" s="251">
        <v>108</v>
      </c>
      <c r="B135" s="252" t="s">
        <v>1476</v>
      </c>
      <c r="C135" s="265" t="s">
        <v>1477</v>
      </c>
      <c r="D135" s="253" t="s">
        <v>639</v>
      </c>
      <c r="E135" s="254">
        <v>1</v>
      </c>
      <c r="F135" s="255"/>
      <c r="G135" s="256">
        <f>ROUND(E135*F135,2)</f>
        <v>0</v>
      </c>
      <c r="H135" s="255"/>
      <c r="I135" s="256">
        <f>ROUND(E135*H135,2)</f>
        <v>0</v>
      </c>
      <c r="J135" s="255"/>
      <c r="K135" s="256">
        <f>ROUND(E135*J135,2)</f>
        <v>0</v>
      </c>
      <c r="L135" s="256">
        <v>21</v>
      </c>
      <c r="M135" s="256">
        <f>G135*(1+L135/100)</f>
        <v>0</v>
      </c>
      <c r="N135" s="256">
        <v>0</v>
      </c>
      <c r="O135" s="256">
        <f>ROUND(E135*N135,2)</f>
        <v>0</v>
      </c>
      <c r="P135" s="256">
        <v>0</v>
      </c>
      <c r="Q135" s="256">
        <f>ROUND(E135*P135,2)</f>
        <v>0</v>
      </c>
      <c r="R135" s="256"/>
      <c r="S135" s="256" t="s">
        <v>418</v>
      </c>
      <c r="T135" s="257" t="s">
        <v>1405</v>
      </c>
      <c r="U135" s="226">
        <v>0</v>
      </c>
      <c r="V135" s="226">
        <f>ROUND(E135*U135,2)</f>
        <v>0</v>
      </c>
      <c r="W135" s="226"/>
      <c r="X135" s="226" t="s">
        <v>317</v>
      </c>
      <c r="Y135" s="216"/>
      <c r="Z135" s="216"/>
      <c r="AA135" s="216"/>
      <c r="AB135" s="216"/>
      <c r="AC135" s="216"/>
      <c r="AD135" s="216"/>
      <c r="AE135" s="216"/>
      <c r="AF135" s="216"/>
      <c r="AG135" s="216" t="s">
        <v>318</v>
      </c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</row>
    <row r="136" spans="1:60" ht="22.5" outlineLevel="1" x14ac:dyDescent="0.2">
      <c r="A136" s="251">
        <v>109</v>
      </c>
      <c r="B136" s="252" t="s">
        <v>1478</v>
      </c>
      <c r="C136" s="265" t="s">
        <v>1479</v>
      </c>
      <c r="D136" s="253" t="s">
        <v>639</v>
      </c>
      <c r="E136" s="254">
        <v>5</v>
      </c>
      <c r="F136" s="255"/>
      <c r="G136" s="256">
        <f>ROUND(E136*F136,2)</f>
        <v>0</v>
      </c>
      <c r="H136" s="255"/>
      <c r="I136" s="256">
        <f>ROUND(E136*H136,2)</f>
        <v>0</v>
      </c>
      <c r="J136" s="255"/>
      <c r="K136" s="256">
        <f>ROUND(E136*J136,2)</f>
        <v>0</v>
      </c>
      <c r="L136" s="256">
        <v>21</v>
      </c>
      <c r="M136" s="256">
        <f>G136*(1+L136/100)</f>
        <v>0</v>
      </c>
      <c r="N136" s="256">
        <v>0</v>
      </c>
      <c r="O136" s="256">
        <f>ROUND(E136*N136,2)</f>
        <v>0</v>
      </c>
      <c r="P136" s="256">
        <v>0</v>
      </c>
      <c r="Q136" s="256">
        <f>ROUND(E136*P136,2)</f>
        <v>0</v>
      </c>
      <c r="R136" s="256"/>
      <c r="S136" s="256" t="s">
        <v>418</v>
      </c>
      <c r="T136" s="257" t="s">
        <v>1405</v>
      </c>
      <c r="U136" s="226">
        <v>0</v>
      </c>
      <c r="V136" s="226">
        <f>ROUND(E136*U136,2)</f>
        <v>0</v>
      </c>
      <c r="W136" s="226"/>
      <c r="X136" s="226" t="s">
        <v>317</v>
      </c>
      <c r="Y136" s="216"/>
      <c r="Z136" s="216"/>
      <c r="AA136" s="216"/>
      <c r="AB136" s="216"/>
      <c r="AC136" s="216"/>
      <c r="AD136" s="216"/>
      <c r="AE136" s="216"/>
      <c r="AF136" s="216"/>
      <c r="AG136" s="216" t="s">
        <v>318</v>
      </c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</row>
    <row r="137" spans="1:60" ht="22.5" outlineLevel="1" x14ac:dyDescent="0.2">
      <c r="A137" s="251">
        <v>110</v>
      </c>
      <c r="B137" s="252" t="s">
        <v>1480</v>
      </c>
      <c r="C137" s="265" t="s">
        <v>1481</v>
      </c>
      <c r="D137" s="253" t="s">
        <v>639</v>
      </c>
      <c r="E137" s="254">
        <v>5</v>
      </c>
      <c r="F137" s="255"/>
      <c r="G137" s="256">
        <f>ROUND(E137*F137,2)</f>
        <v>0</v>
      </c>
      <c r="H137" s="255"/>
      <c r="I137" s="256">
        <f>ROUND(E137*H137,2)</f>
        <v>0</v>
      </c>
      <c r="J137" s="255"/>
      <c r="K137" s="256">
        <f>ROUND(E137*J137,2)</f>
        <v>0</v>
      </c>
      <c r="L137" s="256">
        <v>21</v>
      </c>
      <c r="M137" s="256">
        <f>G137*(1+L137/100)</f>
        <v>0</v>
      </c>
      <c r="N137" s="256">
        <v>0</v>
      </c>
      <c r="O137" s="256">
        <f>ROUND(E137*N137,2)</f>
        <v>0</v>
      </c>
      <c r="P137" s="256">
        <v>0</v>
      </c>
      <c r="Q137" s="256">
        <f>ROUND(E137*P137,2)</f>
        <v>0</v>
      </c>
      <c r="R137" s="256"/>
      <c r="S137" s="256" t="s">
        <v>418</v>
      </c>
      <c r="T137" s="257" t="s">
        <v>419</v>
      </c>
      <c r="U137" s="226">
        <v>0</v>
      </c>
      <c r="V137" s="226">
        <f>ROUND(E137*U137,2)</f>
        <v>0</v>
      </c>
      <c r="W137" s="226"/>
      <c r="X137" s="226" t="s">
        <v>317</v>
      </c>
      <c r="Y137" s="216"/>
      <c r="Z137" s="216"/>
      <c r="AA137" s="216"/>
      <c r="AB137" s="216"/>
      <c r="AC137" s="216"/>
      <c r="AD137" s="216"/>
      <c r="AE137" s="216"/>
      <c r="AF137" s="216"/>
      <c r="AG137" s="216" t="s">
        <v>318</v>
      </c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</row>
    <row r="138" spans="1:60" ht="22.5" outlineLevel="1" x14ac:dyDescent="0.2">
      <c r="A138" s="251">
        <v>111</v>
      </c>
      <c r="B138" s="252" t="s">
        <v>1482</v>
      </c>
      <c r="C138" s="265" t="s">
        <v>1483</v>
      </c>
      <c r="D138" s="253" t="s">
        <v>639</v>
      </c>
      <c r="E138" s="254">
        <v>3</v>
      </c>
      <c r="F138" s="255"/>
      <c r="G138" s="256">
        <f>ROUND(E138*F138,2)</f>
        <v>0</v>
      </c>
      <c r="H138" s="255"/>
      <c r="I138" s="256">
        <f>ROUND(E138*H138,2)</f>
        <v>0</v>
      </c>
      <c r="J138" s="255"/>
      <c r="K138" s="256">
        <f>ROUND(E138*J138,2)</f>
        <v>0</v>
      </c>
      <c r="L138" s="256">
        <v>21</v>
      </c>
      <c r="M138" s="256">
        <f>G138*(1+L138/100)</f>
        <v>0</v>
      </c>
      <c r="N138" s="256">
        <v>0</v>
      </c>
      <c r="O138" s="256">
        <f>ROUND(E138*N138,2)</f>
        <v>0</v>
      </c>
      <c r="P138" s="256">
        <v>0</v>
      </c>
      <c r="Q138" s="256">
        <f>ROUND(E138*P138,2)</f>
        <v>0</v>
      </c>
      <c r="R138" s="256"/>
      <c r="S138" s="256" t="s">
        <v>418</v>
      </c>
      <c r="T138" s="257" t="s">
        <v>1405</v>
      </c>
      <c r="U138" s="226">
        <v>0</v>
      </c>
      <c r="V138" s="226">
        <f>ROUND(E138*U138,2)</f>
        <v>0</v>
      </c>
      <c r="W138" s="226"/>
      <c r="X138" s="226" t="s">
        <v>317</v>
      </c>
      <c r="Y138" s="216"/>
      <c r="Z138" s="216"/>
      <c r="AA138" s="216"/>
      <c r="AB138" s="216"/>
      <c r="AC138" s="216"/>
      <c r="AD138" s="216"/>
      <c r="AE138" s="216"/>
      <c r="AF138" s="216"/>
      <c r="AG138" s="216" t="s">
        <v>318</v>
      </c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</row>
    <row r="139" spans="1:60" ht="22.5" outlineLevel="1" x14ac:dyDescent="0.2">
      <c r="A139" s="251">
        <v>112</v>
      </c>
      <c r="B139" s="252" t="s">
        <v>1484</v>
      </c>
      <c r="C139" s="265" t="s">
        <v>1485</v>
      </c>
      <c r="D139" s="253" t="s">
        <v>639</v>
      </c>
      <c r="E139" s="254">
        <v>10</v>
      </c>
      <c r="F139" s="255"/>
      <c r="G139" s="256">
        <f>ROUND(E139*F139,2)</f>
        <v>0</v>
      </c>
      <c r="H139" s="255"/>
      <c r="I139" s="256">
        <f>ROUND(E139*H139,2)</f>
        <v>0</v>
      </c>
      <c r="J139" s="255"/>
      <c r="K139" s="256">
        <f>ROUND(E139*J139,2)</f>
        <v>0</v>
      </c>
      <c r="L139" s="256">
        <v>21</v>
      </c>
      <c r="M139" s="256">
        <f>G139*(1+L139/100)</f>
        <v>0</v>
      </c>
      <c r="N139" s="256">
        <v>0</v>
      </c>
      <c r="O139" s="256">
        <f>ROUND(E139*N139,2)</f>
        <v>0</v>
      </c>
      <c r="P139" s="256">
        <v>0</v>
      </c>
      <c r="Q139" s="256">
        <f>ROUND(E139*P139,2)</f>
        <v>0</v>
      </c>
      <c r="R139" s="256"/>
      <c r="S139" s="256" t="s">
        <v>418</v>
      </c>
      <c r="T139" s="257" t="s">
        <v>1405</v>
      </c>
      <c r="U139" s="226">
        <v>0</v>
      </c>
      <c r="V139" s="226">
        <f>ROUND(E139*U139,2)</f>
        <v>0</v>
      </c>
      <c r="W139" s="226"/>
      <c r="X139" s="226" t="s">
        <v>317</v>
      </c>
      <c r="Y139" s="216"/>
      <c r="Z139" s="216"/>
      <c r="AA139" s="216"/>
      <c r="AB139" s="216"/>
      <c r="AC139" s="216"/>
      <c r="AD139" s="216"/>
      <c r="AE139" s="216"/>
      <c r="AF139" s="216"/>
      <c r="AG139" s="216" t="s">
        <v>318</v>
      </c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</row>
    <row r="140" spans="1:60" outlineLevel="1" x14ac:dyDescent="0.2">
      <c r="A140" s="251">
        <v>113</v>
      </c>
      <c r="B140" s="252" t="s">
        <v>1486</v>
      </c>
      <c r="C140" s="265" t="s">
        <v>1487</v>
      </c>
      <c r="D140" s="253" t="s">
        <v>639</v>
      </c>
      <c r="E140" s="254">
        <v>4</v>
      </c>
      <c r="F140" s="255"/>
      <c r="G140" s="256">
        <f>ROUND(E140*F140,2)</f>
        <v>0</v>
      </c>
      <c r="H140" s="255"/>
      <c r="I140" s="256">
        <f>ROUND(E140*H140,2)</f>
        <v>0</v>
      </c>
      <c r="J140" s="255"/>
      <c r="K140" s="256">
        <f>ROUND(E140*J140,2)</f>
        <v>0</v>
      </c>
      <c r="L140" s="256">
        <v>21</v>
      </c>
      <c r="M140" s="256">
        <f>G140*(1+L140/100)</f>
        <v>0</v>
      </c>
      <c r="N140" s="256">
        <v>1.2E-4</v>
      </c>
      <c r="O140" s="256">
        <f>ROUND(E140*N140,2)</f>
        <v>0</v>
      </c>
      <c r="P140" s="256">
        <v>0</v>
      </c>
      <c r="Q140" s="256">
        <f>ROUND(E140*P140,2)</f>
        <v>0</v>
      </c>
      <c r="R140" s="256"/>
      <c r="S140" s="256" t="s">
        <v>418</v>
      </c>
      <c r="T140" s="257" t="s">
        <v>419</v>
      </c>
      <c r="U140" s="226">
        <v>0</v>
      </c>
      <c r="V140" s="226">
        <f>ROUND(E140*U140,2)</f>
        <v>0</v>
      </c>
      <c r="W140" s="226"/>
      <c r="X140" s="226" t="s">
        <v>317</v>
      </c>
      <c r="Y140" s="216"/>
      <c r="Z140" s="216"/>
      <c r="AA140" s="216"/>
      <c r="AB140" s="216"/>
      <c r="AC140" s="216"/>
      <c r="AD140" s="216"/>
      <c r="AE140" s="216"/>
      <c r="AF140" s="216"/>
      <c r="AG140" s="216" t="s">
        <v>318</v>
      </c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</row>
    <row r="141" spans="1:60" ht="22.5" outlineLevel="1" x14ac:dyDescent="0.2">
      <c r="A141" s="251">
        <v>114</v>
      </c>
      <c r="B141" s="252" t="s">
        <v>1436</v>
      </c>
      <c r="C141" s="265" t="s">
        <v>1437</v>
      </c>
      <c r="D141" s="253" t="s">
        <v>639</v>
      </c>
      <c r="E141" s="254">
        <v>14</v>
      </c>
      <c r="F141" s="255"/>
      <c r="G141" s="256">
        <f>ROUND(E141*F141,2)</f>
        <v>0</v>
      </c>
      <c r="H141" s="255"/>
      <c r="I141" s="256">
        <f>ROUND(E141*H141,2)</f>
        <v>0</v>
      </c>
      <c r="J141" s="255"/>
      <c r="K141" s="256">
        <f>ROUND(E141*J141,2)</f>
        <v>0</v>
      </c>
      <c r="L141" s="256">
        <v>21</v>
      </c>
      <c r="M141" s="256">
        <f>G141*(1+L141/100)</f>
        <v>0</v>
      </c>
      <c r="N141" s="256">
        <v>0</v>
      </c>
      <c r="O141" s="256">
        <f>ROUND(E141*N141,2)</f>
        <v>0</v>
      </c>
      <c r="P141" s="256">
        <v>0</v>
      </c>
      <c r="Q141" s="256">
        <f>ROUND(E141*P141,2)</f>
        <v>0</v>
      </c>
      <c r="R141" s="256"/>
      <c r="S141" s="256" t="s">
        <v>418</v>
      </c>
      <c r="T141" s="257" t="s">
        <v>419</v>
      </c>
      <c r="U141" s="226">
        <v>0</v>
      </c>
      <c r="V141" s="226">
        <f>ROUND(E141*U141,2)</f>
        <v>0</v>
      </c>
      <c r="W141" s="226"/>
      <c r="X141" s="226" t="s">
        <v>317</v>
      </c>
      <c r="Y141" s="216"/>
      <c r="Z141" s="216"/>
      <c r="AA141" s="216"/>
      <c r="AB141" s="216"/>
      <c r="AC141" s="216"/>
      <c r="AD141" s="216"/>
      <c r="AE141" s="216"/>
      <c r="AF141" s="216"/>
      <c r="AG141" s="216" t="s">
        <v>318</v>
      </c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</row>
    <row r="142" spans="1:60" outlineLevel="1" x14ac:dyDescent="0.2">
      <c r="A142" s="251">
        <v>115</v>
      </c>
      <c r="B142" s="252" t="s">
        <v>1488</v>
      </c>
      <c r="C142" s="265" t="s">
        <v>1489</v>
      </c>
      <c r="D142" s="253" t="s">
        <v>639</v>
      </c>
      <c r="E142" s="254">
        <v>6</v>
      </c>
      <c r="F142" s="255"/>
      <c r="G142" s="256">
        <f>ROUND(E142*F142,2)</f>
        <v>0</v>
      </c>
      <c r="H142" s="255"/>
      <c r="I142" s="256">
        <f>ROUND(E142*H142,2)</f>
        <v>0</v>
      </c>
      <c r="J142" s="255"/>
      <c r="K142" s="256">
        <f>ROUND(E142*J142,2)</f>
        <v>0</v>
      </c>
      <c r="L142" s="256">
        <v>21</v>
      </c>
      <c r="M142" s="256">
        <f>G142*(1+L142/100)</f>
        <v>0</v>
      </c>
      <c r="N142" s="256">
        <v>0</v>
      </c>
      <c r="O142" s="256">
        <f>ROUND(E142*N142,2)</f>
        <v>0</v>
      </c>
      <c r="P142" s="256">
        <v>0</v>
      </c>
      <c r="Q142" s="256">
        <f>ROUND(E142*P142,2)</f>
        <v>0</v>
      </c>
      <c r="R142" s="256"/>
      <c r="S142" s="256" t="s">
        <v>418</v>
      </c>
      <c r="T142" s="257" t="s">
        <v>419</v>
      </c>
      <c r="U142" s="226">
        <v>0</v>
      </c>
      <c r="V142" s="226">
        <f>ROUND(E142*U142,2)</f>
        <v>0</v>
      </c>
      <c r="W142" s="226"/>
      <c r="X142" s="226" t="s">
        <v>317</v>
      </c>
      <c r="Y142" s="216"/>
      <c r="Z142" s="216"/>
      <c r="AA142" s="216"/>
      <c r="AB142" s="216"/>
      <c r="AC142" s="216"/>
      <c r="AD142" s="216"/>
      <c r="AE142" s="216"/>
      <c r="AF142" s="216"/>
      <c r="AG142" s="216" t="s">
        <v>318</v>
      </c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</row>
    <row r="143" spans="1:60" outlineLevel="1" x14ac:dyDescent="0.2">
      <c r="A143" s="251">
        <v>116</v>
      </c>
      <c r="B143" s="252" t="s">
        <v>1490</v>
      </c>
      <c r="C143" s="265" t="s">
        <v>1491</v>
      </c>
      <c r="D143" s="253" t="s">
        <v>639</v>
      </c>
      <c r="E143" s="254">
        <v>1</v>
      </c>
      <c r="F143" s="255"/>
      <c r="G143" s="256">
        <f>ROUND(E143*F143,2)</f>
        <v>0</v>
      </c>
      <c r="H143" s="255"/>
      <c r="I143" s="256">
        <f>ROUND(E143*H143,2)</f>
        <v>0</v>
      </c>
      <c r="J143" s="255"/>
      <c r="K143" s="256">
        <f>ROUND(E143*J143,2)</f>
        <v>0</v>
      </c>
      <c r="L143" s="256">
        <v>21</v>
      </c>
      <c r="M143" s="256">
        <f>G143*(1+L143/100)</f>
        <v>0</v>
      </c>
      <c r="N143" s="256">
        <v>5.5000000000000003E-4</v>
      </c>
      <c r="O143" s="256">
        <f>ROUND(E143*N143,2)</f>
        <v>0</v>
      </c>
      <c r="P143" s="256">
        <v>0</v>
      </c>
      <c r="Q143" s="256">
        <f>ROUND(E143*P143,2)</f>
        <v>0</v>
      </c>
      <c r="R143" s="256"/>
      <c r="S143" s="256" t="s">
        <v>418</v>
      </c>
      <c r="T143" s="257" t="s">
        <v>419</v>
      </c>
      <c r="U143" s="226">
        <v>0</v>
      </c>
      <c r="V143" s="226">
        <f>ROUND(E143*U143,2)</f>
        <v>0</v>
      </c>
      <c r="W143" s="226"/>
      <c r="X143" s="226" t="s">
        <v>317</v>
      </c>
      <c r="Y143" s="216"/>
      <c r="Z143" s="216"/>
      <c r="AA143" s="216"/>
      <c r="AB143" s="216"/>
      <c r="AC143" s="216"/>
      <c r="AD143" s="216"/>
      <c r="AE143" s="216"/>
      <c r="AF143" s="216"/>
      <c r="AG143" s="216" t="s">
        <v>318</v>
      </c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</row>
    <row r="144" spans="1:60" outlineLevel="1" x14ac:dyDescent="0.2">
      <c r="A144" s="251">
        <v>117</v>
      </c>
      <c r="B144" s="252" t="s">
        <v>1492</v>
      </c>
      <c r="C144" s="265" t="s">
        <v>1493</v>
      </c>
      <c r="D144" s="253" t="s">
        <v>639</v>
      </c>
      <c r="E144" s="254">
        <v>1</v>
      </c>
      <c r="F144" s="255"/>
      <c r="G144" s="256">
        <f>ROUND(E144*F144,2)</f>
        <v>0</v>
      </c>
      <c r="H144" s="255"/>
      <c r="I144" s="256">
        <f>ROUND(E144*H144,2)</f>
        <v>0</v>
      </c>
      <c r="J144" s="255"/>
      <c r="K144" s="256">
        <f>ROUND(E144*J144,2)</f>
        <v>0</v>
      </c>
      <c r="L144" s="256">
        <v>21</v>
      </c>
      <c r="M144" s="256">
        <f>G144*(1+L144/100)</f>
        <v>0</v>
      </c>
      <c r="N144" s="256">
        <v>5.5000000000000003E-4</v>
      </c>
      <c r="O144" s="256">
        <f>ROUND(E144*N144,2)</f>
        <v>0</v>
      </c>
      <c r="P144" s="256">
        <v>0</v>
      </c>
      <c r="Q144" s="256">
        <f>ROUND(E144*P144,2)</f>
        <v>0</v>
      </c>
      <c r="R144" s="256"/>
      <c r="S144" s="256" t="s">
        <v>418</v>
      </c>
      <c r="T144" s="257" t="s">
        <v>419</v>
      </c>
      <c r="U144" s="226">
        <v>0</v>
      </c>
      <c r="V144" s="226">
        <f>ROUND(E144*U144,2)</f>
        <v>0</v>
      </c>
      <c r="W144" s="226"/>
      <c r="X144" s="226" t="s">
        <v>317</v>
      </c>
      <c r="Y144" s="216"/>
      <c r="Z144" s="216"/>
      <c r="AA144" s="216"/>
      <c r="AB144" s="216"/>
      <c r="AC144" s="216"/>
      <c r="AD144" s="216"/>
      <c r="AE144" s="216"/>
      <c r="AF144" s="216"/>
      <c r="AG144" s="216" t="s">
        <v>318</v>
      </c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</row>
    <row r="145" spans="1:60" outlineLevel="1" x14ac:dyDescent="0.2">
      <c r="A145" s="251">
        <v>118</v>
      </c>
      <c r="B145" s="252" t="s">
        <v>1494</v>
      </c>
      <c r="C145" s="265" t="s">
        <v>1495</v>
      </c>
      <c r="D145" s="253" t="s">
        <v>639</v>
      </c>
      <c r="E145" s="254">
        <v>1</v>
      </c>
      <c r="F145" s="255"/>
      <c r="G145" s="256">
        <f>ROUND(E145*F145,2)</f>
        <v>0</v>
      </c>
      <c r="H145" s="255"/>
      <c r="I145" s="256">
        <f>ROUND(E145*H145,2)</f>
        <v>0</v>
      </c>
      <c r="J145" s="255"/>
      <c r="K145" s="256">
        <f>ROUND(E145*J145,2)</f>
        <v>0</v>
      </c>
      <c r="L145" s="256">
        <v>21</v>
      </c>
      <c r="M145" s="256">
        <f>G145*(1+L145/100)</f>
        <v>0</v>
      </c>
      <c r="N145" s="256">
        <v>0</v>
      </c>
      <c r="O145" s="256">
        <f>ROUND(E145*N145,2)</f>
        <v>0</v>
      </c>
      <c r="P145" s="256">
        <v>0</v>
      </c>
      <c r="Q145" s="256">
        <f>ROUND(E145*P145,2)</f>
        <v>0</v>
      </c>
      <c r="R145" s="256"/>
      <c r="S145" s="256" t="s">
        <v>418</v>
      </c>
      <c r="T145" s="257" t="s">
        <v>419</v>
      </c>
      <c r="U145" s="226">
        <v>0</v>
      </c>
      <c r="V145" s="226">
        <f>ROUND(E145*U145,2)</f>
        <v>0</v>
      </c>
      <c r="W145" s="226"/>
      <c r="X145" s="226" t="s">
        <v>248</v>
      </c>
      <c r="Y145" s="216"/>
      <c r="Z145" s="216"/>
      <c r="AA145" s="216"/>
      <c r="AB145" s="216"/>
      <c r="AC145" s="216"/>
      <c r="AD145" s="216"/>
      <c r="AE145" s="216"/>
      <c r="AF145" s="216"/>
      <c r="AG145" s="216" t="s">
        <v>249</v>
      </c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</row>
    <row r="146" spans="1:60" ht="22.5" outlineLevel="1" x14ac:dyDescent="0.2">
      <c r="A146" s="251">
        <v>119</v>
      </c>
      <c r="B146" s="252" t="s">
        <v>1496</v>
      </c>
      <c r="C146" s="265" t="s">
        <v>1497</v>
      </c>
      <c r="D146" s="253" t="s">
        <v>1498</v>
      </c>
      <c r="E146" s="254">
        <v>1</v>
      </c>
      <c r="F146" s="255"/>
      <c r="G146" s="256">
        <f>ROUND(E146*F146,2)</f>
        <v>0</v>
      </c>
      <c r="H146" s="255"/>
      <c r="I146" s="256">
        <f>ROUND(E146*H146,2)</f>
        <v>0</v>
      </c>
      <c r="J146" s="255"/>
      <c r="K146" s="256">
        <f>ROUND(E146*J146,2)</f>
        <v>0</v>
      </c>
      <c r="L146" s="256">
        <v>21</v>
      </c>
      <c r="M146" s="256">
        <f>G146*(1+L146/100)</f>
        <v>0</v>
      </c>
      <c r="N146" s="256">
        <v>0</v>
      </c>
      <c r="O146" s="256">
        <f>ROUND(E146*N146,2)</f>
        <v>0</v>
      </c>
      <c r="P146" s="256">
        <v>0</v>
      </c>
      <c r="Q146" s="256">
        <f>ROUND(E146*P146,2)</f>
        <v>0</v>
      </c>
      <c r="R146" s="256"/>
      <c r="S146" s="256" t="s">
        <v>418</v>
      </c>
      <c r="T146" s="257" t="s">
        <v>419</v>
      </c>
      <c r="U146" s="226">
        <v>0</v>
      </c>
      <c r="V146" s="226">
        <f>ROUND(E146*U146,2)</f>
        <v>0</v>
      </c>
      <c r="W146" s="226"/>
      <c r="X146" s="226" t="s">
        <v>317</v>
      </c>
      <c r="Y146" s="216"/>
      <c r="Z146" s="216"/>
      <c r="AA146" s="216"/>
      <c r="AB146" s="216"/>
      <c r="AC146" s="216"/>
      <c r="AD146" s="216"/>
      <c r="AE146" s="216"/>
      <c r="AF146" s="216"/>
      <c r="AG146" s="216" t="s">
        <v>318</v>
      </c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</row>
    <row r="147" spans="1:60" outlineLevel="1" x14ac:dyDescent="0.2">
      <c r="A147" s="251">
        <v>120</v>
      </c>
      <c r="B147" s="252" t="s">
        <v>1425</v>
      </c>
      <c r="C147" s="265" t="s">
        <v>1426</v>
      </c>
      <c r="D147" s="253" t="s">
        <v>639</v>
      </c>
      <c r="E147" s="254">
        <v>3</v>
      </c>
      <c r="F147" s="255"/>
      <c r="G147" s="256">
        <f>ROUND(E147*F147,2)</f>
        <v>0</v>
      </c>
      <c r="H147" s="255"/>
      <c r="I147" s="256">
        <f>ROUND(E147*H147,2)</f>
        <v>0</v>
      </c>
      <c r="J147" s="255"/>
      <c r="K147" s="256">
        <f>ROUND(E147*J147,2)</f>
        <v>0</v>
      </c>
      <c r="L147" s="256">
        <v>21</v>
      </c>
      <c r="M147" s="256">
        <f>G147*(1+L147/100)</f>
        <v>0</v>
      </c>
      <c r="N147" s="256">
        <v>0</v>
      </c>
      <c r="O147" s="256">
        <f>ROUND(E147*N147,2)</f>
        <v>0</v>
      </c>
      <c r="P147" s="256">
        <v>0</v>
      </c>
      <c r="Q147" s="256">
        <f>ROUND(E147*P147,2)</f>
        <v>0</v>
      </c>
      <c r="R147" s="256"/>
      <c r="S147" s="256" t="s">
        <v>418</v>
      </c>
      <c r="T147" s="257" t="s">
        <v>1427</v>
      </c>
      <c r="U147" s="226">
        <v>0</v>
      </c>
      <c r="V147" s="226">
        <f>ROUND(E147*U147,2)</f>
        <v>0</v>
      </c>
      <c r="W147" s="226"/>
      <c r="X147" s="226" t="s">
        <v>248</v>
      </c>
      <c r="Y147" s="216"/>
      <c r="Z147" s="216"/>
      <c r="AA147" s="216"/>
      <c r="AB147" s="216"/>
      <c r="AC147" s="216"/>
      <c r="AD147" s="216"/>
      <c r="AE147" s="216"/>
      <c r="AF147" s="216"/>
      <c r="AG147" s="216" t="s">
        <v>249</v>
      </c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</row>
    <row r="148" spans="1:60" outlineLevel="1" x14ac:dyDescent="0.2">
      <c r="A148" s="241">
        <v>121</v>
      </c>
      <c r="B148" s="242" t="s">
        <v>1339</v>
      </c>
      <c r="C148" s="261" t="s">
        <v>1340</v>
      </c>
      <c r="D148" s="243" t="s">
        <v>639</v>
      </c>
      <c r="E148" s="244">
        <v>35</v>
      </c>
      <c r="F148" s="245"/>
      <c r="G148" s="246">
        <f>ROUND(E148*F148,2)</f>
        <v>0</v>
      </c>
      <c r="H148" s="245"/>
      <c r="I148" s="246">
        <f>ROUND(E148*H148,2)</f>
        <v>0</v>
      </c>
      <c r="J148" s="245"/>
      <c r="K148" s="246">
        <f>ROUND(E148*J148,2)</f>
        <v>0</v>
      </c>
      <c r="L148" s="246">
        <v>21</v>
      </c>
      <c r="M148" s="246">
        <f>G148*(1+L148/100)</f>
        <v>0</v>
      </c>
      <c r="N148" s="246">
        <v>0</v>
      </c>
      <c r="O148" s="246">
        <f>ROUND(E148*N148,2)</f>
        <v>0</v>
      </c>
      <c r="P148" s="246">
        <v>0</v>
      </c>
      <c r="Q148" s="246">
        <f>ROUND(E148*P148,2)</f>
        <v>0</v>
      </c>
      <c r="R148" s="246" t="s">
        <v>201</v>
      </c>
      <c r="S148" s="246" t="s">
        <v>246</v>
      </c>
      <c r="T148" s="247" t="s">
        <v>247</v>
      </c>
      <c r="U148" s="226">
        <v>0.42</v>
      </c>
      <c r="V148" s="226">
        <f>ROUND(E148*U148,2)</f>
        <v>14.7</v>
      </c>
      <c r="W148" s="226"/>
      <c r="X148" s="226" t="s">
        <v>248</v>
      </c>
      <c r="Y148" s="216"/>
      <c r="Z148" s="216"/>
      <c r="AA148" s="216"/>
      <c r="AB148" s="216"/>
      <c r="AC148" s="216"/>
      <c r="AD148" s="216"/>
      <c r="AE148" s="216"/>
      <c r="AF148" s="216"/>
      <c r="AG148" s="216" t="s">
        <v>249</v>
      </c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</row>
    <row r="149" spans="1:60" outlineLevel="1" x14ac:dyDescent="0.2">
      <c r="A149" s="223"/>
      <c r="B149" s="224"/>
      <c r="C149" s="262" t="s">
        <v>1341</v>
      </c>
      <c r="D149" s="249"/>
      <c r="E149" s="249"/>
      <c r="F149" s="249"/>
      <c r="G149" s="249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16"/>
      <c r="Z149" s="216"/>
      <c r="AA149" s="216"/>
      <c r="AB149" s="216"/>
      <c r="AC149" s="216"/>
      <c r="AD149" s="216"/>
      <c r="AE149" s="216"/>
      <c r="AF149" s="216"/>
      <c r="AG149" s="216" t="s">
        <v>251</v>
      </c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</row>
    <row r="150" spans="1:60" outlineLevel="1" x14ac:dyDescent="0.2">
      <c r="A150" s="241">
        <v>122</v>
      </c>
      <c r="B150" s="242" t="s">
        <v>1428</v>
      </c>
      <c r="C150" s="261" t="s">
        <v>1429</v>
      </c>
      <c r="D150" s="243" t="s">
        <v>639</v>
      </c>
      <c r="E150" s="244">
        <v>22</v>
      </c>
      <c r="F150" s="245"/>
      <c r="G150" s="246">
        <f>ROUND(E150*F150,2)</f>
        <v>0</v>
      </c>
      <c r="H150" s="245"/>
      <c r="I150" s="246">
        <f>ROUND(E150*H150,2)</f>
        <v>0</v>
      </c>
      <c r="J150" s="245"/>
      <c r="K150" s="246">
        <f>ROUND(E150*J150,2)</f>
        <v>0</v>
      </c>
      <c r="L150" s="246">
        <v>21</v>
      </c>
      <c r="M150" s="246">
        <f>G150*(1+L150/100)</f>
        <v>0</v>
      </c>
      <c r="N150" s="246">
        <v>0</v>
      </c>
      <c r="O150" s="246">
        <f>ROUND(E150*N150,2)</f>
        <v>0</v>
      </c>
      <c r="P150" s="246">
        <v>0</v>
      </c>
      <c r="Q150" s="246">
        <f>ROUND(E150*P150,2)</f>
        <v>0</v>
      </c>
      <c r="R150" s="246" t="s">
        <v>201</v>
      </c>
      <c r="S150" s="246" t="s">
        <v>246</v>
      </c>
      <c r="T150" s="247" t="s">
        <v>247</v>
      </c>
      <c r="U150" s="226">
        <v>0.85</v>
      </c>
      <c r="V150" s="226">
        <f>ROUND(E150*U150,2)</f>
        <v>18.7</v>
      </c>
      <c r="W150" s="226"/>
      <c r="X150" s="226" t="s">
        <v>248</v>
      </c>
      <c r="Y150" s="216"/>
      <c r="Z150" s="216"/>
      <c r="AA150" s="216"/>
      <c r="AB150" s="216"/>
      <c r="AC150" s="216"/>
      <c r="AD150" s="216"/>
      <c r="AE150" s="216"/>
      <c r="AF150" s="216"/>
      <c r="AG150" s="216" t="s">
        <v>249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</row>
    <row r="151" spans="1:60" outlineLevel="1" x14ac:dyDescent="0.2">
      <c r="A151" s="223"/>
      <c r="B151" s="224"/>
      <c r="C151" s="262" t="s">
        <v>1341</v>
      </c>
      <c r="D151" s="249"/>
      <c r="E151" s="249"/>
      <c r="F151" s="249"/>
      <c r="G151" s="249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16"/>
      <c r="Z151" s="216"/>
      <c r="AA151" s="216"/>
      <c r="AB151" s="216"/>
      <c r="AC151" s="216"/>
      <c r="AD151" s="216"/>
      <c r="AE151" s="216"/>
      <c r="AF151" s="216"/>
      <c r="AG151" s="216" t="s">
        <v>251</v>
      </c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</row>
    <row r="152" spans="1:60" outlineLevel="1" x14ac:dyDescent="0.2">
      <c r="A152" s="251">
        <v>123</v>
      </c>
      <c r="B152" s="252" t="s">
        <v>1430</v>
      </c>
      <c r="C152" s="265" t="s">
        <v>1431</v>
      </c>
      <c r="D152" s="253" t="s">
        <v>639</v>
      </c>
      <c r="E152" s="254">
        <v>8</v>
      </c>
      <c r="F152" s="255"/>
      <c r="G152" s="256">
        <f>ROUND(E152*F152,2)</f>
        <v>0</v>
      </c>
      <c r="H152" s="255"/>
      <c r="I152" s="256">
        <f>ROUND(E152*H152,2)</f>
        <v>0</v>
      </c>
      <c r="J152" s="255"/>
      <c r="K152" s="256">
        <f>ROUND(E152*J152,2)</f>
        <v>0</v>
      </c>
      <c r="L152" s="256">
        <v>21</v>
      </c>
      <c r="M152" s="256">
        <f>G152*(1+L152/100)</f>
        <v>0</v>
      </c>
      <c r="N152" s="256">
        <v>0</v>
      </c>
      <c r="O152" s="256">
        <f>ROUND(E152*N152,2)</f>
        <v>0</v>
      </c>
      <c r="P152" s="256">
        <v>0</v>
      </c>
      <c r="Q152" s="256">
        <f>ROUND(E152*P152,2)</f>
        <v>0</v>
      </c>
      <c r="R152" s="256"/>
      <c r="S152" s="256" t="s">
        <v>246</v>
      </c>
      <c r="T152" s="257" t="s">
        <v>419</v>
      </c>
      <c r="U152" s="226">
        <v>0.62</v>
      </c>
      <c r="V152" s="226">
        <f>ROUND(E152*U152,2)</f>
        <v>4.96</v>
      </c>
      <c r="W152" s="226"/>
      <c r="X152" s="226" t="s">
        <v>248</v>
      </c>
      <c r="Y152" s="216"/>
      <c r="Z152" s="216"/>
      <c r="AA152" s="216"/>
      <c r="AB152" s="216"/>
      <c r="AC152" s="216"/>
      <c r="AD152" s="216"/>
      <c r="AE152" s="216"/>
      <c r="AF152" s="216"/>
      <c r="AG152" s="216" t="s">
        <v>249</v>
      </c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</row>
    <row r="153" spans="1:60" outlineLevel="1" x14ac:dyDescent="0.2">
      <c r="A153" s="251">
        <v>124</v>
      </c>
      <c r="B153" s="252" t="s">
        <v>1432</v>
      </c>
      <c r="C153" s="265" t="s">
        <v>1433</v>
      </c>
      <c r="D153" s="253" t="s">
        <v>639</v>
      </c>
      <c r="E153" s="254">
        <v>7</v>
      </c>
      <c r="F153" s="255"/>
      <c r="G153" s="256">
        <f>ROUND(E153*F153,2)</f>
        <v>0</v>
      </c>
      <c r="H153" s="255"/>
      <c r="I153" s="256">
        <f>ROUND(E153*H153,2)</f>
        <v>0</v>
      </c>
      <c r="J153" s="255"/>
      <c r="K153" s="256">
        <f>ROUND(E153*J153,2)</f>
        <v>0</v>
      </c>
      <c r="L153" s="256">
        <v>21</v>
      </c>
      <c r="M153" s="256">
        <f>G153*(1+L153/100)</f>
        <v>0</v>
      </c>
      <c r="N153" s="256">
        <v>0</v>
      </c>
      <c r="O153" s="256">
        <f>ROUND(E153*N153,2)</f>
        <v>0</v>
      </c>
      <c r="P153" s="256">
        <v>0</v>
      </c>
      <c r="Q153" s="256">
        <f>ROUND(E153*P153,2)</f>
        <v>0</v>
      </c>
      <c r="R153" s="256"/>
      <c r="S153" s="256" t="s">
        <v>246</v>
      </c>
      <c r="T153" s="257" t="s">
        <v>419</v>
      </c>
      <c r="U153" s="226">
        <v>0.35</v>
      </c>
      <c r="V153" s="226">
        <f>ROUND(E153*U153,2)</f>
        <v>2.4500000000000002</v>
      </c>
      <c r="W153" s="226"/>
      <c r="X153" s="226" t="s">
        <v>248</v>
      </c>
      <c r="Y153" s="216"/>
      <c r="Z153" s="216"/>
      <c r="AA153" s="216"/>
      <c r="AB153" s="216"/>
      <c r="AC153" s="216"/>
      <c r="AD153" s="216"/>
      <c r="AE153" s="216"/>
      <c r="AF153" s="216"/>
      <c r="AG153" s="216" t="s">
        <v>249</v>
      </c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</row>
    <row r="154" spans="1:60" outlineLevel="1" x14ac:dyDescent="0.2">
      <c r="A154" s="251">
        <v>125</v>
      </c>
      <c r="B154" s="252" t="s">
        <v>1499</v>
      </c>
      <c r="C154" s="265" t="s">
        <v>1500</v>
      </c>
      <c r="D154" s="253" t="s">
        <v>639</v>
      </c>
      <c r="E154" s="254">
        <v>8</v>
      </c>
      <c r="F154" s="255"/>
      <c r="G154" s="256">
        <f>ROUND(E154*F154,2)</f>
        <v>0</v>
      </c>
      <c r="H154" s="255"/>
      <c r="I154" s="256">
        <f>ROUND(E154*H154,2)</f>
        <v>0</v>
      </c>
      <c r="J154" s="255"/>
      <c r="K154" s="256">
        <f>ROUND(E154*J154,2)</f>
        <v>0</v>
      </c>
      <c r="L154" s="256">
        <v>21</v>
      </c>
      <c r="M154" s="256">
        <f>G154*(1+L154/100)</f>
        <v>0</v>
      </c>
      <c r="N154" s="256">
        <v>0</v>
      </c>
      <c r="O154" s="256">
        <f>ROUND(E154*N154,2)</f>
        <v>0</v>
      </c>
      <c r="P154" s="256">
        <v>0</v>
      </c>
      <c r="Q154" s="256">
        <f>ROUND(E154*P154,2)</f>
        <v>0</v>
      </c>
      <c r="R154" s="256"/>
      <c r="S154" s="256" t="s">
        <v>246</v>
      </c>
      <c r="T154" s="257" t="s">
        <v>1326</v>
      </c>
      <c r="U154" s="226">
        <v>0.73782999999999999</v>
      </c>
      <c r="V154" s="226">
        <f>ROUND(E154*U154,2)</f>
        <v>5.9</v>
      </c>
      <c r="W154" s="226"/>
      <c r="X154" s="226" t="s">
        <v>248</v>
      </c>
      <c r="Y154" s="216"/>
      <c r="Z154" s="216"/>
      <c r="AA154" s="216"/>
      <c r="AB154" s="216"/>
      <c r="AC154" s="216"/>
      <c r="AD154" s="216"/>
      <c r="AE154" s="216"/>
      <c r="AF154" s="216"/>
      <c r="AG154" s="216" t="s">
        <v>249</v>
      </c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</row>
    <row r="155" spans="1:60" outlineLevel="1" x14ac:dyDescent="0.2">
      <c r="A155" s="251">
        <v>126</v>
      </c>
      <c r="B155" s="252" t="s">
        <v>1501</v>
      </c>
      <c r="C155" s="265" t="s">
        <v>1502</v>
      </c>
      <c r="D155" s="253" t="s">
        <v>639</v>
      </c>
      <c r="E155" s="254">
        <v>3</v>
      </c>
      <c r="F155" s="255"/>
      <c r="G155" s="256">
        <f>ROUND(E155*F155,2)</f>
        <v>0</v>
      </c>
      <c r="H155" s="255"/>
      <c r="I155" s="256">
        <f>ROUND(E155*H155,2)</f>
        <v>0</v>
      </c>
      <c r="J155" s="255"/>
      <c r="K155" s="256">
        <f>ROUND(E155*J155,2)</f>
        <v>0</v>
      </c>
      <c r="L155" s="256">
        <v>21</v>
      </c>
      <c r="M155" s="256">
        <f>G155*(1+L155/100)</f>
        <v>0</v>
      </c>
      <c r="N155" s="256">
        <v>0</v>
      </c>
      <c r="O155" s="256">
        <f>ROUND(E155*N155,2)</f>
        <v>0</v>
      </c>
      <c r="P155" s="256">
        <v>0</v>
      </c>
      <c r="Q155" s="256">
        <f>ROUND(E155*P155,2)</f>
        <v>0</v>
      </c>
      <c r="R155" s="256"/>
      <c r="S155" s="256" t="s">
        <v>246</v>
      </c>
      <c r="T155" s="257" t="s">
        <v>419</v>
      </c>
      <c r="U155" s="226">
        <v>0.2</v>
      </c>
      <c r="V155" s="226">
        <f>ROUND(E155*U155,2)</f>
        <v>0.6</v>
      </c>
      <c r="W155" s="226"/>
      <c r="X155" s="226" t="s">
        <v>248</v>
      </c>
      <c r="Y155" s="216"/>
      <c r="Z155" s="216"/>
      <c r="AA155" s="216"/>
      <c r="AB155" s="216"/>
      <c r="AC155" s="216"/>
      <c r="AD155" s="216"/>
      <c r="AE155" s="216"/>
      <c r="AF155" s="216"/>
      <c r="AG155" s="216" t="s">
        <v>249</v>
      </c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</row>
    <row r="156" spans="1:60" outlineLevel="1" x14ac:dyDescent="0.2">
      <c r="A156" s="251">
        <v>127</v>
      </c>
      <c r="B156" s="252" t="s">
        <v>1503</v>
      </c>
      <c r="C156" s="265" t="s">
        <v>1504</v>
      </c>
      <c r="D156" s="253" t="s">
        <v>639</v>
      </c>
      <c r="E156" s="254">
        <v>4</v>
      </c>
      <c r="F156" s="255"/>
      <c r="G156" s="256">
        <f>ROUND(E156*F156,2)</f>
        <v>0</v>
      </c>
      <c r="H156" s="255"/>
      <c r="I156" s="256">
        <f>ROUND(E156*H156,2)</f>
        <v>0</v>
      </c>
      <c r="J156" s="255"/>
      <c r="K156" s="256">
        <f>ROUND(E156*J156,2)</f>
        <v>0</v>
      </c>
      <c r="L156" s="256">
        <v>21</v>
      </c>
      <c r="M156" s="256">
        <f>G156*(1+L156/100)</f>
        <v>0</v>
      </c>
      <c r="N156" s="256">
        <v>0</v>
      </c>
      <c r="O156" s="256">
        <f>ROUND(E156*N156,2)</f>
        <v>0</v>
      </c>
      <c r="P156" s="256">
        <v>0</v>
      </c>
      <c r="Q156" s="256">
        <f>ROUND(E156*P156,2)</f>
        <v>0</v>
      </c>
      <c r="R156" s="256"/>
      <c r="S156" s="256" t="s">
        <v>418</v>
      </c>
      <c r="T156" s="257" t="s">
        <v>419</v>
      </c>
      <c r="U156" s="226">
        <v>0</v>
      </c>
      <c r="V156" s="226">
        <f>ROUND(E156*U156,2)</f>
        <v>0</v>
      </c>
      <c r="W156" s="226"/>
      <c r="X156" s="226" t="s">
        <v>317</v>
      </c>
      <c r="Y156" s="216"/>
      <c r="Z156" s="216"/>
      <c r="AA156" s="216"/>
      <c r="AB156" s="216"/>
      <c r="AC156" s="216"/>
      <c r="AD156" s="216"/>
      <c r="AE156" s="216"/>
      <c r="AF156" s="216"/>
      <c r="AG156" s="216" t="s">
        <v>318</v>
      </c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</row>
    <row r="157" spans="1:60" outlineLevel="1" x14ac:dyDescent="0.2">
      <c r="A157" s="241">
        <v>128</v>
      </c>
      <c r="B157" s="242" t="s">
        <v>1505</v>
      </c>
      <c r="C157" s="261" t="s">
        <v>1506</v>
      </c>
      <c r="D157" s="243" t="s">
        <v>603</v>
      </c>
      <c r="E157" s="244">
        <v>1</v>
      </c>
      <c r="F157" s="245"/>
      <c r="G157" s="246">
        <f>ROUND(E157*F157,2)</f>
        <v>0</v>
      </c>
      <c r="H157" s="245"/>
      <c r="I157" s="246">
        <f>ROUND(E157*H157,2)</f>
        <v>0</v>
      </c>
      <c r="J157" s="245"/>
      <c r="K157" s="246">
        <f>ROUND(E157*J157,2)</f>
        <v>0</v>
      </c>
      <c r="L157" s="246">
        <v>21</v>
      </c>
      <c r="M157" s="246">
        <f>G157*(1+L157/100)</f>
        <v>0</v>
      </c>
      <c r="N157" s="246">
        <v>0</v>
      </c>
      <c r="O157" s="246">
        <f>ROUND(E157*N157,2)</f>
        <v>0</v>
      </c>
      <c r="P157" s="246">
        <v>0</v>
      </c>
      <c r="Q157" s="246">
        <f>ROUND(E157*P157,2)</f>
        <v>0</v>
      </c>
      <c r="R157" s="246"/>
      <c r="S157" s="246" t="s">
        <v>418</v>
      </c>
      <c r="T157" s="247" t="s">
        <v>419</v>
      </c>
      <c r="U157" s="226">
        <v>0</v>
      </c>
      <c r="V157" s="226">
        <f>ROUND(E157*U157,2)</f>
        <v>0</v>
      </c>
      <c r="W157" s="226"/>
      <c r="X157" s="226" t="s">
        <v>317</v>
      </c>
      <c r="Y157" s="216"/>
      <c r="Z157" s="216"/>
      <c r="AA157" s="216"/>
      <c r="AB157" s="216"/>
      <c r="AC157" s="216"/>
      <c r="AD157" s="216"/>
      <c r="AE157" s="216"/>
      <c r="AF157" s="216"/>
      <c r="AG157" s="216" t="s">
        <v>318</v>
      </c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</row>
    <row r="158" spans="1:60" x14ac:dyDescent="0.2">
      <c r="A158" s="3"/>
      <c r="B158" s="4"/>
      <c r="C158" s="267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AE158">
        <v>15</v>
      </c>
      <c r="AF158">
        <v>21</v>
      </c>
      <c r="AG158" t="s">
        <v>227</v>
      </c>
    </row>
    <row r="159" spans="1:60" x14ac:dyDescent="0.2">
      <c r="A159" s="219"/>
      <c r="B159" s="220" t="s">
        <v>29</v>
      </c>
      <c r="C159" s="268"/>
      <c r="D159" s="221"/>
      <c r="E159" s="222"/>
      <c r="F159" s="222"/>
      <c r="G159" s="259">
        <f>G8+G23+G30+G54+G72+G79+G85+G106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AE159">
        <f>SUMIF(L7:L157,AE158,G7:G157)</f>
        <v>0</v>
      </c>
      <c r="AF159">
        <f>SUMIF(L7:L157,AF158,G7:G157)</f>
        <v>0</v>
      </c>
      <c r="AG159" t="s">
        <v>538</v>
      </c>
    </row>
    <row r="160" spans="1:60" x14ac:dyDescent="0.2">
      <c r="C160" s="269"/>
      <c r="D160" s="10"/>
      <c r="AG160" t="s">
        <v>540</v>
      </c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lcDdFGa8Sjge0ghvrxRgQGBCg5qEOEC+sSqZe6lzvFSpk4ZuAHOBoCWehnG775DnMS0JDG9t2pu9JfBfCyoxw==" saltValue="2CNj8LMjx533rHaV/2kVWg==" spinCount="100000" sheet="1"/>
  <mergeCells count="18">
    <mergeCell ref="C81:G81"/>
    <mergeCell ref="C98:G98"/>
    <mergeCell ref="C101:G101"/>
    <mergeCell ref="C103:G103"/>
    <mergeCell ref="C149:G149"/>
    <mergeCell ref="C151:G151"/>
    <mergeCell ref="C29:G29"/>
    <mergeCell ref="C40:G40"/>
    <mergeCell ref="C41:G41"/>
    <mergeCell ref="C51:G51"/>
    <mergeCell ref="C71:G71"/>
    <mergeCell ref="C74:G74"/>
    <mergeCell ref="A1:G1"/>
    <mergeCell ref="C2:G2"/>
    <mergeCell ref="C3:G3"/>
    <mergeCell ref="C4:G4"/>
    <mergeCell ref="C25:G25"/>
    <mergeCell ref="C27:G2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xSplit="1" topLeftCell="T1" activePane="topRight" state="frozen"/>
      <selection activeCell="A8" sqref="A8"/>
      <selection pane="topRight" sqref="A1:G1"/>
    </sheetView>
  </sheetViews>
  <sheetFormatPr defaultRowHeight="12.75" outlineLevelRow="1" x14ac:dyDescent="0.2"/>
  <cols>
    <col min="1" max="1" width="3.42578125" customWidth="1"/>
    <col min="2" max="2" width="12.5703125" style="181" customWidth="1"/>
    <col min="3" max="3" width="63.28515625" style="18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01" t="s">
        <v>214</v>
      </c>
      <c r="B1" s="201"/>
      <c r="C1" s="201"/>
      <c r="D1" s="201"/>
      <c r="E1" s="201"/>
      <c r="F1" s="201"/>
      <c r="G1" s="201"/>
      <c r="AG1" t="s">
        <v>215</v>
      </c>
    </row>
    <row r="2" spans="1:60" ht="24.95" customHeight="1" x14ac:dyDescent="0.2">
      <c r="A2" s="202" t="s">
        <v>7</v>
      </c>
      <c r="B2" s="49" t="s">
        <v>41</v>
      </c>
      <c r="C2" s="205" t="s">
        <v>42</v>
      </c>
      <c r="D2" s="203"/>
      <c r="E2" s="203"/>
      <c r="F2" s="203"/>
      <c r="G2" s="204"/>
      <c r="AG2" t="s">
        <v>216</v>
      </c>
    </row>
    <row r="3" spans="1:60" ht="24.95" customHeight="1" x14ac:dyDescent="0.2">
      <c r="A3" s="202" t="s">
        <v>8</v>
      </c>
      <c r="B3" s="49" t="s">
        <v>51</v>
      </c>
      <c r="C3" s="205" t="s">
        <v>52</v>
      </c>
      <c r="D3" s="203"/>
      <c r="E3" s="203"/>
      <c r="F3" s="203"/>
      <c r="G3" s="204"/>
      <c r="AC3" s="181" t="s">
        <v>216</v>
      </c>
      <c r="AG3" t="s">
        <v>217</v>
      </c>
    </row>
    <row r="4" spans="1:60" ht="24.95" customHeight="1" x14ac:dyDescent="0.2">
      <c r="A4" s="206" t="s">
        <v>9</v>
      </c>
      <c r="B4" s="207" t="s">
        <v>65</v>
      </c>
      <c r="C4" s="208" t="s">
        <v>66</v>
      </c>
      <c r="D4" s="209"/>
      <c r="E4" s="209"/>
      <c r="F4" s="209"/>
      <c r="G4" s="210"/>
      <c r="AG4" t="s">
        <v>218</v>
      </c>
    </row>
    <row r="5" spans="1:60" x14ac:dyDescent="0.2">
      <c r="D5" s="10"/>
    </row>
    <row r="6" spans="1:60" ht="38.25" x14ac:dyDescent="0.2">
      <c r="A6" s="212" t="s">
        <v>219</v>
      </c>
      <c r="B6" s="214" t="s">
        <v>220</v>
      </c>
      <c r="C6" s="214" t="s">
        <v>221</v>
      </c>
      <c r="D6" s="213" t="s">
        <v>222</v>
      </c>
      <c r="E6" s="212" t="s">
        <v>223</v>
      </c>
      <c r="F6" s="211" t="s">
        <v>224</v>
      </c>
      <c r="G6" s="212" t="s">
        <v>29</v>
      </c>
      <c r="H6" s="215" t="s">
        <v>30</v>
      </c>
      <c r="I6" s="215" t="s">
        <v>225</v>
      </c>
      <c r="J6" s="215" t="s">
        <v>31</v>
      </c>
      <c r="K6" s="215" t="s">
        <v>226</v>
      </c>
      <c r="L6" s="215" t="s">
        <v>227</v>
      </c>
      <c r="M6" s="215" t="s">
        <v>228</v>
      </c>
      <c r="N6" s="215" t="s">
        <v>229</v>
      </c>
      <c r="O6" s="215" t="s">
        <v>230</v>
      </c>
      <c r="P6" s="215" t="s">
        <v>231</v>
      </c>
      <c r="Q6" s="215" t="s">
        <v>232</v>
      </c>
      <c r="R6" s="215" t="s">
        <v>233</v>
      </c>
      <c r="S6" s="215" t="s">
        <v>234</v>
      </c>
      <c r="T6" s="215" t="s">
        <v>235</v>
      </c>
      <c r="U6" s="215" t="s">
        <v>236</v>
      </c>
      <c r="V6" s="215" t="s">
        <v>237</v>
      </c>
      <c r="W6" s="215" t="s">
        <v>238</v>
      </c>
      <c r="X6" s="215" t="s">
        <v>239</v>
      </c>
    </row>
    <row r="7" spans="1:60" hidden="1" x14ac:dyDescent="0.2">
      <c r="A7" s="3"/>
      <c r="B7" s="4"/>
      <c r="C7" s="4"/>
      <c r="D7" s="6"/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</row>
    <row r="8" spans="1:60" x14ac:dyDescent="0.2">
      <c r="A8" s="231" t="s">
        <v>240</v>
      </c>
      <c r="B8" s="232" t="s">
        <v>114</v>
      </c>
      <c r="C8" s="260" t="s">
        <v>115</v>
      </c>
      <c r="D8" s="233"/>
      <c r="E8" s="234"/>
      <c r="F8" s="235"/>
      <c r="G8" s="235">
        <f>SUMIF(AG9:AG11,"&lt;&gt;NOR",G9:G11)</f>
        <v>0</v>
      </c>
      <c r="H8" s="235"/>
      <c r="I8" s="235">
        <f>SUM(I9:I11)</f>
        <v>0</v>
      </c>
      <c r="J8" s="235"/>
      <c r="K8" s="235">
        <f>SUM(K9:K11)</f>
        <v>0</v>
      </c>
      <c r="L8" s="235"/>
      <c r="M8" s="235">
        <f>SUM(M9:M11)</f>
        <v>0</v>
      </c>
      <c r="N8" s="235"/>
      <c r="O8" s="235">
        <f>SUM(O9:O11)</f>
        <v>0</v>
      </c>
      <c r="P8" s="235"/>
      <c r="Q8" s="235">
        <f>SUM(Q9:Q11)</f>
        <v>0</v>
      </c>
      <c r="R8" s="235"/>
      <c r="S8" s="235"/>
      <c r="T8" s="236"/>
      <c r="U8" s="230"/>
      <c r="V8" s="230">
        <f>SUM(V9:V11)</f>
        <v>0</v>
      </c>
      <c r="W8" s="230"/>
      <c r="X8" s="230"/>
      <c r="AG8" t="s">
        <v>241</v>
      </c>
    </row>
    <row r="9" spans="1:60" ht="22.5" outlineLevel="1" x14ac:dyDescent="0.2">
      <c r="A9" s="251">
        <v>1</v>
      </c>
      <c r="B9" s="252" t="s">
        <v>1206</v>
      </c>
      <c r="C9" s="265" t="s">
        <v>1508</v>
      </c>
      <c r="D9" s="253" t="s">
        <v>1509</v>
      </c>
      <c r="E9" s="254">
        <v>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6">
        <v>0</v>
      </c>
      <c r="O9" s="256">
        <f>ROUND(E9*N9,2)</f>
        <v>0</v>
      </c>
      <c r="P9" s="256">
        <v>0</v>
      </c>
      <c r="Q9" s="256">
        <f>ROUND(E9*P9,2)</f>
        <v>0</v>
      </c>
      <c r="R9" s="256"/>
      <c r="S9" s="256" t="s">
        <v>418</v>
      </c>
      <c r="T9" s="257" t="s">
        <v>419</v>
      </c>
      <c r="U9" s="226">
        <v>0</v>
      </c>
      <c r="V9" s="226">
        <f>ROUND(E9*U9,2)</f>
        <v>0</v>
      </c>
      <c r="W9" s="226"/>
      <c r="X9" s="226" t="s">
        <v>317</v>
      </c>
      <c r="Y9" s="216"/>
      <c r="Z9" s="216"/>
      <c r="AA9" s="216"/>
      <c r="AB9" s="216"/>
      <c r="AC9" s="216"/>
      <c r="AD9" s="216"/>
      <c r="AE9" s="216"/>
      <c r="AF9" s="216"/>
      <c r="AG9" s="216" t="s">
        <v>1182</v>
      </c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</row>
    <row r="10" spans="1:60" outlineLevel="1" x14ac:dyDescent="0.2">
      <c r="A10" s="251">
        <v>2</v>
      </c>
      <c r="B10" s="252" t="s">
        <v>1510</v>
      </c>
      <c r="C10" s="265" t="s">
        <v>1511</v>
      </c>
      <c r="D10" s="253" t="s">
        <v>334</v>
      </c>
      <c r="E10" s="254">
        <v>420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6">
        <v>0</v>
      </c>
      <c r="O10" s="256">
        <f>ROUND(E10*N10,2)</f>
        <v>0</v>
      </c>
      <c r="P10" s="256">
        <v>0</v>
      </c>
      <c r="Q10" s="256">
        <f>ROUND(E10*P10,2)</f>
        <v>0</v>
      </c>
      <c r="R10" s="256"/>
      <c r="S10" s="256" t="s">
        <v>418</v>
      </c>
      <c r="T10" s="257" t="s">
        <v>419</v>
      </c>
      <c r="U10" s="226">
        <v>0</v>
      </c>
      <c r="V10" s="226">
        <f>ROUND(E10*U10,2)</f>
        <v>0</v>
      </c>
      <c r="W10" s="226"/>
      <c r="X10" s="226" t="s">
        <v>317</v>
      </c>
      <c r="Y10" s="216"/>
      <c r="Z10" s="216"/>
      <c r="AA10" s="216"/>
      <c r="AB10" s="216"/>
      <c r="AC10" s="216"/>
      <c r="AD10" s="216"/>
      <c r="AE10" s="216"/>
      <c r="AF10" s="216"/>
      <c r="AG10" s="216" t="s">
        <v>1182</v>
      </c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</row>
    <row r="11" spans="1:60" outlineLevel="1" x14ac:dyDescent="0.2">
      <c r="A11" s="251">
        <v>3</v>
      </c>
      <c r="B11" s="252" t="s">
        <v>1512</v>
      </c>
      <c r="C11" s="265" t="s">
        <v>1513</v>
      </c>
      <c r="D11" s="253" t="s">
        <v>329</v>
      </c>
      <c r="E11" s="254">
        <v>15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6">
        <v>0</v>
      </c>
      <c r="O11" s="256">
        <f>ROUND(E11*N11,2)</f>
        <v>0</v>
      </c>
      <c r="P11" s="256">
        <v>0</v>
      </c>
      <c r="Q11" s="256">
        <f>ROUND(E11*P11,2)</f>
        <v>0</v>
      </c>
      <c r="R11" s="256"/>
      <c r="S11" s="256" t="s">
        <v>418</v>
      </c>
      <c r="T11" s="257" t="s">
        <v>419</v>
      </c>
      <c r="U11" s="226">
        <v>0</v>
      </c>
      <c r="V11" s="226">
        <f>ROUND(E11*U11,2)</f>
        <v>0</v>
      </c>
      <c r="W11" s="226"/>
      <c r="X11" s="226" t="s">
        <v>317</v>
      </c>
      <c r="Y11" s="216"/>
      <c r="Z11" s="216"/>
      <c r="AA11" s="216"/>
      <c r="AB11" s="216"/>
      <c r="AC11" s="216"/>
      <c r="AD11" s="216"/>
      <c r="AE11" s="216"/>
      <c r="AF11" s="216"/>
      <c r="AG11" s="216" t="s">
        <v>1182</v>
      </c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</row>
    <row r="12" spans="1:60" x14ac:dyDescent="0.2">
      <c r="A12" s="231" t="s">
        <v>240</v>
      </c>
      <c r="B12" s="232" t="s">
        <v>118</v>
      </c>
      <c r="C12" s="260" t="s">
        <v>119</v>
      </c>
      <c r="D12" s="233"/>
      <c r="E12" s="234"/>
      <c r="F12" s="235"/>
      <c r="G12" s="235">
        <f>SUMIF(AG13:AG20,"&lt;&gt;NOR",G13:G20)</f>
        <v>0</v>
      </c>
      <c r="H12" s="235"/>
      <c r="I12" s="235">
        <f>SUM(I13:I20)</f>
        <v>0</v>
      </c>
      <c r="J12" s="235"/>
      <c r="K12" s="235">
        <f>SUM(K13:K20)</f>
        <v>0</v>
      </c>
      <c r="L12" s="235"/>
      <c r="M12" s="235">
        <f>SUM(M13:M20)</f>
        <v>0</v>
      </c>
      <c r="N12" s="235"/>
      <c r="O12" s="235">
        <f>SUM(O13:O20)</f>
        <v>0</v>
      </c>
      <c r="P12" s="235"/>
      <c r="Q12" s="235">
        <f>SUM(Q13:Q20)</f>
        <v>0</v>
      </c>
      <c r="R12" s="235"/>
      <c r="S12" s="235"/>
      <c r="T12" s="236"/>
      <c r="U12" s="230"/>
      <c r="V12" s="230">
        <f>SUM(V13:V20)</f>
        <v>0</v>
      </c>
      <c r="W12" s="230"/>
      <c r="X12" s="230"/>
      <c r="AG12" t="s">
        <v>241</v>
      </c>
    </row>
    <row r="13" spans="1:60" outlineLevel="1" x14ac:dyDescent="0.2">
      <c r="A13" s="251">
        <v>4</v>
      </c>
      <c r="B13" s="252" t="s">
        <v>1514</v>
      </c>
      <c r="C13" s="265" t="s">
        <v>1515</v>
      </c>
      <c r="D13" s="253" t="s">
        <v>603</v>
      </c>
      <c r="E13" s="254">
        <v>1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6">
        <v>0</v>
      </c>
      <c r="O13" s="256">
        <f>ROUND(E13*N13,2)</f>
        <v>0</v>
      </c>
      <c r="P13" s="256">
        <v>0</v>
      </c>
      <c r="Q13" s="256">
        <f>ROUND(E13*P13,2)</f>
        <v>0</v>
      </c>
      <c r="R13" s="256"/>
      <c r="S13" s="256" t="s">
        <v>418</v>
      </c>
      <c r="T13" s="257" t="s">
        <v>419</v>
      </c>
      <c r="U13" s="226">
        <v>0</v>
      </c>
      <c r="V13" s="226">
        <f>ROUND(E13*U13,2)</f>
        <v>0</v>
      </c>
      <c r="W13" s="226"/>
      <c r="X13" s="226" t="s">
        <v>317</v>
      </c>
      <c r="Y13" s="216"/>
      <c r="Z13" s="216"/>
      <c r="AA13" s="216"/>
      <c r="AB13" s="216"/>
      <c r="AC13" s="216"/>
      <c r="AD13" s="216"/>
      <c r="AE13" s="216"/>
      <c r="AF13" s="216"/>
      <c r="AG13" s="216" t="s">
        <v>1182</v>
      </c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</row>
    <row r="14" spans="1:60" outlineLevel="1" x14ac:dyDescent="0.2">
      <c r="A14" s="251">
        <v>5</v>
      </c>
      <c r="B14" s="252" t="s">
        <v>1516</v>
      </c>
      <c r="C14" s="265" t="s">
        <v>1517</v>
      </c>
      <c r="D14" s="253" t="s">
        <v>603</v>
      </c>
      <c r="E14" s="254">
        <v>3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6">
        <v>0</v>
      </c>
      <c r="O14" s="256">
        <f>ROUND(E14*N14,2)</f>
        <v>0</v>
      </c>
      <c r="P14" s="256">
        <v>0</v>
      </c>
      <c r="Q14" s="256">
        <f>ROUND(E14*P14,2)</f>
        <v>0</v>
      </c>
      <c r="R14" s="256"/>
      <c r="S14" s="256" t="s">
        <v>418</v>
      </c>
      <c r="T14" s="257" t="s">
        <v>419</v>
      </c>
      <c r="U14" s="226">
        <v>0</v>
      </c>
      <c r="V14" s="226">
        <f>ROUND(E14*U14,2)</f>
        <v>0</v>
      </c>
      <c r="W14" s="226"/>
      <c r="X14" s="226" t="s">
        <v>317</v>
      </c>
      <c r="Y14" s="216"/>
      <c r="Z14" s="216"/>
      <c r="AA14" s="216"/>
      <c r="AB14" s="216"/>
      <c r="AC14" s="216"/>
      <c r="AD14" s="216"/>
      <c r="AE14" s="216"/>
      <c r="AF14" s="216"/>
      <c r="AG14" s="216" t="s">
        <v>1182</v>
      </c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</row>
    <row r="15" spans="1:60" outlineLevel="1" x14ac:dyDescent="0.2">
      <c r="A15" s="251">
        <v>6</v>
      </c>
      <c r="B15" s="252" t="s">
        <v>1518</v>
      </c>
      <c r="C15" s="265" t="s">
        <v>1519</v>
      </c>
      <c r="D15" s="253" t="s">
        <v>1079</v>
      </c>
      <c r="E15" s="254">
        <v>3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6">
        <v>0</v>
      </c>
      <c r="O15" s="256">
        <f>ROUND(E15*N15,2)</f>
        <v>0</v>
      </c>
      <c r="P15" s="256">
        <v>0</v>
      </c>
      <c r="Q15" s="256">
        <f>ROUND(E15*P15,2)</f>
        <v>0</v>
      </c>
      <c r="R15" s="256"/>
      <c r="S15" s="256" t="s">
        <v>418</v>
      </c>
      <c r="T15" s="257" t="s">
        <v>419</v>
      </c>
      <c r="U15" s="226">
        <v>0</v>
      </c>
      <c r="V15" s="226">
        <f>ROUND(E15*U15,2)</f>
        <v>0</v>
      </c>
      <c r="W15" s="226"/>
      <c r="X15" s="226" t="s">
        <v>317</v>
      </c>
      <c r="Y15" s="216"/>
      <c r="Z15" s="216"/>
      <c r="AA15" s="216"/>
      <c r="AB15" s="216"/>
      <c r="AC15" s="216"/>
      <c r="AD15" s="216"/>
      <c r="AE15" s="216"/>
      <c r="AF15" s="216"/>
      <c r="AG15" s="216" t="s">
        <v>1182</v>
      </c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</row>
    <row r="16" spans="1:60" outlineLevel="1" x14ac:dyDescent="0.2">
      <c r="A16" s="251">
        <v>7</v>
      </c>
      <c r="B16" s="252" t="s">
        <v>1520</v>
      </c>
      <c r="C16" s="265" t="s">
        <v>1521</v>
      </c>
      <c r="D16" s="253" t="s">
        <v>603</v>
      </c>
      <c r="E16" s="254">
        <v>1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6">
        <v>0</v>
      </c>
      <c r="O16" s="256">
        <f>ROUND(E16*N16,2)</f>
        <v>0</v>
      </c>
      <c r="P16" s="256">
        <v>0</v>
      </c>
      <c r="Q16" s="256">
        <f>ROUND(E16*P16,2)</f>
        <v>0</v>
      </c>
      <c r="R16" s="256"/>
      <c r="S16" s="256" t="s">
        <v>418</v>
      </c>
      <c r="T16" s="257" t="s">
        <v>419</v>
      </c>
      <c r="U16" s="226">
        <v>0</v>
      </c>
      <c r="V16" s="226">
        <f>ROUND(E16*U16,2)</f>
        <v>0</v>
      </c>
      <c r="W16" s="226"/>
      <c r="X16" s="226" t="s">
        <v>248</v>
      </c>
      <c r="Y16" s="216"/>
      <c r="Z16" s="216"/>
      <c r="AA16" s="216"/>
      <c r="AB16" s="216"/>
      <c r="AC16" s="216"/>
      <c r="AD16" s="216"/>
      <c r="AE16" s="216"/>
      <c r="AF16" s="216"/>
      <c r="AG16" s="216" t="s">
        <v>1191</v>
      </c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</row>
    <row r="17" spans="1:60" outlineLevel="1" x14ac:dyDescent="0.2">
      <c r="A17" s="251">
        <v>8</v>
      </c>
      <c r="B17" s="252" t="s">
        <v>1522</v>
      </c>
      <c r="C17" s="265" t="s">
        <v>1523</v>
      </c>
      <c r="D17" s="253" t="s">
        <v>329</v>
      </c>
      <c r="E17" s="254">
        <v>14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6">
        <v>0</v>
      </c>
      <c r="O17" s="256">
        <f>ROUND(E17*N17,2)</f>
        <v>0</v>
      </c>
      <c r="P17" s="256">
        <v>0</v>
      </c>
      <c r="Q17" s="256">
        <f>ROUND(E17*P17,2)</f>
        <v>0</v>
      </c>
      <c r="R17" s="256"/>
      <c r="S17" s="256" t="s">
        <v>418</v>
      </c>
      <c r="T17" s="257" t="s">
        <v>419</v>
      </c>
      <c r="U17" s="226">
        <v>0</v>
      </c>
      <c r="V17" s="226">
        <f>ROUND(E17*U17,2)</f>
        <v>0</v>
      </c>
      <c r="W17" s="226"/>
      <c r="X17" s="226" t="s">
        <v>248</v>
      </c>
      <c r="Y17" s="216"/>
      <c r="Z17" s="216"/>
      <c r="AA17" s="216"/>
      <c r="AB17" s="216"/>
      <c r="AC17" s="216"/>
      <c r="AD17" s="216"/>
      <c r="AE17" s="216"/>
      <c r="AF17" s="216"/>
      <c r="AG17" s="216" t="s">
        <v>1191</v>
      </c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</row>
    <row r="18" spans="1:60" outlineLevel="1" x14ac:dyDescent="0.2">
      <c r="A18" s="251">
        <v>9</v>
      </c>
      <c r="B18" s="252" t="s">
        <v>1524</v>
      </c>
      <c r="C18" s="265" t="s">
        <v>1525</v>
      </c>
      <c r="D18" s="253" t="s">
        <v>329</v>
      </c>
      <c r="E18" s="254">
        <v>9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6">
        <v>0</v>
      </c>
      <c r="O18" s="256">
        <f>ROUND(E18*N18,2)</f>
        <v>0</v>
      </c>
      <c r="P18" s="256">
        <v>0</v>
      </c>
      <c r="Q18" s="256">
        <f>ROUND(E18*P18,2)</f>
        <v>0</v>
      </c>
      <c r="R18" s="256"/>
      <c r="S18" s="256" t="s">
        <v>418</v>
      </c>
      <c r="T18" s="257" t="s">
        <v>419</v>
      </c>
      <c r="U18" s="226">
        <v>0</v>
      </c>
      <c r="V18" s="226">
        <f>ROUND(E18*U18,2)</f>
        <v>0</v>
      </c>
      <c r="W18" s="226"/>
      <c r="X18" s="226" t="s">
        <v>317</v>
      </c>
      <c r="Y18" s="216"/>
      <c r="Z18" s="216"/>
      <c r="AA18" s="216"/>
      <c r="AB18" s="216"/>
      <c r="AC18" s="216"/>
      <c r="AD18" s="216"/>
      <c r="AE18" s="216"/>
      <c r="AF18" s="216"/>
      <c r="AG18" s="216" t="s">
        <v>1182</v>
      </c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</row>
    <row r="19" spans="1:60" outlineLevel="1" x14ac:dyDescent="0.2">
      <c r="A19" s="251">
        <v>10</v>
      </c>
      <c r="B19" s="252" t="s">
        <v>1526</v>
      </c>
      <c r="C19" s="265" t="s">
        <v>1527</v>
      </c>
      <c r="D19" s="253" t="s">
        <v>329</v>
      </c>
      <c r="E19" s="254">
        <v>10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6">
        <v>0</v>
      </c>
      <c r="O19" s="256">
        <f>ROUND(E19*N19,2)</f>
        <v>0</v>
      </c>
      <c r="P19" s="256">
        <v>0</v>
      </c>
      <c r="Q19" s="256">
        <f>ROUND(E19*P19,2)</f>
        <v>0</v>
      </c>
      <c r="R19" s="256"/>
      <c r="S19" s="256" t="s">
        <v>418</v>
      </c>
      <c r="T19" s="257" t="s">
        <v>419</v>
      </c>
      <c r="U19" s="226">
        <v>0</v>
      </c>
      <c r="V19" s="226">
        <f>ROUND(E19*U19,2)</f>
        <v>0</v>
      </c>
      <c r="W19" s="226"/>
      <c r="X19" s="226" t="s">
        <v>317</v>
      </c>
      <c r="Y19" s="216"/>
      <c r="Z19" s="216"/>
      <c r="AA19" s="216"/>
      <c r="AB19" s="216"/>
      <c r="AC19" s="216"/>
      <c r="AD19" s="216"/>
      <c r="AE19" s="216"/>
      <c r="AF19" s="216"/>
      <c r="AG19" s="216" t="s">
        <v>1182</v>
      </c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</row>
    <row r="20" spans="1:60" outlineLevel="1" x14ac:dyDescent="0.2">
      <c r="A20" s="251">
        <v>11</v>
      </c>
      <c r="B20" s="252" t="s">
        <v>1528</v>
      </c>
      <c r="C20" s="265" t="s">
        <v>1529</v>
      </c>
      <c r="D20" s="253" t="s">
        <v>334</v>
      </c>
      <c r="E20" s="254">
        <v>1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6">
        <v>0</v>
      </c>
      <c r="O20" s="256">
        <f>ROUND(E20*N20,2)</f>
        <v>0</v>
      </c>
      <c r="P20" s="256">
        <v>0</v>
      </c>
      <c r="Q20" s="256">
        <f>ROUND(E20*P20,2)</f>
        <v>0</v>
      </c>
      <c r="R20" s="256"/>
      <c r="S20" s="256" t="s">
        <v>418</v>
      </c>
      <c r="T20" s="257" t="s">
        <v>419</v>
      </c>
      <c r="U20" s="226">
        <v>0</v>
      </c>
      <c r="V20" s="226">
        <f>ROUND(E20*U20,2)</f>
        <v>0</v>
      </c>
      <c r="W20" s="226"/>
      <c r="X20" s="226" t="s">
        <v>317</v>
      </c>
      <c r="Y20" s="216"/>
      <c r="Z20" s="216"/>
      <c r="AA20" s="216"/>
      <c r="AB20" s="216"/>
      <c r="AC20" s="216"/>
      <c r="AD20" s="216"/>
      <c r="AE20" s="216"/>
      <c r="AF20" s="216"/>
      <c r="AG20" s="216" t="s">
        <v>1182</v>
      </c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</row>
    <row r="21" spans="1:60" x14ac:dyDescent="0.2">
      <c r="A21" s="231" t="s">
        <v>240</v>
      </c>
      <c r="B21" s="232" t="s">
        <v>91</v>
      </c>
      <c r="C21" s="260" t="s">
        <v>123</v>
      </c>
      <c r="D21" s="233"/>
      <c r="E21" s="234"/>
      <c r="F21" s="235"/>
      <c r="G21" s="235">
        <f>SUMIF(AG22:AG31,"&lt;&gt;NOR",G22:G31)</f>
        <v>0</v>
      </c>
      <c r="H21" s="235"/>
      <c r="I21" s="235">
        <f>SUM(I22:I31)</f>
        <v>0</v>
      </c>
      <c r="J21" s="235"/>
      <c r="K21" s="235">
        <f>SUM(K22:K31)</f>
        <v>0</v>
      </c>
      <c r="L21" s="235"/>
      <c r="M21" s="235">
        <f>SUM(M22:M31)</f>
        <v>0</v>
      </c>
      <c r="N21" s="235"/>
      <c r="O21" s="235">
        <f>SUM(O22:O31)</f>
        <v>0</v>
      </c>
      <c r="P21" s="235"/>
      <c r="Q21" s="235">
        <f>SUM(Q22:Q31)</f>
        <v>0</v>
      </c>
      <c r="R21" s="235"/>
      <c r="S21" s="235"/>
      <c r="T21" s="236"/>
      <c r="U21" s="230"/>
      <c r="V21" s="230">
        <f>SUM(V22:V31)</f>
        <v>0</v>
      </c>
      <c r="W21" s="230"/>
      <c r="X21" s="230"/>
      <c r="AG21" t="s">
        <v>241</v>
      </c>
    </row>
    <row r="22" spans="1:60" outlineLevel="1" x14ac:dyDescent="0.2">
      <c r="A22" s="251">
        <v>12</v>
      </c>
      <c r="B22" s="252" t="s">
        <v>1530</v>
      </c>
      <c r="C22" s="265" t="s">
        <v>1531</v>
      </c>
      <c r="D22" s="253" t="s">
        <v>329</v>
      </c>
      <c r="E22" s="254">
        <v>50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6">
        <v>0</v>
      </c>
      <c r="O22" s="256">
        <f>ROUND(E22*N22,2)</f>
        <v>0</v>
      </c>
      <c r="P22" s="256">
        <v>0</v>
      </c>
      <c r="Q22" s="256">
        <f>ROUND(E22*P22,2)</f>
        <v>0</v>
      </c>
      <c r="R22" s="256"/>
      <c r="S22" s="256" t="s">
        <v>418</v>
      </c>
      <c r="T22" s="257" t="s">
        <v>419</v>
      </c>
      <c r="U22" s="226">
        <v>0</v>
      </c>
      <c r="V22" s="226">
        <f>ROUND(E22*U22,2)</f>
        <v>0</v>
      </c>
      <c r="W22" s="226"/>
      <c r="X22" s="226" t="s">
        <v>248</v>
      </c>
      <c r="Y22" s="216"/>
      <c r="Z22" s="216"/>
      <c r="AA22" s="216"/>
      <c r="AB22" s="216"/>
      <c r="AC22" s="216"/>
      <c r="AD22" s="216"/>
      <c r="AE22" s="216"/>
      <c r="AF22" s="216"/>
      <c r="AG22" s="216" t="s">
        <v>1191</v>
      </c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</row>
    <row r="23" spans="1:60" outlineLevel="1" x14ac:dyDescent="0.2">
      <c r="A23" s="251">
        <v>13</v>
      </c>
      <c r="B23" s="252" t="s">
        <v>1532</v>
      </c>
      <c r="C23" s="265" t="s">
        <v>1533</v>
      </c>
      <c r="D23" s="253" t="s">
        <v>603</v>
      </c>
      <c r="E23" s="254">
        <v>4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6">
        <v>0</v>
      </c>
      <c r="O23" s="256">
        <f>ROUND(E23*N23,2)</f>
        <v>0</v>
      </c>
      <c r="P23" s="256">
        <v>0</v>
      </c>
      <c r="Q23" s="256">
        <f>ROUND(E23*P23,2)</f>
        <v>0</v>
      </c>
      <c r="R23" s="256"/>
      <c r="S23" s="256" t="s">
        <v>418</v>
      </c>
      <c r="T23" s="257" t="s">
        <v>419</v>
      </c>
      <c r="U23" s="226">
        <v>0</v>
      </c>
      <c r="V23" s="226">
        <f>ROUND(E23*U23,2)</f>
        <v>0</v>
      </c>
      <c r="W23" s="226"/>
      <c r="X23" s="226" t="s">
        <v>317</v>
      </c>
      <c r="Y23" s="216"/>
      <c r="Z23" s="216"/>
      <c r="AA23" s="216"/>
      <c r="AB23" s="216"/>
      <c r="AC23" s="216"/>
      <c r="AD23" s="216"/>
      <c r="AE23" s="216"/>
      <c r="AF23" s="216"/>
      <c r="AG23" s="216" t="s">
        <v>1182</v>
      </c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</row>
    <row r="24" spans="1:60" outlineLevel="1" x14ac:dyDescent="0.2">
      <c r="A24" s="251">
        <v>14</v>
      </c>
      <c r="B24" s="252" t="s">
        <v>1534</v>
      </c>
      <c r="C24" s="265" t="s">
        <v>1535</v>
      </c>
      <c r="D24" s="253" t="s">
        <v>603</v>
      </c>
      <c r="E24" s="254">
        <v>5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6">
        <v>0</v>
      </c>
      <c r="O24" s="256">
        <f>ROUND(E24*N24,2)</f>
        <v>0</v>
      </c>
      <c r="P24" s="256">
        <v>0</v>
      </c>
      <c r="Q24" s="256">
        <f>ROUND(E24*P24,2)</f>
        <v>0</v>
      </c>
      <c r="R24" s="256"/>
      <c r="S24" s="256" t="s">
        <v>418</v>
      </c>
      <c r="T24" s="257" t="s">
        <v>419</v>
      </c>
      <c r="U24" s="226">
        <v>0</v>
      </c>
      <c r="V24" s="226">
        <f>ROUND(E24*U24,2)</f>
        <v>0</v>
      </c>
      <c r="W24" s="226"/>
      <c r="X24" s="226" t="s">
        <v>317</v>
      </c>
      <c r="Y24" s="216"/>
      <c r="Z24" s="216"/>
      <c r="AA24" s="216"/>
      <c r="AB24" s="216"/>
      <c r="AC24" s="216"/>
      <c r="AD24" s="216"/>
      <c r="AE24" s="216"/>
      <c r="AF24" s="216"/>
      <c r="AG24" s="216" t="s">
        <v>1182</v>
      </c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</row>
    <row r="25" spans="1:60" outlineLevel="1" x14ac:dyDescent="0.2">
      <c r="A25" s="251">
        <v>15</v>
      </c>
      <c r="B25" s="252" t="s">
        <v>1536</v>
      </c>
      <c r="C25" s="265" t="s">
        <v>1537</v>
      </c>
      <c r="D25" s="253" t="s">
        <v>603</v>
      </c>
      <c r="E25" s="254">
        <v>6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6">
        <v>0</v>
      </c>
      <c r="O25" s="256">
        <f>ROUND(E25*N25,2)</f>
        <v>0</v>
      </c>
      <c r="P25" s="256">
        <v>0</v>
      </c>
      <c r="Q25" s="256">
        <f>ROUND(E25*P25,2)</f>
        <v>0</v>
      </c>
      <c r="R25" s="256"/>
      <c r="S25" s="256" t="s">
        <v>418</v>
      </c>
      <c r="T25" s="257" t="s">
        <v>419</v>
      </c>
      <c r="U25" s="226">
        <v>0</v>
      </c>
      <c r="V25" s="226">
        <f>ROUND(E25*U25,2)</f>
        <v>0</v>
      </c>
      <c r="W25" s="226"/>
      <c r="X25" s="226" t="s">
        <v>317</v>
      </c>
      <c r="Y25" s="216"/>
      <c r="Z25" s="216"/>
      <c r="AA25" s="216"/>
      <c r="AB25" s="216"/>
      <c r="AC25" s="216"/>
      <c r="AD25" s="216"/>
      <c r="AE25" s="216"/>
      <c r="AF25" s="216"/>
      <c r="AG25" s="216" t="s">
        <v>1182</v>
      </c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</row>
    <row r="26" spans="1:60" outlineLevel="1" x14ac:dyDescent="0.2">
      <c r="A26" s="251">
        <v>16</v>
      </c>
      <c r="B26" s="252" t="s">
        <v>1538</v>
      </c>
      <c r="C26" s="265" t="s">
        <v>1539</v>
      </c>
      <c r="D26" s="253" t="s">
        <v>603</v>
      </c>
      <c r="E26" s="254">
        <v>6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6">
        <v>0</v>
      </c>
      <c r="O26" s="256">
        <f>ROUND(E26*N26,2)</f>
        <v>0</v>
      </c>
      <c r="P26" s="256">
        <v>0</v>
      </c>
      <c r="Q26" s="256">
        <f>ROUND(E26*P26,2)</f>
        <v>0</v>
      </c>
      <c r="R26" s="256"/>
      <c r="S26" s="256" t="s">
        <v>418</v>
      </c>
      <c r="T26" s="257" t="s">
        <v>419</v>
      </c>
      <c r="U26" s="226">
        <v>0</v>
      </c>
      <c r="V26" s="226">
        <f>ROUND(E26*U26,2)</f>
        <v>0</v>
      </c>
      <c r="W26" s="226"/>
      <c r="X26" s="226" t="s">
        <v>317</v>
      </c>
      <c r="Y26" s="216"/>
      <c r="Z26" s="216"/>
      <c r="AA26" s="216"/>
      <c r="AB26" s="216"/>
      <c r="AC26" s="216"/>
      <c r="AD26" s="216"/>
      <c r="AE26" s="216"/>
      <c r="AF26" s="216"/>
      <c r="AG26" s="216" t="s">
        <v>1182</v>
      </c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</row>
    <row r="27" spans="1:60" outlineLevel="1" x14ac:dyDescent="0.2">
      <c r="A27" s="251">
        <v>17</v>
      </c>
      <c r="B27" s="252" t="s">
        <v>1540</v>
      </c>
      <c r="C27" s="265" t="s">
        <v>1541</v>
      </c>
      <c r="D27" s="253" t="s">
        <v>603</v>
      </c>
      <c r="E27" s="254">
        <v>4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6">
        <v>0</v>
      </c>
      <c r="O27" s="256">
        <f>ROUND(E27*N27,2)</f>
        <v>0</v>
      </c>
      <c r="P27" s="256">
        <v>0</v>
      </c>
      <c r="Q27" s="256">
        <f>ROUND(E27*P27,2)</f>
        <v>0</v>
      </c>
      <c r="R27" s="256"/>
      <c r="S27" s="256" t="s">
        <v>418</v>
      </c>
      <c r="T27" s="257" t="s">
        <v>419</v>
      </c>
      <c r="U27" s="226">
        <v>0</v>
      </c>
      <c r="V27" s="226">
        <f>ROUND(E27*U27,2)</f>
        <v>0</v>
      </c>
      <c r="W27" s="226"/>
      <c r="X27" s="226" t="s">
        <v>317</v>
      </c>
      <c r="Y27" s="216"/>
      <c r="Z27" s="216"/>
      <c r="AA27" s="216"/>
      <c r="AB27" s="216"/>
      <c r="AC27" s="216"/>
      <c r="AD27" s="216"/>
      <c r="AE27" s="216"/>
      <c r="AF27" s="216"/>
      <c r="AG27" s="216" t="s">
        <v>1182</v>
      </c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</row>
    <row r="28" spans="1:60" outlineLevel="1" x14ac:dyDescent="0.2">
      <c r="A28" s="251">
        <v>18</v>
      </c>
      <c r="B28" s="252" t="s">
        <v>1542</v>
      </c>
      <c r="C28" s="265" t="s">
        <v>1543</v>
      </c>
      <c r="D28" s="253" t="s">
        <v>603</v>
      </c>
      <c r="E28" s="254">
        <v>3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6">
        <v>0</v>
      </c>
      <c r="O28" s="256">
        <f>ROUND(E28*N28,2)</f>
        <v>0</v>
      </c>
      <c r="P28" s="256">
        <v>0</v>
      </c>
      <c r="Q28" s="256">
        <f>ROUND(E28*P28,2)</f>
        <v>0</v>
      </c>
      <c r="R28" s="256"/>
      <c r="S28" s="256" t="s">
        <v>418</v>
      </c>
      <c r="T28" s="257" t="s">
        <v>419</v>
      </c>
      <c r="U28" s="226">
        <v>0</v>
      </c>
      <c r="V28" s="226">
        <f>ROUND(E28*U28,2)</f>
        <v>0</v>
      </c>
      <c r="W28" s="226"/>
      <c r="X28" s="226" t="s">
        <v>317</v>
      </c>
      <c r="Y28" s="216"/>
      <c r="Z28" s="216"/>
      <c r="AA28" s="216"/>
      <c r="AB28" s="216"/>
      <c r="AC28" s="216"/>
      <c r="AD28" s="216"/>
      <c r="AE28" s="216"/>
      <c r="AF28" s="216"/>
      <c r="AG28" s="216" t="s">
        <v>1182</v>
      </c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</row>
    <row r="29" spans="1:60" outlineLevel="1" x14ac:dyDescent="0.2">
      <c r="A29" s="251">
        <v>19</v>
      </c>
      <c r="B29" s="252" t="s">
        <v>1544</v>
      </c>
      <c r="C29" s="265" t="s">
        <v>1545</v>
      </c>
      <c r="D29" s="253" t="s">
        <v>603</v>
      </c>
      <c r="E29" s="254">
        <v>2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6">
        <v>0</v>
      </c>
      <c r="O29" s="256">
        <f>ROUND(E29*N29,2)</f>
        <v>0</v>
      </c>
      <c r="P29" s="256">
        <v>0</v>
      </c>
      <c r="Q29" s="256">
        <f>ROUND(E29*P29,2)</f>
        <v>0</v>
      </c>
      <c r="R29" s="256"/>
      <c r="S29" s="256" t="s">
        <v>418</v>
      </c>
      <c r="T29" s="257" t="s">
        <v>419</v>
      </c>
      <c r="U29" s="226">
        <v>0</v>
      </c>
      <c r="V29" s="226">
        <f>ROUND(E29*U29,2)</f>
        <v>0</v>
      </c>
      <c r="W29" s="226"/>
      <c r="X29" s="226" t="s">
        <v>317</v>
      </c>
      <c r="Y29" s="216"/>
      <c r="Z29" s="216"/>
      <c r="AA29" s="216"/>
      <c r="AB29" s="216"/>
      <c r="AC29" s="216"/>
      <c r="AD29" s="216"/>
      <c r="AE29" s="216"/>
      <c r="AF29" s="216"/>
      <c r="AG29" s="216" t="s">
        <v>1182</v>
      </c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</row>
    <row r="30" spans="1:60" outlineLevel="1" x14ac:dyDescent="0.2">
      <c r="A30" s="251">
        <v>20</v>
      </c>
      <c r="B30" s="252" t="s">
        <v>1546</v>
      </c>
      <c r="C30" s="265" t="s">
        <v>1547</v>
      </c>
      <c r="D30" s="253" t="s">
        <v>603</v>
      </c>
      <c r="E30" s="254">
        <v>1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6">
        <v>0</v>
      </c>
      <c r="O30" s="256">
        <f>ROUND(E30*N30,2)</f>
        <v>0</v>
      </c>
      <c r="P30" s="256">
        <v>0</v>
      </c>
      <c r="Q30" s="256">
        <f>ROUND(E30*P30,2)</f>
        <v>0</v>
      </c>
      <c r="R30" s="256"/>
      <c r="S30" s="256" t="s">
        <v>418</v>
      </c>
      <c r="T30" s="257" t="s">
        <v>419</v>
      </c>
      <c r="U30" s="226">
        <v>0</v>
      </c>
      <c r="V30" s="226">
        <f>ROUND(E30*U30,2)</f>
        <v>0</v>
      </c>
      <c r="W30" s="226"/>
      <c r="X30" s="226" t="s">
        <v>317</v>
      </c>
      <c r="Y30" s="216"/>
      <c r="Z30" s="216"/>
      <c r="AA30" s="216"/>
      <c r="AB30" s="216"/>
      <c r="AC30" s="216"/>
      <c r="AD30" s="216"/>
      <c r="AE30" s="216"/>
      <c r="AF30" s="216"/>
      <c r="AG30" s="216" t="s">
        <v>1182</v>
      </c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</row>
    <row r="31" spans="1:60" outlineLevel="1" x14ac:dyDescent="0.2">
      <c r="A31" s="251">
        <v>21</v>
      </c>
      <c r="B31" s="252" t="s">
        <v>1548</v>
      </c>
      <c r="C31" s="265" t="s">
        <v>1549</v>
      </c>
      <c r="D31" s="253" t="s">
        <v>1509</v>
      </c>
      <c r="E31" s="254">
        <v>1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6">
        <v>0</v>
      </c>
      <c r="O31" s="256">
        <f>ROUND(E31*N31,2)</f>
        <v>0</v>
      </c>
      <c r="P31" s="256">
        <v>0</v>
      </c>
      <c r="Q31" s="256">
        <f>ROUND(E31*P31,2)</f>
        <v>0</v>
      </c>
      <c r="R31" s="256"/>
      <c r="S31" s="256" t="s">
        <v>418</v>
      </c>
      <c r="T31" s="257" t="s">
        <v>419</v>
      </c>
      <c r="U31" s="226">
        <v>0</v>
      </c>
      <c r="V31" s="226">
        <f>ROUND(E31*U31,2)</f>
        <v>0</v>
      </c>
      <c r="W31" s="226"/>
      <c r="X31" s="226" t="s">
        <v>317</v>
      </c>
      <c r="Y31" s="216"/>
      <c r="Z31" s="216"/>
      <c r="AA31" s="216"/>
      <c r="AB31" s="216"/>
      <c r="AC31" s="216"/>
      <c r="AD31" s="216"/>
      <c r="AE31" s="216"/>
      <c r="AF31" s="216"/>
      <c r="AG31" s="216" t="s">
        <v>1182</v>
      </c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</row>
    <row r="32" spans="1:60" x14ac:dyDescent="0.2">
      <c r="A32" s="231" t="s">
        <v>240</v>
      </c>
      <c r="B32" s="232" t="s">
        <v>128</v>
      </c>
      <c r="C32" s="260" t="s">
        <v>130</v>
      </c>
      <c r="D32" s="233"/>
      <c r="E32" s="234"/>
      <c r="F32" s="235"/>
      <c r="G32" s="235">
        <f>SUMIF(AG33:AG41,"&lt;&gt;NOR",G33:G41)</f>
        <v>0</v>
      </c>
      <c r="H32" s="235"/>
      <c r="I32" s="235">
        <f>SUM(I33:I41)</f>
        <v>0</v>
      </c>
      <c r="J32" s="235"/>
      <c r="K32" s="235">
        <f>SUM(K33:K41)</f>
        <v>0</v>
      </c>
      <c r="L32" s="235"/>
      <c r="M32" s="235">
        <f>SUM(M33:M41)</f>
        <v>0</v>
      </c>
      <c r="N32" s="235"/>
      <c r="O32" s="235">
        <f>SUM(O33:O41)</f>
        <v>0</v>
      </c>
      <c r="P32" s="235"/>
      <c r="Q32" s="235">
        <f>SUM(Q33:Q41)</f>
        <v>0</v>
      </c>
      <c r="R32" s="235"/>
      <c r="S32" s="235"/>
      <c r="T32" s="236"/>
      <c r="U32" s="230"/>
      <c r="V32" s="230">
        <f>SUM(V33:V41)</f>
        <v>0</v>
      </c>
      <c r="W32" s="230"/>
      <c r="X32" s="230"/>
      <c r="AG32" t="s">
        <v>241</v>
      </c>
    </row>
    <row r="33" spans="1:60" outlineLevel="1" x14ac:dyDescent="0.2">
      <c r="A33" s="251">
        <v>22</v>
      </c>
      <c r="B33" s="252" t="s">
        <v>1550</v>
      </c>
      <c r="C33" s="265" t="s">
        <v>1551</v>
      </c>
      <c r="D33" s="253" t="s">
        <v>329</v>
      </c>
      <c r="E33" s="254">
        <v>74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6">
        <v>0</v>
      </c>
      <c r="O33" s="256">
        <f>ROUND(E33*N33,2)</f>
        <v>0</v>
      </c>
      <c r="P33" s="256">
        <v>0</v>
      </c>
      <c r="Q33" s="256">
        <f>ROUND(E33*P33,2)</f>
        <v>0</v>
      </c>
      <c r="R33" s="256"/>
      <c r="S33" s="256" t="s">
        <v>418</v>
      </c>
      <c r="T33" s="257" t="s">
        <v>419</v>
      </c>
      <c r="U33" s="226">
        <v>0</v>
      </c>
      <c r="V33" s="226">
        <f>ROUND(E33*U33,2)</f>
        <v>0</v>
      </c>
      <c r="W33" s="226"/>
      <c r="X33" s="226" t="s">
        <v>317</v>
      </c>
      <c r="Y33" s="216"/>
      <c r="Z33" s="216"/>
      <c r="AA33" s="216"/>
      <c r="AB33" s="216"/>
      <c r="AC33" s="216"/>
      <c r="AD33" s="216"/>
      <c r="AE33" s="216"/>
      <c r="AF33" s="216"/>
      <c r="AG33" s="216" t="s">
        <v>1182</v>
      </c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</row>
    <row r="34" spans="1:60" outlineLevel="1" x14ac:dyDescent="0.2">
      <c r="A34" s="251">
        <v>23</v>
      </c>
      <c r="B34" s="252" t="s">
        <v>1552</v>
      </c>
      <c r="C34" s="265" t="s">
        <v>1553</v>
      </c>
      <c r="D34" s="253" t="s">
        <v>603</v>
      </c>
      <c r="E34" s="254">
        <v>2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6">
        <v>0</v>
      </c>
      <c r="O34" s="256">
        <f>ROUND(E34*N34,2)</f>
        <v>0</v>
      </c>
      <c r="P34" s="256">
        <v>0</v>
      </c>
      <c r="Q34" s="256">
        <f>ROUND(E34*P34,2)</f>
        <v>0</v>
      </c>
      <c r="R34" s="256"/>
      <c r="S34" s="256" t="s">
        <v>418</v>
      </c>
      <c r="T34" s="257" t="s">
        <v>419</v>
      </c>
      <c r="U34" s="226">
        <v>0</v>
      </c>
      <c r="V34" s="226">
        <f>ROUND(E34*U34,2)</f>
        <v>0</v>
      </c>
      <c r="W34" s="226"/>
      <c r="X34" s="226" t="s">
        <v>317</v>
      </c>
      <c r="Y34" s="216"/>
      <c r="Z34" s="216"/>
      <c r="AA34" s="216"/>
      <c r="AB34" s="216"/>
      <c r="AC34" s="216"/>
      <c r="AD34" s="216"/>
      <c r="AE34" s="216"/>
      <c r="AF34" s="216"/>
      <c r="AG34" s="216" t="s">
        <v>1182</v>
      </c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</row>
    <row r="35" spans="1:60" outlineLevel="1" x14ac:dyDescent="0.2">
      <c r="A35" s="251">
        <v>24</v>
      </c>
      <c r="B35" s="252" t="s">
        <v>1554</v>
      </c>
      <c r="C35" s="265" t="s">
        <v>1555</v>
      </c>
      <c r="D35" s="253" t="s">
        <v>603</v>
      </c>
      <c r="E35" s="254">
        <v>10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6">
        <v>0</v>
      </c>
      <c r="O35" s="256">
        <f>ROUND(E35*N35,2)</f>
        <v>0</v>
      </c>
      <c r="P35" s="256">
        <v>0</v>
      </c>
      <c r="Q35" s="256">
        <f>ROUND(E35*P35,2)</f>
        <v>0</v>
      </c>
      <c r="R35" s="256"/>
      <c r="S35" s="256" t="s">
        <v>418</v>
      </c>
      <c r="T35" s="257" t="s">
        <v>419</v>
      </c>
      <c r="U35" s="226">
        <v>0</v>
      </c>
      <c r="V35" s="226">
        <f>ROUND(E35*U35,2)</f>
        <v>0</v>
      </c>
      <c r="W35" s="226"/>
      <c r="X35" s="226" t="s">
        <v>317</v>
      </c>
      <c r="Y35" s="216"/>
      <c r="Z35" s="216"/>
      <c r="AA35" s="216"/>
      <c r="AB35" s="216"/>
      <c r="AC35" s="216"/>
      <c r="AD35" s="216"/>
      <c r="AE35" s="216"/>
      <c r="AF35" s="216"/>
      <c r="AG35" s="216" t="s">
        <v>1182</v>
      </c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</row>
    <row r="36" spans="1:60" outlineLevel="1" x14ac:dyDescent="0.2">
      <c r="A36" s="251">
        <v>25</v>
      </c>
      <c r="B36" s="252" t="s">
        <v>1556</v>
      </c>
      <c r="C36" s="265" t="s">
        <v>1557</v>
      </c>
      <c r="D36" s="253" t="s">
        <v>603</v>
      </c>
      <c r="E36" s="254">
        <v>2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6">
        <v>0</v>
      </c>
      <c r="O36" s="256">
        <f>ROUND(E36*N36,2)</f>
        <v>0</v>
      </c>
      <c r="P36" s="256">
        <v>0</v>
      </c>
      <c r="Q36" s="256">
        <f>ROUND(E36*P36,2)</f>
        <v>0</v>
      </c>
      <c r="R36" s="256"/>
      <c r="S36" s="256" t="s">
        <v>418</v>
      </c>
      <c r="T36" s="257" t="s">
        <v>419</v>
      </c>
      <c r="U36" s="226">
        <v>0</v>
      </c>
      <c r="V36" s="226">
        <f>ROUND(E36*U36,2)</f>
        <v>0</v>
      </c>
      <c r="W36" s="226"/>
      <c r="X36" s="226" t="s">
        <v>317</v>
      </c>
      <c r="Y36" s="216"/>
      <c r="Z36" s="216"/>
      <c r="AA36" s="216"/>
      <c r="AB36" s="216"/>
      <c r="AC36" s="216"/>
      <c r="AD36" s="216"/>
      <c r="AE36" s="216"/>
      <c r="AF36" s="216"/>
      <c r="AG36" s="216" t="s">
        <v>1182</v>
      </c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</row>
    <row r="37" spans="1:60" outlineLevel="1" x14ac:dyDescent="0.2">
      <c r="A37" s="251">
        <v>26</v>
      </c>
      <c r="B37" s="252" t="s">
        <v>1558</v>
      </c>
      <c r="C37" s="265" t="s">
        <v>1559</v>
      </c>
      <c r="D37" s="253" t="s">
        <v>329</v>
      </c>
      <c r="E37" s="254">
        <v>6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6">
        <v>0</v>
      </c>
      <c r="O37" s="256">
        <f>ROUND(E37*N37,2)</f>
        <v>0</v>
      </c>
      <c r="P37" s="256">
        <v>0</v>
      </c>
      <c r="Q37" s="256">
        <f>ROUND(E37*P37,2)</f>
        <v>0</v>
      </c>
      <c r="R37" s="256"/>
      <c r="S37" s="256" t="s">
        <v>418</v>
      </c>
      <c r="T37" s="257" t="s">
        <v>419</v>
      </c>
      <c r="U37" s="226">
        <v>0</v>
      </c>
      <c r="V37" s="226">
        <f>ROUND(E37*U37,2)</f>
        <v>0</v>
      </c>
      <c r="W37" s="226"/>
      <c r="X37" s="226" t="s">
        <v>317</v>
      </c>
      <c r="Y37" s="216"/>
      <c r="Z37" s="216"/>
      <c r="AA37" s="216"/>
      <c r="AB37" s="216"/>
      <c r="AC37" s="216"/>
      <c r="AD37" s="216"/>
      <c r="AE37" s="216"/>
      <c r="AF37" s="216"/>
      <c r="AG37" s="216" t="s">
        <v>1182</v>
      </c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</row>
    <row r="38" spans="1:60" outlineLevel="1" x14ac:dyDescent="0.2">
      <c r="A38" s="251">
        <v>27</v>
      </c>
      <c r="B38" s="252" t="s">
        <v>1560</v>
      </c>
      <c r="C38" s="265" t="s">
        <v>1561</v>
      </c>
      <c r="D38" s="253" t="s">
        <v>1079</v>
      </c>
      <c r="E38" s="254">
        <v>1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6">
        <v>0</v>
      </c>
      <c r="O38" s="256">
        <f>ROUND(E38*N38,2)</f>
        <v>0</v>
      </c>
      <c r="P38" s="256">
        <v>0</v>
      </c>
      <c r="Q38" s="256">
        <f>ROUND(E38*P38,2)</f>
        <v>0</v>
      </c>
      <c r="R38" s="256"/>
      <c r="S38" s="256" t="s">
        <v>418</v>
      </c>
      <c r="T38" s="257" t="s">
        <v>419</v>
      </c>
      <c r="U38" s="226">
        <v>0</v>
      </c>
      <c r="V38" s="226">
        <f>ROUND(E38*U38,2)</f>
        <v>0</v>
      </c>
      <c r="W38" s="226"/>
      <c r="X38" s="226" t="s">
        <v>317</v>
      </c>
      <c r="Y38" s="216"/>
      <c r="Z38" s="216"/>
      <c r="AA38" s="216"/>
      <c r="AB38" s="216"/>
      <c r="AC38" s="216"/>
      <c r="AD38" s="216"/>
      <c r="AE38" s="216"/>
      <c r="AF38" s="216"/>
      <c r="AG38" s="216" t="s">
        <v>1182</v>
      </c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</row>
    <row r="39" spans="1:60" outlineLevel="1" x14ac:dyDescent="0.2">
      <c r="A39" s="251">
        <v>28</v>
      </c>
      <c r="B39" s="252" t="s">
        <v>1562</v>
      </c>
      <c r="C39" s="265" t="s">
        <v>1563</v>
      </c>
      <c r="D39" s="253" t="s">
        <v>603</v>
      </c>
      <c r="E39" s="254">
        <v>1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6">
        <v>0</v>
      </c>
      <c r="O39" s="256">
        <f>ROUND(E39*N39,2)</f>
        <v>0</v>
      </c>
      <c r="P39" s="256">
        <v>0</v>
      </c>
      <c r="Q39" s="256">
        <f>ROUND(E39*P39,2)</f>
        <v>0</v>
      </c>
      <c r="R39" s="256"/>
      <c r="S39" s="256" t="s">
        <v>418</v>
      </c>
      <c r="T39" s="257" t="s">
        <v>419</v>
      </c>
      <c r="U39" s="226">
        <v>0</v>
      </c>
      <c r="V39" s="226">
        <f>ROUND(E39*U39,2)</f>
        <v>0</v>
      </c>
      <c r="W39" s="226"/>
      <c r="X39" s="226" t="s">
        <v>317</v>
      </c>
      <c r="Y39" s="216"/>
      <c r="Z39" s="216"/>
      <c r="AA39" s="216"/>
      <c r="AB39" s="216"/>
      <c r="AC39" s="216"/>
      <c r="AD39" s="216"/>
      <c r="AE39" s="216"/>
      <c r="AF39" s="216"/>
      <c r="AG39" s="216" t="s">
        <v>1182</v>
      </c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</row>
    <row r="40" spans="1:60" outlineLevel="1" x14ac:dyDescent="0.2">
      <c r="A40" s="251">
        <v>29</v>
      </c>
      <c r="B40" s="252" t="s">
        <v>1564</v>
      </c>
      <c r="C40" s="265" t="s">
        <v>1565</v>
      </c>
      <c r="D40" s="253" t="s">
        <v>603</v>
      </c>
      <c r="E40" s="254">
        <v>1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6">
        <v>0</v>
      </c>
      <c r="O40" s="256">
        <f>ROUND(E40*N40,2)</f>
        <v>0</v>
      </c>
      <c r="P40" s="256">
        <v>0</v>
      </c>
      <c r="Q40" s="256">
        <f>ROUND(E40*P40,2)</f>
        <v>0</v>
      </c>
      <c r="R40" s="256"/>
      <c r="S40" s="256" t="s">
        <v>418</v>
      </c>
      <c r="T40" s="257" t="s">
        <v>419</v>
      </c>
      <c r="U40" s="226">
        <v>0</v>
      </c>
      <c r="V40" s="226">
        <f>ROUND(E40*U40,2)</f>
        <v>0</v>
      </c>
      <c r="W40" s="226"/>
      <c r="X40" s="226" t="s">
        <v>248</v>
      </c>
      <c r="Y40" s="216"/>
      <c r="Z40" s="216"/>
      <c r="AA40" s="216"/>
      <c r="AB40" s="216"/>
      <c r="AC40" s="216"/>
      <c r="AD40" s="216"/>
      <c r="AE40" s="216"/>
      <c r="AF40" s="216"/>
      <c r="AG40" s="216" t="s">
        <v>1191</v>
      </c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</row>
    <row r="41" spans="1:60" outlineLevel="1" x14ac:dyDescent="0.2">
      <c r="A41" s="251">
        <v>30</v>
      </c>
      <c r="B41" s="252" t="s">
        <v>1566</v>
      </c>
      <c r="C41" s="265" t="s">
        <v>1567</v>
      </c>
      <c r="D41" s="253" t="s">
        <v>603</v>
      </c>
      <c r="E41" s="254">
        <v>1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6">
        <v>0</v>
      </c>
      <c r="O41" s="256">
        <f>ROUND(E41*N41,2)</f>
        <v>0</v>
      </c>
      <c r="P41" s="256">
        <v>0</v>
      </c>
      <c r="Q41" s="256">
        <f>ROUND(E41*P41,2)</f>
        <v>0</v>
      </c>
      <c r="R41" s="256"/>
      <c r="S41" s="256" t="s">
        <v>418</v>
      </c>
      <c r="T41" s="257" t="s">
        <v>419</v>
      </c>
      <c r="U41" s="226">
        <v>0</v>
      </c>
      <c r="V41" s="226">
        <f>ROUND(E41*U41,2)</f>
        <v>0</v>
      </c>
      <c r="W41" s="226"/>
      <c r="X41" s="226" t="s">
        <v>317</v>
      </c>
      <c r="Y41" s="216"/>
      <c r="Z41" s="216"/>
      <c r="AA41" s="216"/>
      <c r="AB41" s="216"/>
      <c r="AC41" s="216"/>
      <c r="AD41" s="216"/>
      <c r="AE41" s="216"/>
      <c r="AF41" s="216"/>
      <c r="AG41" s="216" t="s">
        <v>1182</v>
      </c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</row>
    <row r="42" spans="1:60" x14ac:dyDescent="0.2">
      <c r="A42" s="231" t="s">
        <v>240</v>
      </c>
      <c r="B42" s="232" t="s">
        <v>133</v>
      </c>
      <c r="C42" s="260" t="s">
        <v>134</v>
      </c>
      <c r="D42" s="233"/>
      <c r="E42" s="234"/>
      <c r="F42" s="235"/>
      <c r="G42" s="235">
        <f>SUMIF(AG43:AG51,"&lt;&gt;NOR",G43:G51)</f>
        <v>0</v>
      </c>
      <c r="H42" s="235"/>
      <c r="I42" s="235">
        <f>SUM(I43:I51)</f>
        <v>0</v>
      </c>
      <c r="J42" s="235"/>
      <c r="K42" s="235">
        <f>SUM(K43:K51)</f>
        <v>0</v>
      </c>
      <c r="L42" s="235"/>
      <c r="M42" s="235">
        <f>SUM(M43:M51)</f>
        <v>0</v>
      </c>
      <c r="N42" s="235"/>
      <c r="O42" s="235">
        <f>SUM(O43:O51)</f>
        <v>0</v>
      </c>
      <c r="P42" s="235"/>
      <c r="Q42" s="235">
        <f>SUM(Q43:Q51)</f>
        <v>0</v>
      </c>
      <c r="R42" s="235"/>
      <c r="S42" s="235"/>
      <c r="T42" s="236"/>
      <c r="U42" s="230"/>
      <c r="V42" s="230">
        <f>SUM(V43:V51)</f>
        <v>0</v>
      </c>
      <c r="W42" s="230"/>
      <c r="X42" s="230"/>
      <c r="AG42" t="s">
        <v>241</v>
      </c>
    </row>
    <row r="43" spans="1:60" outlineLevel="1" x14ac:dyDescent="0.2">
      <c r="A43" s="251">
        <v>31</v>
      </c>
      <c r="B43" s="252" t="s">
        <v>1568</v>
      </c>
      <c r="C43" s="265" t="s">
        <v>1569</v>
      </c>
      <c r="D43" s="253" t="s">
        <v>603</v>
      </c>
      <c r="E43" s="254">
        <v>2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6">
        <v>0</v>
      </c>
      <c r="O43" s="256">
        <f>ROUND(E43*N43,2)</f>
        <v>0</v>
      </c>
      <c r="P43" s="256">
        <v>0</v>
      </c>
      <c r="Q43" s="256">
        <f>ROUND(E43*P43,2)</f>
        <v>0</v>
      </c>
      <c r="R43" s="256"/>
      <c r="S43" s="256" t="s">
        <v>418</v>
      </c>
      <c r="T43" s="257" t="s">
        <v>419</v>
      </c>
      <c r="U43" s="226">
        <v>0</v>
      </c>
      <c r="V43" s="226">
        <f>ROUND(E43*U43,2)</f>
        <v>0</v>
      </c>
      <c r="W43" s="226"/>
      <c r="X43" s="226" t="s">
        <v>317</v>
      </c>
      <c r="Y43" s="216"/>
      <c r="Z43" s="216"/>
      <c r="AA43" s="216"/>
      <c r="AB43" s="216"/>
      <c r="AC43" s="216"/>
      <c r="AD43" s="216"/>
      <c r="AE43" s="216"/>
      <c r="AF43" s="216"/>
      <c r="AG43" s="216" t="s">
        <v>1182</v>
      </c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</row>
    <row r="44" spans="1:60" outlineLevel="1" x14ac:dyDescent="0.2">
      <c r="A44" s="251">
        <v>32</v>
      </c>
      <c r="B44" s="252" t="s">
        <v>1570</v>
      </c>
      <c r="C44" s="265" t="s">
        <v>1571</v>
      </c>
      <c r="D44" s="253" t="s">
        <v>603</v>
      </c>
      <c r="E44" s="254">
        <v>2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6">
        <v>0</v>
      </c>
      <c r="O44" s="256">
        <f>ROUND(E44*N44,2)</f>
        <v>0</v>
      </c>
      <c r="P44" s="256">
        <v>0</v>
      </c>
      <c r="Q44" s="256">
        <f>ROUND(E44*P44,2)</f>
        <v>0</v>
      </c>
      <c r="R44" s="256"/>
      <c r="S44" s="256" t="s">
        <v>418</v>
      </c>
      <c r="T44" s="257" t="s">
        <v>419</v>
      </c>
      <c r="U44" s="226">
        <v>0</v>
      </c>
      <c r="V44" s="226">
        <f>ROUND(E44*U44,2)</f>
        <v>0</v>
      </c>
      <c r="W44" s="226"/>
      <c r="X44" s="226" t="s">
        <v>317</v>
      </c>
      <c r="Y44" s="216"/>
      <c r="Z44" s="216"/>
      <c r="AA44" s="216"/>
      <c r="AB44" s="216"/>
      <c r="AC44" s="216"/>
      <c r="AD44" s="216"/>
      <c r="AE44" s="216"/>
      <c r="AF44" s="216"/>
      <c r="AG44" s="216" t="s">
        <v>1182</v>
      </c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</row>
    <row r="45" spans="1:60" outlineLevel="1" x14ac:dyDescent="0.2">
      <c r="A45" s="251">
        <v>33</v>
      </c>
      <c r="B45" s="252" t="s">
        <v>1572</v>
      </c>
      <c r="C45" s="265" t="s">
        <v>1573</v>
      </c>
      <c r="D45" s="253" t="s">
        <v>603</v>
      </c>
      <c r="E45" s="254">
        <v>1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6">
        <v>0</v>
      </c>
      <c r="O45" s="256">
        <f>ROUND(E45*N45,2)</f>
        <v>0</v>
      </c>
      <c r="P45" s="256">
        <v>0</v>
      </c>
      <c r="Q45" s="256">
        <f>ROUND(E45*P45,2)</f>
        <v>0</v>
      </c>
      <c r="R45" s="256"/>
      <c r="S45" s="256" t="s">
        <v>418</v>
      </c>
      <c r="T45" s="257" t="s">
        <v>419</v>
      </c>
      <c r="U45" s="226">
        <v>0</v>
      </c>
      <c r="V45" s="226">
        <f>ROUND(E45*U45,2)</f>
        <v>0</v>
      </c>
      <c r="W45" s="226"/>
      <c r="X45" s="226" t="s">
        <v>317</v>
      </c>
      <c r="Y45" s="216"/>
      <c r="Z45" s="216"/>
      <c r="AA45" s="216"/>
      <c r="AB45" s="216"/>
      <c r="AC45" s="216"/>
      <c r="AD45" s="216"/>
      <c r="AE45" s="216"/>
      <c r="AF45" s="216"/>
      <c r="AG45" s="216" t="s">
        <v>1182</v>
      </c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</row>
    <row r="46" spans="1:60" outlineLevel="1" x14ac:dyDescent="0.2">
      <c r="A46" s="251">
        <v>34</v>
      </c>
      <c r="B46" s="252" t="s">
        <v>1574</v>
      </c>
      <c r="C46" s="265" t="s">
        <v>1575</v>
      </c>
      <c r="D46" s="253" t="s">
        <v>603</v>
      </c>
      <c r="E46" s="254">
        <v>1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6">
        <v>0</v>
      </c>
      <c r="O46" s="256">
        <f>ROUND(E46*N46,2)</f>
        <v>0</v>
      </c>
      <c r="P46" s="256">
        <v>0</v>
      </c>
      <c r="Q46" s="256">
        <f>ROUND(E46*P46,2)</f>
        <v>0</v>
      </c>
      <c r="R46" s="256"/>
      <c r="S46" s="256" t="s">
        <v>418</v>
      </c>
      <c r="T46" s="257" t="s">
        <v>419</v>
      </c>
      <c r="U46" s="226">
        <v>0</v>
      </c>
      <c r="V46" s="226">
        <f>ROUND(E46*U46,2)</f>
        <v>0</v>
      </c>
      <c r="W46" s="226"/>
      <c r="X46" s="226" t="s">
        <v>317</v>
      </c>
      <c r="Y46" s="216"/>
      <c r="Z46" s="216"/>
      <c r="AA46" s="216"/>
      <c r="AB46" s="216"/>
      <c r="AC46" s="216"/>
      <c r="AD46" s="216"/>
      <c r="AE46" s="216"/>
      <c r="AF46" s="216"/>
      <c r="AG46" s="216" t="s">
        <v>1182</v>
      </c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</row>
    <row r="47" spans="1:60" outlineLevel="1" x14ac:dyDescent="0.2">
      <c r="A47" s="251">
        <v>35</v>
      </c>
      <c r="B47" s="252" t="s">
        <v>1576</v>
      </c>
      <c r="C47" s="265" t="s">
        <v>1577</v>
      </c>
      <c r="D47" s="253" t="s">
        <v>603</v>
      </c>
      <c r="E47" s="254">
        <v>1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6">
        <v>0</v>
      </c>
      <c r="O47" s="256">
        <f>ROUND(E47*N47,2)</f>
        <v>0</v>
      </c>
      <c r="P47" s="256">
        <v>0</v>
      </c>
      <c r="Q47" s="256">
        <f>ROUND(E47*P47,2)</f>
        <v>0</v>
      </c>
      <c r="R47" s="256"/>
      <c r="S47" s="256" t="s">
        <v>418</v>
      </c>
      <c r="T47" s="257" t="s">
        <v>419</v>
      </c>
      <c r="U47" s="226">
        <v>0</v>
      </c>
      <c r="V47" s="226">
        <f>ROUND(E47*U47,2)</f>
        <v>0</v>
      </c>
      <c r="W47" s="226"/>
      <c r="X47" s="226" t="s">
        <v>317</v>
      </c>
      <c r="Y47" s="216"/>
      <c r="Z47" s="216"/>
      <c r="AA47" s="216"/>
      <c r="AB47" s="216"/>
      <c r="AC47" s="216"/>
      <c r="AD47" s="216"/>
      <c r="AE47" s="216"/>
      <c r="AF47" s="216"/>
      <c r="AG47" s="216" t="s">
        <v>1182</v>
      </c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</row>
    <row r="48" spans="1:60" outlineLevel="1" x14ac:dyDescent="0.2">
      <c r="A48" s="251">
        <v>36</v>
      </c>
      <c r="B48" s="252" t="s">
        <v>1578</v>
      </c>
      <c r="C48" s="265" t="s">
        <v>1579</v>
      </c>
      <c r="D48" s="253" t="s">
        <v>603</v>
      </c>
      <c r="E48" s="254">
        <v>1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6">
        <v>0</v>
      </c>
      <c r="O48" s="256">
        <f>ROUND(E48*N48,2)</f>
        <v>0</v>
      </c>
      <c r="P48" s="256">
        <v>0</v>
      </c>
      <c r="Q48" s="256">
        <f>ROUND(E48*P48,2)</f>
        <v>0</v>
      </c>
      <c r="R48" s="256"/>
      <c r="S48" s="256" t="s">
        <v>418</v>
      </c>
      <c r="T48" s="257" t="s">
        <v>419</v>
      </c>
      <c r="U48" s="226">
        <v>0</v>
      </c>
      <c r="V48" s="226">
        <f>ROUND(E48*U48,2)</f>
        <v>0</v>
      </c>
      <c r="W48" s="226"/>
      <c r="X48" s="226" t="s">
        <v>317</v>
      </c>
      <c r="Y48" s="216"/>
      <c r="Z48" s="216"/>
      <c r="AA48" s="216"/>
      <c r="AB48" s="216"/>
      <c r="AC48" s="216"/>
      <c r="AD48" s="216"/>
      <c r="AE48" s="216"/>
      <c r="AF48" s="216"/>
      <c r="AG48" s="216" t="s">
        <v>1182</v>
      </c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</row>
    <row r="49" spans="1:60" outlineLevel="1" x14ac:dyDescent="0.2">
      <c r="A49" s="251">
        <v>37</v>
      </c>
      <c r="B49" s="252" t="s">
        <v>1580</v>
      </c>
      <c r="C49" s="265" t="s">
        <v>1581</v>
      </c>
      <c r="D49" s="253" t="s">
        <v>603</v>
      </c>
      <c r="E49" s="254">
        <v>3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6">
        <v>0</v>
      </c>
      <c r="O49" s="256">
        <f>ROUND(E49*N49,2)</f>
        <v>0</v>
      </c>
      <c r="P49" s="256">
        <v>0</v>
      </c>
      <c r="Q49" s="256">
        <f>ROUND(E49*P49,2)</f>
        <v>0</v>
      </c>
      <c r="R49" s="256"/>
      <c r="S49" s="256" t="s">
        <v>418</v>
      </c>
      <c r="T49" s="257" t="s">
        <v>419</v>
      </c>
      <c r="U49" s="226">
        <v>0</v>
      </c>
      <c r="V49" s="226">
        <f>ROUND(E49*U49,2)</f>
        <v>0</v>
      </c>
      <c r="W49" s="226"/>
      <c r="X49" s="226" t="s">
        <v>317</v>
      </c>
      <c r="Y49" s="216"/>
      <c r="Z49" s="216"/>
      <c r="AA49" s="216"/>
      <c r="AB49" s="216"/>
      <c r="AC49" s="216"/>
      <c r="AD49" s="216"/>
      <c r="AE49" s="216"/>
      <c r="AF49" s="216"/>
      <c r="AG49" s="216" t="s">
        <v>1182</v>
      </c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</row>
    <row r="50" spans="1:60" outlineLevel="1" x14ac:dyDescent="0.2">
      <c r="A50" s="251">
        <v>38</v>
      </c>
      <c r="B50" s="252" t="s">
        <v>1582</v>
      </c>
      <c r="C50" s="265" t="s">
        <v>1583</v>
      </c>
      <c r="D50" s="253" t="s">
        <v>603</v>
      </c>
      <c r="E50" s="254">
        <v>1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6">
        <v>0</v>
      </c>
      <c r="O50" s="256">
        <f>ROUND(E50*N50,2)</f>
        <v>0</v>
      </c>
      <c r="P50" s="256">
        <v>0</v>
      </c>
      <c r="Q50" s="256">
        <f>ROUND(E50*P50,2)</f>
        <v>0</v>
      </c>
      <c r="R50" s="256"/>
      <c r="S50" s="256" t="s">
        <v>418</v>
      </c>
      <c r="T50" s="257" t="s">
        <v>419</v>
      </c>
      <c r="U50" s="226">
        <v>0</v>
      </c>
      <c r="V50" s="226">
        <f>ROUND(E50*U50,2)</f>
        <v>0</v>
      </c>
      <c r="W50" s="226"/>
      <c r="X50" s="226" t="s">
        <v>317</v>
      </c>
      <c r="Y50" s="216"/>
      <c r="Z50" s="216"/>
      <c r="AA50" s="216"/>
      <c r="AB50" s="216"/>
      <c r="AC50" s="216"/>
      <c r="AD50" s="216"/>
      <c r="AE50" s="216"/>
      <c r="AF50" s="216"/>
      <c r="AG50" s="216" t="s">
        <v>1182</v>
      </c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</row>
    <row r="51" spans="1:60" outlineLevel="1" x14ac:dyDescent="0.2">
      <c r="A51" s="241">
        <v>39</v>
      </c>
      <c r="B51" s="242" t="s">
        <v>1584</v>
      </c>
      <c r="C51" s="261" t="s">
        <v>1585</v>
      </c>
      <c r="D51" s="243" t="s">
        <v>603</v>
      </c>
      <c r="E51" s="244">
        <v>1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6">
        <v>0</v>
      </c>
      <c r="O51" s="246">
        <f>ROUND(E51*N51,2)</f>
        <v>0</v>
      </c>
      <c r="P51" s="246">
        <v>0</v>
      </c>
      <c r="Q51" s="246">
        <f>ROUND(E51*P51,2)</f>
        <v>0</v>
      </c>
      <c r="R51" s="246"/>
      <c r="S51" s="246" t="s">
        <v>418</v>
      </c>
      <c r="T51" s="247" t="s">
        <v>419</v>
      </c>
      <c r="U51" s="226">
        <v>0</v>
      </c>
      <c r="V51" s="226">
        <f>ROUND(E51*U51,2)</f>
        <v>0</v>
      </c>
      <c r="W51" s="226"/>
      <c r="X51" s="226" t="s">
        <v>317</v>
      </c>
      <c r="Y51" s="216"/>
      <c r="Z51" s="216"/>
      <c r="AA51" s="216"/>
      <c r="AB51" s="216"/>
      <c r="AC51" s="216"/>
      <c r="AD51" s="216"/>
      <c r="AE51" s="216"/>
      <c r="AF51" s="216"/>
      <c r="AG51" s="216" t="s">
        <v>1182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</row>
    <row r="52" spans="1:60" x14ac:dyDescent="0.2">
      <c r="A52" s="3"/>
      <c r="B52" s="4"/>
      <c r="C52" s="267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AE52">
        <v>15</v>
      </c>
      <c r="AF52">
        <v>21</v>
      </c>
      <c r="AG52" t="s">
        <v>227</v>
      </c>
    </row>
    <row r="53" spans="1:60" x14ac:dyDescent="0.2">
      <c r="A53" s="219"/>
      <c r="B53" s="220" t="s">
        <v>29</v>
      </c>
      <c r="C53" s="268"/>
      <c r="D53" s="221"/>
      <c r="E53" s="222"/>
      <c r="F53" s="222"/>
      <c r="G53" s="259">
        <f>G8+G12+G21+G32+G42</f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AE53">
        <f>SUMIF(L7:L51,AE52,G7:G51)</f>
        <v>0</v>
      </c>
      <c r="AF53">
        <f>SUMIF(L7:L51,AF52,G7:G51)</f>
        <v>0</v>
      </c>
      <c r="AG53" t="s">
        <v>538</v>
      </c>
    </row>
    <row r="54" spans="1:60" x14ac:dyDescent="0.2">
      <c r="C54" s="269"/>
      <c r="D54" s="10"/>
      <c r="AG54" t="s">
        <v>540</v>
      </c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9DuxQE9uVeNLQh4czh7VKTVw/pXH67n9oz/RuBMo2H+rulIetO1Jev3dlL04JDJND21sTBj1obvC8iChHGOHg==" saltValue="+fgQLhInr2MaHE3hyr5atA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78</vt:i4>
      </vt:variant>
    </vt:vector>
  </HeadingPairs>
  <TitlesOfParts>
    <vt:vector size="96" baseType="lpstr">
      <vt:lpstr>Stavba</vt:lpstr>
      <vt:lpstr>VzorPolozky</vt:lpstr>
      <vt:lpstr>SO01 D1.01a Pol</vt:lpstr>
      <vt:lpstr>SO01 D1.01b Pol</vt:lpstr>
      <vt:lpstr>SO01 D1.01d Pol</vt:lpstr>
      <vt:lpstr>SO01 D1.04 Pol</vt:lpstr>
      <vt:lpstr>SO01 D1.06 Pol</vt:lpstr>
      <vt:lpstr>SO01 D1.08 Pol</vt:lpstr>
      <vt:lpstr>SO01 D1.12a Pol</vt:lpstr>
      <vt:lpstr>SO01 D1.12b Pol</vt:lpstr>
      <vt:lpstr>SO02 E Pol</vt:lpstr>
      <vt:lpstr>SO03 D3.01 Pol</vt:lpstr>
      <vt:lpstr>SO03 D3.02 Pol</vt:lpstr>
      <vt:lpstr>SO03 D3.03 Pol</vt:lpstr>
      <vt:lpstr>SO04 SO04 Pol</vt:lpstr>
      <vt:lpstr>PS01 01 Pol</vt:lpstr>
      <vt:lpstr>PS01 02 Pol</vt:lpstr>
      <vt:lpstr>PS01 3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'PS01 01 Pol'!Názvy_tisku</vt:lpstr>
      <vt:lpstr>'PS01 02 Pol'!Názvy_tisku</vt:lpstr>
      <vt:lpstr>'PS01 3 Pol'!Názvy_tisku</vt:lpstr>
      <vt:lpstr>'SO01 D1.01a Pol'!Názvy_tisku</vt:lpstr>
      <vt:lpstr>'SO01 D1.01b Pol'!Názvy_tisku</vt:lpstr>
      <vt:lpstr>'SO01 D1.01d Pol'!Názvy_tisku</vt:lpstr>
      <vt:lpstr>'SO01 D1.04 Pol'!Názvy_tisku</vt:lpstr>
      <vt:lpstr>'SO01 D1.06 Pol'!Názvy_tisku</vt:lpstr>
      <vt:lpstr>'SO01 D1.08 Pol'!Názvy_tisku</vt:lpstr>
      <vt:lpstr>'SO01 D1.12a Pol'!Názvy_tisku</vt:lpstr>
      <vt:lpstr>'SO01 D1.12b Pol'!Názvy_tisku</vt:lpstr>
      <vt:lpstr>'SO02 E Pol'!Názvy_tisku</vt:lpstr>
      <vt:lpstr>'SO03 D3.01 Pol'!Názvy_tisku</vt:lpstr>
      <vt:lpstr>'SO03 D3.02 Pol'!Názvy_tisku</vt:lpstr>
      <vt:lpstr>'SO03 D3.03 Pol'!Názvy_tisku</vt:lpstr>
      <vt:lpstr>'SO04 SO04 Pol'!Názvy_tisku</vt:lpstr>
      <vt:lpstr>oadresa</vt:lpstr>
      <vt:lpstr>Stavba!Objednatel</vt:lpstr>
      <vt:lpstr>Stavba!Objekt</vt:lpstr>
      <vt:lpstr>'PS01 01 Pol'!Oblast_tisku</vt:lpstr>
      <vt:lpstr>'PS01 02 Pol'!Oblast_tisku</vt:lpstr>
      <vt:lpstr>'PS01 3 Pol'!Oblast_tisku</vt:lpstr>
      <vt:lpstr>'SO01 D1.01a Pol'!Oblast_tisku</vt:lpstr>
      <vt:lpstr>'SO01 D1.01b Pol'!Oblast_tisku</vt:lpstr>
      <vt:lpstr>'SO01 D1.01d Pol'!Oblast_tisku</vt:lpstr>
      <vt:lpstr>'SO01 D1.04 Pol'!Oblast_tisku</vt:lpstr>
      <vt:lpstr>'SO01 D1.06 Pol'!Oblast_tisku</vt:lpstr>
      <vt:lpstr>'SO01 D1.08 Pol'!Oblast_tisku</vt:lpstr>
      <vt:lpstr>'SO01 D1.12a Pol'!Oblast_tisku</vt:lpstr>
      <vt:lpstr>'SO01 D1.12b Pol'!Oblast_tisku</vt:lpstr>
      <vt:lpstr>'SO02 E Pol'!Oblast_tisku</vt:lpstr>
      <vt:lpstr>'SO03 D3.01 Pol'!Oblast_tisku</vt:lpstr>
      <vt:lpstr>'SO03 D3.02 Pol'!Oblast_tisku</vt:lpstr>
      <vt:lpstr>'SO03 D3.03 Pol'!Oblast_tisku</vt:lpstr>
      <vt:lpstr>'SO04 SO04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Hanáček</dc:creator>
  <cp:lastModifiedBy>Petr Hanáček</cp:lastModifiedBy>
  <cp:lastPrinted>2019-03-19T12:27:02Z</cp:lastPrinted>
  <dcterms:created xsi:type="dcterms:W3CDTF">2009-04-08T07:15:50Z</dcterms:created>
  <dcterms:modified xsi:type="dcterms:W3CDTF">2020-08-17T08:31:00Z</dcterms:modified>
</cp:coreProperties>
</file>