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EuKData\Projekty_vstup\25-090-Trebenice_MS(NPO MPSV)\podklady\Rozpocet v3 VZD3\"/>
    </mc:Choice>
  </mc:AlternateContent>
  <xr:revisionPtr revIDLastSave="0" documentId="13_ncr:1_{FB3B5B89-6AB0-4079-8489-001E8465826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ace stavby" sheetId="1" r:id="rId1"/>
    <sheet name="1 - vlastní objekt" sheetId="2" r:id="rId2"/>
    <sheet name="2 - zdravotní instalace" sheetId="3" r:id="rId3"/>
    <sheet name="3 - elektroinstalace" sheetId="4" r:id="rId4"/>
    <sheet name="4 - vytápění" sheetId="5" r:id="rId5"/>
    <sheet name="5 - ocelová konstrukce ná..." sheetId="6" r:id="rId6"/>
    <sheet name="6 - oplocení" sheetId="7" r:id="rId7"/>
    <sheet name="7 - vnitřní vybavení" sheetId="8" r:id="rId8"/>
    <sheet name="8 - vzduchotechnika" sheetId="9" r:id="rId9"/>
    <sheet name="99 - vedlejší a ostatní n..." sheetId="10" r:id="rId10"/>
    <sheet name="Pokyny pro vyplnění" sheetId="11" r:id="rId11"/>
  </sheets>
  <definedNames>
    <definedName name="_xlnm._FilterDatabase" localSheetId="1" hidden="1">'1 - vlastní objekt'!$C$103:$K$1224</definedName>
    <definedName name="_xlnm._FilterDatabase" localSheetId="2" hidden="1">'2 - zdravotní instalace'!$C$84:$K$240</definedName>
    <definedName name="_xlnm._FilterDatabase" localSheetId="3" hidden="1">'3 - elektroinstalace'!$C$84:$K$279</definedName>
    <definedName name="_xlnm._FilterDatabase" localSheetId="4" hidden="1">'4 - vytápění'!$C$86:$K$197</definedName>
    <definedName name="_xlnm._FilterDatabase" localSheetId="5" hidden="1">'5 - ocelová konstrukce ná...'!$C$92:$K$273</definedName>
    <definedName name="_xlnm._FilterDatabase" localSheetId="6" hidden="1">'6 - oplocení'!$C$86:$K$142</definedName>
    <definedName name="_xlnm._FilterDatabase" localSheetId="7" hidden="1">'7 - vnitřní vybavení'!$C$78:$K$129</definedName>
    <definedName name="_xlnm._FilterDatabase" localSheetId="8" hidden="1">'8 - vzduchotechnika'!$C$82:$K$115</definedName>
    <definedName name="_xlnm._FilterDatabase" localSheetId="9" hidden="1">'99 - vedlejší a ostatní n...'!$C$84:$K$127</definedName>
    <definedName name="_xlnm.Print_Titles" localSheetId="1">'1 - vlastní objekt'!$103:$103</definedName>
    <definedName name="_xlnm.Print_Titles" localSheetId="2">'2 - zdravotní instalace'!$84:$84</definedName>
    <definedName name="_xlnm.Print_Titles" localSheetId="3">'3 - elektroinstalace'!$84:$84</definedName>
    <definedName name="_xlnm.Print_Titles" localSheetId="4">'4 - vytápění'!$86:$86</definedName>
    <definedName name="_xlnm.Print_Titles" localSheetId="5">'5 - ocelová konstrukce ná...'!$92:$92</definedName>
    <definedName name="_xlnm.Print_Titles" localSheetId="6">'6 - oplocení'!$86:$86</definedName>
    <definedName name="_xlnm.Print_Titles" localSheetId="7">'7 - vnitřní vybavení'!$78:$78</definedName>
    <definedName name="_xlnm.Print_Titles" localSheetId="8">'8 - vzduchotechnika'!$82:$82</definedName>
    <definedName name="_xlnm.Print_Titles" localSheetId="9">'99 - vedlejší a ostatní n...'!$84:$84</definedName>
    <definedName name="_xlnm.Print_Titles" localSheetId="0">'Rekapitulace stavby'!$52:$52</definedName>
    <definedName name="_xlnm.Print_Area" localSheetId="1">'1 - vlastní objekt'!$C$4:$J$39,'1 - vlastní objekt'!$C$45:$J$85,'1 - vlastní objekt'!$C$91:$K$1224</definedName>
    <definedName name="_xlnm.Print_Area" localSheetId="2">'2 - zdravotní instalace'!$C$4:$J$39,'2 - zdravotní instalace'!$C$45:$J$66,'2 - zdravotní instalace'!$C$72:$K$240</definedName>
    <definedName name="_xlnm.Print_Area" localSheetId="3">'3 - elektroinstalace'!$C$4:$J$39,'3 - elektroinstalace'!$C$45:$J$66,'3 - elektroinstalace'!$C$72:$K$279</definedName>
    <definedName name="_xlnm.Print_Area" localSheetId="4">'4 - vytápění'!$C$4:$J$39,'4 - vytápění'!$C$45:$J$68,'4 - vytápění'!$C$74:$K$197</definedName>
    <definedName name="_xlnm.Print_Area" localSheetId="5">'5 - ocelová konstrukce ná...'!$C$4:$J$39,'5 - ocelová konstrukce ná...'!$C$45:$J$74,'5 - ocelová konstrukce ná...'!$C$80:$K$273</definedName>
    <definedName name="_xlnm.Print_Area" localSheetId="6">'6 - oplocení'!$C$4:$J$39,'6 - oplocení'!$C$45:$J$68,'6 - oplocení'!$C$74:$K$142</definedName>
    <definedName name="_xlnm.Print_Area" localSheetId="7">'7 - vnitřní vybavení'!$C$4:$J$39,'7 - vnitřní vybavení'!$C$45:$J$60,'7 - vnitřní vybavení'!$C$66:$K$129</definedName>
    <definedName name="_xlnm.Print_Area" localSheetId="8">'8 - vzduchotechnika'!$C$4:$J$39,'8 - vzduchotechnika'!$C$45:$J$64,'8 - vzduchotechnika'!$C$70:$K$115</definedName>
    <definedName name="_xlnm.Print_Area" localSheetId="9">'99 - vedlejší a ostatní n...'!$C$4:$J$39,'99 - vedlejší a ostatní n...'!$C$45:$J$66,'99 - vedlejší a ostatní n...'!$C$72:$K$127</definedName>
    <definedName name="_xlnm.Print_Area" localSheetId="10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stavby'!$C$42:$AQ$64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63" i="1"/>
  <c r="J35" i="10"/>
  <c r="AX63" i="1"/>
  <c r="BI126" i="10"/>
  <c r="BH126" i="10"/>
  <c r="BG126" i="10"/>
  <c r="BF126" i="10"/>
  <c r="T126" i="10"/>
  <c r="R126" i="10"/>
  <c r="P126" i="10"/>
  <c r="BI122" i="10"/>
  <c r="BH122" i="10"/>
  <c r="BG122" i="10"/>
  <c r="BF122" i="10"/>
  <c r="T122" i="10"/>
  <c r="R122" i="10"/>
  <c r="P122" i="10"/>
  <c r="BI120" i="10"/>
  <c r="BH120" i="10"/>
  <c r="BG120" i="10"/>
  <c r="BF120" i="10"/>
  <c r="T120" i="10"/>
  <c r="R120" i="10"/>
  <c r="P120" i="10"/>
  <c r="BI115" i="10"/>
  <c r="BH115" i="10"/>
  <c r="BG115" i="10"/>
  <c r="BF115" i="10"/>
  <c r="T115" i="10"/>
  <c r="R115" i="10"/>
  <c r="P115" i="10"/>
  <c r="BI111" i="10"/>
  <c r="BH111" i="10"/>
  <c r="BG111" i="10"/>
  <c r="BF111" i="10"/>
  <c r="T111" i="10"/>
  <c r="R111" i="10"/>
  <c r="P111" i="10"/>
  <c r="BI107" i="10"/>
  <c r="BH107" i="10"/>
  <c r="BG107" i="10"/>
  <c r="BF107" i="10"/>
  <c r="T107" i="10"/>
  <c r="R107" i="10"/>
  <c r="P107" i="10"/>
  <c r="BI103" i="10"/>
  <c r="BH103" i="10"/>
  <c r="BG103" i="10"/>
  <c r="BF103" i="10"/>
  <c r="T103" i="10"/>
  <c r="R103" i="10"/>
  <c r="P103" i="10"/>
  <c r="BI102" i="10"/>
  <c r="BH102" i="10"/>
  <c r="BG102" i="10"/>
  <c r="BF102" i="10"/>
  <c r="T102" i="10"/>
  <c r="R102" i="10"/>
  <c r="P102" i="10"/>
  <c r="BI100" i="10"/>
  <c r="BH100" i="10"/>
  <c r="BG100" i="10"/>
  <c r="BF100" i="10"/>
  <c r="T100" i="10"/>
  <c r="T99" i="10"/>
  <c r="R100" i="10"/>
  <c r="R99" i="10"/>
  <c r="P100" i="10"/>
  <c r="P99" i="10" s="1"/>
  <c r="BI98" i="10"/>
  <c r="BH98" i="10"/>
  <c r="BG98" i="10"/>
  <c r="BF98" i="10"/>
  <c r="T98" i="10"/>
  <c r="R98" i="10"/>
  <c r="P98" i="10"/>
  <c r="BI97" i="10"/>
  <c r="BH97" i="10"/>
  <c r="BG97" i="10"/>
  <c r="BF97" i="10"/>
  <c r="T97" i="10"/>
  <c r="R97" i="10"/>
  <c r="P97" i="10"/>
  <c r="BI92" i="10"/>
  <c r="BH92" i="10"/>
  <c r="BG92" i="10"/>
  <c r="BF92" i="10"/>
  <c r="T92" i="10"/>
  <c r="R92" i="10"/>
  <c r="P92" i="10"/>
  <c r="BI90" i="10"/>
  <c r="BH90" i="10"/>
  <c r="BG90" i="10"/>
  <c r="BF90" i="10"/>
  <c r="T90" i="10"/>
  <c r="R90" i="10"/>
  <c r="P90" i="10"/>
  <c r="BI89" i="10"/>
  <c r="BH89" i="10"/>
  <c r="BG89" i="10"/>
  <c r="BF89" i="10"/>
  <c r="T89" i="10"/>
  <c r="R89" i="10"/>
  <c r="P89" i="10"/>
  <c r="BI88" i="10"/>
  <c r="BH88" i="10"/>
  <c r="BG88" i="10"/>
  <c r="BF88" i="10"/>
  <c r="T88" i="10"/>
  <c r="R88" i="10"/>
  <c r="P88" i="10"/>
  <c r="BI87" i="10"/>
  <c r="BH87" i="10"/>
  <c r="BG87" i="10"/>
  <c r="BF87" i="10"/>
  <c r="T87" i="10"/>
  <c r="R87" i="10"/>
  <c r="P87" i="10"/>
  <c r="F79" i="10"/>
  <c r="E77" i="10"/>
  <c r="F52" i="10"/>
  <c r="E50" i="10"/>
  <c r="J24" i="10"/>
  <c r="E24" i="10"/>
  <c r="J82" i="10"/>
  <c r="J23" i="10"/>
  <c r="J21" i="10"/>
  <c r="E21" i="10"/>
  <c r="J54" i="10" s="1"/>
  <c r="J20" i="10"/>
  <c r="J18" i="10"/>
  <c r="E18" i="10"/>
  <c r="F82" i="10"/>
  <c r="J17" i="10"/>
  <c r="J15" i="10"/>
  <c r="E15" i="10"/>
  <c r="F54" i="10"/>
  <c r="J14" i="10"/>
  <c r="J12" i="10"/>
  <c r="J52" i="10"/>
  <c r="E7" i="10"/>
  <c r="E75" i="10" s="1"/>
  <c r="J85" i="9"/>
  <c r="J61" i="9" s="1"/>
  <c r="J37" i="9"/>
  <c r="J36" i="9"/>
  <c r="AY62" i="1" s="1"/>
  <c r="J35" i="9"/>
  <c r="AX62" i="1" s="1"/>
  <c r="BI115" i="9"/>
  <c r="BH115" i="9"/>
  <c r="BG115" i="9"/>
  <c r="BF115" i="9"/>
  <c r="T115" i="9"/>
  <c r="R115" i="9"/>
  <c r="P115" i="9"/>
  <c r="BI113" i="9"/>
  <c r="BH113" i="9"/>
  <c r="BG113" i="9"/>
  <c r="BF113" i="9"/>
  <c r="T113" i="9"/>
  <c r="R113" i="9"/>
  <c r="P113" i="9"/>
  <c r="BI112" i="9"/>
  <c r="BH112" i="9"/>
  <c r="BG112" i="9"/>
  <c r="BF112" i="9"/>
  <c r="T112" i="9"/>
  <c r="R112" i="9"/>
  <c r="P112" i="9"/>
  <c r="BI110" i="9"/>
  <c r="BH110" i="9"/>
  <c r="BG110" i="9"/>
  <c r="BF110" i="9"/>
  <c r="T110" i="9"/>
  <c r="R110" i="9"/>
  <c r="P110" i="9"/>
  <c r="BI108" i="9"/>
  <c r="BH108" i="9"/>
  <c r="BG108" i="9"/>
  <c r="BF108" i="9"/>
  <c r="T108" i="9"/>
  <c r="R108" i="9"/>
  <c r="P108" i="9"/>
  <c r="BI106" i="9"/>
  <c r="BH106" i="9"/>
  <c r="BG106" i="9"/>
  <c r="BF106" i="9"/>
  <c r="T106" i="9"/>
  <c r="R106" i="9"/>
  <c r="P106" i="9"/>
  <c r="BI105" i="9"/>
  <c r="BH105" i="9"/>
  <c r="BG105" i="9"/>
  <c r="BF105" i="9"/>
  <c r="T105" i="9"/>
  <c r="R105" i="9"/>
  <c r="P105" i="9"/>
  <c r="BI104" i="9"/>
  <c r="BH104" i="9"/>
  <c r="BG104" i="9"/>
  <c r="BF104" i="9"/>
  <c r="T104" i="9"/>
  <c r="R104" i="9"/>
  <c r="P104" i="9"/>
  <c r="BI102" i="9"/>
  <c r="BH102" i="9"/>
  <c r="BG102" i="9"/>
  <c r="BF102" i="9"/>
  <c r="T102" i="9"/>
  <c r="R102" i="9"/>
  <c r="P102" i="9"/>
  <c r="BI100" i="9"/>
  <c r="BH100" i="9"/>
  <c r="BG100" i="9"/>
  <c r="BF100" i="9"/>
  <c r="T100" i="9"/>
  <c r="R100" i="9"/>
  <c r="P100" i="9"/>
  <c r="BI98" i="9"/>
  <c r="BH98" i="9"/>
  <c r="BG98" i="9"/>
  <c r="BF98" i="9"/>
  <c r="T98" i="9"/>
  <c r="R98" i="9"/>
  <c r="P98" i="9"/>
  <c r="BI97" i="9"/>
  <c r="BH97" i="9"/>
  <c r="BG97" i="9"/>
  <c r="BF97" i="9"/>
  <c r="T97" i="9"/>
  <c r="R97" i="9"/>
  <c r="P97" i="9"/>
  <c r="BI95" i="9"/>
  <c r="BH95" i="9"/>
  <c r="BG95" i="9"/>
  <c r="BF95" i="9"/>
  <c r="T95" i="9"/>
  <c r="R95" i="9"/>
  <c r="P95" i="9"/>
  <c r="BI94" i="9"/>
  <c r="BH94" i="9"/>
  <c r="BG94" i="9"/>
  <c r="BF94" i="9"/>
  <c r="T94" i="9"/>
  <c r="R94" i="9"/>
  <c r="P94" i="9"/>
  <c r="BI92" i="9"/>
  <c r="BH92" i="9"/>
  <c r="BG92" i="9"/>
  <c r="BF92" i="9"/>
  <c r="T92" i="9"/>
  <c r="R92" i="9"/>
  <c r="P92" i="9"/>
  <c r="BI89" i="9"/>
  <c r="BH89" i="9"/>
  <c r="BG89" i="9"/>
  <c r="BF89" i="9"/>
  <c r="T89" i="9"/>
  <c r="R89" i="9"/>
  <c r="P89" i="9"/>
  <c r="BI87" i="9"/>
  <c r="BH87" i="9"/>
  <c r="BG87" i="9"/>
  <c r="BF87" i="9"/>
  <c r="T87" i="9"/>
  <c r="R87" i="9"/>
  <c r="P87" i="9"/>
  <c r="F77" i="9"/>
  <c r="E75" i="9"/>
  <c r="F52" i="9"/>
  <c r="E50" i="9"/>
  <c r="J24" i="9"/>
  <c r="E24" i="9"/>
  <c r="J80" i="9"/>
  <c r="J23" i="9"/>
  <c r="J21" i="9"/>
  <c r="E21" i="9"/>
  <c r="J79" i="9"/>
  <c r="J20" i="9"/>
  <c r="J18" i="9"/>
  <c r="E18" i="9"/>
  <c r="F80" i="9"/>
  <c r="J17" i="9"/>
  <c r="J15" i="9"/>
  <c r="E15" i="9"/>
  <c r="F54" i="9"/>
  <c r="J14" i="9"/>
  <c r="J12" i="9"/>
  <c r="J77" i="9" s="1"/>
  <c r="E7" i="9"/>
  <c r="E73" i="9" s="1"/>
  <c r="J37" i="8"/>
  <c r="J36" i="8"/>
  <c r="AY61" i="1"/>
  <c r="J35" i="8"/>
  <c r="AX61" i="1" s="1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BI120" i="8"/>
  <c r="BH120" i="8"/>
  <c r="BG120" i="8"/>
  <c r="BF120" i="8"/>
  <c r="T120" i="8"/>
  <c r="R120" i="8"/>
  <c r="P120" i="8"/>
  <c r="BI119" i="8"/>
  <c r="BH119" i="8"/>
  <c r="BG119" i="8"/>
  <c r="BF119" i="8"/>
  <c r="T119" i="8"/>
  <c r="R119" i="8"/>
  <c r="P119" i="8"/>
  <c r="BI118" i="8"/>
  <c r="BH118" i="8"/>
  <c r="BG118" i="8"/>
  <c r="BF118" i="8"/>
  <c r="T118" i="8"/>
  <c r="R118" i="8"/>
  <c r="P118" i="8"/>
  <c r="BI117" i="8"/>
  <c r="BH117" i="8"/>
  <c r="BG117" i="8"/>
  <c r="BF117" i="8"/>
  <c r="T117" i="8"/>
  <c r="R117" i="8"/>
  <c r="P117" i="8"/>
  <c r="BI116" i="8"/>
  <c r="BH116" i="8"/>
  <c r="BG116" i="8"/>
  <c r="BF116" i="8"/>
  <c r="T116" i="8"/>
  <c r="R116" i="8"/>
  <c r="P116" i="8"/>
  <c r="BI115" i="8"/>
  <c r="BH115" i="8"/>
  <c r="BG115" i="8"/>
  <c r="BF115" i="8"/>
  <c r="T115" i="8"/>
  <c r="R115" i="8"/>
  <c r="P115" i="8"/>
  <c r="BI114" i="8"/>
  <c r="BH114" i="8"/>
  <c r="BG114" i="8"/>
  <c r="BF114" i="8"/>
  <c r="T114" i="8"/>
  <c r="R114" i="8"/>
  <c r="P114" i="8"/>
  <c r="BI113" i="8"/>
  <c r="BH113" i="8"/>
  <c r="BG113" i="8"/>
  <c r="BF113" i="8"/>
  <c r="T113" i="8"/>
  <c r="R113" i="8"/>
  <c r="P113" i="8"/>
  <c r="BI112" i="8"/>
  <c r="BH112" i="8"/>
  <c r="BG112" i="8"/>
  <c r="BF112" i="8"/>
  <c r="T112" i="8"/>
  <c r="R112" i="8"/>
  <c r="P112" i="8"/>
  <c r="BI111" i="8"/>
  <c r="BH111" i="8"/>
  <c r="BG111" i="8"/>
  <c r="BF111" i="8"/>
  <c r="T111" i="8"/>
  <c r="R111" i="8"/>
  <c r="P111" i="8"/>
  <c r="BI110" i="8"/>
  <c r="BH110" i="8"/>
  <c r="BG110" i="8"/>
  <c r="BF110" i="8"/>
  <c r="T110" i="8"/>
  <c r="R110" i="8"/>
  <c r="P110" i="8"/>
  <c r="BI109" i="8"/>
  <c r="BH109" i="8"/>
  <c r="BG109" i="8"/>
  <c r="BF109" i="8"/>
  <c r="T109" i="8"/>
  <c r="R109" i="8"/>
  <c r="P109" i="8"/>
  <c r="BI108" i="8"/>
  <c r="BH108" i="8"/>
  <c r="BG108" i="8"/>
  <c r="BF108" i="8"/>
  <c r="T108" i="8"/>
  <c r="R108" i="8"/>
  <c r="P108" i="8"/>
  <c r="BI107" i="8"/>
  <c r="BH107" i="8"/>
  <c r="BG107" i="8"/>
  <c r="BF107" i="8"/>
  <c r="T107" i="8"/>
  <c r="R107" i="8"/>
  <c r="P107" i="8"/>
  <c r="BI106" i="8"/>
  <c r="BH106" i="8"/>
  <c r="BG106" i="8"/>
  <c r="BF106" i="8"/>
  <c r="T106" i="8"/>
  <c r="R106" i="8"/>
  <c r="P106" i="8"/>
  <c r="BI105" i="8"/>
  <c r="BH105" i="8"/>
  <c r="BG105" i="8"/>
  <c r="BF105" i="8"/>
  <c r="T105" i="8"/>
  <c r="R105" i="8"/>
  <c r="P105" i="8"/>
  <c r="BI104" i="8"/>
  <c r="BH104" i="8"/>
  <c r="BG104" i="8"/>
  <c r="BF104" i="8"/>
  <c r="T104" i="8"/>
  <c r="R104" i="8"/>
  <c r="P104" i="8"/>
  <c r="BI103" i="8"/>
  <c r="BH103" i="8"/>
  <c r="BG103" i="8"/>
  <c r="BF103" i="8"/>
  <c r="T103" i="8"/>
  <c r="R103" i="8"/>
  <c r="P103" i="8"/>
  <c r="BI102" i="8"/>
  <c r="BH102" i="8"/>
  <c r="BG102" i="8"/>
  <c r="BF102" i="8"/>
  <c r="T102" i="8"/>
  <c r="R102" i="8"/>
  <c r="P102" i="8"/>
  <c r="BI101" i="8"/>
  <c r="BH101" i="8"/>
  <c r="BG101" i="8"/>
  <c r="BF101" i="8"/>
  <c r="T101" i="8"/>
  <c r="R101" i="8"/>
  <c r="P101" i="8"/>
  <c r="BI100" i="8"/>
  <c r="BH100" i="8"/>
  <c r="BG100" i="8"/>
  <c r="BF100" i="8"/>
  <c r="T100" i="8"/>
  <c r="R100" i="8"/>
  <c r="P100" i="8"/>
  <c r="BI99" i="8"/>
  <c r="BH99" i="8"/>
  <c r="BG99" i="8"/>
  <c r="BF99" i="8"/>
  <c r="T99" i="8"/>
  <c r="R99" i="8"/>
  <c r="P99" i="8"/>
  <c r="BI98" i="8"/>
  <c r="BH98" i="8"/>
  <c r="BG98" i="8"/>
  <c r="BF98" i="8"/>
  <c r="T98" i="8"/>
  <c r="R98" i="8"/>
  <c r="P98" i="8"/>
  <c r="BI97" i="8"/>
  <c r="BH97" i="8"/>
  <c r="BG97" i="8"/>
  <c r="BF97" i="8"/>
  <c r="T97" i="8"/>
  <c r="R97" i="8"/>
  <c r="P97" i="8"/>
  <c r="BI96" i="8"/>
  <c r="BH96" i="8"/>
  <c r="BG96" i="8"/>
  <c r="BF96" i="8"/>
  <c r="T96" i="8"/>
  <c r="R96" i="8"/>
  <c r="P96" i="8"/>
  <c r="BI95" i="8"/>
  <c r="BH95" i="8"/>
  <c r="BG95" i="8"/>
  <c r="BF95" i="8"/>
  <c r="T95" i="8"/>
  <c r="R95" i="8"/>
  <c r="P95" i="8"/>
  <c r="BI94" i="8"/>
  <c r="BH94" i="8"/>
  <c r="BG94" i="8"/>
  <c r="BF94" i="8"/>
  <c r="T94" i="8"/>
  <c r="R94" i="8"/>
  <c r="P94" i="8"/>
  <c r="BI93" i="8"/>
  <c r="BH93" i="8"/>
  <c r="BG93" i="8"/>
  <c r="BF93" i="8"/>
  <c r="T93" i="8"/>
  <c r="R93" i="8"/>
  <c r="P93" i="8"/>
  <c r="BI92" i="8"/>
  <c r="BH92" i="8"/>
  <c r="BG92" i="8"/>
  <c r="BF92" i="8"/>
  <c r="T92" i="8"/>
  <c r="R92" i="8"/>
  <c r="P92" i="8"/>
  <c r="BI91" i="8"/>
  <c r="BH91" i="8"/>
  <c r="BG91" i="8"/>
  <c r="BF91" i="8"/>
  <c r="T91" i="8"/>
  <c r="R91" i="8"/>
  <c r="P91" i="8"/>
  <c r="BI90" i="8"/>
  <c r="BH90" i="8"/>
  <c r="BG90" i="8"/>
  <c r="BF90" i="8"/>
  <c r="T90" i="8"/>
  <c r="R90" i="8"/>
  <c r="P90" i="8"/>
  <c r="BI89" i="8"/>
  <c r="BH89" i="8"/>
  <c r="BG89" i="8"/>
  <c r="BF89" i="8"/>
  <c r="T89" i="8"/>
  <c r="R89" i="8"/>
  <c r="P89" i="8"/>
  <c r="BI88" i="8"/>
  <c r="BH88" i="8"/>
  <c r="BG88" i="8"/>
  <c r="BF88" i="8"/>
  <c r="T88" i="8"/>
  <c r="R88" i="8"/>
  <c r="P88" i="8"/>
  <c r="BI87" i="8"/>
  <c r="BH87" i="8"/>
  <c r="BG87" i="8"/>
  <c r="BF87" i="8"/>
  <c r="T87" i="8"/>
  <c r="R87" i="8"/>
  <c r="P87" i="8"/>
  <c r="BI86" i="8"/>
  <c r="BH86" i="8"/>
  <c r="BG86" i="8"/>
  <c r="BF86" i="8"/>
  <c r="T86" i="8"/>
  <c r="R86" i="8"/>
  <c r="P86" i="8"/>
  <c r="BI85" i="8"/>
  <c r="BH85" i="8"/>
  <c r="BG85" i="8"/>
  <c r="BF85" i="8"/>
  <c r="T85" i="8"/>
  <c r="R85" i="8"/>
  <c r="P85" i="8"/>
  <c r="BI84" i="8"/>
  <c r="BH84" i="8"/>
  <c r="BG84" i="8"/>
  <c r="BF84" i="8"/>
  <c r="T84" i="8"/>
  <c r="R84" i="8"/>
  <c r="P84" i="8"/>
  <c r="BI83" i="8"/>
  <c r="BH83" i="8"/>
  <c r="BG83" i="8"/>
  <c r="BF83" i="8"/>
  <c r="T83" i="8"/>
  <c r="R83" i="8"/>
  <c r="P83" i="8"/>
  <c r="BI82" i="8"/>
  <c r="BH82" i="8"/>
  <c r="BG82" i="8"/>
  <c r="BF82" i="8"/>
  <c r="T82" i="8"/>
  <c r="R82" i="8"/>
  <c r="P82" i="8"/>
  <c r="BI81" i="8"/>
  <c r="BH81" i="8"/>
  <c r="BG81" i="8"/>
  <c r="BF81" i="8"/>
  <c r="T81" i="8"/>
  <c r="R81" i="8"/>
  <c r="P81" i="8"/>
  <c r="BI80" i="8"/>
  <c r="BH80" i="8"/>
  <c r="BG80" i="8"/>
  <c r="BF80" i="8"/>
  <c r="T80" i="8"/>
  <c r="R80" i="8"/>
  <c r="P80" i="8"/>
  <c r="F73" i="8"/>
  <c r="E71" i="8"/>
  <c r="F52" i="8"/>
  <c r="E50" i="8"/>
  <c r="J24" i="8"/>
  <c r="E24" i="8"/>
  <c r="J76" i="8" s="1"/>
  <c r="J23" i="8"/>
  <c r="J21" i="8"/>
  <c r="E21" i="8"/>
  <c r="J54" i="8" s="1"/>
  <c r="J20" i="8"/>
  <c r="J18" i="8"/>
  <c r="E18" i="8"/>
  <c r="F76" i="8" s="1"/>
  <c r="J17" i="8"/>
  <c r="J15" i="8"/>
  <c r="E15" i="8"/>
  <c r="F54" i="8" s="1"/>
  <c r="J14" i="8"/>
  <c r="J12" i="8"/>
  <c r="J73" i="8"/>
  <c r="E7" i="8"/>
  <c r="E69" i="8"/>
  <c r="J37" i="7"/>
  <c r="J36" i="7"/>
  <c r="AY60" i="1" s="1"/>
  <c r="J35" i="7"/>
  <c r="AX60" i="1" s="1"/>
  <c r="BI141" i="7"/>
  <c r="BH141" i="7"/>
  <c r="BG141" i="7"/>
  <c r="BF141" i="7"/>
  <c r="T141" i="7"/>
  <c r="T140" i="7"/>
  <c r="R141" i="7"/>
  <c r="R140" i="7"/>
  <c r="P141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4" i="7"/>
  <c r="BH124" i="7"/>
  <c r="BG124" i="7"/>
  <c r="BF124" i="7"/>
  <c r="T124" i="7"/>
  <c r="T118" i="7"/>
  <c r="R124" i="7"/>
  <c r="P124" i="7"/>
  <c r="P118" i="7"/>
  <c r="BI119" i="7"/>
  <c r="BH119" i="7"/>
  <c r="BG119" i="7"/>
  <c r="BF119" i="7"/>
  <c r="T119" i="7"/>
  <c r="R119" i="7"/>
  <c r="R118" i="7" s="1"/>
  <c r="P119" i="7"/>
  <c r="BI116" i="7"/>
  <c r="BH116" i="7"/>
  <c r="BG116" i="7"/>
  <c r="BF116" i="7"/>
  <c r="T116" i="7"/>
  <c r="T115" i="7"/>
  <c r="R116" i="7"/>
  <c r="R115" i="7"/>
  <c r="P116" i="7"/>
  <c r="P115" i="7"/>
  <c r="BI113" i="7"/>
  <c r="BH113" i="7"/>
  <c r="BG113" i="7"/>
  <c r="BF113" i="7"/>
  <c r="T113" i="7"/>
  <c r="R113" i="7"/>
  <c r="P113" i="7"/>
  <c r="BI111" i="7"/>
  <c r="BH111" i="7"/>
  <c r="BG111" i="7"/>
  <c r="BF111" i="7"/>
  <c r="T111" i="7"/>
  <c r="R111" i="7"/>
  <c r="P111" i="7"/>
  <c r="BI109" i="7"/>
  <c r="BH109" i="7"/>
  <c r="BG109" i="7"/>
  <c r="BF109" i="7"/>
  <c r="T109" i="7"/>
  <c r="R109" i="7"/>
  <c r="P109" i="7"/>
  <c r="BI101" i="7"/>
  <c r="BH101" i="7"/>
  <c r="BG101" i="7"/>
  <c r="BF101" i="7"/>
  <c r="T101" i="7"/>
  <c r="R101" i="7"/>
  <c r="P101" i="7"/>
  <c r="P95" i="7"/>
  <c r="BI96" i="7"/>
  <c r="BH96" i="7"/>
  <c r="BG96" i="7"/>
  <c r="BF96" i="7"/>
  <c r="T96" i="7"/>
  <c r="T95" i="7" s="1"/>
  <c r="R96" i="7"/>
  <c r="R95" i="7" s="1"/>
  <c r="P96" i="7"/>
  <c r="BI90" i="7"/>
  <c r="BH90" i="7"/>
  <c r="BG90" i="7"/>
  <c r="BF90" i="7"/>
  <c r="T90" i="7"/>
  <c r="T89" i="7"/>
  <c r="R90" i="7"/>
  <c r="R89" i="7"/>
  <c r="P90" i="7"/>
  <c r="P89" i="7"/>
  <c r="F81" i="7"/>
  <c r="E79" i="7"/>
  <c r="F52" i="7"/>
  <c r="E50" i="7"/>
  <c r="J24" i="7"/>
  <c r="E24" i="7"/>
  <c r="J84" i="7"/>
  <c r="J23" i="7"/>
  <c r="J21" i="7"/>
  <c r="E21" i="7"/>
  <c r="J83" i="7" s="1"/>
  <c r="J20" i="7"/>
  <c r="J18" i="7"/>
  <c r="E18" i="7"/>
  <c r="F55" i="7"/>
  <c r="J17" i="7"/>
  <c r="J15" i="7"/>
  <c r="E15" i="7"/>
  <c r="F83" i="7"/>
  <c r="J14" i="7"/>
  <c r="J12" i="7"/>
  <c r="J81" i="7"/>
  <c r="E7" i="7"/>
  <c r="E77" i="7"/>
  <c r="J37" i="6"/>
  <c r="J36" i="6"/>
  <c r="AY59" i="1"/>
  <c r="J35" i="6"/>
  <c r="AX59" i="1"/>
  <c r="BI271" i="6"/>
  <c r="BH271" i="6"/>
  <c r="BG271" i="6"/>
  <c r="BF271" i="6"/>
  <c r="T271" i="6"/>
  <c r="T270" i="6" s="1"/>
  <c r="R271" i="6"/>
  <c r="R270" i="6"/>
  <c r="P271" i="6"/>
  <c r="P270" i="6"/>
  <c r="BI267" i="6"/>
  <c r="BH267" i="6"/>
  <c r="BG267" i="6"/>
  <c r="BF267" i="6"/>
  <c r="T267" i="6"/>
  <c r="R267" i="6"/>
  <c r="P267" i="6"/>
  <c r="BI264" i="6"/>
  <c r="BH264" i="6"/>
  <c r="BG264" i="6"/>
  <c r="BF264" i="6"/>
  <c r="T264" i="6"/>
  <c r="R264" i="6"/>
  <c r="P264" i="6"/>
  <c r="BI261" i="6"/>
  <c r="BH261" i="6"/>
  <c r="BG261" i="6"/>
  <c r="BF261" i="6"/>
  <c r="T261" i="6"/>
  <c r="R261" i="6"/>
  <c r="P261" i="6"/>
  <c r="BI260" i="6"/>
  <c r="BH260" i="6"/>
  <c r="BG260" i="6"/>
  <c r="BF260" i="6"/>
  <c r="T260" i="6"/>
  <c r="R260" i="6"/>
  <c r="P260" i="6"/>
  <c r="BI257" i="6"/>
  <c r="BH257" i="6"/>
  <c r="BG257" i="6"/>
  <c r="BF257" i="6"/>
  <c r="T257" i="6"/>
  <c r="R257" i="6"/>
  <c r="P257" i="6"/>
  <c r="BI256" i="6"/>
  <c r="BH256" i="6"/>
  <c r="BG256" i="6"/>
  <c r="BF256" i="6"/>
  <c r="T256" i="6"/>
  <c r="R256" i="6"/>
  <c r="P256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6" i="6"/>
  <c r="BH246" i="6"/>
  <c r="BG246" i="6"/>
  <c r="BF246" i="6"/>
  <c r="T246" i="6"/>
  <c r="R246" i="6"/>
  <c r="P246" i="6"/>
  <c r="BI245" i="6"/>
  <c r="BH245" i="6"/>
  <c r="BG245" i="6"/>
  <c r="BF245" i="6"/>
  <c r="T245" i="6"/>
  <c r="R245" i="6"/>
  <c r="P245" i="6"/>
  <c r="BI243" i="6"/>
  <c r="BH243" i="6"/>
  <c r="BG243" i="6"/>
  <c r="BF243" i="6"/>
  <c r="T243" i="6"/>
  <c r="R243" i="6"/>
  <c r="P243" i="6"/>
  <c r="BI242" i="6"/>
  <c r="BH242" i="6"/>
  <c r="BG242" i="6"/>
  <c r="BF242" i="6"/>
  <c r="T242" i="6"/>
  <c r="R242" i="6"/>
  <c r="P242" i="6"/>
  <c r="BI235" i="6"/>
  <c r="BH235" i="6"/>
  <c r="BG235" i="6"/>
  <c r="BF235" i="6"/>
  <c r="T235" i="6"/>
  <c r="R235" i="6"/>
  <c r="P235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29" i="6"/>
  <c r="BH229" i="6"/>
  <c r="BG229" i="6"/>
  <c r="BF229" i="6"/>
  <c r="T229" i="6"/>
  <c r="R229" i="6"/>
  <c r="P229" i="6"/>
  <c r="BI228" i="6"/>
  <c r="BH228" i="6"/>
  <c r="BG228" i="6"/>
  <c r="BF228" i="6"/>
  <c r="T228" i="6"/>
  <c r="R228" i="6"/>
  <c r="P228" i="6"/>
  <c r="BI227" i="6"/>
  <c r="BH227" i="6"/>
  <c r="BG227" i="6"/>
  <c r="BF227" i="6"/>
  <c r="T227" i="6"/>
  <c r="R227" i="6"/>
  <c r="P227" i="6"/>
  <c r="BI221" i="6"/>
  <c r="BH221" i="6"/>
  <c r="BG221" i="6"/>
  <c r="BF221" i="6"/>
  <c r="T221" i="6"/>
  <c r="R221" i="6"/>
  <c r="P221" i="6"/>
  <c r="BI218" i="6"/>
  <c r="BH218" i="6"/>
  <c r="BG218" i="6"/>
  <c r="BF218" i="6"/>
  <c r="T218" i="6"/>
  <c r="R218" i="6"/>
  <c r="P218" i="6"/>
  <c r="BI217" i="6"/>
  <c r="BH217" i="6"/>
  <c r="BG217" i="6"/>
  <c r="BF217" i="6"/>
  <c r="T217" i="6"/>
  <c r="R217" i="6"/>
  <c r="P217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12" i="6"/>
  <c r="BH212" i="6"/>
  <c r="BG212" i="6"/>
  <c r="BF212" i="6"/>
  <c r="T212" i="6"/>
  <c r="R212" i="6"/>
  <c r="P212" i="6"/>
  <c r="BI207" i="6"/>
  <c r="BH207" i="6"/>
  <c r="BG207" i="6"/>
  <c r="BF207" i="6"/>
  <c r="T207" i="6"/>
  <c r="R207" i="6"/>
  <c r="P207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0" i="6"/>
  <c r="BH190" i="6"/>
  <c r="BG190" i="6"/>
  <c r="BF190" i="6"/>
  <c r="T190" i="6"/>
  <c r="R190" i="6"/>
  <c r="P190" i="6"/>
  <c r="BI188" i="6"/>
  <c r="BH188" i="6"/>
  <c r="BG188" i="6"/>
  <c r="BF188" i="6"/>
  <c r="T188" i="6"/>
  <c r="R188" i="6"/>
  <c r="P188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79" i="6"/>
  <c r="BH179" i="6"/>
  <c r="BG179" i="6"/>
  <c r="BF179" i="6"/>
  <c r="T179" i="6"/>
  <c r="R179" i="6"/>
  <c r="P179" i="6"/>
  <c r="BI175" i="6"/>
  <c r="BH175" i="6"/>
  <c r="BG175" i="6"/>
  <c r="BF175" i="6"/>
  <c r="T175" i="6"/>
  <c r="R175" i="6"/>
  <c r="P175" i="6"/>
  <c r="BI170" i="6"/>
  <c r="BH170" i="6"/>
  <c r="BG170" i="6"/>
  <c r="BF170" i="6"/>
  <c r="T170" i="6"/>
  <c r="T169" i="6"/>
  <c r="R170" i="6"/>
  <c r="R169" i="6"/>
  <c r="P170" i="6"/>
  <c r="P169" i="6"/>
  <c r="BI165" i="6"/>
  <c r="BH165" i="6"/>
  <c r="BG165" i="6"/>
  <c r="BF165" i="6"/>
  <c r="T165" i="6"/>
  <c r="T164" i="6"/>
  <c r="R165" i="6"/>
  <c r="R164" i="6"/>
  <c r="P165" i="6"/>
  <c r="P164" i="6"/>
  <c r="BI161" i="6"/>
  <c r="BH161" i="6"/>
  <c r="BG161" i="6"/>
  <c r="BF161" i="6"/>
  <c r="T161" i="6"/>
  <c r="T160" i="6" s="1"/>
  <c r="R161" i="6"/>
  <c r="R160" i="6"/>
  <c r="P161" i="6"/>
  <c r="P160" i="6"/>
  <c r="BI158" i="6"/>
  <c r="BH158" i="6"/>
  <c r="BG158" i="6"/>
  <c r="BF158" i="6"/>
  <c r="T158" i="6"/>
  <c r="R158" i="6"/>
  <c r="P158" i="6"/>
  <c r="BI155" i="6"/>
  <c r="BH155" i="6"/>
  <c r="BG155" i="6"/>
  <c r="BF155" i="6"/>
  <c r="T155" i="6"/>
  <c r="R155" i="6"/>
  <c r="P155" i="6"/>
  <c r="BI153" i="6"/>
  <c r="BH153" i="6"/>
  <c r="BG153" i="6"/>
  <c r="BF153" i="6"/>
  <c r="T153" i="6"/>
  <c r="R153" i="6"/>
  <c r="P153" i="6"/>
  <c r="BI151" i="6"/>
  <c r="BH151" i="6"/>
  <c r="BG151" i="6"/>
  <c r="BF151" i="6"/>
  <c r="T151" i="6"/>
  <c r="R151" i="6"/>
  <c r="P151" i="6"/>
  <c r="BI143" i="6"/>
  <c r="BH143" i="6"/>
  <c r="BG143" i="6"/>
  <c r="BF143" i="6"/>
  <c r="T143" i="6"/>
  <c r="T142" i="6"/>
  <c r="R143" i="6"/>
  <c r="R142" i="6"/>
  <c r="P143" i="6"/>
  <c r="P142" i="6"/>
  <c r="BI138" i="6"/>
  <c r="BH138" i="6"/>
  <c r="BG138" i="6"/>
  <c r="BF138" i="6"/>
  <c r="T138" i="6"/>
  <c r="R138" i="6"/>
  <c r="P138" i="6"/>
  <c r="BI134" i="6"/>
  <c r="BH134" i="6"/>
  <c r="BG134" i="6"/>
  <c r="BF134" i="6"/>
  <c r="T134" i="6"/>
  <c r="R134" i="6"/>
  <c r="P134" i="6"/>
  <c r="BI130" i="6"/>
  <c r="BH130" i="6"/>
  <c r="BG130" i="6"/>
  <c r="BF130" i="6"/>
  <c r="T130" i="6"/>
  <c r="R130" i="6"/>
  <c r="P130" i="6"/>
  <c r="BI128" i="6"/>
  <c r="BH128" i="6"/>
  <c r="BG128" i="6"/>
  <c r="BF128" i="6"/>
  <c r="T128" i="6"/>
  <c r="R128" i="6"/>
  <c r="P128" i="6"/>
  <c r="BI126" i="6"/>
  <c r="BH126" i="6"/>
  <c r="BG126" i="6"/>
  <c r="BF126" i="6"/>
  <c r="T126" i="6"/>
  <c r="R126" i="6"/>
  <c r="P126" i="6"/>
  <c r="BI124" i="6"/>
  <c r="BH124" i="6"/>
  <c r="BG124" i="6"/>
  <c r="BF124" i="6"/>
  <c r="T124" i="6"/>
  <c r="R124" i="6"/>
  <c r="P124" i="6"/>
  <c r="BI118" i="6"/>
  <c r="BH118" i="6"/>
  <c r="BG118" i="6"/>
  <c r="BF118" i="6"/>
  <c r="T118" i="6"/>
  <c r="T117" i="6"/>
  <c r="R118" i="6"/>
  <c r="R117" i="6"/>
  <c r="P118" i="6"/>
  <c r="P117" i="6" s="1"/>
  <c r="BI114" i="6"/>
  <c r="BH114" i="6"/>
  <c r="BG114" i="6"/>
  <c r="BF114" i="6"/>
  <c r="T114" i="6"/>
  <c r="R114" i="6"/>
  <c r="P114" i="6"/>
  <c r="BI110" i="6"/>
  <c r="BH110" i="6"/>
  <c r="BG110" i="6"/>
  <c r="BF110" i="6"/>
  <c r="T110" i="6"/>
  <c r="R110" i="6"/>
  <c r="P110" i="6"/>
  <c r="BI108" i="6"/>
  <c r="BH108" i="6"/>
  <c r="BG108" i="6"/>
  <c r="BF108" i="6"/>
  <c r="T108" i="6"/>
  <c r="R108" i="6"/>
  <c r="P108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6" i="6"/>
  <c r="BH96" i="6"/>
  <c r="BG96" i="6"/>
  <c r="BF96" i="6"/>
  <c r="T96" i="6"/>
  <c r="R96" i="6"/>
  <c r="P96" i="6"/>
  <c r="F87" i="6"/>
  <c r="E85" i="6"/>
  <c r="F52" i="6"/>
  <c r="E50" i="6"/>
  <c r="J24" i="6"/>
  <c r="E24" i="6"/>
  <c r="J55" i="6"/>
  <c r="J23" i="6"/>
  <c r="J21" i="6"/>
  <c r="E21" i="6"/>
  <c r="J89" i="6" s="1"/>
  <c r="J20" i="6"/>
  <c r="J18" i="6"/>
  <c r="E18" i="6"/>
  <c r="F55" i="6"/>
  <c r="J17" i="6"/>
  <c r="J15" i="6"/>
  <c r="E15" i="6"/>
  <c r="F89" i="6"/>
  <c r="J14" i="6"/>
  <c r="J12" i="6"/>
  <c r="J52" i="6"/>
  <c r="E7" i="6"/>
  <c r="E48" i="6"/>
  <c r="J37" i="5"/>
  <c r="J36" i="5"/>
  <c r="AY58" i="1"/>
  <c r="J35" i="5"/>
  <c r="AX58" i="1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8" i="5"/>
  <c r="BH188" i="5"/>
  <c r="BG188" i="5"/>
  <c r="BF188" i="5"/>
  <c r="T188" i="5"/>
  <c r="R188" i="5"/>
  <c r="P188" i="5"/>
  <c r="BI186" i="5"/>
  <c r="BH186" i="5"/>
  <c r="BG186" i="5"/>
  <c r="BF186" i="5"/>
  <c r="T186" i="5"/>
  <c r="R186" i="5"/>
  <c r="P186" i="5"/>
  <c r="BI183" i="5"/>
  <c r="BH183" i="5"/>
  <c r="BG183" i="5"/>
  <c r="BF183" i="5"/>
  <c r="T183" i="5"/>
  <c r="R183" i="5"/>
  <c r="P183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60" i="5"/>
  <c r="BH160" i="5"/>
  <c r="BG160" i="5"/>
  <c r="BF160" i="5"/>
  <c r="T160" i="5"/>
  <c r="R160" i="5"/>
  <c r="P160" i="5"/>
  <c r="BI158" i="5"/>
  <c r="BH158" i="5"/>
  <c r="BG158" i="5"/>
  <c r="BF158" i="5"/>
  <c r="T158" i="5"/>
  <c r="R158" i="5"/>
  <c r="P158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51" i="5"/>
  <c r="BH151" i="5"/>
  <c r="BG151" i="5"/>
  <c r="BF151" i="5"/>
  <c r="T151" i="5"/>
  <c r="R151" i="5"/>
  <c r="P151" i="5"/>
  <c r="BI149" i="5"/>
  <c r="BH149" i="5"/>
  <c r="BG149" i="5"/>
  <c r="BF149" i="5"/>
  <c r="T149" i="5"/>
  <c r="R149" i="5"/>
  <c r="P149" i="5"/>
  <c r="BI147" i="5"/>
  <c r="BH147" i="5"/>
  <c r="BG147" i="5"/>
  <c r="BF147" i="5"/>
  <c r="T147" i="5"/>
  <c r="R147" i="5"/>
  <c r="P147" i="5"/>
  <c r="BI145" i="5"/>
  <c r="BH145" i="5"/>
  <c r="BG145" i="5"/>
  <c r="BF145" i="5"/>
  <c r="T145" i="5"/>
  <c r="R145" i="5"/>
  <c r="P145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7" i="5"/>
  <c r="BH117" i="5"/>
  <c r="BG117" i="5"/>
  <c r="BF117" i="5"/>
  <c r="T117" i="5"/>
  <c r="R117" i="5"/>
  <c r="P117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2" i="5"/>
  <c r="BH92" i="5"/>
  <c r="BG92" i="5"/>
  <c r="BF92" i="5"/>
  <c r="T92" i="5"/>
  <c r="R92" i="5"/>
  <c r="P92" i="5"/>
  <c r="BI90" i="5"/>
  <c r="BH90" i="5"/>
  <c r="BG90" i="5"/>
  <c r="BF90" i="5"/>
  <c r="T90" i="5"/>
  <c r="R90" i="5"/>
  <c r="P90" i="5"/>
  <c r="F81" i="5"/>
  <c r="E79" i="5"/>
  <c r="F52" i="5"/>
  <c r="E50" i="5"/>
  <c r="J24" i="5"/>
  <c r="E24" i="5"/>
  <c r="J55" i="5"/>
  <c r="J23" i="5"/>
  <c r="J21" i="5"/>
  <c r="E21" i="5"/>
  <c r="J83" i="5" s="1"/>
  <c r="J20" i="5"/>
  <c r="J18" i="5"/>
  <c r="E18" i="5"/>
  <c r="F55" i="5" s="1"/>
  <c r="J17" i="5"/>
  <c r="J15" i="5"/>
  <c r="E15" i="5"/>
  <c r="F54" i="5"/>
  <c r="J14" i="5"/>
  <c r="J12" i="5"/>
  <c r="J52" i="5"/>
  <c r="E7" i="5"/>
  <c r="E48" i="5"/>
  <c r="J37" i="4"/>
  <c r="J36" i="4"/>
  <c r="AY57" i="1" s="1"/>
  <c r="J35" i="4"/>
  <c r="AX57" i="1"/>
  <c r="BI278" i="4"/>
  <c r="BH278" i="4"/>
  <c r="BG278" i="4"/>
  <c r="BF278" i="4"/>
  <c r="T278" i="4"/>
  <c r="R278" i="4"/>
  <c r="P278" i="4"/>
  <c r="BI276" i="4"/>
  <c r="BH276" i="4"/>
  <c r="BG276" i="4"/>
  <c r="BF276" i="4"/>
  <c r="T276" i="4"/>
  <c r="R276" i="4"/>
  <c r="P276" i="4"/>
  <c r="BI274" i="4"/>
  <c r="BH274" i="4"/>
  <c r="BG274" i="4"/>
  <c r="BF274" i="4"/>
  <c r="T274" i="4"/>
  <c r="R274" i="4"/>
  <c r="P274" i="4"/>
  <c r="BI272" i="4"/>
  <c r="BH272" i="4"/>
  <c r="BG272" i="4"/>
  <c r="BF272" i="4"/>
  <c r="T272" i="4"/>
  <c r="R272" i="4"/>
  <c r="P272" i="4"/>
  <c r="BI270" i="4"/>
  <c r="BH270" i="4"/>
  <c r="BG270" i="4"/>
  <c r="BF270" i="4"/>
  <c r="T270" i="4"/>
  <c r="R270" i="4"/>
  <c r="P270" i="4"/>
  <c r="BI268" i="4"/>
  <c r="BH268" i="4"/>
  <c r="BG268" i="4"/>
  <c r="BF268" i="4"/>
  <c r="T268" i="4"/>
  <c r="R268" i="4"/>
  <c r="P268" i="4"/>
  <c r="BI266" i="4"/>
  <c r="BH266" i="4"/>
  <c r="BG266" i="4"/>
  <c r="BF266" i="4"/>
  <c r="T266" i="4"/>
  <c r="R266" i="4"/>
  <c r="P266" i="4"/>
  <c r="BI264" i="4"/>
  <c r="BH264" i="4"/>
  <c r="BG264" i="4"/>
  <c r="BF264" i="4"/>
  <c r="T264" i="4"/>
  <c r="R264" i="4"/>
  <c r="P264" i="4"/>
  <c r="BI263" i="4"/>
  <c r="BH263" i="4"/>
  <c r="BG263" i="4"/>
  <c r="BF263" i="4"/>
  <c r="T263" i="4"/>
  <c r="R263" i="4"/>
  <c r="P263" i="4"/>
  <c r="BI262" i="4"/>
  <c r="BH262" i="4"/>
  <c r="BG262" i="4"/>
  <c r="BF262" i="4"/>
  <c r="T262" i="4"/>
  <c r="R262" i="4"/>
  <c r="P262" i="4"/>
  <c r="BI261" i="4"/>
  <c r="BH261" i="4"/>
  <c r="BG261" i="4"/>
  <c r="BF261" i="4"/>
  <c r="T261" i="4"/>
  <c r="R261" i="4"/>
  <c r="P261" i="4"/>
  <c r="BI260" i="4"/>
  <c r="BH260" i="4"/>
  <c r="BG260" i="4"/>
  <c r="BF260" i="4"/>
  <c r="T260" i="4"/>
  <c r="R260" i="4"/>
  <c r="P260" i="4"/>
  <c r="BI259" i="4"/>
  <c r="BH259" i="4"/>
  <c r="BG259" i="4"/>
  <c r="BF259" i="4"/>
  <c r="T259" i="4"/>
  <c r="R259" i="4"/>
  <c r="P259" i="4"/>
  <c r="BI258" i="4"/>
  <c r="BH258" i="4"/>
  <c r="BG258" i="4"/>
  <c r="BF258" i="4"/>
  <c r="T258" i="4"/>
  <c r="R258" i="4"/>
  <c r="P258" i="4"/>
  <c r="BI256" i="4"/>
  <c r="BH256" i="4"/>
  <c r="BG256" i="4"/>
  <c r="BF256" i="4"/>
  <c r="T256" i="4"/>
  <c r="R256" i="4"/>
  <c r="P256" i="4"/>
  <c r="BI255" i="4"/>
  <c r="BH255" i="4"/>
  <c r="BG255" i="4"/>
  <c r="BF255" i="4"/>
  <c r="T255" i="4"/>
  <c r="R255" i="4"/>
  <c r="P255" i="4"/>
  <c r="BI254" i="4"/>
  <c r="BH254" i="4"/>
  <c r="BG254" i="4"/>
  <c r="BF254" i="4"/>
  <c r="T254" i="4"/>
  <c r="R254" i="4"/>
  <c r="P254" i="4"/>
  <c r="BI253" i="4"/>
  <c r="BH253" i="4"/>
  <c r="BG253" i="4"/>
  <c r="BF253" i="4"/>
  <c r="T253" i="4"/>
  <c r="R253" i="4"/>
  <c r="P253" i="4"/>
  <c r="BI252" i="4"/>
  <c r="BH252" i="4"/>
  <c r="BG252" i="4"/>
  <c r="BF252" i="4"/>
  <c r="T252" i="4"/>
  <c r="R252" i="4"/>
  <c r="P252" i="4"/>
  <c r="BI251" i="4"/>
  <c r="BH251" i="4"/>
  <c r="BG251" i="4"/>
  <c r="BF251" i="4"/>
  <c r="T251" i="4"/>
  <c r="R251" i="4"/>
  <c r="P251" i="4"/>
  <c r="BI250" i="4"/>
  <c r="BH250" i="4"/>
  <c r="BG250" i="4"/>
  <c r="BF250" i="4"/>
  <c r="T250" i="4"/>
  <c r="R250" i="4"/>
  <c r="P250" i="4"/>
  <c r="BI249" i="4"/>
  <c r="BH249" i="4"/>
  <c r="BG249" i="4"/>
  <c r="BF249" i="4"/>
  <c r="T249" i="4"/>
  <c r="R249" i="4"/>
  <c r="P249" i="4"/>
  <c r="BI248" i="4"/>
  <c r="BH248" i="4"/>
  <c r="BG248" i="4"/>
  <c r="BF248" i="4"/>
  <c r="T248" i="4"/>
  <c r="R248" i="4"/>
  <c r="P248" i="4"/>
  <c r="BI247" i="4"/>
  <c r="BH247" i="4"/>
  <c r="BG247" i="4"/>
  <c r="BF247" i="4"/>
  <c r="T247" i="4"/>
  <c r="R247" i="4"/>
  <c r="P247" i="4"/>
  <c r="BI246" i="4"/>
  <c r="BH246" i="4"/>
  <c r="BG246" i="4"/>
  <c r="BF246" i="4"/>
  <c r="T246" i="4"/>
  <c r="R246" i="4"/>
  <c r="P246" i="4"/>
  <c r="BI245" i="4"/>
  <c r="BH245" i="4"/>
  <c r="BG245" i="4"/>
  <c r="BF245" i="4"/>
  <c r="T245" i="4"/>
  <c r="R245" i="4"/>
  <c r="P245" i="4"/>
  <c r="BI244" i="4"/>
  <c r="BH244" i="4"/>
  <c r="BG244" i="4"/>
  <c r="BF244" i="4"/>
  <c r="T244" i="4"/>
  <c r="R244" i="4"/>
  <c r="P244" i="4"/>
  <c r="BI243" i="4"/>
  <c r="BH243" i="4"/>
  <c r="BG243" i="4"/>
  <c r="BF243" i="4"/>
  <c r="T243" i="4"/>
  <c r="R243" i="4"/>
  <c r="P243" i="4"/>
  <c r="BI242" i="4"/>
  <c r="BH242" i="4"/>
  <c r="BG242" i="4"/>
  <c r="BF242" i="4"/>
  <c r="T242" i="4"/>
  <c r="R242" i="4"/>
  <c r="P242" i="4"/>
  <c r="BI241" i="4"/>
  <c r="BH241" i="4"/>
  <c r="BG241" i="4"/>
  <c r="BF241" i="4"/>
  <c r="T241" i="4"/>
  <c r="R241" i="4"/>
  <c r="P241" i="4"/>
  <c r="BI240" i="4"/>
  <c r="BH240" i="4"/>
  <c r="BG240" i="4"/>
  <c r="BF240" i="4"/>
  <c r="T240" i="4"/>
  <c r="R240" i="4"/>
  <c r="P240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3" i="4"/>
  <c r="BH233" i="4"/>
  <c r="BG233" i="4"/>
  <c r="BF233" i="4"/>
  <c r="T233" i="4"/>
  <c r="R233" i="4"/>
  <c r="P233" i="4"/>
  <c r="BI232" i="4"/>
  <c r="BH232" i="4"/>
  <c r="BG232" i="4"/>
  <c r="BF232" i="4"/>
  <c r="T232" i="4"/>
  <c r="R232" i="4"/>
  <c r="P232" i="4"/>
  <c r="BI231" i="4"/>
  <c r="BH231" i="4"/>
  <c r="BG231" i="4"/>
  <c r="BF231" i="4"/>
  <c r="T231" i="4"/>
  <c r="R231" i="4"/>
  <c r="P231" i="4"/>
  <c r="BI230" i="4"/>
  <c r="BH230" i="4"/>
  <c r="BG230" i="4"/>
  <c r="BF230" i="4"/>
  <c r="T230" i="4"/>
  <c r="R230" i="4"/>
  <c r="P230" i="4"/>
  <c r="BI229" i="4"/>
  <c r="BH229" i="4"/>
  <c r="BG229" i="4"/>
  <c r="BF229" i="4"/>
  <c r="T229" i="4"/>
  <c r="R229" i="4"/>
  <c r="P229" i="4"/>
  <c r="BI228" i="4"/>
  <c r="BH228" i="4"/>
  <c r="BG228" i="4"/>
  <c r="BF228" i="4"/>
  <c r="T228" i="4"/>
  <c r="R228" i="4"/>
  <c r="P228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5" i="4"/>
  <c r="BH225" i="4"/>
  <c r="BG225" i="4"/>
  <c r="BF225" i="4"/>
  <c r="T225" i="4"/>
  <c r="R225" i="4"/>
  <c r="P225" i="4"/>
  <c r="BI224" i="4"/>
  <c r="BH224" i="4"/>
  <c r="BG224" i="4"/>
  <c r="BF224" i="4"/>
  <c r="T224" i="4"/>
  <c r="R224" i="4"/>
  <c r="P224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3" i="4"/>
  <c r="BH213" i="4"/>
  <c r="BG213" i="4"/>
  <c r="BF213" i="4"/>
  <c r="T213" i="4"/>
  <c r="R213" i="4"/>
  <c r="P213" i="4"/>
  <c r="BI212" i="4"/>
  <c r="BH212" i="4"/>
  <c r="BG212" i="4"/>
  <c r="BF212" i="4"/>
  <c r="T212" i="4"/>
  <c r="R212" i="4"/>
  <c r="P212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92" i="4"/>
  <c r="BH192" i="4"/>
  <c r="BG192" i="4"/>
  <c r="BF192" i="4"/>
  <c r="T192" i="4"/>
  <c r="R192" i="4"/>
  <c r="P192" i="4"/>
  <c r="BI190" i="4"/>
  <c r="BH190" i="4"/>
  <c r="BG190" i="4"/>
  <c r="BF190" i="4"/>
  <c r="T190" i="4"/>
  <c r="R190" i="4"/>
  <c r="P190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9" i="4"/>
  <c r="BH109" i="4"/>
  <c r="BG109" i="4"/>
  <c r="BF109" i="4"/>
  <c r="T109" i="4"/>
  <c r="R109" i="4"/>
  <c r="P109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BI88" i="4"/>
  <c r="BH88" i="4"/>
  <c r="BG88" i="4"/>
  <c r="BF88" i="4"/>
  <c r="T88" i="4"/>
  <c r="R88" i="4"/>
  <c r="P88" i="4"/>
  <c r="F79" i="4"/>
  <c r="E77" i="4"/>
  <c r="F52" i="4"/>
  <c r="E50" i="4"/>
  <c r="J24" i="4"/>
  <c r="E24" i="4"/>
  <c r="J55" i="4"/>
  <c r="J23" i="4"/>
  <c r="J21" i="4"/>
  <c r="E21" i="4"/>
  <c r="J81" i="4" s="1"/>
  <c r="J20" i="4"/>
  <c r="J18" i="4"/>
  <c r="E18" i="4"/>
  <c r="F82" i="4" s="1"/>
  <c r="J17" i="4"/>
  <c r="J15" i="4"/>
  <c r="E15" i="4"/>
  <c r="F81" i="4"/>
  <c r="J14" i="4"/>
  <c r="J12" i="4"/>
  <c r="J52" i="4" s="1"/>
  <c r="E7" i="4"/>
  <c r="E48" i="4"/>
  <c r="J37" i="3"/>
  <c r="J36" i="3"/>
  <c r="AY56" i="1" s="1"/>
  <c r="J35" i="3"/>
  <c r="AX56" i="1" s="1"/>
  <c r="BI239" i="3"/>
  <c r="BH239" i="3"/>
  <c r="BG239" i="3"/>
  <c r="BF239" i="3"/>
  <c r="T239" i="3"/>
  <c r="R239" i="3"/>
  <c r="P239" i="3"/>
  <c r="BI238" i="3"/>
  <c r="BH238" i="3"/>
  <c r="BG238" i="3"/>
  <c r="BF238" i="3"/>
  <c r="T238" i="3"/>
  <c r="R238" i="3"/>
  <c r="P238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R235" i="3"/>
  <c r="P235" i="3"/>
  <c r="BI233" i="3"/>
  <c r="BH233" i="3"/>
  <c r="BG233" i="3"/>
  <c r="BF233" i="3"/>
  <c r="T233" i="3"/>
  <c r="R233" i="3"/>
  <c r="P233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59" i="3"/>
  <c r="BH159" i="3"/>
  <c r="BG159" i="3"/>
  <c r="BF159" i="3"/>
  <c r="T159" i="3"/>
  <c r="R159" i="3"/>
  <c r="P159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0" i="3"/>
  <c r="BH120" i="3"/>
  <c r="BG120" i="3"/>
  <c r="BF120" i="3"/>
  <c r="T120" i="3"/>
  <c r="R120" i="3"/>
  <c r="P120" i="3"/>
  <c r="BI116" i="3"/>
  <c r="BH116" i="3"/>
  <c r="BG116" i="3"/>
  <c r="BF116" i="3"/>
  <c r="T116" i="3"/>
  <c r="R116" i="3"/>
  <c r="P116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8" i="3"/>
  <c r="BH88" i="3"/>
  <c r="BG88" i="3"/>
  <c r="BF88" i="3"/>
  <c r="T88" i="3"/>
  <c r="R88" i="3"/>
  <c r="P88" i="3"/>
  <c r="F79" i="3"/>
  <c r="E77" i="3"/>
  <c r="F52" i="3"/>
  <c r="E50" i="3"/>
  <c r="J24" i="3"/>
  <c r="E24" i="3"/>
  <c r="J82" i="3" s="1"/>
  <c r="J23" i="3"/>
  <c r="J21" i="3"/>
  <c r="E21" i="3"/>
  <c r="J54" i="3"/>
  <c r="J20" i="3"/>
  <c r="J18" i="3"/>
  <c r="E18" i="3"/>
  <c r="F82" i="3"/>
  <c r="J17" i="3"/>
  <c r="J15" i="3"/>
  <c r="E15" i="3"/>
  <c r="F81" i="3" s="1"/>
  <c r="J14" i="3"/>
  <c r="J12" i="3"/>
  <c r="J79" i="3" s="1"/>
  <c r="E7" i="3"/>
  <c r="E75" i="3" s="1"/>
  <c r="J37" i="2"/>
  <c r="J36" i="2"/>
  <c r="AY55" i="1"/>
  <c r="J35" i="2"/>
  <c r="AX55" i="1"/>
  <c r="BI1223" i="2"/>
  <c r="BH1223" i="2"/>
  <c r="BG1223" i="2"/>
  <c r="BF1223" i="2"/>
  <c r="T1223" i="2"/>
  <c r="R1223" i="2"/>
  <c r="P1223" i="2"/>
  <c r="BI1221" i="2"/>
  <c r="BH1221" i="2"/>
  <c r="BG1221" i="2"/>
  <c r="BF1221" i="2"/>
  <c r="T1221" i="2"/>
  <c r="R1221" i="2"/>
  <c r="P1221" i="2"/>
  <c r="BI1219" i="2"/>
  <c r="BH1219" i="2"/>
  <c r="BG1219" i="2"/>
  <c r="BF1219" i="2"/>
  <c r="T1219" i="2"/>
  <c r="R1219" i="2"/>
  <c r="P1219" i="2"/>
  <c r="BI1217" i="2"/>
  <c r="BH1217" i="2"/>
  <c r="BG1217" i="2"/>
  <c r="BF1217" i="2"/>
  <c r="T1217" i="2"/>
  <c r="R1217" i="2"/>
  <c r="P1217" i="2"/>
  <c r="BI1212" i="2"/>
  <c r="BH1212" i="2"/>
  <c r="BG1212" i="2"/>
  <c r="BF1212" i="2"/>
  <c r="T1212" i="2"/>
  <c r="R1212" i="2"/>
  <c r="P1212" i="2"/>
  <c r="BI1209" i="2"/>
  <c r="BH1209" i="2"/>
  <c r="BG1209" i="2"/>
  <c r="BF1209" i="2"/>
  <c r="T1209" i="2"/>
  <c r="R1209" i="2"/>
  <c r="P1209" i="2"/>
  <c r="BI1205" i="2"/>
  <c r="BH1205" i="2"/>
  <c r="BG1205" i="2"/>
  <c r="BF1205" i="2"/>
  <c r="T1205" i="2"/>
  <c r="R1205" i="2"/>
  <c r="P1205" i="2"/>
  <c r="BI1200" i="2"/>
  <c r="BH1200" i="2"/>
  <c r="BG1200" i="2"/>
  <c r="BF1200" i="2"/>
  <c r="T1200" i="2"/>
  <c r="R1200" i="2"/>
  <c r="P1200" i="2"/>
  <c r="BI1199" i="2"/>
  <c r="BH1199" i="2"/>
  <c r="BG1199" i="2"/>
  <c r="BF1199" i="2"/>
  <c r="T1199" i="2"/>
  <c r="R1199" i="2"/>
  <c r="P1199" i="2"/>
  <c r="BI1188" i="2"/>
  <c r="BH1188" i="2"/>
  <c r="BG1188" i="2"/>
  <c r="BF1188" i="2"/>
  <c r="T1188" i="2"/>
  <c r="R1188" i="2"/>
  <c r="P1188" i="2"/>
  <c r="BI1166" i="2"/>
  <c r="BH1166" i="2"/>
  <c r="BG1166" i="2"/>
  <c r="BF1166" i="2"/>
  <c r="T1166" i="2"/>
  <c r="T1165" i="2"/>
  <c r="R1166" i="2"/>
  <c r="R1165" i="2"/>
  <c r="P1166" i="2"/>
  <c r="P1165" i="2"/>
  <c r="BI1163" i="2"/>
  <c r="BH1163" i="2"/>
  <c r="BG1163" i="2"/>
  <c r="BF1163" i="2"/>
  <c r="T1163" i="2"/>
  <c r="R1163" i="2"/>
  <c r="P1163" i="2"/>
  <c r="BI1161" i="2"/>
  <c r="BH1161" i="2"/>
  <c r="BG1161" i="2"/>
  <c r="BF1161" i="2"/>
  <c r="T1161" i="2"/>
  <c r="R1161" i="2"/>
  <c r="P1161" i="2"/>
  <c r="BI1159" i="2"/>
  <c r="BH1159" i="2"/>
  <c r="BG1159" i="2"/>
  <c r="BF1159" i="2"/>
  <c r="T1159" i="2"/>
  <c r="R1159" i="2"/>
  <c r="P1159" i="2"/>
  <c r="BI1157" i="2"/>
  <c r="BH1157" i="2"/>
  <c r="BG1157" i="2"/>
  <c r="BF1157" i="2"/>
  <c r="T1157" i="2"/>
  <c r="R1157" i="2"/>
  <c r="P1157" i="2"/>
  <c r="BI1152" i="2"/>
  <c r="BH1152" i="2"/>
  <c r="BG1152" i="2"/>
  <c r="BF1152" i="2"/>
  <c r="T1152" i="2"/>
  <c r="R1152" i="2"/>
  <c r="P1152" i="2"/>
  <c r="BI1148" i="2"/>
  <c r="BH1148" i="2"/>
  <c r="BG1148" i="2"/>
  <c r="BF1148" i="2"/>
  <c r="T1148" i="2"/>
  <c r="R1148" i="2"/>
  <c r="P1148" i="2"/>
  <c r="BI1135" i="2"/>
  <c r="BH1135" i="2"/>
  <c r="BG1135" i="2"/>
  <c r="BF1135" i="2"/>
  <c r="T1135" i="2"/>
  <c r="R1135" i="2"/>
  <c r="P1135" i="2"/>
  <c r="BI1122" i="2"/>
  <c r="BH1122" i="2"/>
  <c r="BG1122" i="2"/>
  <c r="BF1122" i="2"/>
  <c r="T1122" i="2"/>
  <c r="R1122" i="2"/>
  <c r="P1122" i="2"/>
  <c r="BI1119" i="2"/>
  <c r="BH1119" i="2"/>
  <c r="BG1119" i="2"/>
  <c r="BF1119" i="2"/>
  <c r="T1119" i="2"/>
  <c r="R1119" i="2"/>
  <c r="P1119" i="2"/>
  <c r="BI1115" i="2"/>
  <c r="BH1115" i="2"/>
  <c r="BG1115" i="2"/>
  <c r="BF1115" i="2"/>
  <c r="T1115" i="2"/>
  <c r="R1115" i="2"/>
  <c r="P1115" i="2"/>
  <c r="BI1097" i="2"/>
  <c r="BH1097" i="2"/>
  <c r="BG1097" i="2"/>
  <c r="BF1097" i="2"/>
  <c r="T1097" i="2"/>
  <c r="R1097" i="2"/>
  <c r="P1097" i="2"/>
  <c r="BI1093" i="2"/>
  <c r="BH1093" i="2"/>
  <c r="BG1093" i="2"/>
  <c r="BF1093" i="2"/>
  <c r="T1093" i="2"/>
  <c r="R1093" i="2"/>
  <c r="P1093" i="2"/>
  <c r="BI1088" i="2"/>
  <c r="BH1088" i="2"/>
  <c r="BG1088" i="2"/>
  <c r="BF1088" i="2"/>
  <c r="T1088" i="2"/>
  <c r="R1088" i="2"/>
  <c r="P1088" i="2"/>
  <c r="BI1084" i="2"/>
  <c r="BH1084" i="2"/>
  <c r="BG1084" i="2"/>
  <c r="BF1084" i="2"/>
  <c r="T1084" i="2"/>
  <c r="R1084" i="2"/>
  <c r="P1084" i="2"/>
  <c r="BI1079" i="2"/>
  <c r="BH1079" i="2"/>
  <c r="BG1079" i="2"/>
  <c r="BF1079" i="2"/>
  <c r="T1079" i="2"/>
  <c r="R1079" i="2"/>
  <c r="P1079" i="2"/>
  <c r="BI1074" i="2"/>
  <c r="BH1074" i="2"/>
  <c r="BG1074" i="2"/>
  <c r="BF1074" i="2"/>
  <c r="T1074" i="2"/>
  <c r="R1074" i="2"/>
  <c r="P1074" i="2"/>
  <c r="BI1069" i="2"/>
  <c r="BH1069" i="2"/>
  <c r="BG1069" i="2"/>
  <c r="BF1069" i="2"/>
  <c r="T1069" i="2"/>
  <c r="R1069" i="2"/>
  <c r="P1069" i="2"/>
  <c r="BI1066" i="2"/>
  <c r="BH1066" i="2"/>
  <c r="BG1066" i="2"/>
  <c r="BF1066" i="2"/>
  <c r="T1066" i="2"/>
  <c r="R1066" i="2"/>
  <c r="P1066" i="2"/>
  <c r="BI1064" i="2"/>
  <c r="BH1064" i="2"/>
  <c r="BG1064" i="2"/>
  <c r="BF1064" i="2"/>
  <c r="T1064" i="2"/>
  <c r="R1064" i="2"/>
  <c r="P1064" i="2"/>
  <c r="BI1062" i="2"/>
  <c r="BH1062" i="2"/>
  <c r="BG1062" i="2"/>
  <c r="BF1062" i="2"/>
  <c r="T1062" i="2"/>
  <c r="R1062" i="2"/>
  <c r="P1062" i="2"/>
  <c r="BI1057" i="2"/>
  <c r="BH1057" i="2"/>
  <c r="BG1057" i="2"/>
  <c r="BF1057" i="2"/>
  <c r="T1057" i="2"/>
  <c r="R1057" i="2"/>
  <c r="P1057" i="2"/>
  <c r="BI1053" i="2"/>
  <c r="BH1053" i="2"/>
  <c r="BG1053" i="2"/>
  <c r="BF1053" i="2"/>
  <c r="T1053" i="2"/>
  <c r="R1053" i="2"/>
  <c r="P1053" i="2"/>
  <c r="BI1044" i="2"/>
  <c r="BH1044" i="2"/>
  <c r="BG1044" i="2"/>
  <c r="BF1044" i="2"/>
  <c r="T1044" i="2"/>
  <c r="R1044" i="2"/>
  <c r="P1044" i="2"/>
  <c r="BI1037" i="2"/>
  <c r="BH1037" i="2"/>
  <c r="BG1037" i="2"/>
  <c r="BF1037" i="2"/>
  <c r="T1037" i="2"/>
  <c r="R1037" i="2"/>
  <c r="P1037" i="2"/>
  <c r="BI1031" i="2"/>
  <c r="BH1031" i="2"/>
  <c r="BG1031" i="2"/>
  <c r="BF1031" i="2"/>
  <c r="T1031" i="2"/>
  <c r="R1031" i="2"/>
  <c r="P1031" i="2"/>
  <c r="BI1021" i="2"/>
  <c r="BH1021" i="2"/>
  <c r="BG1021" i="2"/>
  <c r="BF1021" i="2"/>
  <c r="T1021" i="2"/>
  <c r="R1021" i="2"/>
  <c r="P1021" i="2"/>
  <c r="BI1018" i="2"/>
  <c r="BH1018" i="2"/>
  <c r="BG1018" i="2"/>
  <c r="BF1018" i="2"/>
  <c r="T1018" i="2"/>
  <c r="R1018" i="2"/>
  <c r="P1018" i="2"/>
  <c r="BI1017" i="2"/>
  <c r="BH1017" i="2"/>
  <c r="BG1017" i="2"/>
  <c r="BF1017" i="2"/>
  <c r="T1017" i="2"/>
  <c r="R1017" i="2"/>
  <c r="P1017" i="2"/>
  <c r="BI1010" i="2"/>
  <c r="BH1010" i="2"/>
  <c r="BG1010" i="2"/>
  <c r="BF1010" i="2"/>
  <c r="T1010" i="2"/>
  <c r="R1010" i="2"/>
  <c r="P1010" i="2"/>
  <c r="BI1003" i="2"/>
  <c r="BH1003" i="2"/>
  <c r="BG1003" i="2"/>
  <c r="BF1003" i="2"/>
  <c r="T1003" i="2"/>
  <c r="R1003" i="2"/>
  <c r="P1003" i="2"/>
  <c r="BI996" i="2"/>
  <c r="BH996" i="2"/>
  <c r="BG996" i="2"/>
  <c r="BF996" i="2"/>
  <c r="T996" i="2"/>
  <c r="R996" i="2"/>
  <c r="P996" i="2"/>
  <c r="BI992" i="2"/>
  <c r="BH992" i="2"/>
  <c r="BG992" i="2"/>
  <c r="BF992" i="2"/>
  <c r="T992" i="2"/>
  <c r="R992" i="2"/>
  <c r="P992" i="2"/>
  <c r="BI987" i="2"/>
  <c r="BH987" i="2"/>
  <c r="BG987" i="2"/>
  <c r="BF987" i="2"/>
  <c r="T987" i="2"/>
  <c r="R987" i="2"/>
  <c r="P987" i="2"/>
  <c r="BI986" i="2"/>
  <c r="BH986" i="2"/>
  <c r="BG986" i="2"/>
  <c r="BF986" i="2"/>
  <c r="T986" i="2"/>
  <c r="R986" i="2"/>
  <c r="P986" i="2"/>
  <c r="BI984" i="2"/>
  <c r="BH984" i="2"/>
  <c r="BG984" i="2"/>
  <c r="BF984" i="2"/>
  <c r="T984" i="2"/>
  <c r="R984" i="2"/>
  <c r="P984" i="2"/>
  <c r="BI983" i="2"/>
  <c r="BH983" i="2"/>
  <c r="BG983" i="2"/>
  <c r="BF983" i="2"/>
  <c r="T983" i="2"/>
  <c r="R983" i="2"/>
  <c r="P983" i="2"/>
  <c r="BI981" i="2"/>
  <c r="BH981" i="2"/>
  <c r="BG981" i="2"/>
  <c r="BF981" i="2"/>
  <c r="T981" i="2"/>
  <c r="R981" i="2"/>
  <c r="P981" i="2"/>
  <c r="BI980" i="2"/>
  <c r="BH980" i="2"/>
  <c r="BG980" i="2"/>
  <c r="BF980" i="2"/>
  <c r="T980" i="2"/>
  <c r="R980" i="2"/>
  <c r="P980" i="2"/>
  <c r="BI977" i="2"/>
  <c r="BH977" i="2"/>
  <c r="BG977" i="2"/>
  <c r="BF977" i="2"/>
  <c r="T977" i="2"/>
  <c r="R977" i="2"/>
  <c r="P977" i="2"/>
  <c r="BI976" i="2"/>
  <c r="BH976" i="2"/>
  <c r="BG976" i="2"/>
  <c r="BF976" i="2"/>
  <c r="T976" i="2"/>
  <c r="R976" i="2"/>
  <c r="P976" i="2"/>
  <c r="BI974" i="2"/>
  <c r="BH974" i="2"/>
  <c r="BG974" i="2"/>
  <c r="BF974" i="2"/>
  <c r="T974" i="2"/>
  <c r="R974" i="2"/>
  <c r="P974" i="2"/>
  <c r="BI973" i="2"/>
  <c r="BH973" i="2"/>
  <c r="BG973" i="2"/>
  <c r="BF973" i="2"/>
  <c r="T973" i="2"/>
  <c r="R973" i="2"/>
  <c r="P973" i="2"/>
  <c r="BI971" i="2"/>
  <c r="BH971" i="2"/>
  <c r="BG971" i="2"/>
  <c r="BF971" i="2"/>
  <c r="T971" i="2"/>
  <c r="R971" i="2"/>
  <c r="P971" i="2"/>
  <c r="BI967" i="2"/>
  <c r="BH967" i="2"/>
  <c r="BG967" i="2"/>
  <c r="BF967" i="2"/>
  <c r="T967" i="2"/>
  <c r="R967" i="2"/>
  <c r="P967" i="2"/>
  <c r="BI962" i="2"/>
  <c r="BH962" i="2"/>
  <c r="BG962" i="2"/>
  <c r="BF962" i="2"/>
  <c r="T962" i="2"/>
  <c r="R962" i="2"/>
  <c r="P962" i="2"/>
  <c r="BI958" i="2"/>
  <c r="BH958" i="2"/>
  <c r="BG958" i="2"/>
  <c r="BF958" i="2"/>
  <c r="T958" i="2"/>
  <c r="R958" i="2"/>
  <c r="P958" i="2"/>
  <c r="BI953" i="2"/>
  <c r="BH953" i="2"/>
  <c r="BG953" i="2"/>
  <c r="BF953" i="2"/>
  <c r="T953" i="2"/>
  <c r="R953" i="2"/>
  <c r="P953" i="2"/>
  <c r="BI948" i="2"/>
  <c r="BH948" i="2"/>
  <c r="BG948" i="2"/>
  <c r="BF948" i="2"/>
  <c r="T948" i="2"/>
  <c r="R948" i="2"/>
  <c r="P948" i="2"/>
  <c r="BI944" i="2"/>
  <c r="BH944" i="2"/>
  <c r="BG944" i="2"/>
  <c r="BF944" i="2"/>
  <c r="T944" i="2"/>
  <c r="R944" i="2"/>
  <c r="P944" i="2"/>
  <c r="BI939" i="2"/>
  <c r="BH939" i="2"/>
  <c r="BG939" i="2"/>
  <c r="BF939" i="2"/>
  <c r="T939" i="2"/>
  <c r="R939" i="2"/>
  <c r="P939" i="2"/>
  <c r="BI935" i="2"/>
  <c r="BH935" i="2"/>
  <c r="BG935" i="2"/>
  <c r="BF935" i="2"/>
  <c r="T935" i="2"/>
  <c r="R935" i="2"/>
  <c r="P935" i="2"/>
  <c r="BI931" i="2"/>
  <c r="BH931" i="2"/>
  <c r="BG931" i="2"/>
  <c r="BF931" i="2"/>
  <c r="T931" i="2"/>
  <c r="R931" i="2"/>
  <c r="P931" i="2"/>
  <c r="BI927" i="2"/>
  <c r="BH927" i="2"/>
  <c r="BG927" i="2"/>
  <c r="BF927" i="2"/>
  <c r="T927" i="2"/>
  <c r="R927" i="2"/>
  <c r="P927" i="2"/>
  <c r="BI918" i="2"/>
  <c r="BH918" i="2"/>
  <c r="BG918" i="2"/>
  <c r="BF918" i="2"/>
  <c r="T918" i="2"/>
  <c r="R918" i="2"/>
  <c r="P918" i="2"/>
  <c r="BI912" i="2"/>
  <c r="BH912" i="2"/>
  <c r="BG912" i="2"/>
  <c r="BF912" i="2"/>
  <c r="T912" i="2"/>
  <c r="R912" i="2"/>
  <c r="P912" i="2"/>
  <c r="BI905" i="2"/>
  <c r="BH905" i="2"/>
  <c r="BG905" i="2"/>
  <c r="BF905" i="2"/>
  <c r="T905" i="2"/>
  <c r="R905" i="2"/>
  <c r="P905" i="2"/>
  <c r="BI897" i="2"/>
  <c r="BH897" i="2"/>
  <c r="BG897" i="2"/>
  <c r="BF897" i="2"/>
  <c r="T897" i="2"/>
  <c r="R897" i="2"/>
  <c r="P897" i="2"/>
  <c r="BI888" i="2"/>
  <c r="BH888" i="2"/>
  <c r="BG888" i="2"/>
  <c r="BF888" i="2"/>
  <c r="T888" i="2"/>
  <c r="R888" i="2"/>
  <c r="P888" i="2"/>
  <c r="BI882" i="2"/>
  <c r="BH882" i="2"/>
  <c r="BG882" i="2"/>
  <c r="BF882" i="2"/>
  <c r="T882" i="2"/>
  <c r="R882" i="2"/>
  <c r="P882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T863" i="2" s="1"/>
  <c r="R872" i="2"/>
  <c r="R863" i="2"/>
  <c r="P872" i="2"/>
  <c r="BI864" i="2"/>
  <c r="BH864" i="2"/>
  <c r="BG864" i="2"/>
  <c r="BF864" i="2"/>
  <c r="T864" i="2"/>
  <c r="R864" i="2"/>
  <c r="P864" i="2"/>
  <c r="P863" i="2" s="1"/>
  <c r="BI861" i="2"/>
  <c r="BH861" i="2"/>
  <c r="BG861" i="2"/>
  <c r="BF861" i="2"/>
  <c r="T861" i="2"/>
  <c r="R861" i="2"/>
  <c r="P861" i="2"/>
  <c r="BI857" i="2"/>
  <c r="BH857" i="2"/>
  <c r="BG857" i="2"/>
  <c r="BF857" i="2"/>
  <c r="T857" i="2"/>
  <c r="R857" i="2"/>
  <c r="P857" i="2"/>
  <c r="BI855" i="2"/>
  <c r="BH855" i="2"/>
  <c r="BG855" i="2"/>
  <c r="BF855" i="2"/>
  <c r="T855" i="2"/>
  <c r="R855" i="2"/>
  <c r="P855" i="2"/>
  <c r="BI852" i="2"/>
  <c r="BH852" i="2"/>
  <c r="BG852" i="2"/>
  <c r="BF852" i="2"/>
  <c r="T852" i="2"/>
  <c r="R852" i="2"/>
  <c r="P852" i="2"/>
  <c r="BI816" i="2"/>
  <c r="BH816" i="2"/>
  <c r="BG816" i="2"/>
  <c r="BF816" i="2"/>
  <c r="T816" i="2"/>
  <c r="R816" i="2"/>
  <c r="P816" i="2"/>
  <c r="BI811" i="2"/>
  <c r="BH811" i="2"/>
  <c r="BG811" i="2"/>
  <c r="BF811" i="2"/>
  <c r="T811" i="2"/>
  <c r="R811" i="2"/>
  <c r="P811" i="2"/>
  <c r="BI809" i="2"/>
  <c r="BH809" i="2"/>
  <c r="BG809" i="2"/>
  <c r="BF809" i="2"/>
  <c r="T809" i="2"/>
  <c r="R809" i="2"/>
  <c r="P809" i="2"/>
  <c r="BI805" i="2"/>
  <c r="BH805" i="2"/>
  <c r="BG805" i="2"/>
  <c r="BF805" i="2"/>
  <c r="T805" i="2"/>
  <c r="R805" i="2"/>
  <c r="P805" i="2"/>
  <c r="BI803" i="2"/>
  <c r="BH803" i="2"/>
  <c r="BG803" i="2"/>
  <c r="BF803" i="2"/>
  <c r="T803" i="2"/>
  <c r="R803" i="2"/>
  <c r="P803" i="2"/>
  <c r="BI801" i="2"/>
  <c r="BH801" i="2"/>
  <c r="BG801" i="2"/>
  <c r="BF801" i="2"/>
  <c r="T801" i="2"/>
  <c r="R801" i="2"/>
  <c r="P801" i="2"/>
  <c r="BI792" i="2"/>
  <c r="BH792" i="2"/>
  <c r="BG792" i="2"/>
  <c r="BF792" i="2"/>
  <c r="T792" i="2"/>
  <c r="R792" i="2"/>
  <c r="P792" i="2"/>
  <c r="BI787" i="2"/>
  <c r="BH787" i="2"/>
  <c r="BG787" i="2"/>
  <c r="BF787" i="2"/>
  <c r="T787" i="2"/>
  <c r="R787" i="2"/>
  <c r="P787" i="2"/>
  <c r="BI781" i="2"/>
  <c r="BH781" i="2"/>
  <c r="BG781" i="2"/>
  <c r="BF781" i="2"/>
  <c r="T781" i="2"/>
  <c r="R781" i="2"/>
  <c r="P781" i="2"/>
  <c r="BI776" i="2"/>
  <c r="BH776" i="2"/>
  <c r="BG776" i="2"/>
  <c r="BF776" i="2"/>
  <c r="T776" i="2"/>
  <c r="R776" i="2"/>
  <c r="P776" i="2"/>
  <c r="BI771" i="2"/>
  <c r="BH771" i="2"/>
  <c r="BG771" i="2"/>
  <c r="BF771" i="2"/>
  <c r="T771" i="2"/>
  <c r="R771" i="2"/>
  <c r="P771" i="2"/>
  <c r="BI766" i="2"/>
  <c r="BH766" i="2"/>
  <c r="BG766" i="2"/>
  <c r="BF766" i="2"/>
  <c r="T766" i="2"/>
  <c r="R766" i="2"/>
  <c r="P766" i="2"/>
  <c r="BI763" i="2"/>
  <c r="BH763" i="2"/>
  <c r="BG763" i="2"/>
  <c r="BF763" i="2"/>
  <c r="T763" i="2"/>
  <c r="R763" i="2"/>
  <c r="P763" i="2"/>
  <c r="BI758" i="2"/>
  <c r="BH758" i="2"/>
  <c r="BG758" i="2"/>
  <c r="BF758" i="2"/>
  <c r="T758" i="2"/>
  <c r="R758" i="2"/>
  <c r="P758" i="2"/>
  <c r="BI753" i="2"/>
  <c r="BH753" i="2"/>
  <c r="BG753" i="2"/>
  <c r="BF753" i="2"/>
  <c r="T753" i="2"/>
  <c r="R753" i="2"/>
  <c r="P753" i="2"/>
  <c r="BI748" i="2"/>
  <c r="BH748" i="2"/>
  <c r="BG748" i="2"/>
  <c r="BF748" i="2"/>
  <c r="T748" i="2"/>
  <c r="R748" i="2"/>
  <c r="P748" i="2"/>
  <c r="BI743" i="2"/>
  <c r="BH743" i="2"/>
  <c r="BG743" i="2"/>
  <c r="BF743" i="2"/>
  <c r="T743" i="2"/>
  <c r="R743" i="2"/>
  <c r="P743" i="2"/>
  <c r="BI738" i="2"/>
  <c r="BH738" i="2"/>
  <c r="BG738" i="2"/>
  <c r="BF738" i="2"/>
  <c r="T738" i="2"/>
  <c r="R738" i="2"/>
  <c r="P738" i="2"/>
  <c r="BI730" i="2"/>
  <c r="BH730" i="2"/>
  <c r="BG730" i="2"/>
  <c r="BF730" i="2"/>
  <c r="T730" i="2"/>
  <c r="R730" i="2"/>
  <c r="P730" i="2"/>
  <c r="BI713" i="2"/>
  <c r="BH713" i="2"/>
  <c r="BG713" i="2"/>
  <c r="BF713" i="2"/>
  <c r="T713" i="2"/>
  <c r="R713" i="2"/>
  <c r="P713" i="2"/>
  <c r="BI710" i="2"/>
  <c r="BH710" i="2"/>
  <c r="BG710" i="2"/>
  <c r="BF710" i="2"/>
  <c r="T710" i="2"/>
  <c r="R710" i="2"/>
  <c r="P710" i="2"/>
  <c r="BI705" i="2"/>
  <c r="BH705" i="2"/>
  <c r="BG705" i="2"/>
  <c r="BF705" i="2"/>
  <c r="T705" i="2"/>
  <c r="R705" i="2"/>
  <c r="P705" i="2"/>
  <c r="BI702" i="2"/>
  <c r="BH702" i="2"/>
  <c r="BG702" i="2"/>
  <c r="BF702" i="2"/>
  <c r="T702" i="2"/>
  <c r="R702" i="2"/>
  <c r="P702" i="2"/>
  <c r="BI701" i="2"/>
  <c r="BH701" i="2"/>
  <c r="BG701" i="2"/>
  <c r="BF701" i="2"/>
  <c r="T701" i="2"/>
  <c r="R701" i="2"/>
  <c r="P701" i="2"/>
  <c r="BI699" i="2"/>
  <c r="BH699" i="2"/>
  <c r="BG699" i="2"/>
  <c r="BF699" i="2"/>
  <c r="T699" i="2"/>
  <c r="R699" i="2"/>
  <c r="P699" i="2"/>
  <c r="BI696" i="2"/>
  <c r="BH696" i="2"/>
  <c r="BG696" i="2"/>
  <c r="BF696" i="2"/>
  <c r="T696" i="2"/>
  <c r="R696" i="2"/>
  <c r="P696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88" i="2"/>
  <c r="BH688" i="2"/>
  <c r="BG688" i="2"/>
  <c r="BF688" i="2"/>
  <c r="T688" i="2"/>
  <c r="R688" i="2"/>
  <c r="P688" i="2"/>
  <c r="BI683" i="2"/>
  <c r="BH683" i="2"/>
  <c r="BG683" i="2"/>
  <c r="BF683" i="2"/>
  <c r="T683" i="2"/>
  <c r="R683" i="2"/>
  <c r="P683" i="2"/>
  <c r="BI679" i="2"/>
  <c r="BH679" i="2"/>
  <c r="BG679" i="2"/>
  <c r="BF679" i="2"/>
  <c r="T679" i="2"/>
  <c r="R679" i="2"/>
  <c r="P679" i="2"/>
  <c r="BI673" i="2"/>
  <c r="BH673" i="2"/>
  <c r="BG673" i="2"/>
  <c r="BF673" i="2"/>
  <c r="T673" i="2"/>
  <c r="R673" i="2"/>
  <c r="P673" i="2"/>
  <c r="BI669" i="2"/>
  <c r="BH669" i="2"/>
  <c r="BG669" i="2"/>
  <c r="BF669" i="2"/>
  <c r="T669" i="2"/>
  <c r="R669" i="2"/>
  <c r="P669" i="2"/>
  <c r="BI665" i="2"/>
  <c r="BH665" i="2"/>
  <c r="BG665" i="2"/>
  <c r="BF665" i="2"/>
  <c r="T665" i="2"/>
  <c r="R665" i="2"/>
  <c r="P665" i="2"/>
  <c r="BI660" i="2"/>
  <c r="BH660" i="2"/>
  <c r="BG660" i="2"/>
  <c r="BF660" i="2"/>
  <c r="T660" i="2"/>
  <c r="R660" i="2"/>
  <c r="P660" i="2"/>
  <c r="BI656" i="2"/>
  <c r="BH656" i="2"/>
  <c r="BG656" i="2"/>
  <c r="BF656" i="2"/>
  <c r="T656" i="2"/>
  <c r="R656" i="2"/>
  <c r="P656" i="2"/>
  <c r="BI651" i="2"/>
  <c r="BH651" i="2"/>
  <c r="BG651" i="2"/>
  <c r="BF651" i="2"/>
  <c r="T651" i="2"/>
  <c r="R651" i="2"/>
  <c r="P651" i="2"/>
  <c r="BI645" i="2"/>
  <c r="BH645" i="2"/>
  <c r="BG645" i="2"/>
  <c r="BF645" i="2"/>
  <c r="T645" i="2"/>
  <c r="R645" i="2"/>
  <c r="P645" i="2"/>
  <c r="BI632" i="2"/>
  <c r="BH632" i="2"/>
  <c r="BG632" i="2"/>
  <c r="BF632" i="2"/>
  <c r="T632" i="2"/>
  <c r="R632" i="2"/>
  <c r="P632" i="2"/>
  <c r="BI629" i="2"/>
  <c r="BH629" i="2"/>
  <c r="BG629" i="2"/>
  <c r="BF629" i="2"/>
  <c r="T629" i="2"/>
  <c r="R629" i="2"/>
  <c r="P629" i="2"/>
  <c r="BI621" i="2"/>
  <c r="BH621" i="2"/>
  <c r="BG621" i="2"/>
  <c r="BF621" i="2"/>
  <c r="T621" i="2"/>
  <c r="R621" i="2"/>
  <c r="P621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06" i="2"/>
  <c r="BH606" i="2"/>
  <c r="BG606" i="2"/>
  <c r="BF606" i="2"/>
  <c r="T606" i="2"/>
  <c r="R606" i="2"/>
  <c r="P606" i="2"/>
  <c r="BI600" i="2"/>
  <c r="BH600" i="2"/>
  <c r="BG600" i="2"/>
  <c r="BF600" i="2"/>
  <c r="T600" i="2"/>
  <c r="R600" i="2"/>
  <c r="P600" i="2"/>
  <c r="BI597" i="2"/>
  <c r="BH597" i="2"/>
  <c r="BG597" i="2"/>
  <c r="BF597" i="2"/>
  <c r="T597" i="2"/>
  <c r="R597" i="2"/>
  <c r="P597" i="2"/>
  <c r="BI593" i="2"/>
  <c r="BH593" i="2"/>
  <c r="BG593" i="2"/>
  <c r="BF593" i="2"/>
  <c r="T593" i="2"/>
  <c r="R593" i="2"/>
  <c r="P593" i="2"/>
  <c r="BI588" i="2"/>
  <c r="BH588" i="2"/>
  <c r="BG588" i="2"/>
  <c r="BF588" i="2"/>
  <c r="T588" i="2"/>
  <c r="R588" i="2"/>
  <c r="P588" i="2"/>
  <c r="BI584" i="2"/>
  <c r="BH584" i="2"/>
  <c r="BG584" i="2"/>
  <c r="BF584" i="2"/>
  <c r="T584" i="2"/>
  <c r="R584" i="2"/>
  <c r="P584" i="2"/>
  <c r="BI578" i="2"/>
  <c r="BH578" i="2"/>
  <c r="BG578" i="2"/>
  <c r="BF578" i="2"/>
  <c r="T578" i="2"/>
  <c r="R578" i="2"/>
  <c r="P578" i="2"/>
  <c r="BI573" i="2"/>
  <c r="BH573" i="2"/>
  <c r="BG573" i="2"/>
  <c r="BF573" i="2"/>
  <c r="T573" i="2"/>
  <c r="R573" i="2"/>
  <c r="P573" i="2"/>
  <c r="BI569" i="2"/>
  <c r="BH569" i="2"/>
  <c r="BG569" i="2"/>
  <c r="BF569" i="2"/>
  <c r="T569" i="2"/>
  <c r="R569" i="2"/>
  <c r="P569" i="2"/>
  <c r="BI563" i="2"/>
  <c r="BH563" i="2"/>
  <c r="BG563" i="2"/>
  <c r="BF563" i="2"/>
  <c r="T563" i="2"/>
  <c r="R563" i="2"/>
  <c r="P563" i="2"/>
  <c r="BI558" i="2"/>
  <c r="BH558" i="2"/>
  <c r="BG558" i="2"/>
  <c r="BF558" i="2"/>
  <c r="T558" i="2"/>
  <c r="R558" i="2"/>
  <c r="P558" i="2"/>
  <c r="BI553" i="2"/>
  <c r="BH553" i="2"/>
  <c r="BG553" i="2"/>
  <c r="BF553" i="2"/>
  <c r="T553" i="2"/>
  <c r="R553" i="2"/>
  <c r="P553" i="2"/>
  <c r="BI548" i="2"/>
  <c r="BH548" i="2"/>
  <c r="BG548" i="2"/>
  <c r="BF548" i="2"/>
  <c r="T548" i="2"/>
  <c r="R548" i="2"/>
  <c r="P548" i="2"/>
  <c r="BI543" i="2"/>
  <c r="BH543" i="2"/>
  <c r="BG543" i="2"/>
  <c r="BF543" i="2"/>
  <c r="T543" i="2"/>
  <c r="R543" i="2"/>
  <c r="P543" i="2"/>
  <c r="BI539" i="2"/>
  <c r="BH539" i="2"/>
  <c r="BG539" i="2"/>
  <c r="BF539" i="2"/>
  <c r="T539" i="2"/>
  <c r="R539" i="2"/>
  <c r="P539" i="2"/>
  <c r="BI535" i="2"/>
  <c r="BH535" i="2"/>
  <c r="BG535" i="2"/>
  <c r="BF535" i="2"/>
  <c r="T535" i="2"/>
  <c r="R535" i="2"/>
  <c r="P535" i="2"/>
  <c r="BI531" i="2"/>
  <c r="BH531" i="2"/>
  <c r="BG531" i="2"/>
  <c r="BF531" i="2"/>
  <c r="T531" i="2"/>
  <c r="R531" i="2"/>
  <c r="P531" i="2"/>
  <c r="BI526" i="2"/>
  <c r="BH526" i="2"/>
  <c r="BG526" i="2"/>
  <c r="BF526" i="2"/>
  <c r="T526" i="2"/>
  <c r="R526" i="2"/>
  <c r="P526" i="2"/>
  <c r="BI521" i="2"/>
  <c r="BH521" i="2"/>
  <c r="BG521" i="2"/>
  <c r="BF521" i="2"/>
  <c r="T521" i="2"/>
  <c r="R521" i="2"/>
  <c r="P521" i="2"/>
  <c r="BI515" i="2"/>
  <c r="BH515" i="2"/>
  <c r="BG515" i="2"/>
  <c r="BF515" i="2"/>
  <c r="T515" i="2"/>
  <c r="R515" i="2"/>
  <c r="P515" i="2"/>
  <c r="BI509" i="2"/>
  <c r="BH509" i="2"/>
  <c r="BG509" i="2"/>
  <c r="BF509" i="2"/>
  <c r="T509" i="2"/>
  <c r="R509" i="2"/>
  <c r="P509" i="2"/>
  <c r="BI506" i="2"/>
  <c r="BH506" i="2"/>
  <c r="BG506" i="2"/>
  <c r="BF506" i="2"/>
  <c r="T506" i="2"/>
  <c r="R506" i="2"/>
  <c r="P506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2" i="2"/>
  <c r="BH492" i="2"/>
  <c r="BG492" i="2"/>
  <c r="BF492" i="2"/>
  <c r="T492" i="2"/>
  <c r="R492" i="2"/>
  <c r="P492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T482" i="2" s="1"/>
  <c r="R483" i="2"/>
  <c r="R482" i="2"/>
  <c r="P483" i="2"/>
  <c r="P482" i="2"/>
  <c r="BI480" i="2"/>
  <c r="BH480" i="2"/>
  <c r="BG480" i="2"/>
  <c r="BF480" i="2"/>
  <c r="T480" i="2"/>
  <c r="R480" i="2"/>
  <c r="P480" i="2"/>
  <c r="BI478" i="2"/>
  <c r="BH478" i="2"/>
  <c r="BG478" i="2"/>
  <c r="BF478" i="2"/>
  <c r="T478" i="2"/>
  <c r="R478" i="2"/>
  <c r="P478" i="2"/>
  <c r="BI474" i="2"/>
  <c r="BH474" i="2"/>
  <c r="BG474" i="2"/>
  <c r="BF474" i="2"/>
  <c r="T474" i="2"/>
  <c r="R474" i="2"/>
  <c r="P474" i="2"/>
  <c r="BI472" i="2"/>
  <c r="BH472" i="2"/>
  <c r="BG472" i="2"/>
  <c r="BF472" i="2"/>
  <c r="T472" i="2"/>
  <c r="R472" i="2"/>
  <c r="P472" i="2"/>
  <c r="BI470" i="2"/>
  <c r="BH470" i="2"/>
  <c r="BG470" i="2"/>
  <c r="BF470" i="2"/>
  <c r="T470" i="2"/>
  <c r="R470" i="2"/>
  <c r="P470" i="2"/>
  <c r="BI467" i="2"/>
  <c r="BH467" i="2"/>
  <c r="BG467" i="2"/>
  <c r="BF467" i="2"/>
  <c r="T467" i="2"/>
  <c r="R467" i="2"/>
  <c r="P467" i="2"/>
  <c r="BI463" i="2"/>
  <c r="BH463" i="2"/>
  <c r="BG463" i="2"/>
  <c r="BF463" i="2"/>
  <c r="T463" i="2"/>
  <c r="R463" i="2"/>
  <c r="P463" i="2"/>
  <c r="BI457" i="2"/>
  <c r="BH457" i="2"/>
  <c r="BG457" i="2"/>
  <c r="BF457" i="2"/>
  <c r="T457" i="2"/>
  <c r="R457" i="2"/>
  <c r="P457" i="2"/>
  <c r="BI452" i="2"/>
  <c r="BH452" i="2"/>
  <c r="BG452" i="2"/>
  <c r="BF452" i="2"/>
  <c r="T452" i="2"/>
  <c r="R452" i="2"/>
  <c r="P452" i="2"/>
  <c r="BI447" i="2"/>
  <c r="BH447" i="2"/>
  <c r="BG447" i="2"/>
  <c r="BF447" i="2"/>
  <c r="T447" i="2"/>
  <c r="R447" i="2"/>
  <c r="P447" i="2"/>
  <c r="BI442" i="2"/>
  <c r="BH442" i="2"/>
  <c r="BG442" i="2"/>
  <c r="BF442" i="2"/>
  <c r="T442" i="2"/>
  <c r="R442" i="2"/>
  <c r="P442" i="2"/>
  <c r="BI441" i="2"/>
  <c r="BH441" i="2"/>
  <c r="BG441" i="2"/>
  <c r="BF441" i="2"/>
  <c r="T441" i="2"/>
  <c r="R441" i="2"/>
  <c r="P441" i="2"/>
  <c r="BI433" i="2"/>
  <c r="BH433" i="2"/>
  <c r="BG433" i="2"/>
  <c r="BF433" i="2"/>
  <c r="T433" i="2"/>
  <c r="R433" i="2"/>
  <c r="P433" i="2"/>
  <c r="BI428" i="2"/>
  <c r="BH428" i="2"/>
  <c r="BG428" i="2"/>
  <c r="BF428" i="2"/>
  <c r="T428" i="2"/>
  <c r="R428" i="2"/>
  <c r="P428" i="2"/>
  <c r="BI422" i="2"/>
  <c r="BH422" i="2"/>
  <c r="BG422" i="2"/>
  <c r="BF422" i="2"/>
  <c r="T422" i="2"/>
  <c r="R422" i="2"/>
  <c r="P422" i="2"/>
  <c r="BI414" i="2"/>
  <c r="BH414" i="2"/>
  <c r="BG414" i="2"/>
  <c r="BF414" i="2"/>
  <c r="T414" i="2"/>
  <c r="R414" i="2"/>
  <c r="P414" i="2"/>
  <c r="BI409" i="2"/>
  <c r="BH409" i="2"/>
  <c r="BG409" i="2"/>
  <c r="BF409" i="2"/>
  <c r="T409" i="2"/>
  <c r="R409" i="2"/>
  <c r="P409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7" i="2"/>
  <c r="BH397" i="2"/>
  <c r="BG397" i="2"/>
  <c r="BF397" i="2"/>
  <c r="T397" i="2"/>
  <c r="R397" i="2"/>
  <c r="P397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77" i="2"/>
  <c r="BH377" i="2"/>
  <c r="BG377" i="2"/>
  <c r="BF377" i="2"/>
  <c r="T377" i="2"/>
  <c r="R377" i="2"/>
  <c r="P377" i="2"/>
  <c r="BI373" i="2"/>
  <c r="BH373" i="2"/>
  <c r="BG373" i="2"/>
  <c r="BF373" i="2"/>
  <c r="T373" i="2"/>
  <c r="R373" i="2"/>
  <c r="P373" i="2"/>
  <c r="BI368" i="2"/>
  <c r="BH368" i="2"/>
  <c r="BG368" i="2"/>
  <c r="BF368" i="2"/>
  <c r="T368" i="2"/>
  <c r="R368" i="2"/>
  <c r="P368" i="2"/>
  <c r="BI364" i="2"/>
  <c r="BH364" i="2"/>
  <c r="BG364" i="2"/>
  <c r="BF364" i="2"/>
  <c r="T364" i="2"/>
  <c r="R364" i="2"/>
  <c r="P364" i="2"/>
  <c r="BI359" i="2"/>
  <c r="BH359" i="2"/>
  <c r="BG359" i="2"/>
  <c r="BF359" i="2"/>
  <c r="T359" i="2"/>
  <c r="R359" i="2"/>
  <c r="P359" i="2"/>
  <c r="BI354" i="2"/>
  <c r="BH354" i="2"/>
  <c r="BG354" i="2"/>
  <c r="BF354" i="2"/>
  <c r="T354" i="2"/>
  <c r="R354" i="2"/>
  <c r="P354" i="2"/>
  <c r="BI352" i="2"/>
  <c r="BH352" i="2"/>
  <c r="BG352" i="2"/>
  <c r="BF352" i="2"/>
  <c r="T352" i="2"/>
  <c r="R352" i="2"/>
  <c r="P352" i="2"/>
  <c r="BI348" i="2"/>
  <c r="BH348" i="2"/>
  <c r="BG348" i="2"/>
  <c r="BF348" i="2"/>
  <c r="T348" i="2"/>
  <c r="R348" i="2"/>
  <c r="P348" i="2"/>
  <c r="BI343" i="2"/>
  <c r="BH343" i="2"/>
  <c r="BG343" i="2"/>
  <c r="BF343" i="2"/>
  <c r="T343" i="2"/>
  <c r="R343" i="2"/>
  <c r="P343" i="2"/>
  <c r="BI336" i="2"/>
  <c r="BH336" i="2"/>
  <c r="BG336" i="2"/>
  <c r="BF336" i="2"/>
  <c r="T336" i="2"/>
  <c r="R336" i="2"/>
  <c r="P336" i="2"/>
  <c r="BI328" i="2"/>
  <c r="BH328" i="2"/>
  <c r="BG328" i="2"/>
  <c r="BF328" i="2"/>
  <c r="T328" i="2"/>
  <c r="R328" i="2"/>
  <c r="P328" i="2"/>
  <c r="BI318" i="2"/>
  <c r="BH318" i="2"/>
  <c r="BG318" i="2"/>
  <c r="BF318" i="2"/>
  <c r="T318" i="2"/>
  <c r="R318" i="2"/>
  <c r="P318" i="2"/>
  <c r="BI313" i="2"/>
  <c r="BH313" i="2"/>
  <c r="BG313" i="2"/>
  <c r="BF313" i="2"/>
  <c r="T313" i="2"/>
  <c r="R313" i="2"/>
  <c r="P313" i="2"/>
  <c r="BI310" i="2"/>
  <c r="BH310" i="2"/>
  <c r="BG310" i="2"/>
  <c r="BF310" i="2"/>
  <c r="T310" i="2"/>
  <c r="R310" i="2"/>
  <c r="P310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1" i="2"/>
  <c r="BH301" i="2"/>
  <c r="BG301" i="2"/>
  <c r="BF301" i="2"/>
  <c r="T301" i="2"/>
  <c r="R301" i="2"/>
  <c r="P301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82" i="2"/>
  <c r="BH282" i="2"/>
  <c r="BG282" i="2"/>
  <c r="BF282" i="2"/>
  <c r="T282" i="2"/>
  <c r="R282" i="2"/>
  <c r="P282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8" i="2"/>
  <c r="BH248" i="2"/>
  <c r="BG248" i="2"/>
  <c r="BF248" i="2"/>
  <c r="T248" i="2"/>
  <c r="R248" i="2"/>
  <c r="P248" i="2"/>
  <c r="BI234" i="2"/>
  <c r="BH234" i="2"/>
  <c r="BG234" i="2"/>
  <c r="BF234" i="2"/>
  <c r="T234" i="2"/>
  <c r="R234" i="2"/>
  <c r="P234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14" i="2"/>
  <c r="BH214" i="2"/>
  <c r="BG214" i="2"/>
  <c r="BF214" i="2"/>
  <c r="T214" i="2"/>
  <c r="R214" i="2"/>
  <c r="P214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5" i="2"/>
  <c r="BH195" i="2"/>
  <c r="BG195" i="2"/>
  <c r="BF195" i="2"/>
  <c r="T195" i="2"/>
  <c r="R195" i="2"/>
  <c r="P195" i="2"/>
  <c r="BI190" i="2"/>
  <c r="BH190" i="2"/>
  <c r="BG190" i="2"/>
  <c r="BF190" i="2"/>
  <c r="T190" i="2"/>
  <c r="R190" i="2"/>
  <c r="P190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4" i="2"/>
  <c r="BH174" i="2"/>
  <c r="BG174" i="2"/>
  <c r="BF174" i="2"/>
  <c r="T174" i="2"/>
  <c r="R174" i="2"/>
  <c r="P174" i="2"/>
  <c r="BI169" i="2"/>
  <c r="BH169" i="2"/>
  <c r="BG169" i="2"/>
  <c r="BF169" i="2"/>
  <c r="T169" i="2"/>
  <c r="R169" i="2"/>
  <c r="P169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5" i="2"/>
  <c r="BH145" i="2"/>
  <c r="BG145" i="2"/>
  <c r="BF145" i="2"/>
  <c r="T145" i="2"/>
  <c r="R145" i="2"/>
  <c r="P145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0" i="2"/>
  <c r="BH130" i="2"/>
  <c r="BG130" i="2"/>
  <c r="BF130" i="2"/>
  <c r="T130" i="2"/>
  <c r="R130" i="2"/>
  <c r="P130" i="2"/>
  <c r="BI122" i="2"/>
  <c r="BH122" i="2"/>
  <c r="BG122" i="2"/>
  <c r="BF122" i="2"/>
  <c r="T122" i="2"/>
  <c r="T121" i="2"/>
  <c r="R122" i="2"/>
  <c r="R121" i="2"/>
  <c r="P122" i="2"/>
  <c r="P121" i="2" s="1"/>
  <c r="BI119" i="2"/>
  <c r="BH119" i="2"/>
  <c r="BG119" i="2"/>
  <c r="BF119" i="2"/>
  <c r="T119" i="2"/>
  <c r="R119" i="2"/>
  <c r="P119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F98" i="2"/>
  <c r="E96" i="2"/>
  <c r="F52" i="2"/>
  <c r="E50" i="2"/>
  <c r="J24" i="2"/>
  <c r="E24" i="2"/>
  <c r="J101" i="2"/>
  <c r="J23" i="2"/>
  <c r="J21" i="2"/>
  <c r="E21" i="2"/>
  <c r="J54" i="2"/>
  <c r="J20" i="2"/>
  <c r="J18" i="2"/>
  <c r="E18" i="2"/>
  <c r="F101" i="2"/>
  <c r="J17" i="2"/>
  <c r="J15" i="2"/>
  <c r="E15" i="2"/>
  <c r="F54" i="2"/>
  <c r="J14" i="2"/>
  <c r="J12" i="2"/>
  <c r="J98" i="2"/>
  <c r="E7" i="2"/>
  <c r="E94" i="2"/>
  <c r="L50" i="1"/>
  <c r="AM50" i="1"/>
  <c r="AM49" i="1"/>
  <c r="L49" i="1"/>
  <c r="AM47" i="1"/>
  <c r="L47" i="1"/>
  <c r="L45" i="1"/>
  <c r="L44" i="1"/>
  <c r="BK261" i="2"/>
  <c r="BK318" i="2"/>
  <c r="BK385" i="2"/>
  <c r="J318" i="2"/>
  <c r="J234" i="2"/>
  <c r="BK958" i="2"/>
  <c r="J1217" i="2"/>
  <c r="J939" i="2"/>
  <c r="BK270" i="4"/>
  <c r="BK268" i="4"/>
  <c r="J179" i="5"/>
  <c r="BK196" i="6"/>
  <c r="BK227" i="6"/>
  <c r="J111" i="7"/>
  <c r="J81" i="8"/>
  <c r="J526" i="2"/>
  <c r="J470" i="2"/>
  <c r="J781" i="2"/>
  <c r="J573" i="2"/>
  <c r="BK683" i="2"/>
  <c r="J1221" i="2"/>
  <c r="J669" i="2"/>
  <c r="J177" i="3"/>
  <c r="BK126" i="3"/>
  <c r="BK194" i="4"/>
  <c r="BK192" i="4"/>
  <c r="BK158" i="4"/>
  <c r="J259" i="4"/>
  <c r="J101" i="5"/>
  <c r="BK130" i="6"/>
  <c r="BK155" i="6"/>
  <c r="BK121" i="8"/>
  <c r="BK111" i="8"/>
  <c r="BK90" i="8"/>
  <c r="J108" i="8"/>
  <c r="J87" i="8"/>
  <c r="J89" i="8"/>
  <c r="J121" i="8"/>
  <c r="J110" i="9"/>
  <c r="J927" i="2"/>
  <c r="J492" i="2"/>
  <c r="J521" i="2"/>
  <c r="BK1122" i="2"/>
  <c r="BK298" i="2"/>
  <c r="BK1018" i="2"/>
  <c r="BK558" i="2"/>
  <c r="BK237" i="3"/>
  <c r="BK230" i="4"/>
  <c r="BK174" i="4"/>
  <c r="BK261" i="4"/>
  <c r="J229" i="4"/>
  <c r="BK204" i="4"/>
  <c r="J238" i="4"/>
  <c r="BK173" i="5"/>
  <c r="J114" i="6"/>
  <c r="J271" i="6"/>
  <c r="BK124" i="8"/>
  <c r="BK106" i="9"/>
  <c r="BK98" i="10"/>
  <c r="J328" i="2"/>
  <c r="J816" i="2"/>
  <c r="BK748" i="2"/>
  <c r="BK1037" i="2"/>
  <c r="J645" i="2"/>
  <c r="BK861" i="2"/>
  <c r="J1135" i="2"/>
  <c r="J159" i="3"/>
  <c r="J201" i="3"/>
  <c r="BK170" i="4"/>
  <c r="J168" i="4"/>
  <c r="J152" i="4"/>
  <c r="J118" i="4"/>
  <c r="J176" i="4"/>
  <c r="BK143" i="5"/>
  <c r="J169" i="5"/>
  <c r="J179" i="6"/>
  <c r="BK249" i="6"/>
  <c r="J116" i="8"/>
  <c r="J373" i="2"/>
  <c r="BK1166" i="2"/>
  <c r="J195" i="3"/>
  <c r="J188" i="3"/>
  <c r="BK120" i="3"/>
  <c r="J149" i="3"/>
  <c r="BK262" i="4"/>
  <c r="BK166" i="4"/>
  <c r="J255" i="4"/>
  <c r="BK253" i="4"/>
  <c r="J211" i="4"/>
  <c r="J278" i="4"/>
  <c r="BK178" i="5"/>
  <c r="BK113" i="5"/>
  <c r="BK257" i="6"/>
  <c r="J267" i="6"/>
  <c r="J101" i="8"/>
  <c r="J98" i="9"/>
  <c r="BK645" i="2"/>
  <c r="J184" i="2"/>
  <c r="J441" i="2"/>
  <c r="J409" i="2"/>
  <c r="J119" i="2"/>
  <c r="BK140" i="2"/>
  <c r="BK1209" i="2"/>
  <c r="BK606" i="2"/>
  <c r="BK220" i="3"/>
  <c r="BK132" i="3"/>
  <c r="J117" i="4"/>
  <c r="J110" i="4"/>
  <c r="J127" i="4"/>
  <c r="J192" i="5"/>
  <c r="BK117" i="5"/>
  <c r="BK229" i="6"/>
  <c r="J143" i="6"/>
  <c r="J124" i="6"/>
  <c r="BK92" i="8"/>
  <c r="J89" i="10"/>
  <c r="J205" i="2"/>
  <c r="BK944" i="2"/>
  <c r="J1018" i="2"/>
  <c r="J1053" i="2"/>
  <c r="J600" i="2"/>
  <c r="J935" i="2"/>
  <c r="BK98" i="3"/>
  <c r="J185" i="3"/>
  <c r="BK228" i="3"/>
  <c r="BK240" i="4"/>
  <c r="BK228" i="4"/>
  <c r="BK90" i="4"/>
  <c r="BK155" i="5"/>
  <c r="BK160" i="5"/>
  <c r="BK235" i="6"/>
  <c r="BK134" i="6"/>
  <c r="J123" i="8"/>
  <c r="J113" i="9"/>
  <c r="BK665" i="2"/>
  <c r="BK441" i="2"/>
  <c r="J539" i="2"/>
  <c r="J391" i="2"/>
  <c r="J158" i="2"/>
  <c r="J383" i="2"/>
  <c r="J1188" i="2"/>
  <c r="BK124" i="3"/>
  <c r="J214" i="3"/>
  <c r="BK133" i="4"/>
  <c r="J244" i="4"/>
  <c r="J148" i="4"/>
  <c r="J208" i="4"/>
  <c r="J118" i="6"/>
  <c r="BK158" i="6"/>
  <c r="BK95" i="9"/>
  <c r="BK89" i="10"/>
  <c r="BK1066" i="2"/>
  <c r="BK584" i="2"/>
  <c r="J563" i="2"/>
  <c r="J404" i="2"/>
  <c r="BK391" i="2"/>
  <c r="BK200" i="2"/>
  <c r="BK1044" i="2"/>
  <c r="BK277" i="2"/>
  <c r="J193" i="3"/>
  <c r="BK163" i="3"/>
  <c r="J266" i="4"/>
  <c r="BK100" i="4"/>
  <c r="BK99" i="4"/>
  <c r="BK130" i="5"/>
  <c r="BK179" i="5"/>
  <c r="BK221" i="6"/>
  <c r="BK84" i="8"/>
  <c r="BK87" i="10"/>
  <c r="BK1079" i="2"/>
  <c r="J984" i="2"/>
  <c r="BK483" i="2"/>
  <c r="J855" i="2"/>
  <c r="BK354" i="2"/>
  <c r="BK981" i="2"/>
  <c r="BK90" i="3"/>
  <c r="BK110" i="3"/>
  <c r="J119" i="4"/>
  <c r="BK219" i="4"/>
  <c r="J209" i="4"/>
  <c r="J160" i="5"/>
  <c r="J260" i="6"/>
  <c r="J126" i="6"/>
  <c r="BK116" i="7"/>
  <c r="J113" i="8"/>
  <c r="BK128" i="8"/>
  <c r="BK97" i="8"/>
  <c r="J126" i="8"/>
  <c r="J97" i="8"/>
  <c r="BK129" i="8"/>
  <c r="J102" i="8"/>
  <c r="BK104" i="8"/>
  <c r="J120" i="10"/>
  <c r="BK1074" i="2"/>
  <c r="J763" i="2"/>
  <c r="J629" i="2"/>
  <c r="BK521" i="2"/>
  <c r="BK600" i="2"/>
  <c r="J472" i="2"/>
  <c r="BK205" i="3"/>
  <c r="BK226" i="3"/>
  <c r="J183" i="3"/>
  <c r="BK168" i="4"/>
  <c r="BK266" i="4"/>
  <c r="BK256" i="4"/>
  <c r="J190" i="4"/>
  <c r="J113" i="5"/>
  <c r="BK138" i="5"/>
  <c r="BK228" i="6"/>
  <c r="J194" i="6"/>
  <c r="BK119" i="8"/>
  <c r="J98" i="10"/>
  <c r="J683" i="2"/>
  <c r="BK447" i="2"/>
  <c r="J442" i="2"/>
  <c r="BK470" i="2"/>
  <c r="BK352" i="2"/>
  <c r="BK336" i="2"/>
  <c r="BK987" i="2"/>
  <c r="J90" i="3"/>
  <c r="J171" i="3"/>
  <c r="BK152" i="4"/>
  <c r="BK241" i="4"/>
  <c r="BK139" i="4"/>
  <c r="BK149" i="5"/>
  <c r="BK196" i="5"/>
  <c r="BK165" i="6"/>
  <c r="BK103" i="6"/>
  <c r="BK186" i="6"/>
  <c r="BK111" i="7"/>
  <c r="J112" i="9"/>
  <c r="BK120" i="10"/>
  <c r="BK597" i="2"/>
  <c r="J803" i="2"/>
  <c r="J1069" i="2"/>
  <c r="BK403" i="2"/>
  <c r="BK669" i="2"/>
  <c r="J122" i="2"/>
  <c r="BK328" i="2"/>
  <c r="BK506" i="2"/>
  <c r="J864" i="2"/>
  <c r="BK1217" i="2"/>
  <c r="BK701" i="2"/>
  <c r="J106" i="3"/>
  <c r="BK108" i="3"/>
  <c r="J126" i="3"/>
  <c r="J241" i="4"/>
  <c r="BK92" i="4"/>
  <c r="J248" i="4"/>
  <c r="J106" i="4"/>
  <c r="J230" i="4"/>
  <c r="BK94" i="4"/>
  <c r="BK111" i="5"/>
  <c r="J188" i="5"/>
  <c r="J242" i="6"/>
  <c r="J151" i="6"/>
  <c r="BK188" i="6"/>
  <c r="J96" i="7"/>
  <c r="BK115" i="9"/>
  <c r="BK90" i="10"/>
  <c r="J282" i="2"/>
  <c r="J1066" i="2"/>
  <c r="J1064" i="2"/>
  <c r="J1119" i="2"/>
  <c r="BK912" i="2"/>
  <c r="J414" i="2"/>
  <c r="J805" i="2"/>
  <c r="BK116" i="2"/>
  <c r="BK100" i="3"/>
  <c r="BK102" i="3"/>
  <c r="J192" i="4"/>
  <c r="J224" i="4"/>
  <c r="BK141" i="4"/>
  <c r="J143" i="5"/>
  <c r="BK167" i="5"/>
  <c r="BK153" i="6"/>
  <c r="J181" i="6"/>
  <c r="BK136" i="7"/>
  <c r="J114" i="8"/>
  <c r="BK122" i="10"/>
  <c r="BK1064" i="2"/>
  <c r="BK1119" i="2"/>
  <c r="BK660" i="2"/>
  <c r="J696" i="2"/>
  <c r="J135" i="2"/>
  <c r="BK401" i="2"/>
  <c r="BK710" i="2"/>
  <c r="J110" i="3"/>
  <c r="BK155" i="3"/>
  <c r="BK263" i="4"/>
  <c r="J251" i="4"/>
  <c r="J98" i="4"/>
  <c r="J219" i="4"/>
  <c r="BK95" i="5"/>
  <c r="BK136" i="5"/>
  <c r="J100" i="6"/>
  <c r="J98" i="6"/>
  <c r="BK100" i="8"/>
  <c r="BK102" i="10"/>
  <c r="BK692" i="2"/>
  <c r="BK397" i="2"/>
  <c r="BK313" i="2"/>
  <c r="BK531" i="2"/>
  <c r="J509" i="2"/>
  <c r="BK282" i="2"/>
  <c r="BK695" i="2"/>
  <c r="J179" i="3"/>
  <c r="BK145" i="3"/>
  <c r="J268" i="4"/>
  <c r="J172" i="4"/>
  <c r="J115" i="4"/>
  <c r="BK182" i="6"/>
  <c r="BK132" i="7"/>
  <c r="J105" i="9"/>
  <c r="J433" i="2"/>
  <c r="BK1062" i="2"/>
  <c r="J897" i="2"/>
  <c r="J660" i="2"/>
  <c r="BK472" i="2"/>
  <c r="J277" i="2"/>
  <c r="BK526" i="2"/>
  <c r="J165" i="3"/>
  <c r="J124" i="3"/>
  <c r="BK238" i="3"/>
  <c r="J243" i="4"/>
  <c r="BK162" i="4"/>
  <c r="J131" i="4"/>
  <c r="J222" i="4"/>
  <c r="BK92" i="5"/>
  <c r="BK124" i="6"/>
  <c r="J188" i="6"/>
  <c r="BK109" i="7"/>
  <c r="BK87" i="9"/>
  <c r="J1115" i="2"/>
  <c r="J336" i="2"/>
  <c r="J500" i="2"/>
  <c r="BK368" i="2"/>
  <c r="BK962" i="2"/>
  <c r="BK897" i="2"/>
  <c r="J141" i="3"/>
  <c r="J181" i="3"/>
  <c r="BK239" i="3"/>
  <c r="BK96" i="4"/>
  <c r="BK176" i="4"/>
  <c r="J150" i="4"/>
  <c r="BK90" i="5"/>
  <c r="J163" i="5"/>
  <c r="BK207" i="6"/>
  <c r="BK233" i="6"/>
  <c r="BK118" i="8"/>
  <c r="BK95" i="8"/>
  <c r="BK112" i="8"/>
  <c r="BK89" i="8"/>
  <c r="J111" i="8"/>
  <c r="BK80" i="8"/>
  <c r="J105" i="8"/>
  <c r="J84" i="8"/>
  <c r="BK702" i="2"/>
  <c r="J665" i="2"/>
  <c r="J632" i="2"/>
  <c r="J304" i="2"/>
  <c r="J169" i="2"/>
  <c r="J301" i="2"/>
  <c r="BK114" i="2"/>
  <c r="J359" i="2"/>
  <c r="J102" i="3"/>
  <c r="J100" i="3"/>
  <c r="J258" i="4"/>
  <c r="BK114" i="4"/>
  <c r="BK215" i="4"/>
  <c r="J231" i="4"/>
  <c r="BK106" i="4"/>
  <c r="BK101" i="5"/>
  <c r="J117" i="5"/>
  <c r="J218" i="6"/>
  <c r="BK175" i="6"/>
  <c r="BK138" i="7"/>
  <c r="BK115" i="10"/>
  <c r="BK1057" i="2"/>
  <c r="BK974" i="2"/>
  <c r="BK107" i="2"/>
  <c r="BK939" i="2"/>
  <c r="J606" i="2"/>
  <c r="J980" i="2"/>
  <c r="BK621" i="2"/>
  <c r="BK766" i="2"/>
  <c r="J91" i="3"/>
  <c r="J98" i="3"/>
  <c r="BK202" i="4"/>
  <c r="J113" i="4"/>
  <c r="BK212" i="4"/>
  <c r="J105" i="4"/>
  <c r="BK171" i="5"/>
  <c r="J140" i="5"/>
  <c r="J212" i="6"/>
  <c r="BK141" i="7"/>
  <c r="BK82" i="8"/>
  <c r="J94" i="9"/>
  <c r="BK100" i="10"/>
  <c r="J713" i="2"/>
  <c r="BK1003" i="2"/>
  <c r="BK553" i="2"/>
  <c r="BK452" i="2"/>
  <c r="J480" i="2"/>
  <c r="BK1157" i="2"/>
  <c r="J578" i="2"/>
  <c r="J138" i="3"/>
  <c r="BK222" i="3"/>
  <c r="BK278" i="4"/>
  <c r="J178" i="4"/>
  <c r="J120" i="4"/>
  <c r="J170" i="4"/>
  <c r="BK216" i="4"/>
  <c r="BK135" i="4"/>
  <c r="BK227" i="4"/>
  <c r="J99" i="5"/>
  <c r="BK185" i="6"/>
  <c r="BK190" i="6"/>
  <c r="J110" i="6"/>
  <c r="J104" i="8"/>
  <c r="BK100" i="9"/>
  <c r="J743" i="2"/>
  <c r="J377" i="2"/>
  <c r="BK699" i="2"/>
  <c r="J656" i="2"/>
  <c r="BK980" i="2"/>
  <c r="J1062" i="2"/>
  <c r="J588" i="2"/>
  <c r="J967" i="2"/>
  <c r="J120" i="3"/>
  <c r="J233" i="3"/>
  <c r="BK185" i="3"/>
  <c r="BK276" i="4"/>
  <c r="J213" i="4"/>
  <c r="BK233" i="4"/>
  <c r="J215" i="4"/>
  <c r="J158" i="5"/>
  <c r="J136" i="5"/>
  <c r="BK194" i="6"/>
  <c r="BK128" i="6"/>
  <c r="J109" i="7"/>
  <c r="J115" i="9"/>
  <c r="J981" i="2"/>
  <c r="BK776" i="2"/>
  <c r="BK651" i="2"/>
  <c r="J364" i="2"/>
  <c r="J348" i="2"/>
  <c r="J987" i="2"/>
  <c r="BK996" i="2"/>
  <c r="BK192" i="3"/>
  <c r="J231" i="3"/>
  <c r="BK188" i="3"/>
  <c r="J188" i="4"/>
  <c r="J263" i="4"/>
  <c r="BK137" i="4"/>
  <c r="J216" i="4"/>
  <c r="J149" i="5"/>
  <c r="BK97" i="5"/>
  <c r="BK205" i="6"/>
  <c r="BK124" i="7"/>
  <c r="J124" i="8"/>
  <c r="J1093" i="2"/>
  <c r="BK301" i="2"/>
  <c r="BK986" i="2"/>
  <c r="J944" i="2"/>
  <c r="BK816" i="2"/>
  <c r="J130" i="2"/>
  <c r="BK588" i="2"/>
  <c r="J130" i="3"/>
  <c r="BK233" i="3"/>
  <c r="BK107" i="4"/>
  <c r="BK160" i="4"/>
  <c r="BK196" i="4"/>
  <c r="BK259" i="4"/>
  <c r="BK217" i="6"/>
  <c r="J91" i="8"/>
  <c r="BK111" i="10"/>
  <c r="J1152" i="2"/>
  <c r="BK1093" i="2"/>
  <c r="J273" i="2"/>
  <c r="BK1097" i="2"/>
  <c r="BK1152" i="2"/>
  <c r="J1079" i="2"/>
  <c r="J1163" i="2"/>
  <c r="J238" i="3"/>
  <c r="BK106" i="3"/>
  <c r="J145" i="3"/>
  <c r="BK203" i="3"/>
  <c r="BK148" i="4"/>
  <c r="J233" i="4"/>
  <c r="BK231" i="4"/>
  <c r="J249" i="4"/>
  <c r="J138" i="5"/>
  <c r="BK105" i="5"/>
  <c r="J227" i="6"/>
  <c r="BK151" i="6"/>
  <c r="J107" i="8"/>
  <c r="J89" i="9"/>
  <c r="J699" i="2"/>
  <c r="BK632" i="2"/>
  <c r="J738" i="2"/>
  <c r="BK348" i="2"/>
  <c r="BK509" i="2"/>
  <c r="BK409" i="2"/>
  <c r="J145" i="2"/>
  <c r="J1166" i="2"/>
  <c r="J261" i="2"/>
  <c r="J216" i="3"/>
  <c r="BK159" i="3"/>
  <c r="BK244" i="4"/>
  <c r="J234" i="4"/>
  <c r="BK243" i="4"/>
  <c r="J247" i="4"/>
  <c r="J102" i="4"/>
  <c r="BK122" i="5"/>
  <c r="J138" i="6"/>
  <c r="BK126" i="6"/>
  <c r="J182" i="6"/>
  <c r="BK117" i="8"/>
  <c r="J99" i="8"/>
  <c r="J119" i="8"/>
  <c r="BK99" i="8"/>
  <c r="J118" i="8"/>
  <c r="BK96" i="8"/>
  <c r="J127" i="8"/>
  <c r="J100" i="8"/>
  <c r="BK108" i="9"/>
  <c r="J992" i="2"/>
  <c r="BK295" i="2"/>
  <c r="J295" i="2"/>
  <c r="BK953" i="2"/>
  <c r="J401" i="2"/>
  <c r="BK130" i="2"/>
  <c r="BK1163" i="2"/>
  <c r="J155" i="3"/>
  <c r="J147" i="3"/>
  <c r="BK252" i="4"/>
  <c r="J228" i="4"/>
  <c r="J112" i="4"/>
  <c r="J240" i="4"/>
  <c r="J97" i="4"/>
  <c r="BK118" i="4"/>
  <c r="J173" i="5"/>
  <c r="BK197" i="6"/>
  <c r="BK202" i="6"/>
  <c r="J113" i="7"/>
  <c r="J112" i="8"/>
  <c r="BK88" i="10"/>
  <c r="BK163" i="2"/>
  <c r="J224" i="2"/>
  <c r="BK304" i="2"/>
  <c r="J1157" i="2"/>
  <c r="J787" i="2"/>
  <c r="BK158" i="2"/>
  <c r="BK918" i="2"/>
  <c r="J209" i="3"/>
  <c r="J173" i="3"/>
  <c r="J92" i="4"/>
  <c r="BK274" i="4"/>
  <c r="BK251" i="4"/>
  <c r="BK188" i="5"/>
  <c r="J130" i="5"/>
  <c r="J229" i="6"/>
  <c r="J197" i="6"/>
  <c r="J134" i="6"/>
  <c r="J169" i="3"/>
  <c r="BK129" i="4"/>
  <c r="J221" i="4"/>
  <c r="J194" i="4"/>
  <c r="J145" i="4"/>
  <c r="J239" i="4"/>
  <c r="J186" i="5"/>
  <c r="J128" i="5"/>
  <c r="J233" i="6"/>
  <c r="J204" i="6"/>
  <c r="BK108" i="8"/>
  <c r="J100" i="10"/>
  <c r="J535" i="2"/>
  <c r="BK1115" i="2"/>
  <c r="BK497" i="2"/>
  <c r="J478" i="2"/>
  <c r="J986" i="2"/>
  <c r="BK1199" i="2"/>
  <c r="J354" i="2"/>
  <c r="BK147" i="3"/>
  <c r="J270" i="4"/>
  <c r="J139" i="4"/>
  <c r="J256" i="4"/>
  <c r="J101" i="4"/>
  <c r="J125" i="4"/>
  <c r="J111" i="5"/>
  <c r="J228" i="6"/>
  <c r="BK204" i="6"/>
  <c r="BK87" i="8"/>
  <c r="J569" i="2"/>
  <c r="J1044" i="2"/>
  <c r="J977" i="2"/>
  <c r="J905" i="2"/>
  <c r="J313" i="2"/>
  <c r="BK1219" i="2"/>
  <c r="J190" i="3"/>
  <c r="J93" i="3"/>
  <c r="BK104" i="4"/>
  <c r="J182" i="4"/>
  <c r="J116" i="4"/>
  <c r="J166" i="4"/>
  <c r="BK190" i="5"/>
  <c r="J92" i="5"/>
  <c r="J196" i="6"/>
  <c r="J119" i="7"/>
  <c r="BK112" i="9"/>
  <c r="BK467" i="2"/>
  <c r="BK500" i="2"/>
  <c r="BK214" i="2"/>
  <c r="J1057" i="2"/>
  <c r="BK399" i="2"/>
  <c r="BK310" i="2"/>
  <c r="BK1212" i="2"/>
  <c r="J218" i="3"/>
  <c r="BK201" i="3"/>
  <c r="J207" i="3"/>
  <c r="J252" i="4"/>
  <c r="J250" i="4"/>
  <c r="J114" i="4"/>
  <c r="J133" i="4"/>
  <c r="BK255" i="4"/>
  <c r="BK114" i="6"/>
  <c r="BK90" i="7"/>
  <c r="J111" i="10"/>
  <c r="BK1017" i="2"/>
  <c r="J705" i="2"/>
  <c r="J235" i="3"/>
  <c r="BK225" i="4"/>
  <c r="BK182" i="4"/>
  <c r="J205" i="4"/>
  <c r="BK206" i="4"/>
  <c r="BK103" i="5"/>
  <c r="J134" i="5"/>
  <c r="BK179" i="6"/>
  <c r="J130" i="6"/>
  <c r="J96" i="8"/>
  <c r="J88" i="10"/>
  <c r="BK179" i="2"/>
  <c r="J112" i="2"/>
  <c r="J229" i="2"/>
  <c r="BK852" i="2"/>
  <c r="BK1084" i="2"/>
  <c r="J584" i="2"/>
  <c r="J199" i="3"/>
  <c r="BK193" i="3"/>
  <c r="BK150" i="4"/>
  <c r="BK109" i="4"/>
  <c r="J260" i="4"/>
  <c r="BK172" i="4"/>
  <c r="J176" i="5"/>
  <c r="BK216" i="6"/>
  <c r="J193" i="6"/>
  <c r="BK130" i="7"/>
  <c r="BK101" i="8"/>
  <c r="J125" i="8"/>
  <c r="J94" i="8"/>
  <c r="J115" i="8"/>
  <c r="BK86" i="8"/>
  <c r="BK122" i="8"/>
  <c r="BK98" i="8"/>
  <c r="BK107" i="10"/>
  <c r="BK122" i="2"/>
  <c r="J1084" i="2"/>
  <c r="BK184" i="2"/>
  <c r="J1021" i="2"/>
  <c r="J487" i="2"/>
  <c r="J248" i="2"/>
  <c r="BK971" i="2"/>
  <c r="BK149" i="3"/>
  <c r="J163" i="3"/>
  <c r="BK164" i="4"/>
  <c r="BK254" i="4"/>
  <c r="J121" i="4"/>
  <c r="BK213" i="4"/>
  <c r="J264" i="4"/>
  <c r="BK145" i="5"/>
  <c r="BK256" i="6"/>
  <c r="J205" i="6"/>
  <c r="J165" i="6"/>
  <c r="J90" i="7"/>
  <c r="J100" i="9"/>
  <c r="J958" i="2"/>
  <c r="J548" i="2"/>
  <c r="J593" i="2"/>
  <c r="BK257" i="2"/>
  <c r="BK205" i="2"/>
  <c r="J1037" i="2"/>
  <c r="J1223" i="2"/>
  <c r="BK229" i="2"/>
  <c r="BK171" i="3"/>
  <c r="J276" i="4"/>
  <c r="BK111" i="4"/>
  <c r="BK208" i="4"/>
  <c r="J183" i="5"/>
  <c r="J216" i="6"/>
  <c r="J213" i="6"/>
  <c r="J161" i="6"/>
  <c r="J86" i="8"/>
  <c r="BK89" i="9"/>
  <c r="J973" i="2"/>
  <c r="J497" i="2"/>
  <c r="BK143" i="6"/>
  <c r="BK105" i="8"/>
  <c r="J102" i="10"/>
  <c r="BK480" i="2"/>
  <c r="BK872" i="2"/>
  <c r="BK805" i="2"/>
  <c r="J695" i="2"/>
  <c r="J553" i="2"/>
  <c r="BK1221" i="2"/>
  <c r="BK190" i="3"/>
  <c r="BK207" i="3"/>
  <c r="J175" i="3"/>
  <c r="BK229" i="4"/>
  <c r="BK180" i="4"/>
  <c r="BK249" i="4"/>
  <c r="BK99" i="5"/>
  <c r="J196" i="5"/>
  <c r="BK100" i="6"/>
  <c r="J124" i="7"/>
  <c r="BK123" i="8"/>
  <c r="J87" i="9"/>
  <c r="J457" i="2"/>
  <c r="BK234" i="2"/>
  <c r="J298" i="2"/>
  <c r="J214" i="2"/>
  <c r="J688" i="2"/>
  <c r="J1209" i="2"/>
  <c r="BK383" i="2"/>
  <c r="J112" i="3"/>
  <c r="BK138" i="3"/>
  <c r="J184" i="4"/>
  <c r="BK245" i="4"/>
  <c r="BK156" i="4"/>
  <c r="J147" i="5"/>
  <c r="J158" i="6"/>
  <c r="BK201" i="6"/>
  <c r="BK125" i="8"/>
  <c r="BK113" i="9"/>
  <c r="J90" i="10"/>
  <c r="BK119" i="2"/>
  <c r="J679" i="2"/>
  <c r="BK578" i="2"/>
  <c r="BK781" i="2"/>
  <c r="J692" i="2"/>
  <c r="J506" i="2"/>
  <c r="J912" i="2"/>
  <c r="BK210" i="3"/>
  <c r="BK141" i="3"/>
  <c r="BK121" i="4"/>
  <c r="BK190" i="4"/>
  <c r="J236" i="4"/>
  <c r="BK261" i="6"/>
  <c r="BK108" i="6"/>
  <c r="BK101" i="7"/>
  <c r="BK98" i="9"/>
  <c r="BK809" i="2"/>
  <c r="J872" i="2"/>
  <c r="J753" i="2"/>
  <c r="BK474" i="2"/>
  <c r="J153" i="2"/>
  <c r="BK543" i="2"/>
  <c r="J710" i="2"/>
  <c r="J531" i="2"/>
  <c r="BK1223" i="2"/>
  <c r="BK688" i="2"/>
  <c r="J210" i="3"/>
  <c r="BK218" i="3"/>
  <c r="BK130" i="3"/>
  <c r="BK120" i="4"/>
  <c r="BK236" i="4"/>
  <c r="J141" i="4"/>
  <c r="BK250" i="4"/>
  <c r="J103" i="4"/>
  <c r="BK183" i="5"/>
  <c r="BK264" i="6"/>
  <c r="J175" i="6"/>
  <c r="BK119" i="7"/>
  <c r="BK106" i="8"/>
  <c r="J126" i="10"/>
  <c r="J403" i="2"/>
  <c r="BK273" i="2"/>
  <c r="BK984" i="2"/>
  <c r="J1088" i="2"/>
  <c r="J1097" i="2"/>
  <c r="J257" i="2"/>
  <c r="BK1200" i="2"/>
  <c r="J758" i="2"/>
  <c r="J92" i="3"/>
  <c r="J132" i="3"/>
  <c r="J96" i="3"/>
  <c r="J204" i="4"/>
  <c r="J108" i="4"/>
  <c r="BK112" i="4"/>
  <c r="BK169" i="5"/>
  <c r="BK163" i="5"/>
  <c r="J249" i="6"/>
  <c r="J257" i="6"/>
  <c r="BK83" i="8"/>
  <c r="J106" i="8"/>
  <c r="BK107" i="8"/>
  <c r="J90" i="8"/>
  <c r="J110" i="8"/>
  <c r="J83" i="8"/>
  <c r="BK110" i="8"/>
  <c r="J129" i="8"/>
  <c r="BK92" i="9"/>
  <c r="J452" i="2"/>
  <c r="J352" i="2"/>
  <c r="BK753" i="2"/>
  <c r="J931" i="2"/>
  <c r="BK705" i="2"/>
  <c r="J1219" i="2"/>
  <c r="BK875" i="2"/>
  <c r="BK173" i="3"/>
  <c r="BK214" i="3"/>
  <c r="J109" i="4"/>
  <c r="J158" i="4"/>
  <c r="J162" i="4"/>
  <c r="J223" i="4"/>
  <c r="J137" i="4"/>
  <c r="J105" i="5"/>
  <c r="BK132" i="5"/>
  <c r="J235" i="6"/>
  <c r="J108" i="6"/>
  <c r="J141" i="7"/>
  <c r="J98" i="8"/>
  <c r="J122" i="10"/>
  <c r="BK787" i="2"/>
  <c r="J974" i="2"/>
  <c r="BK948" i="2"/>
  <c r="BK1159" i="2"/>
  <c r="J1212" i="2"/>
  <c r="BK428" i="2"/>
  <c r="J205" i="3"/>
  <c r="J108" i="3"/>
  <c r="J246" i="4"/>
  <c r="BK220" i="4"/>
  <c r="BK103" i="4"/>
  <c r="J96" i="4"/>
  <c r="J261" i="4"/>
  <c r="BK134" i="5"/>
  <c r="J155" i="6"/>
  <c r="BK110" i="6"/>
  <c r="BK98" i="6"/>
  <c r="BK113" i="8"/>
  <c r="BK93" i="8"/>
  <c r="J107" i="10"/>
  <c r="J1148" i="2"/>
  <c r="BK1088" i="2"/>
  <c r="BK153" i="2"/>
  <c r="BK569" i="2"/>
  <c r="BK803" i="2"/>
  <c r="J428" i="2"/>
  <c r="BK1069" i="2"/>
  <c r="J613" i="2"/>
  <c r="BK457" i="2"/>
  <c r="BK758" i="2"/>
  <c r="BK364" i="2"/>
  <c r="J701" i="2"/>
  <c r="J1205" i="2"/>
  <c r="J857" i="2"/>
  <c r="BK195" i="2"/>
  <c r="BK175" i="3"/>
  <c r="BK179" i="3"/>
  <c r="BK127" i="4"/>
  <c r="BK209" i="4"/>
  <c r="J107" i="4"/>
  <c r="J232" i="4"/>
  <c r="BK184" i="4"/>
  <c r="J262" i="4"/>
  <c r="BK151" i="5"/>
  <c r="J178" i="5"/>
  <c r="BK243" i="6"/>
  <c r="J186" i="6"/>
  <c r="BK255" i="6"/>
  <c r="BK97" i="9"/>
  <c r="BK92" i="10"/>
  <c r="BK307" i="2"/>
  <c r="BK535" i="2"/>
  <c r="J190" i="2"/>
  <c r="BK359" i="2"/>
  <c r="BK738" i="2"/>
  <c r="J702" i="2"/>
  <c r="BK153" i="3"/>
  <c r="BK183" i="3"/>
  <c r="BK238" i="4"/>
  <c r="BK105" i="4"/>
  <c r="BK186" i="4"/>
  <c r="J245" i="4"/>
  <c r="BK194" i="5"/>
  <c r="J207" i="6"/>
  <c r="BK118" i="6"/>
  <c r="BK267" i="6"/>
  <c r="BK114" i="8"/>
  <c r="BK94" i="9"/>
  <c r="BK593" i="2"/>
  <c r="J474" i="2"/>
  <c r="J447" i="2"/>
  <c r="J558" i="2"/>
  <c r="J852" i="2"/>
  <c r="BK1188" i="2"/>
  <c r="BK169" i="3"/>
  <c r="BK112" i="3"/>
  <c r="BK188" i="4"/>
  <c r="J104" i="4"/>
  <c r="BK97" i="4"/>
  <c r="J194" i="5"/>
  <c r="BK181" i="6"/>
  <c r="J185" i="6"/>
  <c r="BK113" i="7"/>
  <c r="J108" i="9"/>
  <c r="J103" i="10"/>
  <c r="J792" i="2"/>
  <c r="J996" i="2"/>
  <c r="J179" i="2"/>
  <c r="J1017" i="2"/>
  <c r="BK1135" i="2"/>
  <c r="BK976" i="2"/>
  <c r="BK224" i="2"/>
  <c r="J88" i="3"/>
  <c r="J239" i="3"/>
  <c r="BK88" i="4"/>
  <c r="J272" i="4"/>
  <c r="BK119" i="4"/>
  <c r="J155" i="5"/>
  <c r="BK153" i="5"/>
  <c r="J171" i="5"/>
  <c r="J165" i="5"/>
  <c r="BK120" i="5"/>
  <c r="J246" i="6"/>
  <c r="BK96" i="6"/>
  <c r="BK245" i="6"/>
  <c r="J221" i="6"/>
  <c r="J261" i="6"/>
  <c r="J122" i="8"/>
  <c r="BK103" i="10"/>
  <c r="BK539" i="2"/>
  <c r="BK927" i="2"/>
  <c r="J673" i="2"/>
  <c r="J976" i="2"/>
  <c r="J861" i="2"/>
  <c r="BK713" i="2"/>
  <c r="J1200" i="2"/>
  <c r="BK771" i="2"/>
  <c r="J143" i="3"/>
  <c r="BK93" i="3"/>
  <c r="BK258" i="4"/>
  <c r="BK102" i="4"/>
  <c r="J200" i="4"/>
  <c r="BK226" i="4"/>
  <c r="BK158" i="5"/>
  <c r="J122" i="5"/>
  <c r="J252" i="6"/>
  <c r="J245" i="6"/>
  <c r="BK96" i="7"/>
  <c r="J95" i="9"/>
  <c r="BK97" i="10"/>
  <c r="BK801" i="2"/>
  <c r="J882" i="2"/>
  <c r="J200" i="2"/>
  <c r="BK190" i="2"/>
  <c r="J543" i="2"/>
  <c r="BK422" i="2"/>
  <c r="J1122" i="2"/>
  <c r="BK212" i="3"/>
  <c r="J228" i="3"/>
  <c r="J136" i="3"/>
  <c r="BK116" i="4"/>
  <c r="J254" i="4"/>
  <c r="J135" i="4"/>
  <c r="J90" i="4"/>
  <c r="BK124" i="5"/>
  <c r="J151" i="5"/>
  <c r="J255" i="6"/>
  <c r="J116" i="7"/>
  <c r="BK116" i="8"/>
  <c r="J92" i="8"/>
  <c r="BK109" i="8"/>
  <c r="J93" i="8"/>
  <c r="J103" i="8"/>
  <c r="J85" i="8"/>
  <c r="J117" i="8"/>
  <c r="BK115" i="8"/>
  <c r="J115" i="10"/>
  <c r="BK811" i="2"/>
  <c r="BK977" i="2"/>
  <c r="J422" i="2"/>
  <c r="J616" i="2"/>
  <c r="J1074" i="2"/>
  <c r="J811" i="2"/>
  <c r="J1031" i="2"/>
  <c r="BK91" i="3"/>
  <c r="BK128" i="3"/>
  <c r="BK88" i="3"/>
  <c r="BK113" i="4"/>
  <c r="BK247" i="4"/>
  <c r="J111" i="4"/>
  <c r="J160" i="4"/>
  <c r="J226" i="4"/>
  <c r="BK176" i="5"/>
  <c r="J132" i="5"/>
  <c r="J96" i="6"/>
  <c r="J234" i="6"/>
  <c r="BK88" i="8"/>
  <c r="BK104" i="9"/>
  <c r="J483" i="2"/>
  <c r="BK463" i="2"/>
  <c r="BK515" i="2"/>
  <c r="BK377" i="2"/>
  <c r="BK1161" i="2"/>
  <c r="J1199" i="2"/>
  <c r="BK616" i="2"/>
  <c r="BK197" i="3"/>
  <c r="BK143" i="3"/>
  <c r="J235" i="4"/>
  <c r="J274" i="4"/>
  <c r="BK224" i="4"/>
  <c r="J103" i="5"/>
  <c r="J310" i="2"/>
  <c r="BK855" i="2"/>
  <c r="BK248" i="2"/>
  <c r="J307" i="2"/>
  <c r="BK864" i="2"/>
  <c r="J107" i="2"/>
  <c r="BK629" i="2"/>
  <c r="BK145" i="2"/>
  <c r="BK112" i="2"/>
  <c r="J1003" i="2"/>
  <c r="BK195" i="3"/>
  <c r="BK235" i="3"/>
  <c r="BK116" i="3"/>
  <c r="J212" i="4"/>
  <c r="BK235" i="4"/>
  <c r="J186" i="4"/>
  <c r="J129" i="4"/>
  <c r="BK242" i="4"/>
  <c r="BK101" i="4"/>
  <c r="BK115" i="4"/>
  <c r="J124" i="5"/>
  <c r="J170" i="6"/>
  <c r="J153" i="6"/>
  <c r="J138" i="7"/>
  <c r="BK127" i="8"/>
  <c r="J92" i="9"/>
  <c r="AS54" i="1"/>
  <c r="J748" i="2"/>
  <c r="BK1053" i="2"/>
  <c r="J203" i="3"/>
  <c r="J116" i="3"/>
  <c r="J198" i="4"/>
  <c r="J154" i="4"/>
  <c r="BK145" i="4"/>
  <c r="BK232" i="4"/>
  <c r="BK186" i="5"/>
  <c r="J103" i="6"/>
  <c r="BK212" i="6"/>
  <c r="BK213" i="6"/>
  <c r="J120" i="8"/>
  <c r="BK126" i="10"/>
  <c r="J875" i="2"/>
  <c r="J771" i="2"/>
  <c r="J888" i="2"/>
  <c r="BK433" i="2"/>
  <c r="BK573" i="2"/>
  <c r="J174" i="2"/>
  <c r="J597" i="2"/>
  <c r="BK136" i="3"/>
  <c r="J197" i="3"/>
  <c r="BK110" i="4"/>
  <c r="BK125" i="4"/>
  <c r="J174" i="4"/>
  <c r="BK248" i="4"/>
  <c r="BK107" i="5"/>
  <c r="J264" i="6"/>
  <c r="J82" i="8"/>
  <c r="J97" i="10"/>
  <c r="BK373" i="2"/>
  <c r="BK135" i="2"/>
  <c r="BK931" i="2"/>
  <c r="BK1010" i="2"/>
  <c r="BK1148" i="2"/>
  <c r="BK673" i="2"/>
  <c r="J1010" i="2"/>
  <c r="J237" i="3"/>
  <c r="BK96" i="3"/>
  <c r="BK165" i="3"/>
  <c r="BK222" i="4"/>
  <c r="BK205" i="4"/>
  <c r="J242" i="4"/>
  <c r="J196" i="4"/>
  <c r="BK147" i="5"/>
  <c r="J97" i="5"/>
  <c r="BK165" i="5"/>
  <c r="J95" i="5"/>
  <c r="J90" i="5"/>
  <c r="J120" i="5"/>
  <c r="BK193" i="6"/>
  <c r="J217" i="6"/>
  <c r="J128" i="6"/>
  <c r="BK170" i="6"/>
  <c r="J132" i="7"/>
  <c r="BK120" i="8"/>
  <c r="J87" i="10"/>
  <c r="BK656" i="2"/>
  <c r="J467" i="2"/>
  <c r="BK1031" i="2"/>
  <c r="J809" i="2"/>
  <c r="BK613" i="2"/>
  <c r="J397" i="2"/>
  <c r="BK992" i="2"/>
  <c r="BK134" i="3"/>
  <c r="BK177" i="3"/>
  <c r="J128" i="3"/>
  <c r="BK200" i="4"/>
  <c r="BK117" i="4"/>
  <c r="J156" i="4"/>
  <c r="BK123" i="4"/>
  <c r="BK192" i="5"/>
  <c r="BK252" i="6"/>
  <c r="BK161" i="6"/>
  <c r="J243" i="6"/>
  <c r="BK85" i="8"/>
  <c r="BK105" i="9"/>
  <c r="J953" i="2"/>
  <c r="BK763" i="2"/>
  <c r="J343" i="2"/>
  <c r="BK967" i="2"/>
  <c r="BK696" i="2"/>
  <c r="BK442" i="2"/>
  <c r="J153" i="3"/>
  <c r="BK181" i="3"/>
  <c r="BK260" i="4"/>
  <c r="J164" i="4"/>
  <c r="J220" i="4"/>
  <c r="J225" i="4"/>
  <c r="J202" i="6"/>
  <c r="BK218" i="6"/>
  <c r="BK271" i="6"/>
  <c r="J109" i="8"/>
  <c r="BK81" i="8"/>
  <c r="BK102" i="8"/>
  <c r="J80" i="8"/>
  <c r="BK91" i="8"/>
  <c r="J128" i="8"/>
  <c r="J95" i="8"/>
  <c r="J106" i="9"/>
  <c r="BK548" i="2"/>
  <c r="J766" i="2"/>
  <c r="BK404" i="2"/>
  <c r="BK743" i="2"/>
  <c r="BK882" i="2"/>
  <c r="BK1205" i="2"/>
  <c r="J621" i="2"/>
  <c r="BK209" i="3"/>
  <c r="BK231" i="3"/>
  <c r="BK221" i="4"/>
  <c r="J206" i="4"/>
  <c r="BK198" i="4"/>
  <c r="J88" i="4"/>
  <c r="J180" i="4"/>
  <c r="J190" i="5"/>
  <c r="J99" i="6"/>
  <c r="BK99" i="6"/>
  <c r="BK126" i="8"/>
  <c r="J97" i="9"/>
  <c r="J651" i="2"/>
  <c r="BK343" i="2"/>
  <c r="BK169" i="2"/>
  <c r="J801" i="2"/>
  <c r="BK492" i="2"/>
  <c r="J463" i="2"/>
  <c r="J222" i="3"/>
  <c r="BK92" i="3"/>
  <c r="J167" i="3"/>
  <c r="BK143" i="4"/>
  <c r="J253" i="4"/>
  <c r="J202" i="4"/>
  <c r="BK140" i="5"/>
  <c r="BK246" i="6"/>
  <c r="J256" i="6"/>
  <c r="J101" i="7"/>
  <c r="BK103" i="8"/>
  <c r="J102" i="9"/>
  <c r="J92" i="10"/>
  <c r="J399" i="2"/>
  <c r="J730" i="2"/>
  <c r="BK973" i="2"/>
  <c r="J971" i="2"/>
  <c r="BK563" i="2"/>
  <c r="J983" i="2"/>
  <c r="J515" i="2"/>
  <c r="BK888" i="2"/>
  <c r="BK1021" i="2"/>
  <c r="BK174" i="2"/>
  <c r="J948" i="2"/>
  <c r="BK414" i="2"/>
  <c r="J134" i="3"/>
  <c r="J192" i="3"/>
  <c r="J212" i="3"/>
  <c r="BK223" i="4"/>
  <c r="J99" i="4"/>
  <c r="J227" i="4"/>
  <c r="BK108" i="4"/>
  <c r="BK154" i="4"/>
  <c r="BK178" i="4"/>
  <c r="J145" i="5"/>
  <c r="BK138" i="6"/>
  <c r="BK242" i="6"/>
  <c r="J130" i="7"/>
  <c r="J88" i="8"/>
  <c r="BK983" i="2"/>
  <c r="BK679" i="2"/>
  <c r="BK252" i="2"/>
  <c r="J918" i="2"/>
  <c r="J385" i="2"/>
  <c r="J195" i="2"/>
  <c r="BK487" i="2"/>
  <c r="BK199" i="3"/>
  <c r="J220" i="3"/>
  <c r="BK246" i="4"/>
  <c r="J94" i="4"/>
  <c r="BK211" i="4"/>
  <c r="J153" i="5"/>
  <c r="J107" i="5"/>
  <c r="J190" i="6"/>
  <c r="J136" i="7"/>
  <c r="BK110" i="9"/>
  <c r="J776" i="2"/>
  <c r="J368" i="2"/>
  <c r="J140" i="2"/>
  <c r="J116" i="2"/>
  <c r="J114" i="2"/>
  <c r="BK792" i="2"/>
  <c r="J1159" i="2"/>
  <c r="J163" i="2"/>
  <c r="J226" i="3"/>
  <c r="BK264" i="4"/>
  <c r="BK131" i="4"/>
  <c r="J123" i="4"/>
  <c r="BK239" i="4"/>
  <c r="BK128" i="5"/>
  <c r="J167" i="5"/>
  <c r="BK234" i="6"/>
  <c r="BK260" i="6"/>
  <c r="BK94" i="8"/>
  <c r="J104" i="9"/>
  <c r="BK857" i="2"/>
  <c r="J962" i="2"/>
  <c r="BK905" i="2"/>
  <c r="BK730" i="2"/>
  <c r="J252" i="2"/>
  <c r="BK935" i="2"/>
  <c r="J1161" i="2"/>
  <c r="BK478" i="2"/>
  <c r="BK167" i="3"/>
  <c r="BK216" i="3"/>
  <c r="BK234" i="4"/>
  <c r="BK98" i="4"/>
  <c r="BK272" i="4"/>
  <c r="J100" i="4"/>
  <c r="J143" i="4"/>
  <c r="J201" i="6"/>
  <c r="BK102" i="9"/>
  <c r="BK129" i="2" l="1"/>
  <c r="J129" i="2"/>
  <c r="J63" i="2" s="1"/>
  <c r="BK342" i="2"/>
  <c r="J342" i="2" s="1"/>
  <c r="J66" i="2" s="1"/>
  <c r="R499" i="2"/>
  <c r="T712" i="2"/>
  <c r="T1020" i="2"/>
  <c r="BK1121" i="2"/>
  <c r="J1121" i="2" s="1"/>
  <c r="J81" i="2" s="1"/>
  <c r="P1187" i="2"/>
  <c r="BK95" i="3"/>
  <c r="BK187" i="3"/>
  <c r="J187" i="3"/>
  <c r="J64" i="3" s="1"/>
  <c r="BK218" i="4"/>
  <c r="J218" i="4" s="1"/>
  <c r="J63" i="4" s="1"/>
  <c r="P265" i="4"/>
  <c r="R89" i="5"/>
  <c r="BK119" i="5"/>
  <c r="J119" i="5"/>
  <c r="J63" i="5" s="1"/>
  <c r="BK157" i="5"/>
  <c r="J157" i="5" s="1"/>
  <c r="J65" i="5" s="1"/>
  <c r="P185" i="5"/>
  <c r="BK107" i="6"/>
  <c r="J107" i="6" s="1"/>
  <c r="J62" i="6" s="1"/>
  <c r="T174" i="6"/>
  <c r="P108" i="7"/>
  <c r="R79" i="8"/>
  <c r="P86" i="9"/>
  <c r="P106" i="2"/>
  <c r="R189" i="2"/>
  <c r="P469" i="2"/>
  <c r="P486" i="2"/>
  <c r="R599" i="2"/>
  <c r="BK694" i="2"/>
  <c r="J694" i="2" s="1"/>
  <c r="J73" i="2" s="1"/>
  <c r="BK698" i="2"/>
  <c r="J698" i="2" s="1"/>
  <c r="J74" i="2" s="1"/>
  <c r="BK704" i="2"/>
  <c r="J704" i="2" s="1"/>
  <c r="J75" i="2" s="1"/>
  <c r="P874" i="2"/>
  <c r="P1068" i="2"/>
  <c r="BK1211" i="2"/>
  <c r="J1211" i="2"/>
  <c r="J84" i="2" s="1"/>
  <c r="T87" i="3"/>
  <c r="P140" i="3"/>
  <c r="P230" i="3"/>
  <c r="T87" i="4"/>
  <c r="P257" i="4"/>
  <c r="P122" i="4" s="1"/>
  <c r="BK94" i="5"/>
  <c r="R142" i="5"/>
  <c r="P162" i="5"/>
  <c r="BK95" i="6"/>
  <c r="R123" i="6"/>
  <c r="T150" i="6"/>
  <c r="R263" i="6"/>
  <c r="BK129" i="7"/>
  <c r="J129" i="7"/>
  <c r="J66" i="7" s="1"/>
  <c r="BK79" i="8"/>
  <c r="J79" i="8" s="1"/>
  <c r="J59" i="8" s="1"/>
  <c r="R107" i="9"/>
  <c r="P106" i="10"/>
  <c r="T152" i="2"/>
  <c r="P342" i="2"/>
  <c r="T499" i="2"/>
  <c r="BK712" i="2"/>
  <c r="J712" i="2" s="1"/>
  <c r="J76" i="2" s="1"/>
  <c r="P1020" i="2"/>
  <c r="T1121" i="2"/>
  <c r="T1187" i="2"/>
  <c r="T95" i="3"/>
  <c r="P187" i="3"/>
  <c r="R218" i="4"/>
  <c r="R265" i="4"/>
  <c r="P94" i="5"/>
  <c r="BK142" i="5"/>
  <c r="J142" i="5" s="1"/>
  <c r="J64" i="5" s="1"/>
  <c r="R162" i="5"/>
  <c r="R107" i="6"/>
  <c r="P174" i="6"/>
  <c r="T107" i="9"/>
  <c r="T84" i="9" s="1"/>
  <c r="T83" i="9" s="1"/>
  <c r="T91" i="10"/>
  <c r="R106" i="10"/>
  <c r="T106" i="2"/>
  <c r="T129" i="2"/>
  <c r="P189" i="2"/>
  <c r="R469" i="2"/>
  <c r="P499" i="2"/>
  <c r="R712" i="2"/>
  <c r="BK1020" i="2"/>
  <c r="J1020" i="2" s="1"/>
  <c r="J79" i="2" s="1"/>
  <c r="P1121" i="2"/>
  <c r="R1187" i="2"/>
  <c r="R95" i="3"/>
  <c r="R187" i="3"/>
  <c r="BK87" i="4"/>
  <c r="J87" i="4"/>
  <c r="J61" i="4" s="1"/>
  <c r="BK257" i="4"/>
  <c r="J257" i="4" s="1"/>
  <c r="J64" i="4" s="1"/>
  <c r="T94" i="5"/>
  <c r="T142" i="5"/>
  <c r="T162" i="5"/>
  <c r="R95" i="6"/>
  <c r="P123" i="6"/>
  <c r="P150" i="6"/>
  <c r="BK263" i="6"/>
  <c r="J263" i="6"/>
  <c r="J72" i="6" s="1"/>
  <c r="BK108" i="7"/>
  <c r="J108" i="7" s="1"/>
  <c r="J63" i="7" s="1"/>
  <c r="T86" i="9"/>
  <c r="P91" i="10"/>
  <c r="BK101" i="10"/>
  <c r="J101" i="10" s="1"/>
  <c r="J63" i="10" s="1"/>
  <c r="BK121" i="10"/>
  <c r="J121" i="10" s="1"/>
  <c r="J65" i="10" s="1"/>
  <c r="P129" i="2"/>
  <c r="BK189" i="2"/>
  <c r="J189" i="2" s="1"/>
  <c r="J65" i="2" s="1"/>
  <c r="BK469" i="2"/>
  <c r="J469" i="2" s="1"/>
  <c r="J67" i="2" s="1"/>
  <c r="R486" i="2"/>
  <c r="P599" i="2"/>
  <c r="R694" i="2"/>
  <c r="P698" i="2"/>
  <c r="T704" i="2"/>
  <c r="T874" i="2"/>
  <c r="BK1068" i="2"/>
  <c r="J1068" i="2" s="1"/>
  <c r="J80" i="2" s="1"/>
  <c r="P1211" i="2"/>
  <c r="P95" i="3"/>
  <c r="T187" i="3"/>
  <c r="P87" i="4"/>
  <c r="T265" i="4"/>
  <c r="BK89" i="5"/>
  <c r="J89" i="5" s="1"/>
  <c r="J61" i="5" s="1"/>
  <c r="T119" i="5"/>
  <c r="R157" i="5"/>
  <c r="R88" i="5" s="1"/>
  <c r="R87" i="5" s="1"/>
  <c r="T185" i="5"/>
  <c r="T107" i="6"/>
  <c r="R174" i="6"/>
  <c r="R163" i="6" s="1"/>
  <c r="R129" i="7"/>
  <c r="T79" i="8"/>
  <c r="R86" i="9"/>
  <c r="R84" i="9" s="1"/>
  <c r="R83" i="9" s="1"/>
  <c r="T101" i="10"/>
  <c r="R121" i="10"/>
  <c r="R106" i="2"/>
  <c r="R129" i="2"/>
  <c r="T342" i="2"/>
  <c r="BK499" i="2"/>
  <c r="J499" i="2" s="1"/>
  <c r="J71" i="2" s="1"/>
  <c r="P712" i="2"/>
  <c r="R1020" i="2"/>
  <c r="R1121" i="2"/>
  <c r="BK1187" i="2"/>
  <c r="J1187" i="2" s="1"/>
  <c r="J83" i="2" s="1"/>
  <c r="P87" i="3"/>
  <c r="T140" i="3"/>
  <c r="R230" i="3"/>
  <c r="R87" i="4"/>
  <c r="BK265" i="4"/>
  <c r="J265" i="4"/>
  <c r="J65" i="4" s="1"/>
  <c r="T89" i="5"/>
  <c r="P119" i="5"/>
  <c r="P157" i="5"/>
  <c r="BK185" i="5"/>
  <c r="J185" i="5"/>
  <c r="J67" i="5"/>
  <c r="T95" i="6"/>
  <c r="T123" i="6"/>
  <c r="T94" i="6" s="1"/>
  <c r="R150" i="6"/>
  <c r="P263" i="6"/>
  <c r="P129" i="7"/>
  <c r="P107" i="9"/>
  <c r="P101" i="10"/>
  <c r="T106" i="10"/>
  <c r="BK106" i="2"/>
  <c r="J106" i="2"/>
  <c r="J61" i="2"/>
  <c r="P152" i="2"/>
  <c r="T189" i="2"/>
  <c r="T469" i="2"/>
  <c r="T486" i="2"/>
  <c r="BK599" i="2"/>
  <c r="J599" i="2" s="1"/>
  <c r="J72" i="2" s="1"/>
  <c r="P694" i="2"/>
  <c r="T698" i="2"/>
  <c r="R704" i="2"/>
  <c r="R874" i="2"/>
  <c r="R1068" i="2"/>
  <c r="R1211" i="2"/>
  <c r="BK87" i="3"/>
  <c r="J87" i="3"/>
  <c r="J61" i="3" s="1"/>
  <c r="BK140" i="3"/>
  <c r="J140" i="3" s="1"/>
  <c r="J63" i="3" s="1"/>
  <c r="T230" i="3"/>
  <c r="P218" i="4"/>
  <c r="R257" i="4"/>
  <c r="P89" i="5"/>
  <c r="R119" i="5"/>
  <c r="T157" i="5"/>
  <c r="R185" i="5"/>
  <c r="P107" i="6"/>
  <c r="BK174" i="6"/>
  <c r="J174" i="6" s="1"/>
  <c r="J71" i="6" s="1"/>
  <c r="T108" i="7"/>
  <c r="T88" i="7" s="1"/>
  <c r="T87" i="7" s="1"/>
  <c r="T129" i="7"/>
  <c r="P79" i="8"/>
  <c r="AU61" i="1" s="1"/>
  <c r="BK86" i="9"/>
  <c r="BK84" i="9" s="1"/>
  <c r="BK83" i="9" s="1"/>
  <c r="J83" i="9" s="1"/>
  <c r="J30" i="9" s="1"/>
  <c r="J86" i="9"/>
  <c r="J62" i="9" s="1"/>
  <c r="BK91" i="10"/>
  <c r="J91" i="10" s="1"/>
  <c r="J61" i="10" s="1"/>
  <c r="BK106" i="10"/>
  <c r="J106" i="10" s="1"/>
  <c r="J64" i="10" s="1"/>
  <c r="P121" i="10"/>
  <c r="BK152" i="2"/>
  <c r="J152" i="2" s="1"/>
  <c r="J64" i="2" s="1"/>
  <c r="R152" i="2"/>
  <c r="R342" i="2"/>
  <c r="BK486" i="2"/>
  <c r="J486" i="2" s="1"/>
  <c r="J70" i="2" s="1"/>
  <c r="T599" i="2"/>
  <c r="T694" i="2"/>
  <c r="R698" i="2"/>
  <c r="P704" i="2"/>
  <c r="BK874" i="2"/>
  <c r="J874" i="2" s="1"/>
  <c r="J78" i="2" s="1"/>
  <c r="T1068" i="2"/>
  <c r="T1211" i="2"/>
  <c r="R87" i="3"/>
  <c r="R140" i="3"/>
  <c r="BK230" i="3"/>
  <c r="J230" i="3"/>
  <c r="J65" i="3" s="1"/>
  <c r="T218" i="4"/>
  <c r="T257" i="4"/>
  <c r="T122" i="4" s="1"/>
  <c r="R94" i="5"/>
  <c r="P142" i="5"/>
  <c r="BK162" i="5"/>
  <c r="J162" i="5" s="1"/>
  <c r="J66" i="5" s="1"/>
  <c r="P95" i="6"/>
  <c r="P94" i="6" s="1"/>
  <c r="BK123" i="6"/>
  <c r="J123" i="6"/>
  <c r="J64" i="6"/>
  <c r="BK150" i="6"/>
  <c r="J150" i="6"/>
  <c r="J66" i="6"/>
  <c r="T263" i="6"/>
  <c r="R108" i="7"/>
  <c r="R88" i="7" s="1"/>
  <c r="R87" i="7" s="1"/>
  <c r="BK107" i="9"/>
  <c r="J107" i="9" s="1"/>
  <c r="J63" i="9" s="1"/>
  <c r="R91" i="10"/>
  <c r="R86" i="10"/>
  <c r="R85" i="10" s="1"/>
  <c r="R101" i="10"/>
  <c r="T121" i="10"/>
  <c r="BK482" i="2"/>
  <c r="J482" i="2"/>
  <c r="J68" i="2" s="1"/>
  <c r="BK1165" i="2"/>
  <c r="J1165" i="2"/>
  <c r="J82" i="2" s="1"/>
  <c r="BK95" i="7"/>
  <c r="J95" i="7"/>
  <c r="J62" i="7"/>
  <c r="BK115" i="7"/>
  <c r="J115" i="7"/>
  <c r="J64" i="7"/>
  <c r="BK863" i="2"/>
  <c r="J863" i="2"/>
  <c r="J77" i="2" s="1"/>
  <c r="BK270" i="6"/>
  <c r="J270" i="6"/>
  <c r="J73" i="6" s="1"/>
  <c r="BK122" i="4"/>
  <c r="J122" i="4" s="1"/>
  <c r="J62" i="4" s="1"/>
  <c r="BK164" i="6"/>
  <c r="J164" i="6"/>
  <c r="J69" i="6"/>
  <c r="BK169" i="6"/>
  <c r="J169" i="6"/>
  <c r="J70" i="6" s="1"/>
  <c r="BK89" i="7"/>
  <c r="BK99" i="10"/>
  <c r="J99" i="10" s="1"/>
  <c r="J62" i="10" s="1"/>
  <c r="BK121" i="2"/>
  <c r="J121" i="2"/>
  <c r="J62" i="2" s="1"/>
  <c r="BK117" i="6"/>
  <c r="J117" i="6"/>
  <c r="J63" i="6" s="1"/>
  <c r="BK142" i="6"/>
  <c r="J142" i="6" s="1"/>
  <c r="J65" i="6" s="1"/>
  <c r="BK160" i="6"/>
  <c r="J160" i="6" s="1"/>
  <c r="J67" i="6" s="1"/>
  <c r="BK118" i="7"/>
  <c r="J118" i="7"/>
  <c r="J65" i="7" s="1"/>
  <c r="BK140" i="7"/>
  <c r="J140" i="7"/>
  <c r="J67" i="7" s="1"/>
  <c r="J55" i="10"/>
  <c r="J81" i="10"/>
  <c r="BE89" i="10"/>
  <c r="BE111" i="10"/>
  <c r="E48" i="10"/>
  <c r="F81" i="10"/>
  <c r="BE102" i="10"/>
  <c r="BE120" i="10"/>
  <c r="J79" i="10"/>
  <c r="BE87" i="10"/>
  <c r="BE88" i="10"/>
  <c r="BE97" i="10"/>
  <c r="BE100" i="10"/>
  <c r="F55" i="10"/>
  <c r="BE98" i="10"/>
  <c r="BE115" i="10"/>
  <c r="BE122" i="10"/>
  <c r="BE90" i="10"/>
  <c r="BE92" i="10"/>
  <c r="BE107" i="10"/>
  <c r="BE103" i="10"/>
  <c r="BE126" i="10"/>
  <c r="F79" i="9"/>
  <c r="BE94" i="9"/>
  <c r="BE95" i="9"/>
  <c r="BE108" i="9"/>
  <c r="BE112" i="9"/>
  <c r="E48" i="9"/>
  <c r="F55" i="9"/>
  <c r="J54" i="9"/>
  <c r="BE113" i="9"/>
  <c r="J52" i="9"/>
  <c r="J55" i="9"/>
  <c r="BE92" i="9"/>
  <c r="BE104" i="9"/>
  <c r="BE105" i="9"/>
  <c r="BE106" i="9"/>
  <c r="BE110" i="9"/>
  <c r="BE97" i="9"/>
  <c r="BE98" i="9"/>
  <c r="BE100" i="9"/>
  <c r="BE102" i="9"/>
  <c r="BE87" i="9"/>
  <c r="BE89" i="9"/>
  <c r="BE115" i="9"/>
  <c r="J52" i="8"/>
  <c r="J75" i="8"/>
  <c r="BE86" i="8"/>
  <c r="BE98" i="8"/>
  <c r="BE101" i="8"/>
  <c r="BE110" i="8"/>
  <c r="BE125" i="8"/>
  <c r="BE113" i="8"/>
  <c r="BE115" i="8"/>
  <c r="BE116" i="8"/>
  <c r="BE118" i="8"/>
  <c r="BE119" i="8"/>
  <c r="BE121" i="8"/>
  <c r="BE127" i="8"/>
  <c r="F55" i="8"/>
  <c r="F75" i="8"/>
  <c r="BE89" i="8"/>
  <c r="BE90" i="8"/>
  <c r="BE91" i="8"/>
  <c r="BE93" i="8"/>
  <c r="BE108" i="8"/>
  <c r="BE112" i="8"/>
  <c r="BE114" i="8"/>
  <c r="BE99" i="8"/>
  <c r="BE106" i="8"/>
  <c r="BE124" i="8"/>
  <c r="BE129" i="8"/>
  <c r="J55" i="8"/>
  <c r="BE82" i="8"/>
  <c r="BE83" i="8"/>
  <c r="BE85" i="8"/>
  <c r="BE88" i="8"/>
  <c r="BE105" i="8"/>
  <c r="BE117" i="8"/>
  <c r="BE122" i="8"/>
  <c r="BE123" i="8"/>
  <c r="BE84" i="8"/>
  <c r="BE97" i="8"/>
  <c r="BE104" i="8"/>
  <c r="BE107" i="8"/>
  <c r="BE120" i="8"/>
  <c r="J89" i="7"/>
  <c r="J61" i="7" s="1"/>
  <c r="BE92" i="8"/>
  <c r="BE96" i="8"/>
  <c r="BE100" i="8"/>
  <c r="BE102" i="8"/>
  <c r="BE111" i="8"/>
  <c r="BE126" i="8"/>
  <c r="E48" i="8"/>
  <c r="BE80" i="8"/>
  <c r="BE81" i="8"/>
  <c r="BE87" i="8"/>
  <c r="BE94" i="8"/>
  <c r="BE95" i="8"/>
  <c r="BE103" i="8"/>
  <c r="BE109" i="8"/>
  <c r="BE128" i="8"/>
  <c r="J52" i="7"/>
  <c r="BE136" i="7"/>
  <c r="J95" i="6"/>
  <c r="J61" i="6" s="1"/>
  <c r="J55" i="7"/>
  <c r="F84" i="7"/>
  <c r="BE96" i="7"/>
  <c r="BE124" i="7"/>
  <c r="BK163" i="6"/>
  <c r="J163" i="6"/>
  <c r="J68" i="6" s="1"/>
  <c r="F54" i="7"/>
  <c r="BE90" i="7"/>
  <c r="BE116" i="7"/>
  <c r="E48" i="7"/>
  <c r="BE111" i="7"/>
  <c r="BE113" i="7"/>
  <c r="BE119" i="7"/>
  <c r="BE109" i="7"/>
  <c r="BE132" i="7"/>
  <c r="J54" i="7"/>
  <c r="BE138" i="7"/>
  <c r="BE141" i="7"/>
  <c r="BE101" i="7"/>
  <c r="BE130" i="7"/>
  <c r="BE96" i="6"/>
  <c r="BE99" i="6"/>
  <c r="BE153" i="6"/>
  <c r="BE161" i="6"/>
  <c r="BE235" i="6"/>
  <c r="BE245" i="6"/>
  <c r="BE246" i="6"/>
  <c r="BE255" i="6"/>
  <c r="BE256" i="6"/>
  <c r="BE257" i="6"/>
  <c r="BE264" i="6"/>
  <c r="BE267" i="6"/>
  <c r="BE271" i="6"/>
  <c r="J94" i="5"/>
  <c r="J62" i="5" s="1"/>
  <c r="F54" i="6"/>
  <c r="BE98" i="6"/>
  <c r="BE128" i="6"/>
  <c r="BE138" i="6"/>
  <c r="BE158" i="6"/>
  <c r="BE181" i="6"/>
  <c r="BE202" i="6"/>
  <c r="BE221" i="6"/>
  <c r="E83" i="6"/>
  <c r="J90" i="6"/>
  <c r="BE100" i="6"/>
  <c r="BE124" i="6"/>
  <c r="BE175" i="6"/>
  <c r="BE201" i="6"/>
  <c r="BE207" i="6"/>
  <c r="BE217" i="6"/>
  <c r="BE218" i="6"/>
  <c r="BE229" i="6"/>
  <c r="BE261" i="6"/>
  <c r="J54" i="6"/>
  <c r="J87" i="6"/>
  <c r="BE110" i="6"/>
  <c r="BE114" i="6"/>
  <c r="BE134" i="6"/>
  <c r="BE179" i="6"/>
  <c r="BE186" i="6"/>
  <c r="BE155" i="6"/>
  <c r="BE165" i="6"/>
  <c r="BE170" i="6"/>
  <c r="BE194" i="6"/>
  <c r="BE204" i="6"/>
  <c r="BE205" i="6"/>
  <c r="BE234" i="6"/>
  <c r="F90" i="6"/>
  <c r="BE108" i="6"/>
  <c r="BE190" i="6"/>
  <c r="BE193" i="6"/>
  <c r="BE197" i="6"/>
  <c r="BE216" i="6"/>
  <c r="BE242" i="6"/>
  <c r="BE252" i="6"/>
  <c r="BE260" i="6"/>
  <c r="BE126" i="6"/>
  <c r="BE143" i="6"/>
  <c r="BE151" i="6"/>
  <c r="BE182" i="6"/>
  <c r="BE196" i="6"/>
  <c r="BE228" i="6"/>
  <c r="BE243" i="6"/>
  <c r="BE249" i="6"/>
  <c r="BE103" i="6"/>
  <c r="BE118" i="6"/>
  <c r="BE130" i="6"/>
  <c r="BE185" i="6"/>
  <c r="BE188" i="6"/>
  <c r="BE212" i="6"/>
  <c r="BE213" i="6"/>
  <c r="BE227" i="6"/>
  <c r="BE233" i="6"/>
  <c r="BE90" i="5"/>
  <c r="BE92" i="5"/>
  <c r="BE97" i="5"/>
  <c r="BE99" i="5"/>
  <c r="BE101" i="5"/>
  <c r="BE103" i="5"/>
  <c r="BE128" i="5"/>
  <c r="BE153" i="5"/>
  <c r="BE163" i="5"/>
  <c r="BE186" i="5"/>
  <c r="BE194" i="5"/>
  <c r="J54" i="5"/>
  <c r="J81" i="5"/>
  <c r="J84" i="5"/>
  <c r="BE145" i="5"/>
  <c r="BE158" i="5"/>
  <c r="BE165" i="5"/>
  <c r="BE173" i="5"/>
  <c r="BE190" i="5"/>
  <c r="BE105" i="5"/>
  <c r="BE140" i="5"/>
  <c r="BE143" i="5"/>
  <c r="BE149" i="5"/>
  <c r="BE151" i="5"/>
  <c r="BE160" i="5"/>
  <c r="BE178" i="5"/>
  <c r="E77" i="5"/>
  <c r="F84" i="5"/>
  <c r="BE122" i="5"/>
  <c r="BE124" i="5"/>
  <c r="BE155" i="5"/>
  <c r="F83" i="5"/>
  <c r="BE107" i="5"/>
  <c r="BE113" i="5"/>
  <c r="BE117" i="5"/>
  <c r="BE120" i="5"/>
  <c r="BE130" i="5"/>
  <c r="BE167" i="5"/>
  <c r="BE179" i="5"/>
  <c r="BE196" i="5"/>
  <c r="BE138" i="5"/>
  <c r="BE169" i="5"/>
  <c r="BE171" i="5"/>
  <c r="BE95" i="5"/>
  <c r="BE111" i="5"/>
  <c r="BE132" i="5"/>
  <c r="BE147" i="5"/>
  <c r="BE192" i="5"/>
  <c r="BE134" i="5"/>
  <c r="BE136" i="5"/>
  <c r="BE176" i="5"/>
  <c r="BE183" i="5"/>
  <c r="BE188" i="5"/>
  <c r="E75" i="4"/>
  <c r="J79" i="4"/>
  <c r="BE88" i="4"/>
  <c r="BE94" i="4"/>
  <c r="BE105" i="4"/>
  <c r="BE106" i="4"/>
  <c r="BE109" i="4"/>
  <c r="BE111" i="4"/>
  <c r="BE133" i="4"/>
  <c r="BE137" i="4"/>
  <c r="BE139" i="4"/>
  <c r="BE148" i="4"/>
  <c r="BE156" i="4"/>
  <c r="BE164" i="4"/>
  <c r="BE174" i="4"/>
  <c r="BE188" i="4"/>
  <c r="BE198" i="4"/>
  <c r="BE209" i="4"/>
  <c r="BE219" i="4"/>
  <c r="BE234" i="4"/>
  <c r="BE276" i="4"/>
  <c r="BE278" i="4"/>
  <c r="J95" i="3"/>
  <c r="J62" i="3" s="1"/>
  <c r="F54" i="4"/>
  <c r="BE104" i="4"/>
  <c r="BE110" i="4"/>
  <c r="BE118" i="4"/>
  <c r="BE119" i="4"/>
  <c r="BE125" i="4"/>
  <c r="BE131" i="4"/>
  <c r="BE141" i="4"/>
  <c r="BE166" i="4"/>
  <c r="BE168" i="4"/>
  <c r="BE182" i="4"/>
  <c r="BE205" i="4"/>
  <c r="BE208" i="4"/>
  <c r="BE225" i="4"/>
  <c r="BE235" i="4"/>
  <c r="BE243" i="4"/>
  <c r="BE247" i="4"/>
  <c r="BE260" i="4"/>
  <c r="J54" i="4"/>
  <c r="BE92" i="4"/>
  <c r="BE99" i="4"/>
  <c r="BE103" i="4"/>
  <c r="BE112" i="4"/>
  <c r="BE113" i="4"/>
  <c r="BE120" i="4"/>
  <c r="BE152" i="4"/>
  <c r="BE160" i="4"/>
  <c r="BE212" i="4"/>
  <c r="BE240" i="4"/>
  <c r="BE248" i="4"/>
  <c r="BE261" i="4"/>
  <c r="BE264" i="4"/>
  <c r="J82" i="4"/>
  <c r="BE114" i="4"/>
  <c r="BE123" i="4"/>
  <c r="BE143" i="4"/>
  <c r="BE192" i="4"/>
  <c r="BE196" i="4"/>
  <c r="BE221" i="4"/>
  <c r="BE224" i="4"/>
  <c r="BE229" i="4"/>
  <c r="BE236" i="4"/>
  <c r="BE238" i="4"/>
  <c r="BE239" i="4"/>
  <c r="BE251" i="4"/>
  <c r="BE262" i="4"/>
  <c r="BE266" i="4"/>
  <c r="BE268" i="4"/>
  <c r="F55" i="4"/>
  <c r="BE90" i="4"/>
  <c r="BE96" i="4"/>
  <c r="BE145" i="4"/>
  <c r="BE170" i="4"/>
  <c r="BE178" i="4"/>
  <c r="BE190" i="4"/>
  <c r="BE194" i="4"/>
  <c r="BE222" i="4"/>
  <c r="BE226" i="4"/>
  <c r="BE230" i="4"/>
  <c r="BE231" i="4"/>
  <c r="BE246" i="4"/>
  <c r="BE252" i="4"/>
  <c r="BE272" i="4"/>
  <c r="BE97" i="4"/>
  <c r="BE116" i="4"/>
  <c r="BE121" i="4"/>
  <c r="BE135" i="4"/>
  <c r="BE176" i="4"/>
  <c r="BE180" i="4"/>
  <c r="BE200" i="4"/>
  <c r="BE204" i="4"/>
  <c r="BE211" i="4"/>
  <c r="BE215" i="4"/>
  <c r="BE223" i="4"/>
  <c r="BE244" i="4"/>
  <c r="BE245" i="4"/>
  <c r="BE256" i="4"/>
  <c r="BE258" i="4"/>
  <c r="BE259" i="4"/>
  <c r="BE107" i="4"/>
  <c r="BE108" i="4"/>
  <c r="BE117" i="4"/>
  <c r="BE127" i="4"/>
  <c r="BE162" i="4"/>
  <c r="BE184" i="4"/>
  <c r="BE186" i="4"/>
  <c r="BE213" i="4"/>
  <c r="BE216" i="4"/>
  <c r="BE220" i="4"/>
  <c r="BE232" i="4"/>
  <c r="BE241" i="4"/>
  <c r="BE270" i="4"/>
  <c r="BE98" i="4"/>
  <c r="BE100" i="4"/>
  <c r="BE101" i="4"/>
  <c r="BE102" i="4"/>
  <c r="BE115" i="4"/>
  <c r="BE129" i="4"/>
  <c r="BE150" i="4"/>
  <c r="BE154" i="4"/>
  <c r="BE158" i="4"/>
  <c r="BE172" i="4"/>
  <c r="BE202" i="4"/>
  <c r="BE206" i="4"/>
  <c r="BE227" i="4"/>
  <c r="BE228" i="4"/>
  <c r="BE233" i="4"/>
  <c r="BE242" i="4"/>
  <c r="BE249" i="4"/>
  <c r="BE250" i="4"/>
  <c r="BE253" i="4"/>
  <c r="BE254" i="4"/>
  <c r="BE255" i="4"/>
  <c r="BE263" i="4"/>
  <c r="BE274" i="4"/>
  <c r="J55" i="3"/>
  <c r="BE100" i="3"/>
  <c r="BE102" i="3"/>
  <c r="BE199" i="3"/>
  <c r="BE228" i="3"/>
  <c r="BE237" i="3"/>
  <c r="BE239" i="3"/>
  <c r="E48" i="3"/>
  <c r="J52" i="3"/>
  <c r="J81" i="3"/>
  <c r="BE90" i="3"/>
  <c r="BE91" i="3"/>
  <c r="BE92" i="3"/>
  <c r="BE108" i="3"/>
  <c r="BE110" i="3"/>
  <c r="BE112" i="3"/>
  <c r="BE192" i="3"/>
  <c r="BE193" i="3"/>
  <c r="BE195" i="3"/>
  <c r="BE205" i="3"/>
  <c r="BE209" i="3"/>
  <c r="BE210" i="3"/>
  <c r="BE212" i="3"/>
  <c r="BE214" i="3"/>
  <c r="BE216" i="3"/>
  <c r="BE218" i="3"/>
  <c r="BE231" i="3"/>
  <c r="F55" i="3"/>
  <c r="BE88" i="3"/>
  <c r="BE116" i="3"/>
  <c r="BE120" i="3"/>
  <c r="BE124" i="3"/>
  <c r="BE130" i="3"/>
  <c r="BE147" i="3"/>
  <c r="BE149" i="3"/>
  <c r="BE165" i="3"/>
  <c r="BE185" i="3"/>
  <c r="BE197" i="3"/>
  <c r="BE201" i="3"/>
  <c r="BE207" i="3"/>
  <c r="BE235" i="3"/>
  <c r="BE167" i="3"/>
  <c r="BE173" i="3"/>
  <c r="BE175" i="3"/>
  <c r="BE177" i="3"/>
  <c r="BE188" i="3"/>
  <c r="BE203" i="3"/>
  <c r="F54" i="3"/>
  <c r="BE106" i="3"/>
  <c r="BE126" i="3"/>
  <c r="BE134" i="3"/>
  <c r="BE136" i="3"/>
  <c r="BE138" i="3"/>
  <c r="BE153" i="3"/>
  <c r="BE155" i="3"/>
  <c r="BE93" i="3"/>
  <c r="BE96" i="3"/>
  <c r="BE98" i="3"/>
  <c r="BE128" i="3"/>
  <c r="BE159" i="3"/>
  <c r="BE190" i="3"/>
  <c r="BE141" i="3"/>
  <c r="BE143" i="3"/>
  <c r="BE220" i="3"/>
  <c r="BE222" i="3"/>
  <c r="BE226" i="3"/>
  <c r="BE238" i="3"/>
  <c r="BE132" i="3"/>
  <c r="BE145" i="3"/>
  <c r="BE163" i="3"/>
  <c r="BE169" i="3"/>
  <c r="BE171" i="3"/>
  <c r="BE179" i="3"/>
  <c r="BE181" i="3"/>
  <c r="BE183" i="3"/>
  <c r="BE233" i="3"/>
  <c r="J100" i="2"/>
  <c r="BE119" i="2"/>
  <c r="BE190" i="2"/>
  <c r="BE200" i="2"/>
  <c r="BE336" i="2"/>
  <c r="BE343" i="2"/>
  <c r="BE348" i="2"/>
  <c r="BE364" i="2"/>
  <c r="BE368" i="2"/>
  <c r="BE391" i="2"/>
  <c r="BE397" i="2"/>
  <c r="BE409" i="2"/>
  <c r="BE509" i="2"/>
  <c r="BE521" i="2"/>
  <c r="BE535" i="2"/>
  <c r="BE539" i="2"/>
  <c r="BE629" i="2"/>
  <c r="BE632" i="2"/>
  <c r="BE696" i="2"/>
  <c r="BE811" i="2"/>
  <c r="BE864" i="2"/>
  <c r="BE953" i="2"/>
  <c r="BE977" i="2"/>
  <c r="BE986" i="2"/>
  <c r="BE1062" i="2"/>
  <c r="BE1064" i="2"/>
  <c r="BE1093" i="2"/>
  <c r="BE1097" i="2"/>
  <c r="BE1148" i="2"/>
  <c r="BE1163" i="2"/>
  <c r="BE1166" i="2"/>
  <c r="BE1188" i="2"/>
  <c r="BE1199" i="2"/>
  <c r="BE1200" i="2"/>
  <c r="BE1205" i="2"/>
  <c r="BE1209" i="2"/>
  <c r="BE1212" i="2"/>
  <c r="BE1217" i="2"/>
  <c r="BE1219" i="2"/>
  <c r="BE1221" i="2"/>
  <c r="BE1223" i="2"/>
  <c r="F100" i="2"/>
  <c r="BE169" i="2"/>
  <c r="BE174" i="2"/>
  <c r="BE184" i="2"/>
  <c r="BE205" i="2"/>
  <c r="BE257" i="2"/>
  <c r="BE298" i="2"/>
  <c r="BE301" i="2"/>
  <c r="BE385" i="2"/>
  <c r="BE433" i="2"/>
  <c r="BE452" i="2"/>
  <c r="BE470" i="2"/>
  <c r="BE487" i="2"/>
  <c r="BE543" i="2"/>
  <c r="BE548" i="2"/>
  <c r="BE593" i="2"/>
  <c r="BE645" i="2"/>
  <c r="BE660" i="2"/>
  <c r="BE702" i="2"/>
  <c r="BE743" i="2"/>
  <c r="BE748" i="2"/>
  <c r="BE753" i="2"/>
  <c r="BE771" i="2"/>
  <c r="BE781" i="2"/>
  <c r="BE805" i="2"/>
  <c r="BE857" i="2"/>
  <c r="BE888" i="2"/>
  <c r="BE897" i="2"/>
  <c r="BE912" i="2"/>
  <c r="BE948" i="2"/>
  <c r="BE1066" i="2"/>
  <c r="BE1088" i="2"/>
  <c r="F55" i="2"/>
  <c r="BE107" i="2"/>
  <c r="BE116" i="2"/>
  <c r="BE229" i="2"/>
  <c r="BE248" i="2"/>
  <c r="BE295" i="2"/>
  <c r="BE307" i="2"/>
  <c r="BE328" i="2"/>
  <c r="BE403" i="2"/>
  <c r="BE463" i="2"/>
  <c r="BE483" i="2"/>
  <c r="BE497" i="2"/>
  <c r="BE500" i="2"/>
  <c r="BE563" i="2"/>
  <c r="BE665" i="2"/>
  <c r="BE699" i="2"/>
  <c r="BE738" i="2"/>
  <c r="BE801" i="2"/>
  <c r="BE809" i="2"/>
  <c r="BE927" i="2"/>
  <c r="BE958" i="2"/>
  <c r="BE967" i="2"/>
  <c r="BE973" i="2"/>
  <c r="BE974" i="2"/>
  <c r="BE981" i="2"/>
  <c r="BE984" i="2"/>
  <c r="BE1021" i="2"/>
  <c r="BE1037" i="2"/>
  <c r="BE1079" i="2"/>
  <c r="BE1119" i="2"/>
  <c r="BE1122" i="2"/>
  <c r="BE1157" i="2"/>
  <c r="BE1161" i="2"/>
  <c r="BE122" i="2"/>
  <c r="BE179" i="2"/>
  <c r="BE195" i="2"/>
  <c r="BE214" i="2"/>
  <c r="BE261" i="2"/>
  <c r="BE273" i="2"/>
  <c r="BE373" i="2"/>
  <c r="BE447" i="2"/>
  <c r="BE467" i="2"/>
  <c r="BE472" i="2"/>
  <c r="BE492" i="2"/>
  <c r="BE506" i="2"/>
  <c r="BE569" i="2"/>
  <c r="BE588" i="2"/>
  <c r="BE669" i="2"/>
  <c r="BE683" i="2"/>
  <c r="BE692" i="2"/>
  <c r="BE861" i="2"/>
  <c r="BE935" i="2"/>
  <c r="BE962" i="2"/>
  <c r="BE987" i="2"/>
  <c r="BE1074" i="2"/>
  <c r="BE1135" i="2"/>
  <c r="BE1152" i="2"/>
  <c r="E48" i="2"/>
  <c r="J55" i="2"/>
  <c r="BE140" i="2"/>
  <c r="BE224" i="2"/>
  <c r="BE234" i="2"/>
  <c r="BE277" i="2"/>
  <c r="BE399" i="2"/>
  <c r="BE414" i="2"/>
  <c r="BE606" i="2"/>
  <c r="BE616" i="2"/>
  <c r="BE651" i="2"/>
  <c r="BE705" i="2"/>
  <c r="BE816" i="2"/>
  <c r="BE852" i="2"/>
  <c r="BE872" i="2"/>
  <c r="BE875" i="2"/>
  <c r="BE976" i="2"/>
  <c r="BE983" i="2"/>
  <c r="BE992" i="2"/>
  <c r="BE996" i="2"/>
  <c r="BE1044" i="2"/>
  <c r="BE1057" i="2"/>
  <c r="BE1115" i="2"/>
  <c r="BE112" i="2"/>
  <c r="BE114" i="2"/>
  <c r="BE158" i="2"/>
  <c r="BE282" i="2"/>
  <c r="BE310" i="2"/>
  <c r="BE318" i="2"/>
  <c r="BE352" i="2"/>
  <c r="BE377" i="2"/>
  <c r="BE457" i="2"/>
  <c r="BE526" i="2"/>
  <c r="BE553" i="2"/>
  <c r="BE578" i="2"/>
  <c r="BE584" i="2"/>
  <c r="BE713" i="2"/>
  <c r="BE776" i="2"/>
  <c r="BE787" i="2"/>
  <c r="BE1003" i="2"/>
  <c r="BE1017" i="2"/>
  <c r="BE163" i="2"/>
  <c r="BE252" i="2"/>
  <c r="BE359" i="2"/>
  <c r="BE401" i="2"/>
  <c r="BE404" i="2"/>
  <c r="BE428" i="2"/>
  <c r="BE478" i="2"/>
  <c r="BE531" i="2"/>
  <c r="BE573" i="2"/>
  <c r="BE597" i="2"/>
  <c r="BE600" i="2"/>
  <c r="BE656" i="2"/>
  <c r="BE701" i="2"/>
  <c r="BE855" i="2"/>
  <c r="BE918" i="2"/>
  <c r="BE931" i="2"/>
  <c r="BE939" i="2"/>
  <c r="BE971" i="2"/>
  <c r="BE1159" i="2"/>
  <c r="J52" i="2"/>
  <c r="BE130" i="2"/>
  <c r="BE135" i="2"/>
  <c r="BE145" i="2"/>
  <c r="BE153" i="2"/>
  <c r="BE304" i="2"/>
  <c r="BE313" i="2"/>
  <c r="BE354" i="2"/>
  <c r="BE383" i="2"/>
  <c r="BE422" i="2"/>
  <c r="BE441" i="2"/>
  <c r="BE442" i="2"/>
  <c r="BE474" i="2"/>
  <c r="BE480" i="2"/>
  <c r="BE515" i="2"/>
  <c r="BE558" i="2"/>
  <c r="BE613" i="2"/>
  <c r="BE621" i="2"/>
  <c r="BE673" i="2"/>
  <c r="BE679" i="2"/>
  <c r="BE688" i="2"/>
  <c r="BE695" i="2"/>
  <c r="BE710" i="2"/>
  <c r="BE730" i="2"/>
  <c r="BE758" i="2"/>
  <c r="BE763" i="2"/>
  <c r="BE766" i="2"/>
  <c r="BE792" i="2"/>
  <c r="BE803" i="2"/>
  <c r="BE882" i="2"/>
  <c r="BE905" i="2"/>
  <c r="BE944" i="2"/>
  <c r="BE980" i="2"/>
  <c r="BE1010" i="2"/>
  <c r="BE1018" i="2"/>
  <c r="BE1031" i="2"/>
  <c r="BE1053" i="2"/>
  <c r="BE1069" i="2"/>
  <c r="BE1084" i="2"/>
  <c r="J34" i="3"/>
  <c r="AW56" i="1"/>
  <c r="F37" i="8"/>
  <c r="BD61" i="1" s="1"/>
  <c r="J34" i="6"/>
  <c r="AW59" i="1"/>
  <c r="J34" i="9"/>
  <c r="AW62" i="1"/>
  <c r="F35" i="2"/>
  <c r="BB55" i="1" s="1"/>
  <c r="F37" i="4"/>
  <c r="BD57" i="1" s="1"/>
  <c r="F36" i="4"/>
  <c r="BC57" i="1"/>
  <c r="F34" i="2"/>
  <c r="BA55" i="1" s="1"/>
  <c r="F36" i="3"/>
  <c r="BC56" i="1" s="1"/>
  <c r="F37" i="2"/>
  <c r="BD55" i="1" s="1"/>
  <c r="J34" i="4"/>
  <c r="AW57" i="1" s="1"/>
  <c r="F36" i="5"/>
  <c r="BC58" i="1" s="1"/>
  <c r="F35" i="9"/>
  <c r="BB62" i="1"/>
  <c r="J34" i="2"/>
  <c r="AW55" i="1" s="1"/>
  <c r="F35" i="5"/>
  <c r="BB58" i="1" s="1"/>
  <c r="F37" i="9"/>
  <c r="BD62" i="1"/>
  <c r="F35" i="8"/>
  <c r="BB61" i="1" s="1"/>
  <c r="F35" i="4"/>
  <c r="BB57" i="1" s="1"/>
  <c r="J34" i="10"/>
  <c r="AW63" i="1"/>
  <c r="F36" i="10"/>
  <c r="BC63" i="1" s="1"/>
  <c r="J34" i="5"/>
  <c r="AW58" i="1" s="1"/>
  <c r="F34" i="7"/>
  <c r="BA60" i="1" s="1"/>
  <c r="F36" i="7"/>
  <c r="BC60" i="1" s="1"/>
  <c r="F35" i="7"/>
  <c r="BB60" i="1"/>
  <c r="J34" i="8"/>
  <c r="AW61" i="1" s="1"/>
  <c r="F35" i="3"/>
  <c r="BB56" i="1" s="1"/>
  <c r="F36" i="8"/>
  <c r="BC61" i="1" s="1"/>
  <c r="F34" i="9"/>
  <c r="BA62" i="1" s="1"/>
  <c r="F34" i="10"/>
  <c r="BA63" i="1" s="1"/>
  <c r="F34" i="3"/>
  <c r="BA56" i="1"/>
  <c r="F34" i="4"/>
  <c r="BA57" i="1" s="1"/>
  <c r="F34" i="5"/>
  <c r="BA58" i="1" s="1"/>
  <c r="F35" i="6"/>
  <c r="BB59" i="1" s="1"/>
  <c r="J34" i="7"/>
  <c r="AW60" i="1" s="1"/>
  <c r="F37" i="7"/>
  <c r="BD60" i="1" s="1"/>
  <c r="F37" i="10"/>
  <c r="BD63" i="1"/>
  <c r="F37" i="3"/>
  <c r="BD56" i="1" s="1"/>
  <c r="F37" i="6"/>
  <c r="BD59" i="1" s="1"/>
  <c r="F36" i="9"/>
  <c r="BC62" i="1" s="1"/>
  <c r="F37" i="5"/>
  <c r="BD58" i="1" s="1"/>
  <c r="F34" i="6"/>
  <c r="BA59" i="1" s="1"/>
  <c r="F34" i="8"/>
  <c r="BA61" i="1" s="1"/>
  <c r="F35" i="10"/>
  <c r="BB63" i="1" s="1"/>
  <c r="F36" i="6"/>
  <c r="BC59" i="1" s="1"/>
  <c r="F36" i="2"/>
  <c r="BC55" i="1" s="1"/>
  <c r="BK485" i="2" l="1"/>
  <c r="J485" i="2" s="1"/>
  <c r="J69" i="2" s="1"/>
  <c r="J30" i="8"/>
  <c r="R122" i="4"/>
  <c r="R86" i="4"/>
  <c r="R85" i="4"/>
  <c r="P88" i="7"/>
  <c r="P87" i="7" s="1"/>
  <c r="AU60" i="1" s="1"/>
  <c r="T86" i="10"/>
  <c r="T85" i="10" s="1"/>
  <c r="P86" i="10"/>
  <c r="P85" i="10" s="1"/>
  <c r="AU63" i="1" s="1"/>
  <c r="T88" i="5"/>
  <c r="T87" i="5"/>
  <c r="P86" i="3"/>
  <c r="P85" i="3"/>
  <c r="AU56" i="1" s="1"/>
  <c r="T86" i="3"/>
  <c r="T85" i="3"/>
  <c r="P485" i="2"/>
  <c r="P104" i="2" s="1"/>
  <c r="AU55" i="1" s="1"/>
  <c r="P163" i="6"/>
  <c r="P93" i="6"/>
  <c r="AU59" i="1" s="1"/>
  <c r="R94" i="6"/>
  <c r="R93" i="6" s="1"/>
  <c r="P84" i="9"/>
  <c r="P83" i="9"/>
  <c r="AU62" i="1"/>
  <c r="BK86" i="3"/>
  <c r="J86" i="3" s="1"/>
  <c r="J60" i="3" s="1"/>
  <c r="R105" i="2"/>
  <c r="R104" i="2" s="1"/>
  <c r="T105" i="2"/>
  <c r="R485" i="2"/>
  <c r="P88" i="5"/>
  <c r="P87" i="5" s="1"/>
  <c r="AU58" i="1" s="1"/>
  <c r="BK94" i="6"/>
  <c r="J94" i="6"/>
  <c r="J60" i="6" s="1"/>
  <c r="P105" i="2"/>
  <c r="BK88" i="7"/>
  <c r="J88" i="7"/>
  <c r="J60" i="7" s="1"/>
  <c r="R86" i="3"/>
  <c r="R85" i="3" s="1"/>
  <c r="T485" i="2"/>
  <c r="P86" i="4"/>
  <c r="P85" i="4"/>
  <c r="AU57" i="1" s="1"/>
  <c r="BK88" i="5"/>
  <c r="J88" i="5"/>
  <c r="J60" i="5"/>
  <c r="T86" i="4"/>
  <c r="T85" i="4"/>
  <c r="T163" i="6"/>
  <c r="T93" i="6" s="1"/>
  <c r="BK86" i="10"/>
  <c r="J86" i="10"/>
  <c r="J60" i="10"/>
  <c r="BK105" i="2"/>
  <c r="J105" i="2" s="1"/>
  <c r="J60" i="2" s="1"/>
  <c r="BK86" i="4"/>
  <c r="J86" i="4"/>
  <c r="J60" i="4" s="1"/>
  <c r="AG62" i="1"/>
  <c r="AN62" i="1" s="1"/>
  <c r="J59" i="9"/>
  <c r="J84" i="9"/>
  <c r="J60" i="9" s="1"/>
  <c r="AG61" i="1"/>
  <c r="BK93" i="6"/>
  <c r="J93" i="6"/>
  <c r="J59" i="6" s="1"/>
  <c r="F33" i="3"/>
  <c r="AZ56" i="1" s="1"/>
  <c r="F33" i="6"/>
  <c r="AZ59" i="1" s="1"/>
  <c r="J33" i="6"/>
  <c r="AV59" i="1" s="1"/>
  <c r="AT59" i="1" s="1"/>
  <c r="J33" i="4"/>
  <c r="AV57" i="1" s="1"/>
  <c r="AT57" i="1" s="1"/>
  <c r="J33" i="8"/>
  <c r="AV61" i="1" s="1"/>
  <c r="AT61" i="1" s="1"/>
  <c r="AN61" i="1" s="1"/>
  <c r="F33" i="9"/>
  <c r="AZ62" i="1" s="1"/>
  <c r="F33" i="10"/>
  <c r="AZ63" i="1" s="1"/>
  <c r="J33" i="5"/>
  <c r="AV58" i="1" s="1"/>
  <c r="AT58" i="1" s="1"/>
  <c r="F33" i="2"/>
  <c r="AZ55" i="1" s="1"/>
  <c r="J33" i="10"/>
  <c r="AV63" i="1"/>
  <c r="AT63" i="1" s="1"/>
  <c r="F33" i="8"/>
  <c r="AZ61" i="1" s="1"/>
  <c r="J33" i="3"/>
  <c r="AV56" i="1" s="1"/>
  <c r="AT56" i="1" s="1"/>
  <c r="BD54" i="1"/>
  <c r="W33" i="1" s="1"/>
  <c r="J33" i="7"/>
  <c r="AV60" i="1"/>
  <c r="AT60" i="1" s="1"/>
  <c r="BC54" i="1"/>
  <c r="AY54" i="1" s="1"/>
  <c r="F33" i="7"/>
  <c r="AZ60" i="1" s="1"/>
  <c r="BB54" i="1"/>
  <c r="W31" i="1" s="1"/>
  <c r="F33" i="4"/>
  <c r="AZ57" i="1" s="1"/>
  <c r="F33" i="5"/>
  <c r="AZ58" i="1" s="1"/>
  <c r="BA54" i="1"/>
  <c r="W30" i="1" s="1"/>
  <c r="J33" i="9"/>
  <c r="AV62" i="1" s="1"/>
  <c r="AT62" i="1" s="1"/>
  <c r="J33" i="2"/>
  <c r="AV55" i="1" s="1"/>
  <c r="AT55" i="1" s="1"/>
  <c r="BK104" i="2" l="1"/>
  <c r="J104" i="2" s="1"/>
  <c r="J30" i="2" s="1"/>
  <c r="AG55" i="1" s="1"/>
  <c r="T104" i="2"/>
  <c r="BK85" i="10"/>
  <c r="J85" i="10"/>
  <c r="J59" i="10"/>
  <c r="BK87" i="5"/>
  <c r="J87" i="5" s="1"/>
  <c r="J59" i="5" s="1"/>
  <c r="BK87" i="7"/>
  <c r="J87" i="7"/>
  <c r="J59" i="7" s="1"/>
  <c r="BK85" i="3"/>
  <c r="J85" i="3" s="1"/>
  <c r="J59" i="3" s="1"/>
  <c r="BK85" i="4"/>
  <c r="J85" i="4"/>
  <c r="J59" i="4"/>
  <c r="J39" i="9"/>
  <c r="J39" i="8"/>
  <c r="AN55" i="1"/>
  <c r="J59" i="2"/>
  <c r="J39" i="2"/>
  <c r="AU54" i="1"/>
  <c r="AW54" i="1"/>
  <c r="AK30" i="1" s="1"/>
  <c r="AX54" i="1"/>
  <c r="AZ54" i="1"/>
  <c r="W29" i="1" s="1"/>
  <c r="J30" i="6"/>
  <c r="AG59" i="1"/>
  <c r="AN59" i="1" s="1"/>
  <c r="W32" i="1"/>
  <c r="J39" i="6" l="1"/>
  <c r="J30" i="4"/>
  <c r="AG57" i="1"/>
  <c r="J30" i="10"/>
  <c r="AG63" i="1" s="1"/>
  <c r="J30" i="3"/>
  <c r="AG56" i="1" s="1"/>
  <c r="AN56" i="1" s="1"/>
  <c r="J30" i="5"/>
  <c r="AG58" i="1"/>
  <c r="AN58" i="1"/>
  <c r="AV54" i="1"/>
  <c r="AK29" i="1" s="1"/>
  <c r="J30" i="7"/>
  <c r="AG60" i="1"/>
  <c r="AN60" i="1"/>
  <c r="J39" i="3" l="1"/>
  <c r="J39" i="5"/>
  <c r="J39" i="10"/>
  <c r="J39" i="7"/>
  <c r="J39" i="4"/>
  <c r="AN63" i="1"/>
  <c r="AN57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<sst xmlns="http://schemas.openxmlformats.org/spreadsheetml/2006/main" count="20929" uniqueCount="3053">
  <si>
    <t>Export Komplet</t>
  </si>
  <si>
    <t>VZ</t>
  </si>
  <si>
    <t>2.0</t>
  </si>
  <si>
    <t>ZAMOK</t>
  </si>
  <si>
    <t>False</t>
  </si>
  <si>
    <t>{f1d98711-db82-4c3a-9fd0-ca93f331380c}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</si>
  <si>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</si>
  <si>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</si>
  <si>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</si>
  <si>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</si>
  <si>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</si>
  <si>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</si>
  <si>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</si>
  <si>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</si>
  <si>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SV25/20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</si>
  <si>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</si>
  <si>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</si>
  <si>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Trebenice_nastavba_materske_skoly</t>
  </si>
  <si>
    <t>KSO:</t>
  </si>
  <si>
    <t/>
  </si>
  <si>
    <t>CC-CZ:</t>
  </si>
  <si>
    <t>Místo:</t>
  </si>
  <si>
    <t xml:space="preserve"> </t>
  </si>
  <si>
    <t>Datum:</t>
  </si>
  <si>
    <t>29. 9. 2025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</si>
  <si>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</si>
  <si>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</si>
  <si>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</si>
  <si>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</si>
  <si>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</si>
  <si>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</si>
  <si>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</si>
  <si>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</si>
  <si>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</si>
  <si>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</si>
  <si>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</si>
  <si>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</si>
  <si>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</si>
  <si>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</si>
  <si>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</si>
  <si>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</si>
  <si>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</si>
  <si>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</si>
  <si>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</si>
  <si>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</si>
  <si>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</si>
  <si>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</si>
  <si>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</si>
  <si>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</si>
  <si>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</si>
  <si>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</si>
  <si>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</si>
  <si>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</si>
  <si>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</si>
  <si>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</si>
  <si>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</si>
  <si>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</si>
  <si>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</si>
  <si>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</si>
  <si>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</si>
  <si>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</si>
  <si>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</si>
  <si>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</si>
  <si>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</si>
  <si>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</si>
  <si>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</si>
  <si>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</si>
  <si>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</si>
  <si>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</si>
  <si>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</si>
  <si>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</si>
  <si>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</si>
  <si>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</si>
  <si>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</si>
  <si>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</si>
  <si>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vlastní objekt</t>
  </si>
  <si>
    <t>STA</t>
  </si>
  <si>
    <t>{a8fe9114-f81f-40b4-8fa1-ae2bb591f87e}</t>
  </si>
  <si>
    <t>2</t>
  </si>
  <si>
    <t>zdravotní instalace</t>
  </si>
  <si>
    <t>{2c93917d-b84b-4c93-874d-2873934e69f2}</t>
  </si>
  <si>
    <t>3</t>
  </si>
  <si>
    <t>elektroinstalace</t>
  </si>
  <si>
    <t>{46ad4d27-f2ad-4a40-8087-7df1593601e0}</t>
  </si>
  <si>
    <t>4</t>
  </si>
  <si>
    <t>vytápění</t>
  </si>
  <si>
    <t>{45cce181-69ad-4604-b715-6b88b6fc7a03}</t>
  </si>
  <si>
    <t>5</t>
  </si>
  <si>
    <t>ocelová konstrukce ná...</t>
  </si>
  <si>
    <t>{ae285985-9aee-40b3-9764-510b3cba67b4}</t>
  </si>
  <si>
    <t>6</t>
  </si>
  <si>
    <t>oplocení</t>
  </si>
  <si>
    <t>{36cde457-0ef5-4cd5-8cdb-0cc1024dfb06}</t>
  </si>
  <si>
    <t>7</t>
  </si>
  <si>
    <t>vnitřní vybavení</t>
  </si>
  <si>
    <t>{fc740720-d266-4628-853d-0dd4db183570}</t>
  </si>
  <si>
    <t>8</t>
  </si>
  <si>
    <t>vzduchotechnika</t>
  </si>
  <si>
    <t>{b9f87f4e-640d-4a50-a5cc-5ca79e1613a6}</t>
  </si>
  <si>
    <t>99</t>
  </si>
  <si>
    <t>vedlejší a ostatní náklady</t>
  </si>
  <si>
    <t>{6a5cff4d-c029-4e4e-b935-62b58d2ee2be}</t>
  </si>
  <si>
    <t>KRYCÍ LIST SOUPISU PRACÍ</t>
  </si>
  <si>
    <t>Objekt:</t>
  </si>
  <si>
    <t>1 - vlastní objekt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</si>
  <si>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</si>
  <si>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</si>
  <si>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</si>
  <si>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</si>
  <si>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</si>
  <si>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</si>
  <si>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</si>
  <si>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</si>
  <si>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</si>
  <si>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</si>
  <si>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</si>
  <si>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</si>
  <si>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</si>
  <si>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</si>
  <si>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</si>
  <si>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</si>
  <si>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</si>
  <si>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</si>
  <si>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</si>
  <si>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</si>
  <si>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</si>
  <si>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</si>
  <si>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</si>
  <si>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</si>
  <si>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</si>
  <si>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</si>
  <si>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</si>
  <si>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 xml:space="preserve">    786 - Dokončovací práce - čalounické úpravy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</si>
  <si>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</si>
  <si>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</si>
  <si>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</si>
  <si>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</si>
  <si>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</si>
  <si>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</si>
  <si>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</si>
  <si>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</si>
  <si>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</si>
  <si>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</si>
  <si>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</si>
  <si>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</si>
  <si>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</si>
  <si>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</si>
  <si>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</si>
  <si>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</si>
  <si>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</si>
  <si>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</si>
  <si>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</si>
  <si>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</si>
  <si>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ručně s urovnáním dna do předepsaného profilu a spádu v hornině třídy těžitelnosti I skupiny 3 soudržných</t>
  </si>
  <si>
    <t>m3</t>
  </si>
  <si>
    <t>CS ÚRS 2025 01</t>
  </si>
  <si>
    <t>627779585</t>
  </si>
  <si>
    <t>Online PSC</t>
  </si>
  <si>
    <t>https://podminky.urs.cz/item/CS_URS_2025_01/132212131</t>
  </si>
  <si>
    <t>VV</t>
  </si>
  <si>
    <t>pro základ venkovního schodiště</t>
  </si>
  <si>
    <t>1,38*0,4*1,00*3</t>
  </si>
  <si>
    <t>Součet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</si>
  <si>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</si>
  <si>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</si>
  <si>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2024247682</t>
  </si>
  <si>
    <t>https://podminky.urs.cz/item/CS_URS_2025_01/162751117</t>
  </si>
  <si>
    <t>167111101</t>
  </si>
  <si>
    <t>Nakládání, skládání a překládání neulehlého výkopku nebo sypaniny ručně nakládání, z hornin třídy těžitelnosti I, skupiny 1 až 3</t>
  </si>
  <si>
    <t>-1769893189</t>
  </si>
  <si>
    <t>https://podminky.urs.cz/item/CS_URS_2025_01/167111101</t>
  </si>
  <si>
    <t>171201221</t>
  </si>
  <si>
    <t>Poplatek za uložení stavebního odpadu na skládce (skládkovné) zeminy a kamení zatříděného do Katalogu odpadů pod kódem 17 05 04</t>
  </si>
  <si>
    <t>t</t>
  </si>
  <si>
    <t>-1079830585</t>
  </si>
  <si>
    <t>https://podminky.urs.cz/item/CS_URS_2025_01/171201221</t>
  </si>
  <si>
    <t>1,656*1,8 'Přepočtené koeficientem množství</t>
  </si>
  <si>
    <t>171251201</t>
  </si>
  <si>
    <t>Uložení sypaniny na skládky nebo meziskládky bez hutnění s upravením uložené sypaniny do předepsaného tvaru</t>
  </si>
  <si>
    <t>-650345292</t>
  </si>
  <si>
    <t>https://podminky.urs.cz/item/CS_URS_2025_01/171251201</t>
  </si>
  <si>
    <t>Zakládání</t>
  </si>
  <si>
    <t>274313611</t>
  </si>
  <si>
    <t>Základy z betonu prostého pasy betonu kamenem neprokládaného tř. C 16/20</t>
  </si>
  <si>
    <t>https://podminky.urs.cz/item/CS_URS_2025_01/274313611</t>
  </si>
  <si>
    <t>do výkopu</t>
  </si>
  <si>
    <t>1,80*0,15</t>
  </si>
  <si>
    <t>Svislé a kompletní konstrukce</t>
  </si>
  <si>
    <t>311237111</t>
  </si>
  <si>
    <t>Zdivo jednovrstvé tepelně izolační z cihel děrovaných broušených na tenkovrstvou maltu, součinitel prostupu tepla U přes 0,26 do 0,30 W/m2K, tl. zdiva 300 mm</t>
  </si>
  <si>
    <t>m2</t>
  </si>
  <si>
    <t>https://podminky.urs.cz/item/CS_URS_2025_01/311237111</t>
  </si>
  <si>
    <t>zdivo ve 2. np</t>
  </si>
  <si>
    <t>2,845*3,00-1,00*1,00</t>
  </si>
  <si>
    <t>317168053</t>
  </si>
  <si>
    <t>Překlady keramické vysoké osazené do maltového lože, šířky překladu 70 mm výšky 238 mm, délky 1500 mm</t>
  </si>
  <si>
    <t>kus</t>
  </si>
  <si>
    <t>https://podminky.urs.cz/item/CS_URS_2025_01/317168053</t>
  </si>
  <si>
    <t>2. np</t>
  </si>
  <si>
    <t>9</t>
  </si>
  <si>
    <t>317998112</t>
  </si>
  <si>
    <t>Izolace tepelná mezi překlady z pěnového polystyrenu výšky 24 cm, tloušťky přes 50 do 70 mm</t>
  </si>
  <si>
    <t>m</t>
  </si>
  <si>
    <t>10</t>
  </si>
  <si>
    <t>https://podminky.urs.cz/item/CS_URS_2025_01/317998112</t>
  </si>
  <si>
    <t>1,50</t>
  </si>
  <si>
    <t>349231811</t>
  </si>
  <si>
    <t>Přizdívka z cihel ostění s ozubem ve vybouraných otvorech, s vysekáním kapes pro zavázaní přes 80 do 150 mm</t>
  </si>
  <si>
    <t>https://podminky.urs.cz/item/CS_URS_2025_01/349231811</t>
  </si>
  <si>
    <t>po vybourání dveří v 1. np</t>
  </si>
  <si>
    <t>2,00*0,15*2</t>
  </si>
  <si>
    <t>po vybourání dveří ve 2. np</t>
  </si>
  <si>
    <t>Vodorovné konstrukce</t>
  </si>
  <si>
    <t>11</t>
  </si>
  <si>
    <t>411321515</t>
  </si>
  <si>
    <t>Stropy z betonu železového (bez výztuže) stropů deskových, plochých střech, desek balkonových, desek hřibových stropů včetně hlavic hřibových sloupů tř. C 20/25</t>
  </si>
  <si>
    <t>14</t>
  </si>
  <si>
    <t>https://podminky.urs.cz/item/CS_URS_2025_01/411321515</t>
  </si>
  <si>
    <t>stropní konstrukce</t>
  </si>
  <si>
    <t>((5,80+5,50+4,60+4,90)*14,14+3,80*(2,40+3,00))*(0,02+0,05/2)</t>
  </si>
  <si>
    <t>411354219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</si>
  <si>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</si>
  <si>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16</t>
  </si>
  <si>
    <t>https://podminky.urs.cz/item/CS_URS_2025_01/411354219</t>
  </si>
  <si>
    <t>(5,80+5,50+4,60+4,90)*14,14+3,80*(2,40+3,00)</t>
  </si>
  <si>
    <t>13</t>
  </si>
  <si>
    <t>411361821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</si>
  <si>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</si>
  <si>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18</t>
  </si>
  <si>
    <t>https://podminky.urs.cz/item/CS_URS_2025_01/411361821</t>
  </si>
  <si>
    <t>do vlny</t>
  </si>
  <si>
    <t>314,632*5*0,888*0,00105</t>
  </si>
  <si>
    <t>411388621</t>
  </si>
  <si>
    <t>Zabetonování otvorů ve stropech nebo v klenbách včetně lešení, bednění, odbednění a výztuže (materiál v ceně) ze suchých směsí, tl. do 150 mm ve stropech železobetonových, tvárnicových a prefabrikovaných plochy do 0,25 m2</t>
  </si>
  <si>
    <t>20</t>
  </si>
  <si>
    <t>https://podminky.urs.cz/item/CS_URS_2025_01/411388621</t>
  </si>
  <si>
    <t>instalace</t>
  </si>
  <si>
    <t>15</t>
  </si>
  <si>
    <t>417231212</t>
  </si>
  <si>
    <t>Obezdívka ztužujícího věnce cihlami plnými pálenými dl. 290 mm na maltu cementovou ze suché směsi 10 MPa, včetně tepelné izolace z pěnového polystyrénu tl. 70 mm, tl. obezdívky 65 mm oboustranná</t>
  </si>
  <si>
    <t>22</t>
  </si>
  <si>
    <t>https://podminky.urs.cz/item/CS_URS_2025_01/417231212</t>
  </si>
  <si>
    <t>2,845</t>
  </si>
  <si>
    <t>417388174</t>
  </si>
  <si>
    <t>Ztužující věnce pro keramické stropní konstrukce pro vnitřní zdivo z děrovaných cihel z betonu železového včetně výztuže šířka vnitřní zdi 30 cm, stropní konstrukce tl. 25 cm</t>
  </si>
  <si>
    <t>24</t>
  </si>
  <si>
    <t>https://podminky.urs.cz/item/CS_URS_2025_01/417388174</t>
  </si>
  <si>
    <t>17</t>
  </si>
  <si>
    <t>451573111</t>
  </si>
  <si>
    <t>Lože pod potrubí, stoky a drobné objekty v otevřeném výkopu z písku a štěrkopísku do 63 mm</t>
  </si>
  <si>
    <t>26</t>
  </si>
  <si>
    <t>https://podminky.urs.cz/item/CS_URS_2025_01/451573111</t>
  </si>
  <si>
    <t>pro ležatou kanalizaci v 1. np</t>
  </si>
  <si>
    <t>(1,50*3+2,00+1,00)*0,50*0,10</t>
  </si>
  <si>
    <t>Úpravy povrchů, podlahy a osazování výplní</t>
  </si>
  <si>
    <t>612131101</t>
  </si>
  <si>
    <t>Podkladní a spojovací vrstva vnitřních omítaných ploch cementový postřik nanášený ručně celoplošně stěn</t>
  </si>
  <si>
    <t>28</t>
  </si>
  <si>
    <t>https://podminky.urs.cz/item/CS_URS_2025_01/612131101</t>
  </si>
  <si>
    <t>19</t>
  </si>
  <si>
    <t>612311131</t>
  </si>
  <si>
    <t>Vápenný štuk vnitřních ploch tloušťky do 3 mm svislých konstrukcí stěn</t>
  </si>
  <si>
    <t>30</t>
  </si>
  <si>
    <t>https://podminky.urs.cz/item/CS_URS_2025_01/612311131</t>
  </si>
  <si>
    <t>7,535</t>
  </si>
  <si>
    <t>612321121</t>
  </si>
  <si>
    <t>Omítka vápenocementová vnitřních ploch nanášená ručně jednovrstvá, tloušťky do 10 mm hladká svislých konstrukcí stěn</t>
  </si>
  <si>
    <t>32</t>
  </si>
  <si>
    <t>https://podminky.urs.cz/item/CS_URS_2025_01/612321121</t>
  </si>
  <si>
    <t>612325301</t>
  </si>
  <si>
    <t>Vápenocementová omítka ostění nebo nadpraží hladká</t>
  </si>
  <si>
    <t>34</t>
  </si>
  <si>
    <t>https://podminky.urs.cz/item/CS_URS_2025_01/612325301</t>
  </si>
  <si>
    <t>po vybouraných dveřích v 1. np</t>
  </si>
  <si>
    <t>(0,80+2,00*2)*(0,15+0,15+0,15)</t>
  </si>
  <si>
    <t>po vybouraných dveřích ve 2. np</t>
  </si>
  <si>
    <t>po bourání ve 2. np</t>
  </si>
  <si>
    <t>(0,80+0,30)*3,00</t>
  </si>
  <si>
    <t>619991011</t>
  </si>
  <si>
    <t>Zakrytí vnitřních ploch před znečištěním PE fólií včetně pozdějšího odkrytí samostatných konstrukcí a prvků</t>
  </si>
  <si>
    <t>36</t>
  </si>
  <si>
    <t>https://podminky.urs.cz/item/CS_URS_2025_01/619991011</t>
  </si>
  <si>
    <t>2,00*1,50*2</t>
  </si>
  <si>
    <t>1,37*1,50*8</t>
  </si>
  <si>
    <t>1,07*0,55*4</t>
  </si>
  <si>
    <t>0,90*2,70*1</t>
  </si>
  <si>
    <t>1,07*2,10*4</t>
  </si>
  <si>
    <t>1,37*2,10*11</t>
  </si>
  <si>
    <t>1,07*1,80*1</t>
  </si>
  <si>
    <t>23</t>
  </si>
  <si>
    <t>619995001</t>
  </si>
  <si>
    <t>Začištění omítek (s dodáním hmot) kolem oken, dveří, podlah, obkladů apod.</t>
  </si>
  <si>
    <t>38</t>
  </si>
  <si>
    <t>https://podminky.urs.cz/item/CS_URS_2025_01/619995001</t>
  </si>
  <si>
    <t>začištění omítek po bourání a osazování</t>
  </si>
  <si>
    <t>100</t>
  </si>
  <si>
    <t>622151031</t>
  </si>
  <si>
    <t>Penetrační nátěr vnějších pastovitých tenkovrstvých omítek silikonový stěn</t>
  </si>
  <si>
    <t>40</t>
  </si>
  <si>
    <t>https://podminky.urs.cz/item/CS_URS_2025_01/622151031</t>
  </si>
  <si>
    <t>dle montáže fasády</t>
  </si>
  <si>
    <t>283,455+183,62*0,25</t>
  </si>
  <si>
    <t>25</t>
  </si>
  <si>
    <t>622211011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</si>
  <si>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40 do 80 mm</t>
  </si>
  <si>
    <t>42</t>
  </si>
  <si>
    <t>https://podminky.urs.cz/item/CS_URS_2025_01/622211011</t>
  </si>
  <si>
    <t>fasáda objektu</t>
  </si>
  <si>
    <t>(23,60+3,70+14,74+21,04+8,16+2,56)*4,80</t>
  </si>
  <si>
    <t>odpočet otvorů</t>
  </si>
  <si>
    <t>-2,00*1,50*2</t>
  </si>
  <si>
    <t>-1,37*1,50*8</t>
  </si>
  <si>
    <t>-1,07*0,55*4</t>
  </si>
  <si>
    <t>-0,90*2,70*1</t>
  </si>
  <si>
    <t>-1,07*2,10*4</t>
  </si>
  <si>
    <t>-1,37*2,10*11</t>
  </si>
  <si>
    <t>-1,00*1,00*1</t>
  </si>
  <si>
    <t>-1,07*1,80*1</t>
  </si>
  <si>
    <t>M</t>
  </si>
  <si>
    <t>28375936</t>
  </si>
  <si>
    <t>deska EPS 70 fasádní λ=0,039 tl 80mm</t>
  </si>
  <si>
    <t>44</t>
  </si>
  <si>
    <t>spc</t>
  </si>
  <si>
    <t>2853,455*1,1</t>
  </si>
  <si>
    <t>27</t>
  </si>
  <si>
    <t>622211201</t>
  </si>
  <si>
    <t>Montáž druhé vrstvy kontaktního zateplení lepením a mechanickým kotvením z desek polystyrenových (dodávka ve specifikaci) (dodávka ve specifikaci) na vnější stěny, na podklad betonový nebo z lehčeného betonu, z tvárnic keramických nebo vápenopískových, celkové tloušťky izolace přes 160 do 200 mm</t>
  </si>
  <si>
    <t>46</t>
  </si>
  <si>
    <t>https://podminky.urs.cz/item/CS_URS_2025_01/622211201</t>
  </si>
  <si>
    <t>283,455</t>
  </si>
  <si>
    <t>28375939</t>
  </si>
  <si>
    <t>deska EPS 70 fasádní λ=0,039 tl 120mm</t>
  </si>
  <si>
    <t>48</t>
  </si>
  <si>
    <t>283,455*1,1</t>
  </si>
  <si>
    <t>29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</si>
  <si>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</si>
  <si>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</si>
  <si>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50</t>
  </si>
  <si>
    <t>https://podminky.urs.cz/item/CS_URS_2025_01/622212051</t>
  </si>
  <si>
    <t>ostění otvorů</t>
  </si>
  <si>
    <t>(2,00+1,50)*2</t>
  </si>
  <si>
    <t>(1,37+1,50)*2*8</t>
  </si>
  <si>
    <t>(1,07+0,55)*2*4</t>
  </si>
  <si>
    <t>(0,90+2*2,70)*1</t>
  </si>
  <si>
    <t>(1,07+2,10)*2*4</t>
  </si>
  <si>
    <t>(1,37+2,10)*2*11</t>
  </si>
  <si>
    <t>(1,00+1,00)*2*1</t>
  </si>
  <si>
    <t>(1,07+1,80)*2*1</t>
  </si>
  <si>
    <t>28376438</t>
  </si>
  <si>
    <t>deska XPS hrana rovná a strukturovaný povrch 250kPa λ=0,032 tl 30mm</t>
  </si>
  <si>
    <t>52</t>
  </si>
  <si>
    <t>183,62*0,25*1,1</t>
  </si>
  <si>
    <t>31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</si>
  <si>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</si>
  <si>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</si>
  <si>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54</t>
  </si>
  <si>
    <t>https://podminky.urs.cz/item/CS_URS_2025_01/622251101</t>
  </si>
  <si>
    <t>dle montáže</t>
  </si>
  <si>
    <t>285,381</t>
  </si>
  <si>
    <t>622252002</t>
  </si>
  <si>
    <t>Montáž profilů kontaktního zateplení ostatních stěnových, dilatačních apod. lepených do tmelu</t>
  </si>
  <si>
    <t>56</t>
  </si>
  <si>
    <t>https://podminky.urs.cz/item/CS_URS_2025_01/622252002</t>
  </si>
  <si>
    <t>apu</t>
  </si>
  <si>
    <t>185,00</t>
  </si>
  <si>
    <t>rohy</t>
  </si>
  <si>
    <t>185,00+5,00*4+23,60+3,70+14,74+21,04+8,16+2,56+4,44+9,02+50,00</t>
  </si>
  <si>
    <t>parapet</t>
  </si>
  <si>
    <t>2,00*2+1,37*19+1,07*9+1,00</t>
  </si>
  <si>
    <t>nadpraží</t>
  </si>
  <si>
    <t>40,66+1,1</t>
  </si>
  <si>
    <t>dilatace</t>
  </si>
  <si>
    <t>5,00*2</t>
  </si>
  <si>
    <t>33</t>
  </si>
  <si>
    <t>59051476</t>
  </si>
  <si>
    <t>profil napojovací okenní PVC s výztužnou tkaninou 9mm</t>
  </si>
  <si>
    <t>58</t>
  </si>
  <si>
    <t>185*1,1 "Přepočtené koeficientem množství</t>
  </si>
  <si>
    <t>63127414</t>
  </si>
  <si>
    <t>profil rohový PVC s výztužnou tkaninou š 100/150mm</t>
  </si>
  <si>
    <t>60</t>
  </si>
  <si>
    <t>343*1,1 "Přepočtené koeficientem množství</t>
  </si>
  <si>
    <t>35</t>
  </si>
  <si>
    <t>59051512</t>
  </si>
  <si>
    <t>profil napojovací parapetní PVC s okapnicí a výztužnou tkaninou</t>
  </si>
  <si>
    <t>62</t>
  </si>
  <si>
    <t>41*1,1 "Přepočtené koeficientem množství</t>
  </si>
  <si>
    <t>59051510</t>
  </si>
  <si>
    <t>profil napojovací nadokenní PVC s okapnicí s výztužnou tkaninou</t>
  </si>
  <si>
    <t>64</t>
  </si>
  <si>
    <t>42*1,1 "Přepočtené koeficientem množství</t>
  </si>
  <si>
    <t>37</t>
  </si>
  <si>
    <t>59051500</t>
  </si>
  <si>
    <t>profil dilatační stěnový/rohový PVC s výztužnou tkaninou</t>
  </si>
  <si>
    <t>66</t>
  </si>
  <si>
    <t>5*1,1 "Přepočtené koeficientem množství</t>
  </si>
  <si>
    <t>19416051</t>
  </si>
  <si>
    <t>profil dilatační rohový Al s výztužnou tkaninou</t>
  </si>
  <si>
    <t>68</t>
  </si>
  <si>
    <t>39</t>
  </si>
  <si>
    <t>622531022</t>
  </si>
  <si>
    <t>Omítka tenkovrstvá silikonová vnějších ploch probarvená bez penetrace zatíraná (škrábaná), zrnitost 2,0 mm stěn</t>
  </si>
  <si>
    <t>70</t>
  </si>
  <si>
    <t>https://podminky.urs.cz/item/CS_URS_2025_01/622531022</t>
  </si>
  <si>
    <t>629991011</t>
  </si>
  <si>
    <t>Zakrytí vnějších ploch před znečištěním včetně pozdějšího odkrytí výplní otvorů a svislých ploch fólií přilepenou lepící páskou</t>
  </si>
  <si>
    <t>72</t>
  </si>
  <si>
    <t>https://podminky.urs.cz/item/CS_URS_2025_01/629991011</t>
  </si>
  <si>
    <t>41</t>
  </si>
  <si>
    <t>631312131</t>
  </si>
  <si>
    <t>Doplnění dosavadních mazanin prostým betonem s dodáním hmot, bez potěru, plochy jednotlivě přes 1 m2 do 4 m2 a tl. přes 80 mm</t>
  </si>
  <si>
    <t>74</t>
  </si>
  <si>
    <t>https://podminky.urs.cz/item/CS_URS_2025_01/631312131</t>
  </si>
  <si>
    <t>vstup - pro kanalizaci</t>
  </si>
  <si>
    <t>vstpu</t>
  </si>
  <si>
    <t>2,95*(2,85+2,40)*(0,08+0,15)</t>
  </si>
  <si>
    <t>úklid</t>
  </si>
  <si>
    <t>4,60*(0,08+0,15)</t>
  </si>
  <si>
    <t>985311311</t>
  </si>
  <si>
    <t>Reprofilace betonu sanačními maltami na cementové bázi ručně rubu kleneb a podlah, tloušťky do 10 mm</t>
  </si>
  <si>
    <t>76</t>
  </si>
  <si>
    <t>https://podminky.urs.cz/item/CS_URS_2025_01/985311311</t>
  </si>
  <si>
    <t>vyspravení podlahy reprofilační maltou- předpoklad 50% plochy</t>
  </si>
  <si>
    <t>(11,235+0,10+2,635)*(5,525+0,10+14,645)*0,5</t>
  </si>
  <si>
    <t>(0,10+2,845)*(1,40+0,10+1,60+1,685)*0,5</t>
  </si>
  <si>
    <t>Ostatní konstrukce a práce, bourání</t>
  </si>
  <si>
    <t>43</t>
  </si>
  <si>
    <t>941111131</t>
  </si>
  <si>
    <t>Lešení řadové trubkové lehké pracovní s podlahami s provozním zatížením tř. 3 do 200 kg/m2 šířky tř. W12 od 1,2 do 1,5 m, výšky výšky do 10 m montáž</t>
  </si>
  <si>
    <t>78</t>
  </si>
  <si>
    <t>https://podminky.urs.cz/item/CS_URS_2025_01/941111131</t>
  </si>
  <si>
    <t>(23,60+3,70+1,50+14,74+1,50+21,04+1,50+9,27+2,56)*8,00</t>
  </si>
  <si>
    <t>941111231</t>
  </si>
  <si>
    <t>Lešení řadové trubkové lehké pracovní s podlahami s provozním zatížením tř. 3 do 200 kg/m2 šířky tř. W12 od 1,2 do 1,5 m, výšky výšky do 10 m příplatek k ceně za každý den použití</t>
  </si>
  <si>
    <t>80</t>
  </si>
  <si>
    <t>https://podminky.urs.cz/item/CS_URS_2025_01/941111231</t>
  </si>
  <si>
    <t>635,28*90 "Přepočtené koeficientem množství</t>
  </si>
  <si>
    <t>45</t>
  </si>
  <si>
    <t>941111312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</si>
  <si>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</si>
  <si>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82</t>
  </si>
  <si>
    <t>https://podminky.urs.cz/item/CS_URS_2025_01/941111312</t>
  </si>
  <si>
    <t>941111831</t>
  </si>
  <si>
    <t>Lešení řadové trubkové lehké pracovní s podlahami s provozním zatížením tř. 3 do 200 kg/m2 šířky tř. W12 od 1,2 do 1,5 m, výšky výšky do 10 m demontáž</t>
  </si>
  <si>
    <t>84</t>
  </si>
  <si>
    <t>https://podminky.urs.cz/item/CS_URS_2025_01/941111831</t>
  </si>
  <si>
    <t>635,280</t>
  </si>
  <si>
    <t>47</t>
  </si>
  <si>
    <t>944511111</t>
  </si>
  <si>
    <t>Síť ochranná zavěšená na konstrukci lešení z textilie z umělých vláken montáž</t>
  </si>
  <si>
    <t>86</t>
  </si>
  <si>
    <t>https://podminky.urs.cz/item/CS_URS_2025_01/944511111</t>
  </si>
  <si>
    <t>944511211</t>
  </si>
  <si>
    <t>Síť ochranná zavěšená na konstrukci lešení z textilie z umělých vláken příplatek k ceně za každý den použití</t>
  </si>
  <si>
    <t>88</t>
  </si>
  <si>
    <t>https://podminky.urs.cz/item/CS_URS_2025_01/944511211</t>
  </si>
  <si>
    <t>49</t>
  </si>
  <si>
    <t>944511811</t>
  </si>
  <si>
    <t>Síť ochranná zavěšená na konstrukci lešení z textilie z umělých vláken demontáž</t>
  </si>
  <si>
    <t>90</t>
  </si>
  <si>
    <t>https://podminky.urs.cz/item/CS_URS_2025_01/944511811</t>
  </si>
  <si>
    <t>944711112</t>
  </si>
  <si>
    <t>Stříška záchytná zřizovaná současně s lehkým nebo těžkým lešením šířky přes 1,5 do 2,0 m montáž</t>
  </si>
  <si>
    <t>92</t>
  </si>
  <si>
    <t>https://podminky.urs.cz/item/CS_URS_2025_01/944711112</t>
  </si>
  <si>
    <t>4*2*2</t>
  </si>
  <si>
    <t>51</t>
  </si>
  <si>
    <t>944711212</t>
  </si>
  <si>
    <t>Stříška záchytná zřizovaná současně s lehkým nebo těžkým lešením šířky přes 1,5 do 2,0 m příplatek k ceně za každý den použití</t>
  </si>
  <si>
    <t>94</t>
  </si>
  <si>
    <t>https://podminky.urs.cz/item/CS_URS_2025_01/944711212</t>
  </si>
  <si>
    <t>16*90 "Přepočtené koeficientem množství</t>
  </si>
  <si>
    <t>944711812</t>
  </si>
  <si>
    <t>Stříška záchytná zřizovaná současně s lehkým nebo těžkým lešením šířky přes 1,5 do 2,0 m demontáž</t>
  </si>
  <si>
    <t>96</t>
  </si>
  <si>
    <t>https://podminky.urs.cz/item/CS_URS_2025_01/944711812</t>
  </si>
  <si>
    <t>53</t>
  </si>
  <si>
    <t>949101111</t>
  </si>
  <si>
    <t>Lešení pomocné pracovní pro objekty pozemních staveb pro zatížení do 150 kg/m2, o výšce lešeňové podlahy do 1,9 m</t>
  </si>
  <si>
    <t>98</t>
  </si>
  <si>
    <t>https://podminky.urs.cz/item/CS_URS_2025_01/949101111</t>
  </si>
  <si>
    <t>stropní konstrukce - výměra dle tabulek podlah</t>
  </si>
  <si>
    <t>26,50+16,20+5,83+19,69+108,90+61,90+7,30+7,60+6,69</t>
  </si>
  <si>
    <t>3,89+4,53+19,66+9,09</t>
  </si>
  <si>
    <t>952901111</t>
  </si>
  <si>
    <t>Vyčištění budov nebo objektů před předáním do užívání budov bytové nebo občanské výstavby, světlé výšky podlaží do 4 m</t>
  </si>
  <si>
    <t>https://podminky.urs.cz/item/CS_URS_2025_01/952901111</t>
  </si>
  <si>
    <t>55</t>
  </si>
  <si>
    <t>953943121</t>
  </si>
  <si>
    <t>Osazování drobných kovových předmětů výrobků ostatních jinde neuvedených do betonu se zajištěním polohy k bednění či k výztuži před zabetonováním hmotnosti do 1 kg/kus</t>
  </si>
  <si>
    <t>102</t>
  </si>
  <si>
    <t>https://podminky.urs.cz/item/CS_URS_2025_01/953943121</t>
  </si>
  <si>
    <t>953943122</t>
  </si>
  <si>
    <t>Osazování drobných kovových předmětů výrobků ostatních jinde neuvedených do betonu se zajištěním polohy k bednění či k výztuži před zabetonováním hmotnosti přes 1 do 5 kg/kus</t>
  </si>
  <si>
    <t>104</t>
  </si>
  <si>
    <t>https://podminky.urs.cz/item/CS_URS_2025_01/953943122</t>
  </si>
  <si>
    <t>57</t>
  </si>
  <si>
    <t>953943211</t>
  </si>
  <si>
    <t>Osazování drobných kovových předmětů kotvených do stěny hasicího přístroje</t>
  </si>
  <si>
    <t>-198875172</t>
  </si>
  <si>
    <t>https://podminky.urs.cz/item/CS_URS_2025_01/953943211</t>
  </si>
  <si>
    <t>44932114</t>
  </si>
  <si>
    <t>přístroj hasicí ruční práškový PG 6 LE</t>
  </si>
  <si>
    <t>87500222</t>
  </si>
  <si>
    <t>59</t>
  </si>
  <si>
    <t>962031132</t>
  </si>
  <si>
    <t>Bourání příček nebo přizdívek z cihel pálených plných nebo dutých, tl. do 100 mm</t>
  </si>
  <si>
    <t>106</t>
  </si>
  <si>
    <t>https://podminky.urs.cz/item/CS_URS_2025_01/962031132</t>
  </si>
  <si>
    <t>vybourání příčky ve 2. np</t>
  </si>
  <si>
    <t>1,695*3,00-0,70*2,00</t>
  </si>
  <si>
    <t>962032230</t>
  </si>
  <si>
    <t>Bourání zdiva nadzákladového z cihel pálených plných nebo lícových nebo vápenopískových na maltu vápennou nebo vápenocementovou, objemu do 1 m3</t>
  </si>
  <si>
    <t>108</t>
  </si>
  <si>
    <t>https://podminky.urs.cz/item/CS_URS_2025_01/962032230</t>
  </si>
  <si>
    <t>vybourání části zdiva ve 2. np - stávající část</t>
  </si>
  <si>
    <t>(1,18+0,95)*0,30*3,00-0,60*2,00*0,30</t>
  </si>
  <si>
    <t>61</t>
  </si>
  <si>
    <t>965042131</t>
  </si>
  <si>
    <t>Bourání mazanin betonových nebo z litého asfaltu tl. do 100 mm, plochy do 4 m2</t>
  </si>
  <si>
    <t>110</t>
  </si>
  <si>
    <t>https://podminky.urs.cz/item/CS_URS_2025_01/965042131</t>
  </si>
  <si>
    <t>965042141</t>
  </si>
  <si>
    <t>Bourání mazanin betonových nebo z litého asfaltu tl. do 100 mm, plochy přes 4 m2</t>
  </si>
  <si>
    <t>112</t>
  </si>
  <si>
    <t>https://podminky.urs.cz/item/CS_URS_2025_01/965042141</t>
  </si>
  <si>
    <t xml:space="preserve">plocha střechy </t>
  </si>
  <si>
    <t>21,040*14,756*0,10</t>
  </si>
  <si>
    <t>2,95*5,47*0,10</t>
  </si>
  <si>
    <t>63</t>
  </si>
  <si>
    <t>967031732</t>
  </si>
  <si>
    <t>Přisekání (špicování) plošné nebo rovných ostění zdiva z cihel pálených plošné, na maltu vápennou nebo vápenocementovou, tl. na maltu vápennou nebo vápenocementovou, tl. do 100 mm</t>
  </si>
  <si>
    <t>114</t>
  </si>
  <si>
    <t>https://podminky.urs.cz/item/CS_URS_2025_01/967031732</t>
  </si>
  <si>
    <t>zdivo ve 2. np - po bourání</t>
  </si>
  <si>
    <t>(00,80+0,30)*3,00</t>
  </si>
  <si>
    <t>968072455</t>
  </si>
  <si>
    <t>Vybourání kovových rámů oken s křídly, dveřních zárubní, vrat, stěn, ostění nebo obkladů dveřních zárubní, plochy do 2 m2</t>
  </si>
  <si>
    <t>116</t>
  </si>
  <si>
    <t>https://podminky.urs.cz/item/CS_URS_2025_01/968072455</t>
  </si>
  <si>
    <t>vybourání stávajících dveří v 1. np</t>
  </si>
  <si>
    <t>0,80*2,00</t>
  </si>
  <si>
    <t>0,80*2,00*2</t>
  </si>
  <si>
    <t>0,60*2,00*1</t>
  </si>
  <si>
    <t>65</t>
  </si>
  <si>
    <t>979000001</t>
  </si>
  <si>
    <t>vyřezání rýhy a zpětná úprava v podlaze 2. np pro kanalizaci</t>
  </si>
  <si>
    <t>ks</t>
  </si>
  <si>
    <t>118</t>
  </si>
  <si>
    <t>971033681</t>
  </si>
  <si>
    <t>Vybourání otvorů ve zdivu základovém nebo nadzákladovém z cihel, tvárnic, příčkovek z cihel pálených na maltu vápennou nebo vápenocementovou plochy do 4 m2, tl. do 900 mm</t>
  </si>
  <si>
    <t>120</t>
  </si>
  <si>
    <t>https://podminky.urs.cz/item/CS_URS_2025_01/971033681</t>
  </si>
  <si>
    <t>vybourání části zdiva  - průchod do nové části</t>
  </si>
  <si>
    <t>1,685*3,00*0,70</t>
  </si>
  <si>
    <t>67</t>
  </si>
  <si>
    <t>971042361</t>
  </si>
  <si>
    <t>Vybourání otvorů v betonových příčkách a zdech základových nebo nadzákladových plochy do 0,09 m2, tl. do 600 mm</t>
  </si>
  <si>
    <t>122</t>
  </si>
  <si>
    <t>https://podminky.urs.cz/item/CS_URS_2025_01/971042361</t>
  </si>
  <si>
    <t>ležatá kanalizace v 1. np</t>
  </si>
  <si>
    <t>972054341</t>
  </si>
  <si>
    <t>Vybourání otvorů ve stropech nebo klenbách železobetonových bez odstranění podlahy a násypu, plochy do 0,25 m2, tl. do 150 mm</t>
  </si>
  <si>
    <t>124</t>
  </si>
  <si>
    <t>https://podminky.urs.cz/item/CS_URS_2025_01/972054341</t>
  </si>
  <si>
    <t>69</t>
  </si>
  <si>
    <t>126</t>
  </si>
  <si>
    <t>vyspravení podlahy reprofilační maltou</t>
  </si>
  <si>
    <t>(11,235+0,10+2,635)*(5,525+0,10+14,645)</t>
  </si>
  <si>
    <t>(0,10+2,845)*(1,40+0,10+1,60+1,685)</t>
  </si>
  <si>
    <t>993111111</t>
  </si>
  <si>
    <t>Dovoz a odvoz lešení včetně naložení a složení řadového, na vzdálenost do 10 km</t>
  </si>
  <si>
    <t>128</t>
  </si>
  <si>
    <t>https://podminky.urs.cz/item/CS_URS_2025_01/993111111</t>
  </si>
  <si>
    <t>635,28</t>
  </si>
  <si>
    <t>71</t>
  </si>
  <si>
    <t>993111119</t>
  </si>
  <si>
    <t>Dovoz a odvoz lešení včetně naložení a složení řadového, na vzdálenost Příplatek k ceně za každých dalších i započatých 10 km přes 10 km</t>
  </si>
  <si>
    <t>130</t>
  </si>
  <si>
    <t>https://podminky.urs.cz/item/CS_URS_2025_01/993111119</t>
  </si>
  <si>
    <t>997</t>
  </si>
  <si>
    <t>Přesun sutě</t>
  </si>
  <si>
    <t>997013212</t>
  </si>
  <si>
    <t>Vnitrostaveništní doprava suti a vybouraných hmot vodorovně do 50 m s naložením ručně pro budovy a haly výšky přes 6 do 9 m</t>
  </si>
  <si>
    <t>132</t>
  </si>
  <si>
    <t>https://podminky.urs.cz/item/CS_URS_2025_01/997013212</t>
  </si>
  <si>
    <t>73</t>
  </si>
  <si>
    <t>997013501</t>
  </si>
  <si>
    <t>Odvoz suti a vybouraných hmot na skládku nebo meziskládku se složením, na vzdálenost do 1 km</t>
  </si>
  <si>
    <t>-416968927</t>
  </si>
  <si>
    <t>https://podminky.urs.cz/item/CS_URS_2025_01/997013501</t>
  </si>
  <si>
    <t>997013509</t>
  </si>
  <si>
    <t>Odvoz suti a vybouraných hmot na skládku nebo meziskládku se složením, na vzdálenost Příplatek k ceně za každý další započatý 1 km přes 1 km</t>
  </si>
  <si>
    <t>134</t>
  </si>
  <si>
    <t>https://podminky.urs.cz/item/CS_URS_2025_01/997013509</t>
  </si>
  <si>
    <t>101,446*10 "Přepočtené koeficientem množství</t>
  </si>
  <si>
    <t>75</t>
  </si>
  <si>
    <t>997013511</t>
  </si>
  <si>
    <t>Odvoz suti a vybouraných hmot z meziskládky na skládku s naložením a se složením, na vzdálenost do 1 km</t>
  </si>
  <si>
    <t>136</t>
  </si>
  <si>
    <t>https://podminky.urs.cz/item/CS_URS_2025_01/997013511</t>
  </si>
  <si>
    <t>997013631</t>
  </si>
  <si>
    <t>Poplatek za uložení stavebního odpadu na skládce (skládkovné) směsného stavebního a demoličního zatříděného do Katalogu odpadů pod kódem 17 09 04</t>
  </si>
  <si>
    <t>138</t>
  </si>
  <si>
    <t>https://podminky.urs.cz/item/CS_URS_2025_01/997013631</t>
  </si>
  <si>
    <t>998</t>
  </si>
  <si>
    <t>Přesun hmot</t>
  </si>
  <si>
    <t>77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</si>
  <si>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</si>
  <si>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</si>
  <si>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-2027951336</t>
  </si>
  <si>
    <t>https://podminky.urs.cz/item/CS_URS_2025_01/998018002</t>
  </si>
  <si>
    <t>PSV</t>
  </si>
  <si>
    <t>Práce a dodávky PSV</t>
  </si>
  <si>
    <t>711</t>
  </si>
  <si>
    <t>Izolace proti vodě, vlhkosti a plynům</t>
  </si>
  <si>
    <t>711493111</t>
  </si>
  <si>
    <t>Izolace proti podpovrchové a tlakové vodě - ostatní na ploše vodorovné V dvousložkovou na bázi cementu</t>
  </si>
  <si>
    <t>142</t>
  </si>
  <si>
    <t>https://podminky.urs.cz/item/CS_URS_2025_01/711493111</t>
  </si>
  <si>
    <t>pod keramickou dlažbu - výměra dle tabulek podlah</t>
  </si>
  <si>
    <t>16,20+3,89+5,83+4,53+19,66+9,09</t>
  </si>
  <si>
    <t>79</t>
  </si>
  <si>
    <t>711493121</t>
  </si>
  <si>
    <t>Izolace proti podpovrchové a tlakové vodě - ostatní na ploše svislé S dvousložkovou na bázi cementu</t>
  </si>
  <si>
    <t>144</t>
  </si>
  <si>
    <t>https://podminky.urs.cz/item/CS_URS_2025_01/711493121</t>
  </si>
  <si>
    <t>vyatžení izolace na stěny</t>
  </si>
  <si>
    <t>20,00</t>
  </si>
  <si>
    <t>998711202</t>
  </si>
  <si>
    <t>Přesun hmot pro izolace proti vodě, vlhkosti a plynům stanovený procentní sazbou (%) z ceny vodorovná dopravní vzdálenost do 50 m základní v objektech výšky přes 6 do 12 m</t>
  </si>
  <si>
    <t>%</t>
  </si>
  <si>
    <t>146</t>
  </si>
  <si>
    <t>https://podminky.urs.cz/item/CS_URS_2025_01/998711202</t>
  </si>
  <si>
    <t>712</t>
  </si>
  <si>
    <t>Povlakové krytiny</t>
  </si>
  <si>
    <t>81</t>
  </si>
  <si>
    <t>712311101</t>
  </si>
  <si>
    <t>Provedení povlakové krytiny střech plochých do 10° natěradly a tmely za studena nátěrem lakem penetračním nebo asfaltovým</t>
  </si>
  <si>
    <t>148</t>
  </si>
  <si>
    <t>https://podminky.urs.cz/item/CS_URS_2025_01/712311101</t>
  </si>
  <si>
    <t>parozábrana</t>
  </si>
  <si>
    <t>21,040*14,756</t>
  </si>
  <si>
    <t>2,95*5,47</t>
  </si>
  <si>
    <t>11163150</t>
  </si>
  <si>
    <t>lak penetrační asfaltový</t>
  </si>
  <si>
    <t>150</t>
  </si>
  <si>
    <t>326,603*0,0003 "Přepočtené koeficientem množství</t>
  </si>
  <si>
    <t>83</t>
  </si>
  <si>
    <t>712340833</t>
  </si>
  <si>
    <t>Odstranění povlakové krytiny střech plochých do 10° z přitavených pásů NAIP v plné ploše třívrstvé</t>
  </si>
  <si>
    <t>152</t>
  </si>
  <si>
    <t>https://podminky.urs.cz/item/CS_URS_2025_01/712340833</t>
  </si>
  <si>
    <t>712341559</t>
  </si>
  <si>
    <t>Provedení povlakové krytiny střech plochých do 10° pásy přitavením NAIP v plné ploše</t>
  </si>
  <si>
    <t>154</t>
  </si>
  <si>
    <t>https://podminky.urs.cz/item/CS_URS_2025_01/712341559</t>
  </si>
  <si>
    <t>85</t>
  </si>
  <si>
    <t>62853004</t>
  </si>
  <si>
    <t>pás asfaltový natavitelný modifikovaný SBS s vložkou ze skleněné tkaniny a spalitelnou PE fólií nebo jemnozrnným minerálním posypem na horním povrchu tl 4,0mm</t>
  </si>
  <si>
    <t>156</t>
  </si>
  <si>
    <t>specifikace materiálu</t>
  </si>
  <si>
    <t>21,040*14,756*1,15</t>
  </si>
  <si>
    <t>2,95*5,47*1,15</t>
  </si>
  <si>
    <t>712363116</t>
  </si>
  <si>
    <t>Provedení povlakové krytiny střech plochých do 10° fólií ostatní činnosti při pokládání hydroizolačních fólií (materiál ve specifikaci) zaizolování prostupů střešní rovinou kruhový průřez, průměr přes 300 mm do 500 mm</t>
  </si>
  <si>
    <t>158</t>
  </si>
  <si>
    <t>https://podminky.urs.cz/item/CS_URS_2025_01/712363116</t>
  </si>
  <si>
    <t>okolo střešních vpustí</t>
  </si>
  <si>
    <t>87</t>
  </si>
  <si>
    <t>28322058</t>
  </si>
  <si>
    <t>fólie hydroizolační střešní mPVC nevyztužená určená na detaily šedá tl 1,5mm</t>
  </si>
  <si>
    <t>160</t>
  </si>
  <si>
    <t>2,00</t>
  </si>
  <si>
    <t>712363122</t>
  </si>
  <si>
    <t>Provedení povlakové krytiny střech plochých do 10° fólií ostatní činnosti při pokládání hydroizolačních fólií (materiál ve specifikaci) zaizolování prostupů střešní rovinou provedení rohů a koutů izolačními tvarovkami horkovzdušným navařením</t>
  </si>
  <si>
    <t>162</t>
  </si>
  <si>
    <t>https://podminky.urs.cz/item/CS_URS_2025_01/712363122</t>
  </si>
  <si>
    <t>3*6</t>
  </si>
  <si>
    <t>89</t>
  </si>
  <si>
    <t>28322070</t>
  </si>
  <si>
    <t>roh vnitřní pro střešní fólie mPVC šedé</t>
  </si>
  <si>
    <t>164</t>
  </si>
  <si>
    <t>specifikace  materiálu</t>
  </si>
  <si>
    <t>712363352</t>
  </si>
  <si>
    <t>Povlakové krytiny střech plochých do 10° z tvarovaných poplastovaných lišt pro mPVC vnitřní koutová lišta rš 100 mm</t>
  </si>
  <si>
    <t>166</t>
  </si>
  <si>
    <t>https://podminky.urs.cz/item/CS_URS_2025_01/712363352</t>
  </si>
  <si>
    <t>koteni prvek pro kotvení krytiny</t>
  </si>
  <si>
    <t>23,60*2+14,756*2</t>
  </si>
  <si>
    <t>91</t>
  </si>
  <si>
    <t>712363353</t>
  </si>
  <si>
    <t>Povlakové krytiny střech plochých do 10° z tvarovaných poplastovaných lišt pro mPVC vnější koutová lišta rš 100 mm</t>
  </si>
  <si>
    <t>168</t>
  </si>
  <si>
    <t>https://podminky.urs.cz/item/CS_URS_2025_01/712363353</t>
  </si>
  <si>
    <t>(23,60*2+14,756*2)-5,47</t>
  </si>
  <si>
    <t>712363358</t>
  </si>
  <si>
    <t>Povlakové krytiny střech plochých do 10° z tvarovaných poplastovaných lišt pro mPVC závětrná lišta rš 250 mm</t>
  </si>
  <si>
    <t>170</t>
  </si>
  <si>
    <t>https://podminky.urs.cz/item/CS_URS_2025_01/712363358</t>
  </si>
  <si>
    <t>93</t>
  </si>
  <si>
    <t>712363361</t>
  </si>
  <si>
    <t>Povlakové krytiny střech plochých do 10° z tvarovaných poplastovaných lišt pro mPVC tmelící lišta rš 70 mm</t>
  </si>
  <si>
    <t>172</t>
  </si>
  <si>
    <t>https://podminky.urs.cz/item/CS_URS_2025_01/712363361</t>
  </si>
  <si>
    <t>5,47</t>
  </si>
  <si>
    <t>712363604</t>
  </si>
  <si>
    <t>Provedení povlakové krytiny střech plochých do 10° z mechanicky kotvených hydroizolačních fólií včetně položení fólie a horkovzdušného svaření tl. tepelné izolace přes 240 mm budovy výšky do 18 m, kotvené do betonu vnitřní pole</t>
  </si>
  <si>
    <t>174</t>
  </si>
  <si>
    <t>https://podminky.urs.cz/item/CS_URS_2025_01/712363604</t>
  </si>
  <si>
    <t>95</t>
  </si>
  <si>
    <t>28322013</t>
  </si>
  <si>
    <t>fólie hydroizolační střešní mPVC mechanicky kotvená barevná tl 1,5mm</t>
  </si>
  <si>
    <t>176</t>
  </si>
  <si>
    <t xml:space="preserve">specifikace materiálu </t>
  </si>
  <si>
    <t>326,603*1,15</t>
  </si>
  <si>
    <t>712363673</t>
  </si>
  <si>
    <t>Provedení povlakové krytiny střech plochých do 10° z mechanicky kotvených hydroizolačních fólií ostatní práce mechanické kotvení plechových lišt do rš 200 mm do podkladu z betonu</t>
  </si>
  <si>
    <t>178</t>
  </si>
  <si>
    <t>https://podminky.urs.cz/item/CS_URS_2025_01/712363673</t>
  </si>
  <si>
    <t>koteni lišt (příplatek)</t>
  </si>
  <si>
    <t>97</t>
  </si>
  <si>
    <t>712391171</t>
  </si>
  <si>
    <t>Provedení povlakové krytiny střech plochých do 10° -ostatní práce provedení vrstvy textilní podkladní</t>
  </si>
  <si>
    <t>180</t>
  </si>
  <si>
    <t>https://podminky.urs.cz/item/CS_URS_2025_01/712391171</t>
  </si>
  <si>
    <t>69311226</t>
  </si>
  <si>
    <t>geotextilie netkaná separační, ochranná, filtrační, drenážní PES 150g/m2</t>
  </si>
  <si>
    <t>182</t>
  </si>
  <si>
    <t>712861705</t>
  </si>
  <si>
    <t>Provedení povlakové krytiny střech samostatným vytažením izolačního povlaku fólií na konstrukce převyšující úroveň střechy, přilepenou se svařovanými spoji</t>
  </si>
  <si>
    <t>184</t>
  </si>
  <si>
    <t>https://podminky.urs.cz/item/CS_URS_2025_01/712861705</t>
  </si>
  <si>
    <t xml:space="preserve">na svislé části </t>
  </si>
  <si>
    <t>(23,60*2+14,756*2)*0,30</t>
  </si>
  <si>
    <t>186</t>
  </si>
  <si>
    <t>23,014*1,15</t>
  </si>
  <si>
    <t>101</t>
  </si>
  <si>
    <t>998712202</t>
  </si>
  <si>
    <t>Přesun hmot pro povlakové krytiny stanovený procentní sazbou (%) z ceny vodorovná dopravní vzdálenost do 50 m základní v objektech výšky přes 6 do 12 m</t>
  </si>
  <si>
    <t>-1461523882</t>
  </si>
  <si>
    <t>https://podminky.urs.cz/item/CS_URS_2025_01/998712202</t>
  </si>
  <si>
    <t>713</t>
  </si>
  <si>
    <t>Izolace tepelné</t>
  </si>
  <si>
    <t>713110823</t>
  </si>
  <si>
    <t>Odstranění tepelné izolace stropů nebo podhledů z rohoží, pásů, dílců, desek, bloků volně kladených z polystyrenu suchého, tloušťka izolace přes 100 do 200 mm</t>
  </si>
  <si>
    <t>188</t>
  </si>
  <si>
    <t>https://podminky.urs.cz/item/CS_URS_2025_01/713110823</t>
  </si>
  <si>
    <t>103</t>
  </si>
  <si>
    <t>713111121</t>
  </si>
  <si>
    <t>Montáž tepelné izolace stropů rohožemi, pásy, dílci, deskami, bloky (izolační materiál ve specifikaci) rovných spodem s uchycením (drátem, páskou apod.)</t>
  </si>
  <si>
    <t>190</t>
  </si>
  <si>
    <t>https://podminky.urs.cz/item/CS_URS_2025_01/713111121</t>
  </si>
  <si>
    <t>dle montáže sdk</t>
  </si>
  <si>
    <t>260,61+37,17</t>
  </si>
  <si>
    <t>přesahy, trámy</t>
  </si>
  <si>
    <t>297,78*0,25</t>
  </si>
  <si>
    <t>63152099</t>
  </si>
  <si>
    <t>pás tepelně izolační univerzální λ=0,032-0,033 tl 100mm</t>
  </si>
  <si>
    <t>192</t>
  </si>
  <si>
    <t>372,225*1,1 "Přepočtené koeficientem množství</t>
  </si>
  <si>
    <t>105</t>
  </si>
  <si>
    <t>713114122</t>
  </si>
  <si>
    <t>Tepelná foukaná izolace vodorovných konstrukcí z celulózových vláken do dutiny, tloušťky vrstvy přes 150 do 200 mm</t>
  </si>
  <si>
    <t>194</t>
  </si>
  <si>
    <t>https://podminky.urs.cz/item/CS_URS_2025_01/713114122</t>
  </si>
  <si>
    <t>podhledy</t>
  </si>
  <si>
    <t>(5,00+10,00)*2,00</t>
  </si>
  <si>
    <t>713121111</t>
  </si>
  <si>
    <t>Montáž tepelné izolace podlah rohožemi, pásy, deskami, dílci, bloky (izolační materiál ve specifikaci) kladenými volně jednovrstvá</t>
  </si>
  <si>
    <t>196</t>
  </si>
  <si>
    <t>https://podminky.urs.cz/item/CS_URS_2025_01/713121111</t>
  </si>
  <si>
    <t>2,95*(2,85+2,40)</t>
  </si>
  <si>
    <t>4,60</t>
  </si>
  <si>
    <t>107</t>
  </si>
  <si>
    <t>28375912</t>
  </si>
  <si>
    <t>deska EPS 150 pro konstrukce s vysokým zatížením λ=0,035 tl 80mm</t>
  </si>
  <si>
    <t>198</t>
  </si>
  <si>
    <t>20,088*1,1 "Přepočtené koeficientem množství</t>
  </si>
  <si>
    <t>713131141</t>
  </si>
  <si>
    <t>Montáž tepelné izolace stěn rohožemi, pásy, deskami, dílci, bloky (izolační materiál ve specifikaci) lepením celoplošně bez mechanického kotvení</t>
  </si>
  <si>
    <t>200</t>
  </si>
  <si>
    <t>https://podminky.urs.cz/item/CS_URS_2025_01/713131141</t>
  </si>
  <si>
    <t>předstěna objektu</t>
  </si>
  <si>
    <t>(12,69+0,10*5+2,90*2+2,36+2,80+2,625+0,10+2,635+0,10+11,235+5,525+0,10+14,645+0,10+9,28-0,385)*3,30</t>
  </si>
  <si>
    <t>109</t>
  </si>
  <si>
    <t>63148100</t>
  </si>
  <si>
    <t>deska tepelně izolační minerální univerzální λ=0,038-0,039 tl 40mm</t>
  </si>
  <si>
    <t>202</t>
  </si>
  <si>
    <t>161,578*1,1</t>
  </si>
  <si>
    <t>177,736*1,05 "Přepočtené koeficientem množství</t>
  </si>
  <si>
    <t>204</t>
  </si>
  <si>
    <t>vnitřní strana atik</t>
  </si>
  <si>
    <t>(23,60*2+14,756*2)*0,50</t>
  </si>
  <si>
    <t>111</t>
  </si>
  <si>
    <t>28375946</t>
  </si>
  <si>
    <t>deska EPS 100 fasádní λ=0,037 tl 60mm</t>
  </si>
  <si>
    <t>206</t>
  </si>
  <si>
    <t>38,356*1,10</t>
  </si>
  <si>
    <t>713141131</t>
  </si>
  <si>
    <t>Montáž tepelné izolace střech plochých rohožemi, pásy, deskami, dílci, bloky (izolační materiál ve specifikaci) přilepenými za studena jednovrstvá zplna</t>
  </si>
  <si>
    <t>208</t>
  </si>
  <si>
    <t>https://podminky.urs.cz/item/CS_URS_2025_01/713141131</t>
  </si>
  <si>
    <t>dvě  vrstvy</t>
  </si>
  <si>
    <t>326,603*2</t>
  </si>
  <si>
    <t>113</t>
  </si>
  <si>
    <t>28372309</t>
  </si>
  <si>
    <t>deska EPS 100 pro konstrukce s běžným zatížením λ=0,037 tl 100mm</t>
  </si>
  <si>
    <t>210</t>
  </si>
  <si>
    <t>326,603*1,05</t>
  </si>
  <si>
    <t>28375914</t>
  </si>
  <si>
    <t>deska EPS 150 pro konstrukce s vysokým zatížením λ=0,035 tl 100mm</t>
  </si>
  <si>
    <t>212</t>
  </si>
  <si>
    <t>115</t>
  </si>
  <si>
    <t>713141331</t>
  </si>
  <si>
    <t>Montáž tepelné izolace střech plochých spádovými klíny v ploše přilepenými za studena zplna</t>
  </si>
  <si>
    <t>214</t>
  </si>
  <si>
    <t>https://podminky.urs.cz/item/CS_URS_2025_01/713141331</t>
  </si>
  <si>
    <t>plocha střechy</t>
  </si>
  <si>
    <t>28376142</t>
  </si>
  <si>
    <t>klín izolační spád do 5% EPS 150</t>
  </si>
  <si>
    <t>216</t>
  </si>
  <si>
    <t>((0,04+0,185)*326,603)/2</t>
  </si>
  <si>
    <t>117</t>
  </si>
  <si>
    <t>713141358</t>
  </si>
  <si>
    <t>Montáž tepelné izolace střech plochých spádovými klíny na zhlaví atiky šířky do 500 mm mechanicky ukotvenými šrouby</t>
  </si>
  <si>
    <t>218</t>
  </si>
  <si>
    <t>https://podminky.urs.cz/item/CS_URS_2025_01/713141358</t>
  </si>
  <si>
    <t>horní hrana atik</t>
  </si>
  <si>
    <t>(14,756+21,040+9,26+23,60)*0,40</t>
  </si>
  <si>
    <t>28376440</t>
  </si>
  <si>
    <t>deska XPS hrana rovná a strukturovaný povrch 300kPA λ=0,035 tl 50mm</t>
  </si>
  <si>
    <t>220</t>
  </si>
  <si>
    <t>specifikace materiálu (spád je tvořen v konstrukci)</t>
  </si>
  <si>
    <t>27,462*1,10</t>
  </si>
  <si>
    <t>119</t>
  </si>
  <si>
    <t>998713202</t>
  </si>
  <si>
    <t>Přesun hmot pro izolace tepelné stanovený procentní sazbou (%) z ceny vodorovná dopravní vzdálenost do 50 m s užitím mechanizace v objektech výšky přes 6 do 12 m</t>
  </si>
  <si>
    <t>222</t>
  </si>
  <si>
    <t>https://podminky.urs.cz/item/CS_URS_2025_01/998713202</t>
  </si>
  <si>
    <t>721</t>
  </si>
  <si>
    <t>Zdravotechnika - vnitřní kanalizace</t>
  </si>
  <si>
    <t>721233113.HLE</t>
  </si>
  <si>
    <t>Střešní vtok HL 62/2 polypropylen PP se svěrnou přírubou pro ploché střechy svislý odtok DN 125</t>
  </si>
  <si>
    <t>224</t>
  </si>
  <si>
    <t>121</t>
  </si>
  <si>
    <t>998721312</t>
  </si>
  <si>
    <t>Přesun hmot pro vnitřní kanalizaci stanovený procentní sazbou (%) z ceny vodorovná dopravní vzdálenost do 50 m ruční (bez užití mechanizace) v objektech výšky přes 6 do 12 m</t>
  </si>
  <si>
    <t>226</t>
  </si>
  <si>
    <t>https://podminky.urs.cz/item/CS_URS_2025_01/998721312</t>
  </si>
  <si>
    <t>742</t>
  </si>
  <si>
    <t>Elektroinstalace - slaboproud</t>
  </si>
  <si>
    <t>742210121</t>
  </si>
  <si>
    <t>Montáž hlásiče automatického bodového</t>
  </si>
  <si>
    <t>-1565557096</t>
  </si>
  <si>
    <t>https://podminky.urs.cz/item/CS_URS_2025_01/742210121</t>
  </si>
  <si>
    <t>123</t>
  </si>
  <si>
    <t>59081430</t>
  </si>
  <si>
    <t>hlásič kouře optický konvenční</t>
  </si>
  <si>
    <t>-743624819</t>
  </si>
  <si>
    <t>998742312</t>
  </si>
  <si>
    <t>Přesun hmot pro slaboproud stanovený procentní sazbou (%) z ceny vodorovná dopravní vzdálenost do 50 m ruční (bez užití mechanizace) v objektech výšky přes 6 do 12 m</t>
  </si>
  <si>
    <t>-2140283857</t>
  </si>
  <si>
    <t>https://podminky.urs.cz/item/CS_URS_2025_01/998742312</t>
  </si>
  <si>
    <t>762</t>
  </si>
  <si>
    <t>Konstrukce tesařské</t>
  </si>
  <si>
    <t>125</t>
  </si>
  <si>
    <t>762361313</t>
  </si>
  <si>
    <t>Konstrukční vrstva pod klempířské prvky pro oplechování horních ploch zdí a nadezdívek (atik) z desek dřevoštěpkových šroubovaných do podkladu, tloušťky desky 25 mm</t>
  </si>
  <si>
    <t>234</t>
  </si>
  <si>
    <t>https://podminky.urs.cz/item/CS_URS_2025_01/762361313</t>
  </si>
  <si>
    <t>998762312</t>
  </si>
  <si>
    <t>Přesun hmot pro konstrukce tesařské stanovený procentní sazbou (%) z ceny vodorovná dopravní vzdálenost do 50 m ruční (bez užití mechanizace) v objektech výšky přes 6 do 12 m</t>
  </si>
  <si>
    <t>236</t>
  </si>
  <si>
    <t>https://podminky.urs.cz/item/CS_URS_2025_01/998762312</t>
  </si>
  <si>
    <t>763</t>
  </si>
  <si>
    <t>Konstrukce suché výstavby</t>
  </si>
  <si>
    <t>127</t>
  </si>
  <si>
    <t>763121421</t>
  </si>
  <si>
    <t>Stěna předsazená ze sádrokartonových desek s nosnou konstrukcí z ocelových profilů CW, UW jednoduše opláštěná deskou protipožární DF tl. 12,5 mm s izolací, EI 30, stěna tl. 62,5 mm, profil 50</t>
  </si>
  <si>
    <t>238</t>
  </si>
  <si>
    <t>https://podminky.urs.cz/item/CS_URS_2025_01/763121421</t>
  </si>
  <si>
    <t>předstěny</t>
  </si>
  <si>
    <t>(12,69+2,90+0,10*3+2,80+0,10+2,635+0,10+2,635+0,10+11,235+0,10+5,525+0,10+14,645+9,27-0,385)*3,25</t>
  </si>
  <si>
    <t>odpočet</t>
  </si>
  <si>
    <t>-1,37*1,50*6</t>
  </si>
  <si>
    <t>-1,07*0,55*2</t>
  </si>
  <si>
    <t>m 2,12</t>
  </si>
  <si>
    <t>(1,75+0,80)*3,25</t>
  </si>
  <si>
    <t>po demontáži okna</t>
  </si>
  <si>
    <t>1,37*2,10*2</t>
  </si>
  <si>
    <t>763121431</t>
  </si>
  <si>
    <t>Stěna předsazená ze sádrokartonových desek s nosnou konstrukcí z ocelových profilů CW, UW jednoduše opláštěná deskou protipožární impregnovanou DFH2 tl. 12,5 mm s izolací, EI 30, Rw do 12 dB, stěna tl. 62,5 mm, profil 50</t>
  </si>
  <si>
    <t>240</t>
  </si>
  <si>
    <t>https://podminky.urs.cz/item/CS_URS_2025_01/763121431</t>
  </si>
  <si>
    <t>2.- np</t>
  </si>
  <si>
    <t>(2,90+0,10+2,36)*3,25</t>
  </si>
  <si>
    <t>-1,30*1,50*2</t>
  </si>
  <si>
    <t>129</t>
  </si>
  <si>
    <t>763121714</t>
  </si>
  <si>
    <t>Stěna předsazená ze sádrokartonových desek ostatní konstrukce a práce na předsazených stěnách ze sádrokartonových desek základní penetrační nátěr</t>
  </si>
  <si>
    <t>242</t>
  </si>
  <si>
    <t>https://podminky.urs.cz/item/CS_URS_2025_01/763121714</t>
  </si>
  <si>
    <t>dle předstěn</t>
  </si>
  <si>
    <t>145,615+12,343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</si>
  <si>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</si>
  <si>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</si>
  <si>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244</t>
  </si>
  <si>
    <t>https://podminky.urs.cz/item/CS_URS_2025_01/763131431</t>
  </si>
  <si>
    <t>25,0+16,20+5,83+19,69+108,90+62,10+7,30+7,60+6,69</t>
  </si>
  <si>
    <t>131</t>
  </si>
  <si>
    <t>763131471</t>
  </si>
  <si>
    <t>Podhled ze sádrokartonových desek dvouvrstvá zavěšená spodní konstrukce z ocelových profilů CD, UD jednoduše opláštěná deskou impregnovanou protipožární DFH2, tl. 12,5 mm, bez izolace, REI do 90</t>
  </si>
  <si>
    <t>246</t>
  </si>
  <si>
    <t>https://podminky.urs.cz/item/CS_URS_2025_01/763131471</t>
  </si>
  <si>
    <t>763131714</t>
  </si>
  <si>
    <t>Podhled ze sádrokartonových desek ostatní práce a konstrukce na podhledech ze sádrokartonových desek základní penetrační nátěr</t>
  </si>
  <si>
    <t>248</t>
  </si>
  <si>
    <t>https://podminky.urs.cz/item/CS_URS_2025_01/763131714</t>
  </si>
  <si>
    <t>133</t>
  </si>
  <si>
    <t>763131751</t>
  </si>
  <si>
    <t>Podhled ze sádrokartonových desek ostatní práce a konstrukce na podhledech ze sádrokartonových desek montáž parotěsné zábrany</t>
  </si>
  <si>
    <t>250</t>
  </si>
  <si>
    <t>https://podminky.urs.cz/item/CS_URS_2025_01/763131751</t>
  </si>
  <si>
    <t>28329282</t>
  </si>
  <si>
    <t>fólie PE vyztužená Al vrstvou pro parotěsnou vrstvu 170g/m2</t>
  </si>
  <si>
    <t>252</t>
  </si>
  <si>
    <t>297,78*1,1 "Přepočtené koeficientem množství</t>
  </si>
  <si>
    <t>135</t>
  </si>
  <si>
    <t>763164535</t>
  </si>
  <si>
    <t>Obklad konstrukcí sádrokartonovými deskami včetně ochranných úhelníků ve tvaru L rozvinuté šíře přes 0,4 do 0,8 m, opláštěný deskou protipožární DF, tl. 12,5 mm</t>
  </si>
  <si>
    <t>258</t>
  </si>
  <si>
    <t>https://podminky.urs.cz/item/CS_URS_2025_01/763164535</t>
  </si>
  <si>
    <t>instalace - zakrytí</t>
  </si>
  <si>
    <t>763164635</t>
  </si>
  <si>
    <t>Obklad konstrukcí sádrokartonovými deskami včetně ochranných úhelníků ve tvaru U rozvinuté šíře přes 0,6 do 1,2 m, opláštěný deskou protipožární DF, tl. 12,5 mm</t>
  </si>
  <si>
    <t>260</t>
  </si>
  <si>
    <t>https://podminky.urs.cz/item/CS_URS_2025_01/763164635</t>
  </si>
  <si>
    <t>svody</t>
  </si>
  <si>
    <t>3,25*2</t>
  </si>
  <si>
    <t>137</t>
  </si>
  <si>
    <t>763164641</t>
  </si>
  <si>
    <t>Obklad konstrukcí sádrokartonovými deskami včetně ochranných úhelníků ve tvaru U rozvinuté šíře přes 0,6 do 1,2 m, opláštěný deskou impregnovanou H2, tl. 12,5 mm</t>
  </si>
  <si>
    <t>262</t>
  </si>
  <si>
    <t>https://podminky.urs.cz/item/CS_URS_2025_01/763164641</t>
  </si>
  <si>
    <t>instalace v 1. np</t>
  </si>
  <si>
    <t>6*3,00</t>
  </si>
  <si>
    <t>763164661</t>
  </si>
  <si>
    <t>Obklad konstrukcí sádrokartonovými deskami včetně ochranných úhelníků ve tvaru U rozvinuté šíře přes 1,2 m, opláštěný deskou impregnovanou H2, tl. 12,5 mm</t>
  </si>
  <si>
    <t>264</t>
  </si>
  <si>
    <t>https://podminky.urs.cz/item/CS_URS_2025_01/763164661</t>
  </si>
  <si>
    <t>(3,795+2,50)*2*1,50</t>
  </si>
  <si>
    <t>0,90*1,50</t>
  </si>
  <si>
    <t>139</t>
  </si>
  <si>
    <t>763164735</t>
  </si>
  <si>
    <t>Obklad konstrukcí sádrokartonovými deskami včetně ochranných úhelníků uzavřeného tvaru rozvinuté šíře přes 0,8 do 1,6 m, opláštěný deskou protipožární DF, tl. 12,5 mm</t>
  </si>
  <si>
    <t>266</t>
  </si>
  <si>
    <t>https://podminky.urs.cz/item/CS_URS_2025_01/763164735</t>
  </si>
  <si>
    <t>obklady sloupů</t>
  </si>
  <si>
    <t>6*4*3,25</t>
  </si>
  <si>
    <t>140</t>
  </si>
  <si>
    <t>763181311</t>
  </si>
  <si>
    <t>Výplně otvorů konstrukcí ze sádrokartonových desek montáž zárubně kovové s konstrukcí jednokřídlové</t>
  </si>
  <si>
    <t>268</t>
  </si>
  <si>
    <t>https://podminky.urs.cz/item/CS_URS_2025_01/763181311</t>
  </si>
  <si>
    <t>pro dveře</t>
  </si>
  <si>
    <t>"600/1970"1+1</t>
  </si>
  <si>
    <t>"700/1970"2</t>
  </si>
  <si>
    <t>"800/1970"9</t>
  </si>
  <si>
    <t>"800/1970 PO"2</t>
  </si>
  <si>
    <t>"900/1970"2</t>
  </si>
  <si>
    <t>141</t>
  </si>
  <si>
    <t>55331588</t>
  </si>
  <si>
    <t>zárubeň jednokřídlá ocelová pro sádrokartonové příčky tl stěny 75-100mm rozměru 600/1970, 2100mm</t>
  </si>
  <si>
    <t>1779385800</t>
  </si>
  <si>
    <t>55331589</t>
  </si>
  <si>
    <t>zárubeň jednokřídlá ocelová pro sádrokartonové příčky tl stěny 75-100mm rozměru 700/1970, 2100mm</t>
  </si>
  <si>
    <t>2013143284</t>
  </si>
  <si>
    <t>143</t>
  </si>
  <si>
    <t>55331590</t>
  </si>
  <si>
    <t>zárubeň jednokřídlá ocelová pro sádrokartonové příčky tl stěny 75-100mm rozměru 800/1970, 2100mm</t>
  </si>
  <si>
    <t>1245469275</t>
  </si>
  <si>
    <t>55331591</t>
  </si>
  <si>
    <t>zárubeň jednokřídlá ocelová pro sádrokartonové příčky tl stěny 75-100mm rozměru 900/1970, 2100mm</t>
  </si>
  <si>
    <t>82557202</t>
  </si>
  <si>
    <t>145</t>
  </si>
  <si>
    <t>763211121</t>
  </si>
  <si>
    <t>Příčka ze sádrovláknitých desek s nosnou konstrukcí z jednoduchých ocelových profilů UW, CW jednoduše opláštěná deskou tl. 12,5 mm příčka tl. 75 mm, profil 50, s izolací, EI 30, Rw do 48 dB</t>
  </si>
  <si>
    <t>270</t>
  </si>
  <si>
    <t>https://podminky.urs.cz/item/CS_URS_2025_01/763211121</t>
  </si>
  <si>
    <t>m 2,7</t>
  </si>
  <si>
    <t>(1,80*3,25-0,60*2,00)*2</t>
  </si>
  <si>
    <t>763211124</t>
  </si>
  <si>
    <t>Příčka ze sádrovláknitých desek s nosnou konstrukcí z jednoduchých ocelových profilů UW, CW jednoduše opláštěná deskou tl. 12,5 mm příčka tl. 100 mm, profil 75, s izolací, EI do 60, Rw do 54 dB</t>
  </si>
  <si>
    <t>272</t>
  </si>
  <si>
    <t>https://podminky.urs.cz/item/CS_URS_2025_01/763211124</t>
  </si>
  <si>
    <t>sdk příčky</t>
  </si>
  <si>
    <t>m 2,12 - 2,13, 2,14</t>
  </si>
  <si>
    <t>(5,525+0,10)*3,25-0,80*2,00*2</t>
  </si>
  <si>
    <t>m 2,13 - 2,14</t>
  </si>
  <si>
    <t>2,635*3,25</t>
  </si>
  <si>
    <t>m 2,14, 2,12 - 2,11, 2,15, 2,10</t>
  </si>
  <si>
    <t>(0,10+11,235+0,10+2,635+0,10)*3,25-3,00*2,00</t>
  </si>
  <si>
    <t>m 2,11 - 2,05, 2,9, 2,8</t>
  </si>
  <si>
    <t>(2,36+0,10+2,90+0,10+2,90)*3,25-0,80*2,00*2-0,90*2,00</t>
  </si>
  <si>
    <t>m 2,15 - 2,10</t>
  </si>
  <si>
    <t>2,36*3,25</t>
  </si>
  <si>
    <t>m 2,15, 2,10 - 2,9</t>
  </si>
  <si>
    <t>6,75*3,25-0,80*2,00</t>
  </si>
  <si>
    <t xml:space="preserve">m 2,9 </t>
  </si>
  <si>
    <t>1,00*2,10</t>
  </si>
  <si>
    <t>m 2,9 - 2,8</t>
  </si>
  <si>
    <t>m 2,8 - 2,11, 2,7, 2,5, 2,2</t>
  </si>
  <si>
    <t>6,75*3,25-0,90*2,00</t>
  </si>
  <si>
    <t>m 2,11 - 2,7</t>
  </si>
  <si>
    <t>2,90*3,25</t>
  </si>
  <si>
    <t>m 2,5 - 2,7</t>
  </si>
  <si>
    <t>2,90*3,25-0,70*2,00</t>
  </si>
  <si>
    <t>m 2,11, 2,7, 2,5 - 2,3</t>
  </si>
  <si>
    <t>5,00*3,25</t>
  </si>
  <si>
    <t>m 2,11 - 2,3</t>
  </si>
  <si>
    <t>3,185*3,25-0,80*2,00</t>
  </si>
  <si>
    <t>m 2,5, 2,3 - 2,2</t>
  </si>
  <si>
    <t>(2,90+0,10+3,185+1,60+0,10+1,40)*3,25-0,80*2,00</t>
  </si>
  <si>
    <t>m 2,4 - 2,2</t>
  </si>
  <si>
    <t>2,845*3,25-0,70*2,00</t>
  </si>
  <si>
    <t>stávající objekt</t>
  </si>
  <si>
    <t>1,695*3,25-0,80*2,00</t>
  </si>
  <si>
    <t>147</t>
  </si>
  <si>
    <t>763431031</t>
  </si>
  <si>
    <t>Montáž podhledu minerálního včetně zavěšeného roštu skrytého s panely vyjímatelnými jakékoliv velikosti panelů</t>
  </si>
  <si>
    <t>393446977</t>
  </si>
  <si>
    <t>https://podminky.urs.cz/item/CS_URS_2025_01/763431031</t>
  </si>
  <si>
    <t>"třída-herna"108,9</t>
  </si>
  <si>
    <t>63126313</t>
  </si>
  <si>
    <t>panel akustický povrch velice porézní skelná tkanina hrana zatřená skrytá αw=0,25 skrytý rastr černý tl 20mm</t>
  </si>
  <si>
    <t>-1956033709</t>
  </si>
  <si>
    <t>108,9*1,12 'Přepočtené koeficientem množství</t>
  </si>
  <si>
    <t>149</t>
  </si>
  <si>
    <t>763431201</t>
  </si>
  <si>
    <t>Montáž podhledu minerálního napojení na stěnu lištou obvodovou</t>
  </si>
  <si>
    <t>1921979021</t>
  </si>
  <si>
    <t>https://podminky.urs.cz/item/CS_URS_2025_01/763431201</t>
  </si>
  <si>
    <t>"třída-herna"(14,645+7,120+1,255)*2+0,4*4*4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</si>
  <si>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</si>
  <si>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</si>
  <si>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-782660962</t>
  </si>
  <si>
    <t>https://podminky.urs.cz/item/CS_URS_2025_01/998763332</t>
  </si>
  <si>
    <t>764</t>
  </si>
  <si>
    <t>Konstrukce klempířské</t>
  </si>
  <si>
    <t>151</t>
  </si>
  <si>
    <t>764216644</t>
  </si>
  <si>
    <t>Oplechování parapetů z pozinkovaného plechu s povrchovou úpravou rovných celoplošně lepené, bez rohů rš 330 mm</t>
  </si>
  <si>
    <t>276</t>
  </si>
  <si>
    <t>https://podminky.urs.cz/item/CS_URS_2025_01/764216644</t>
  </si>
  <si>
    <t>okna</t>
  </si>
  <si>
    <t>1,43*19</t>
  </si>
  <si>
    <t>1,13*9</t>
  </si>
  <si>
    <t>1,06*1</t>
  </si>
  <si>
    <t>2,06*2</t>
  </si>
  <si>
    <t>998764202</t>
  </si>
  <si>
    <t>Přesun hmot pro konstrukce klempířské stanovený procentní sazbou (%) z ceny vodorovná dopravní vzdálenost do 50 m s užitím mechanizace v objektech výšky přes 6 do 12 m</t>
  </si>
  <si>
    <t>278</t>
  </si>
  <si>
    <t>https://podminky.urs.cz/item/CS_URS_2025_01/998764202</t>
  </si>
  <si>
    <t>766</t>
  </si>
  <si>
    <t>Konstrukce truhlářské</t>
  </si>
  <si>
    <t>153</t>
  </si>
  <si>
    <t>766622135</t>
  </si>
  <si>
    <t>Montáž oken plastových včetně montáže rámu plochy přes 1 m2 otevíravých do celostěnových panelů nebo ocelových rámů, výšky do 1,5 m</t>
  </si>
  <si>
    <t>280</t>
  </si>
  <si>
    <t>https://podminky.urs.cz/item/CS_URS_2025_01/766622135</t>
  </si>
  <si>
    <t>okno 2000 x 1500 mm</t>
  </si>
  <si>
    <t>okno 1370 x 1500 mm</t>
  </si>
  <si>
    <t>61140051</t>
  </si>
  <si>
    <t>okno plastové otevíravé/sklopné dvojsklo přes plochu 1m2 do v 1,5m</t>
  </si>
  <si>
    <t>400133772</t>
  </si>
  <si>
    <t>155</t>
  </si>
  <si>
    <t>766622136</t>
  </si>
  <si>
    <t>Montáž oken plastových včetně montáže rámu plochy přes 1 m2 otevíravých do celostěnových panelů nebo ocelových rámů, výšky přes 1,5 do 2,5 m</t>
  </si>
  <si>
    <t>286</t>
  </si>
  <si>
    <t>https://podminky.urs.cz/item/CS_URS_2025_01/766622136</t>
  </si>
  <si>
    <t>okno 1370 x 2100 mm</t>
  </si>
  <si>
    <t>okno 1070 x 1800 mm</t>
  </si>
  <si>
    <t>okno 1070 x 2100 mm</t>
  </si>
  <si>
    <t>61140055</t>
  </si>
  <si>
    <t>okno plastové otevíravé/sklopné dvojsklo přes plochu 1m2 přes v 2,5m</t>
  </si>
  <si>
    <t>-1323316850</t>
  </si>
  <si>
    <t>157</t>
  </si>
  <si>
    <t>766622217</t>
  </si>
  <si>
    <t>Montáž oken plastových plochy do 1 m2 včetně montáže rámu otevíravých do celostěnových panelů nebo ocelových rámů, výšky</t>
  </si>
  <si>
    <t>294</t>
  </si>
  <si>
    <t>https://podminky.urs.cz/item/CS_URS_2025_01/766622217</t>
  </si>
  <si>
    <t>okna 1070 x 550 mm</t>
  </si>
  <si>
    <t>okno 1000 x 1000 mm</t>
  </si>
  <si>
    <t>61140049</t>
  </si>
  <si>
    <t>okno plastové otevíravé/sklopné dvojsklo do plochy 1m2</t>
  </si>
  <si>
    <t>-1498790081</t>
  </si>
  <si>
    <t>4*1,07*0,55</t>
  </si>
  <si>
    <t>1*1,0*1,0</t>
  </si>
  <si>
    <t>159</t>
  </si>
  <si>
    <t>766660001</t>
  </si>
  <si>
    <t>Montáž dveřních křídel dřevěných nebo plastových otevíravých do ocelové zárubně povrchově upravených jednokřídlových, šířky do 800 mm</t>
  </si>
  <si>
    <t>300</t>
  </si>
  <si>
    <t>https://podminky.urs.cz/item/CS_URS_2025_01/766660001</t>
  </si>
  <si>
    <t>dveře š 800 mm</t>
  </si>
  <si>
    <t>š 700 mm</t>
  </si>
  <si>
    <t>š 600 mm</t>
  </si>
  <si>
    <t>61162084</t>
  </si>
  <si>
    <t>dveře jednokřídlé dřevotřískové povrch laminátový plné 600x1970-2100mm</t>
  </si>
  <si>
    <t>-314031391</t>
  </si>
  <si>
    <t>dveře - kompletní provedení vč povrchové úpravy, kování a zámku</t>
  </si>
  <si>
    <t>161</t>
  </si>
  <si>
    <t>61162085</t>
  </si>
  <si>
    <t>dveře jednokřídlé dřevotřískové povrch laminátový plné 700x1970-2100mm</t>
  </si>
  <si>
    <t>99516480</t>
  </si>
  <si>
    <t>61162086</t>
  </si>
  <si>
    <t>dveře jednokřídlé dřevotřískové povrch laminátový plné 800x1970-2100mm</t>
  </si>
  <si>
    <t>1704644832</t>
  </si>
  <si>
    <t>163</t>
  </si>
  <si>
    <t>766660002</t>
  </si>
  <si>
    <t>Montáž dveřních křídel dřevěných nebo plastových otevíravých do ocelové zárubně povrchově upravených jednokřídlových, šířky přes 800 mm</t>
  </si>
  <si>
    <t>308</t>
  </si>
  <si>
    <t>https://podminky.urs.cz/item/CS_URS_2025_01/766660002</t>
  </si>
  <si>
    <t>dveře š 900 mm</t>
  </si>
  <si>
    <t>61162087</t>
  </si>
  <si>
    <t>dveře jednokřídlé dřevotřískové povrch laminátový plné 900x1970-2100mm</t>
  </si>
  <si>
    <t>-1912185551</t>
  </si>
  <si>
    <t>165</t>
  </si>
  <si>
    <t>766660021</t>
  </si>
  <si>
    <t>Montáž dveřních křídel dřevěných nebo plastových otevíravých do ocelové zárubně protipožárních jednokřídlových, šířky do 800 mm</t>
  </si>
  <si>
    <t>-102005061</t>
  </si>
  <si>
    <t>https://podminky.urs.cz/item/CS_URS_2025_01/766660021</t>
  </si>
  <si>
    <t xml:space="preserve">dveře EW - DP </t>
  </si>
  <si>
    <t>766660181</t>
  </si>
  <si>
    <t>Montáž dveřních křídel dřevěných nebo plastových otevíravých do obložkové zárubně protipožárních jednokřídlových, šířky do 800 mm</t>
  </si>
  <si>
    <t>312</t>
  </si>
  <si>
    <t>https://podminky.urs.cz/item/CS_URS_2025_01/766660181</t>
  </si>
  <si>
    <t>"1.NP"1</t>
  </si>
  <si>
    <t>167</t>
  </si>
  <si>
    <t>61162098</t>
  </si>
  <si>
    <t>dveře jednokřídlé dřevotřískové protipožární EI (EW) 30 D3 povrch laminátový plné 800x1970-2100mm</t>
  </si>
  <si>
    <t>2111630283</t>
  </si>
  <si>
    <t>dveře EW - DP - 3</t>
  </si>
  <si>
    <t>766660521</t>
  </si>
  <si>
    <t>Montáž vchodových dveří včetně rámu do dřevěných konstrukcí jednokřídlových s nadsvětlíkem</t>
  </si>
  <si>
    <t>316</t>
  </si>
  <si>
    <t>https://podminky.urs.cz/item/CS_URS_2025_01/766660521</t>
  </si>
  <si>
    <t>dveře z venkovního schodiště</t>
  </si>
  <si>
    <t>169</t>
  </si>
  <si>
    <t>61140516</t>
  </si>
  <si>
    <t>dveře jednokřídlé plastové bílé prosklené s nadsvětlíkem max rozměru otvoru 3,3m2 bezpečnostní třídy RC2</t>
  </si>
  <si>
    <t>-381056342</t>
  </si>
  <si>
    <t>dveře - kompletní provedení dle projektové dokumentace</t>
  </si>
  <si>
    <t>1*1,1*2,7</t>
  </si>
  <si>
    <t>766660717</t>
  </si>
  <si>
    <t>Montáž dveřních doplňků samozavírače na zárubeň ocelovou</t>
  </si>
  <si>
    <t>2075015724</t>
  </si>
  <si>
    <t>https://podminky.urs.cz/item/CS_URS_2025_01/766660717</t>
  </si>
  <si>
    <t>171</t>
  </si>
  <si>
    <t>54917250</t>
  </si>
  <si>
    <t>samozavírač dveří hydraulický</t>
  </si>
  <si>
    <t>374988059</t>
  </si>
  <si>
    <t>766660729</t>
  </si>
  <si>
    <t>Montáž dveřních doplňků dveřního kování interiérového štítku s klikou</t>
  </si>
  <si>
    <t>-809337980</t>
  </si>
  <si>
    <t>https://podminky.urs.cz/item/CS_URS_2025_01/766660729</t>
  </si>
  <si>
    <t>173</t>
  </si>
  <si>
    <t>54914123</t>
  </si>
  <si>
    <t>dveřní kování interiérové rozetové klika/klika</t>
  </si>
  <si>
    <t>-1401614647</t>
  </si>
  <si>
    <t>766660733</t>
  </si>
  <si>
    <t>Montáž dveřních doplňků dveřního kování bezpečnostního štítku s klikou</t>
  </si>
  <si>
    <t>-322486805</t>
  </si>
  <si>
    <t>https://podminky.urs.cz/item/CS_URS_2025_01/766660733</t>
  </si>
  <si>
    <t>"vchodové dveře"1</t>
  </si>
  <si>
    <t>175</t>
  </si>
  <si>
    <t>54914133</t>
  </si>
  <si>
    <t>dveřní kování bezpečnostní RC3 klika/koule lakovaný nerez</t>
  </si>
  <si>
    <t>-367909392</t>
  </si>
  <si>
    <t>766660752</t>
  </si>
  <si>
    <t>Montáž dveřních doplňků dveřního kování interiérového zámkové vložky</t>
  </si>
  <si>
    <t>-651319117</t>
  </si>
  <si>
    <t>https://podminky.urs.cz/item/CS_URS_2025_01/766660752</t>
  </si>
  <si>
    <t>177</t>
  </si>
  <si>
    <t>54964210</t>
  </si>
  <si>
    <t>vložka cylindrická stavební 35+55</t>
  </si>
  <si>
    <t>-1775927512</t>
  </si>
  <si>
    <t>766660761</t>
  </si>
  <si>
    <t>Montáž dveřních doplňků dveřního kování bezpečnostního zámku</t>
  </si>
  <si>
    <t>-1850430106</t>
  </si>
  <si>
    <t>https://podminky.urs.cz/item/CS_URS_2025_01/766660761</t>
  </si>
  <si>
    <t>179</t>
  </si>
  <si>
    <t>54924010</t>
  </si>
  <si>
    <t>zámek zadlabací protipožární rozteč 90x55,5mm</t>
  </si>
  <si>
    <t>-166750770</t>
  </si>
  <si>
    <t>766682211</t>
  </si>
  <si>
    <t>Montáž zárubní dřevěných nebo plastových obložkových protipožárních, pro dveře jednokřídlové, tloušťky stěny do 170 mm</t>
  </si>
  <si>
    <t>324</t>
  </si>
  <si>
    <t>https://podminky.urs.cz/item/CS_URS_2025_01/766682211</t>
  </si>
  <si>
    <t>181</t>
  </si>
  <si>
    <t>61182318</t>
  </si>
  <si>
    <t>zárubeň jednokřídlá obložková s laminátovým povrchem a protipožární úpravou tl stěny 60-150mm rozměru 600-1100/1970, 2100mm</t>
  </si>
  <si>
    <t>326</t>
  </si>
  <si>
    <t>766691914</t>
  </si>
  <si>
    <t>Ostatní práce vyvěšení nebo zavěšení křídel dřevěných dveřních, plochy do 2 m2</t>
  </si>
  <si>
    <t>328</t>
  </si>
  <si>
    <t>https://podminky.urs.cz/item/CS_URS_2025_01/766691914</t>
  </si>
  <si>
    <t>dveře v  1. np</t>
  </si>
  <si>
    <t>dveře ve 2. np</t>
  </si>
  <si>
    <t>183</t>
  </si>
  <si>
    <t>766694116</t>
  </si>
  <si>
    <t>Montáž ostatních truhlářských konstrukcí parapetních desek dřevěných nebo plastových šířky do 300 mm</t>
  </si>
  <si>
    <t>-10070589</t>
  </si>
  <si>
    <t>https://podminky.urs.cz/item/CS_URS_2025_01/766694116</t>
  </si>
  <si>
    <t>1,50*19</t>
  </si>
  <si>
    <t>1,20*9</t>
  </si>
  <si>
    <t>1,10*1</t>
  </si>
  <si>
    <t>2,10*2</t>
  </si>
  <si>
    <t>61140080</t>
  </si>
  <si>
    <t>parapet plastový vnitřní š 300mm</t>
  </si>
  <si>
    <t>334</t>
  </si>
  <si>
    <t>185</t>
  </si>
  <si>
    <t>61144019</t>
  </si>
  <si>
    <t>koncovka k parapetu plastovému vnitřnímu 1 pár</t>
  </si>
  <si>
    <t>sada</t>
  </si>
  <si>
    <t>336</t>
  </si>
  <si>
    <t>998766212</t>
  </si>
  <si>
    <t>Přesun hmot pro konstrukce truhlářské stanovený procentní sazbou (%) z ceny vodorovná dopravní vzdálenost do 50 m s omezením mechanizace v objektech výšky přes 6 do 12 m</t>
  </si>
  <si>
    <t>1807630433</t>
  </si>
  <si>
    <t>https://podminky.urs.cz/item/CS_URS_2025_01/998766212</t>
  </si>
  <si>
    <t>771</t>
  </si>
  <si>
    <t>Podlahy z dlaždic</t>
  </si>
  <si>
    <t>187</t>
  </si>
  <si>
    <t>771151021</t>
  </si>
  <si>
    <t>Příprava podkladu před provedením dlažby samonivelační stěrka min. pevnosti 30 MPa, tloušťky do 3 mm</t>
  </si>
  <si>
    <t>340</t>
  </si>
  <si>
    <t>https://podminky.urs.cz/item/CS_URS_2025_01/771151021</t>
  </si>
  <si>
    <t>771474113</t>
  </si>
  <si>
    <t>Montáž soklů z dlaždic keramických lepených cementovým flexibilním lepidlem rovných, výšky přes 90 do 120 mm</t>
  </si>
  <si>
    <t>342</t>
  </si>
  <si>
    <t>https://podminky.urs.cz/item/CS_URS_2025_01/771474113</t>
  </si>
  <si>
    <t>sokl</t>
  </si>
  <si>
    <t>m 2,05</t>
  </si>
  <si>
    <t>(2,90+2,01)*2</t>
  </si>
  <si>
    <t>189</t>
  </si>
  <si>
    <t>771571810</t>
  </si>
  <si>
    <t>Demontáž podlah z dlaždic keramických kladených do malty</t>
  </si>
  <si>
    <t>344</t>
  </si>
  <si>
    <t>https://podminky.urs.cz/item/CS_URS_2025_01/771571810</t>
  </si>
  <si>
    <t>771574112</t>
  </si>
  <si>
    <t>Montáž podlah z dlaždic keramických lepených cementovým flexibilním lepidlem hladkých, tloušťky do 10 mm přes 9 do 12 ks/m2</t>
  </si>
  <si>
    <t>346</t>
  </si>
  <si>
    <t>https://podminky.urs.cz/item/CS_URS_2025_01/771574112</t>
  </si>
  <si>
    <t>keramická dlažba - výměra dle tabulek podlah</t>
  </si>
  <si>
    <t>191</t>
  </si>
  <si>
    <t>59761265</t>
  </si>
  <si>
    <t>dlažba keramická slinutá mrazuvzdorná R10/B povrch hladký/matný tl přes 10 do 15mm přes 9 do 12ks/m2</t>
  </si>
  <si>
    <t>348</t>
  </si>
  <si>
    <t>79,288*1,1</t>
  </si>
  <si>
    <t>771577111</t>
  </si>
  <si>
    <t>Montáž podlah z dlaždic keramických lepených cementovým flexibilním lepidlem Příplatek k cenám za plochu do 5 m2 jednotlivě</t>
  </si>
  <si>
    <t>350</t>
  </si>
  <si>
    <t>https://podminky.urs.cz/item/CS_URS_2025_01/771577111</t>
  </si>
  <si>
    <t>3,89+4,53</t>
  </si>
  <si>
    <t>193</t>
  </si>
  <si>
    <t>771591115</t>
  </si>
  <si>
    <t>Podlahy - dokončovací práce spárování silikonem</t>
  </si>
  <si>
    <t>354</t>
  </si>
  <si>
    <t>https://podminky.urs.cz/item/CS_URS_2025_01/771591115</t>
  </si>
  <si>
    <t>771591184</t>
  </si>
  <si>
    <t>Podlahy - dokončovací práce pracnější řezání dlaždic keramických rovné</t>
  </si>
  <si>
    <t>356</t>
  </si>
  <si>
    <t>https://podminky.urs.cz/item/CS_URS_2025_01/771591184</t>
  </si>
  <si>
    <t>195</t>
  </si>
  <si>
    <t>998771212</t>
  </si>
  <si>
    <t>Přesun hmot pro podlahy z dlaždic stanovený procentní sazbou (%) z ceny vodorovná dopravní vzdálenost do 50 m s omezením mechanizace v objektech výšky přes 6 do 12 m</t>
  </si>
  <si>
    <t>1073944141</t>
  </si>
  <si>
    <t>https://podminky.urs.cz/item/CS_URS_2025_01/998771212</t>
  </si>
  <si>
    <t>776</t>
  </si>
  <si>
    <t>Podlahy povlakové</t>
  </si>
  <si>
    <t>776121321</t>
  </si>
  <si>
    <t>Příprava podkladu povlakových podlah a stěn penetrace neředěná podlah</t>
  </si>
  <si>
    <t>360</t>
  </si>
  <si>
    <t>https://podminky.urs.cz/item/CS_URS_2025_01/776121321</t>
  </si>
  <si>
    <t>podlaha - výměra dle tabulek podlah</t>
  </si>
  <si>
    <t>26,50+19,69+108,90+61,90+7,30+7,60+6,69</t>
  </si>
  <si>
    <t>197</t>
  </si>
  <si>
    <t>776141121</t>
  </si>
  <si>
    <t>Příprava podkladu povlakových podlah a stěn vyrovnání samonivelační stěrkou podlah min.pevnosti 30 MPa, tloušťky do 3 mm</t>
  </si>
  <si>
    <t>362</t>
  </si>
  <si>
    <t>https://podminky.urs.cz/item/CS_URS_2025_01/776141121</t>
  </si>
  <si>
    <t>776211111</t>
  </si>
  <si>
    <t>Montáž textilních podlahovin lepením pásů standardních</t>
  </si>
  <si>
    <t>364</t>
  </si>
  <si>
    <t>https://podminky.urs.cz/item/CS_URS_2025_01/776211111</t>
  </si>
  <si>
    <t>m 2,11, 2,12</t>
  </si>
  <si>
    <t>108,90+61,90</t>
  </si>
  <si>
    <t>199</t>
  </si>
  <si>
    <t>69751011</t>
  </si>
  <si>
    <t>koberec zátěžový vysoká zátěž hm 1450g/m2</t>
  </si>
  <si>
    <t>366</t>
  </si>
  <si>
    <t>170,80*1,1</t>
  </si>
  <si>
    <t>776231111</t>
  </si>
  <si>
    <t>Montáž podlahovin z vinylu lepením lamel nebo čtverců standardním lepidlem</t>
  </si>
  <si>
    <t>368</t>
  </si>
  <si>
    <t>https://podminky.urs.cz/item/CS_URS_2025_01/776231111</t>
  </si>
  <si>
    <t>201</t>
  </si>
  <si>
    <t>28411050</t>
  </si>
  <si>
    <t>dílec vinylový heterogenní úprava PUR třída zátěže 23/32/41, hořlavost Bfl S1, nášlapná vrstva 0,40mm tl 2,0mm</t>
  </si>
  <si>
    <t>370</t>
  </si>
  <si>
    <t>238,58*1,1</t>
  </si>
  <si>
    <t>776411111</t>
  </si>
  <si>
    <t>Montáž soklíků lepením obvodových, výšky do 80 mm</t>
  </si>
  <si>
    <t>372</t>
  </si>
  <si>
    <t>https://podminky.urs.cz/item/CS_URS_2025_01/776411111</t>
  </si>
  <si>
    <t>soklík</t>
  </si>
  <si>
    <t>m 2,2</t>
  </si>
  <si>
    <t>(12,69+1,685+1,60)*2</t>
  </si>
  <si>
    <t>m 2,8</t>
  </si>
  <si>
    <t>(6,75+2,90)*2</t>
  </si>
  <si>
    <t>m 2,11</t>
  </si>
  <si>
    <t>(14,645+8,375+0,30*2*5)*2</t>
  </si>
  <si>
    <t>(11,235+5,525+0,30*2*3)*2</t>
  </si>
  <si>
    <t>m 2,13</t>
  </si>
  <si>
    <t>(2,635+2,625+0,30*2)*2</t>
  </si>
  <si>
    <t>m 2,14</t>
  </si>
  <si>
    <t>(2,80+2,635)*2</t>
  </si>
  <si>
    <t>m 2,15</t>
  </si>
  <si>
    <t>(2,855+2,36)*2</t>
  </si>
  <si>
    <t>203</t>
  </si>
  <si>
    <t>61418112</t>
  </si>
  <si>
    <t>lišta podlahová dřevěná buk pařený 7x35mm</t>
  </si>
  <si>
    <t>374</t>
  </si>
  <si>
    <t>173,43*1,1</t>
  </si>
  <si>
    <t>998776212</t>
  </si>
  <si>
    <t>Přesun hmot pro podlahy povlakové stanovený procentní sazbou (%) z ceny vodorovná dopravní vzdálenost do 50 m s omezením mechanizace v objektech výšky přes 6 do 12 m</t>
  </si>
  <si>
    <t>895872187</t>
  </si>
  <si>
    <t>https://podminky.urs.cz/item/CS_URS_2025_01/998776212</t>
  </si>
  <si>
    <t>781</t>
  </si>
  <si>
    <t>Dokončovací práce - obklady</t>
  </si>
  <si>
    <t>205</t>
  </si>
  <si>
    <t>781121011</t>
  </si>
  <si>
    <t>Příprava podkladu před provedením obkladu nátěr penetrační na stěnu</t>
  </si>
  <si>
    <t>378</t>
  </si>
  <si>
    <t>https://podminky.urs.cz/item/CS_URS_2025_01/781121011</t>
  </si>
  <si>
    <t>m 2,3</t>
  </si>
  <si>
    <t>(3,185+5,00)*2*2,10</t>
  </si>
  <si>
    <t>m 2,4</t>
  </si>
  <si>
    <t>(2,845+1,40)*2*2,10</t>
  </si>
  <si>
    <t>(0,90+0,95+0,98+1,60*3)*2*2,10</t>
  </si>
  <si>
    <t>m 2,9</t>
  </si>
  <si>
    <t>(6,75+2,90+1,00)*2*2,10</t>
  </si>
  <si>
    <t>m 2,10</t>
  </si>
  <si>
    <t>(3,795+2,36)*2*2,10</t>
  </si>
  <si>
    <t>781474112</t>
  </si>
  <si>
    <t>Montáž keramických obkladů stěn lepených cementovým flexibilním lepidlem hladkých přes 9 do 12 ks/m2</t>
  </si>
  <si>
    <t>380</t>
  </si>
  <si>
    <t>https://podminky.urs.cz/item/CS_URS_2025_01/781474112</t>
  </si>
  <si>
    <t>207</t>
  </si>
  <si>
    <t>59761718</t>
  </si>
  <si>
    <t>obklad keramický nemrazuvzdorný povrch hladký/matný tl do 10mm přes 6 do 9ks/m2</t>
  </si>
  <si>
    <t>382</t>
  </si>
  <si>
    <t>154,833*1,1</t>
  </si>
  <si>
    <t>781472291</t>
  </si>
  <si>
    <t>Montáž keramických obkladů stěn lepených cementovým flexibilním lepidlem Příplatek k cenám za plochu do 10 m2 jednotlivě</t>
  </si>
  <si>
    <t>384</t>
  </si>
  <si>
    <t>https://podminky.urs.cz/item/CS_URS_2025_01/781472291</t>
  </si>
  <si>
    <t>154,833</t>
  </si>
  <si>
    <t>209</t>
  </si>
  <si>
    <t>781492211</t>
  </si>
  <si>
    <t>Obklad - dokončující práce montáž profilu lepeného flexibilním cementovým lepidlem rohového</t>
  </si>
  <si>
    <t>388</t>
  </si>
  <si>
    <t>https://podminky.urs.cz/item/CS_URS_2025_01/781492211</t>
  </si>
  <si>
    <t>781495115</t>
  </si>
  <si>
    <t>Obklad - dokončující práce ostatní práce spárování silikonem</t>
  </si>
  <si>
    <t>390</t>
  </si>
  <si>
    <t>https://podminky.urs.cz/item/CS_URS_2025_01/781495115</t>
  </si>
  <si>
    <t>211</t>
  </si>
  <si>
    <t>781495185</t>
  </si>
  <si>
    <t>Obklad - dokončující práce pracnější řezání obkladaček rovné</t>
  </si>
  <si>
    <t>392</t>
  </si>
  <si>
    <t>https://podminky.urs.cz/item/CS_URS_2025_01/781495185</t>
  </si>
  <si>
    <t>998781212</t>
  </si>
  <si>
    <t>Přesun hmot pro obklady keramické stanovený procentní sazbou (%) z ceny vodorovná dopravní vzdálenost do 50 m s omezením mechanizace v objektech výšky přes 6 do 12 m</t>
  </si>
  <si>
    <t>695602424</t>
  </si>
  <si>
    <t>https://podminky.urs.cz/item/CS_URS_2025_01/998781212</t>
  </si>
  <si>
    <t>784</t>
  </si>
  <si>
    <t>Dokončovací práce - malby a tapety</t>
  </si>
  <si>
    <t>213</t>
  </si>
  <si>
    <t>784211111</t>
  </si>
  <si>
    <t>Malby z malířských směsí oděruvzdorných za mokra dvojnásobné, bílé za mokra oděruvzdorné velmi dobře v místnostech výšky do 3,80 m</t>
  </si>
  <si>
    <t>396</t>
  </si>
  <si>
    <t>https://podminky.urs.cz/item/CS_URS_2025_01/784211111</t>
  </si>
  <si>
    <t>stropy</t>
  </si>
  <si>
    <t>26,50+16,20+3,89+5,83+4,53+19,69+19,66+9,09+7,30+7,60+6,69</t>
  </si>
  <si>
    <t>stěny</t>
  </si>
  <si>
    <t>(12,69+1,685+1,60)*2*3,00</t>
  </si>
  <si>
    <t>(5,00+3,185)*2*(3,00-2,10)</t>
  </si>
  <si>
    <t>(2,845+1,40)*2*(3,00-2,10)</t>
  </si>
  <si>
    <t>(2,90+2,01)*2*3,00</t>
  </si>
  <si>
    <t>(0,90+0,95+0,90+1,60*3)*2*(3,00-2,10)</t>
  </si>
  <si>
    <t>(6,75+2,90)*2*3,00</t>
  </si>
  <si>
    <t>(6,875+2,90)*2*(3,00-2,10)</t>
  </si>
  <si>
    <t>(3,795+2,36)*2*(3,00-2,10)</t>
  </si>
  <si>
    <t>(14,645+8,375)*2*3,00</t>
  </si>
  <si>
    <t>(11,235+5,525)*2*3,00</t>
  </si>
  <si>
    <t>(2,635+2,625)*2*3,00</t>
  </si>
  <si>
    <t>(2,80+2,635)*2*3,00</t>
  </si>
  <si>
    <t>0,25*4*3,00*14</t>
  </si>
  <si>
    <t>1. np - opravy a zakrývání konstrukcí</t>
  </si>
  <si>
    <t>150,00</t>
  </si>
  <si>
    <t>786</t>
  </si>
  <si>
    <t>Dokončovací práce - čalounické úpravy</t>
  </si>
  <si>
    <t>786626121</t>
  </si>
  <si>
    <t>Montáž zastiňujících žaluzií lamelových vnitřních nebo do oken dvojitých kovových</t>
  </si>
  <si>
    <t>269521245</t>
  </si>
  <si>
    <t>https://podminky.urs.cz/item/CS_URS_2025_01/786626121</t>
  </si>
  <si>
    <t>215</t>
  </si>
  <si>
    <t>55346200</t>
  </si>
  <si>
    <t>žaluzie horizontální interiérové</t>
  </si>
  <si>
    <t>-489263261</t>
  </si>
  <si>
    <t>786681002</t>
  </si>
  <si>
    <t>Montáž skládacích stěn jednodílných nebo dvoudílných přes 4,60 do 7 m2</t>
  </si>
  <si>
    <t>404</t>
  </si>
  <si>
    <t>https://podminky.urs.cz/item/CS_URS_2025_01/786681002</t>
  </si>
  <si>
    <t>mezi 2,11 - 2,12</t>
  </si>
  <si>
    <t>3,00*2,00</t>
  </si>
  <si>
    <t>217</t>
  </si>
  <si>
    <t>55329013</t>
  </si>
  <si>
    <t>stěna shrnovací 4-10m2 dvoukřídlá</t>
  </si>
  <si>
    <t>1282820267</t>
  </si>
  <si>
    <t>998786312</t>
  </si>
  <si>
    <t>Přesun hmot pro stínění a čalounické úpravy stanovený procentní sazbou (%) z ceny vodorovná dopravní vzdálenost do 50 m ruční (bez užití mechanizace) v objektech výšky (hloubky) přes 6 do 12 m</t>
  </si>
  <si>
    <t>160238971</t>
  </si>
  <si>
    <t>https://podminky.urs.cz/item/CS_URS_2025_01/998786312</t>
  </si>
  <si>
    <t>HZS</t>
  </si>
  <si>
    <t>Hodinové zúčtovací sazby</t>
  </si>
  <si>
    <t>219</t>
  </si>
  <si>
    <t>HZS1292</t>
  </si>
  <si>
    <t>Hodinové zúčtovací sazby profesí HSV zemní a pomocné práce stavební dělník</t>
  </si>
  <si>
    <t>hod</t>
  </si>
  <si>
    <t>262144</t>
  </si>
  <si>
    <t>412</t>
  </si>
  <si>
    <t>https://podminky.urs.cz/item/CS_URS_2025_01/HZS1292</t>
  </si>
  <si>
    <t>ostatní nespecifikované bourací práce a přípomoce</t>
  </si>
  <si>
    <t>HZS2132</t>
  </si>
  <si>
    <t>Hodinové zúčtovací sazby profesí PSV provádění stavebních konstrukcí zámečník odborný</t>
  </si>
  <si>
    <t>512</t>
  </si>
  <si>
    <t>-1749428803</t>
  </si>
  <si>
    <t>https://podminky.urs.cz/item/CS_URS_2025_01/HZS2132</t>
  </si>
  <si>
    <t>221</t>
  </si>
  <si>
    <t>HZS2212</t>
  </si>
  <si>
    <t>Hodinové zúčtovací sazby profesí PSV provádění stavebních instalací instalatér odborný</t>
  </si>
  <si>
    <t>-2103863980</t>
  </si>
  <si>
    <t>https://podminky.urs.cz/item/CS_URS_2025_01/HZS2212</t>
  </si>
  <si>
    <t>HZS2222</t>
  </si>
  <si>
    <t>Hodinové zúčtovací sazby profesí PSV provádění stavebních instalací topenář odborný</t>
  </si>
  <si>
    <t>-2041725080</t>
  </si>
  <si>
    <t>https://podminky.urs.cz/item/CS_URS_2025_01/HZS2222</t>
  </si>
  <si>
    <t>223</t>
  </si>
  <si>
    <t>HZS2232</t>
  </si>
  <si>
    <t>Hodinové zúčtovací sazby profesí PSV provádění stavebních instalací elektrikář odborný</t>
  </si>
  <si>
    <t>1791766681</t>
  </si>
  <si>
    <t>https://podminky.urs.cz/item/CS_URS_2025_01/HZS2232</t>
  </si>
  <si>
    <t>2 - zdravotní instalace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</si>
  <si>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</si>
  <si>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</si>
  <si>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</si>
  <si>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>713463121</t>
  </si>
  <si>
    <t>Montáž izolace tepelné potrubí a ohybů tvarovkami nebo deskami potrubními pouzdry bez povrchové úpravy (izolační materiál ve specifikaci) uchycenými sponami potrubí jednovrstvá</t>
  </si>
  <si>
    <t>https://podminky.urs.cz/item/CS_URS_2025_01/713463121</t>
  </si>
  <si>
    <t>28377104</t>
  </si>
  <si>
    <t>pouzdro izolační potrubní z pěnového polyetylenu 22/13mm</t>
  </si>
  <si>
    <t>28377112</t>
  </si>
  <si>
    <t>pouzdro izolační potrubní z pěnového polyetylenu 28/13mm</t>
  </si>
  <si>
    <t>28377116</t>
  </si>
  <si>
    <t>pouzdro izolační potrubní z pěnového polyetylenu 35/13mm</t>
  </si>
  <si>
    <t>998713201</t>
  </si>
  <si>
    <t>Přesun hmot pro izolace tepelné stanovený procentní sazbou (%) z ceny vodorovná dopravní vzdálenost do 50 m s užitím mechanizace v objektech výšky do 6 m</t>
  </si>
  <si>
    <t>-1483225437</t>
  </si>
  <si>
    <t>https://podminky.urs.cz/item/CS_URS_2025_01/998713201</t>
  </si>
  <si>
    <t>721171907</t>
  </si>
  <si>
    <t>Opravy odpadního potrubí plastového vsazení odbočky do potrubí DN 160</t>
  </si>
  <si>
    <t>https://podminky.urs.cz/item/CS_URS_2025_01/721171907</t>
  </si>
  <si>
    <t>721171915</t>
  </si>
  <si>
    <t>Opravy odpadního potrubí plastového propojení dosavadního potrubí DN 110</t>
  </si>
  <si>
    <t>https://podminky.urs.cz/item/CS_URS_2025_01/721171915</t>
  </si>
  <si>
    <t>721174025</t>
  </si>
  <si>
    <t>Potrubí z trub polypropylenových odpadní (svislé) DN 110</t>
  </si>
  <si>
    <t>https://podminky.urs.cz/item/CS_URS_2025_01/721174025</t>
  </si>
  <si>
    <t>721174042</t>
  </si>
  <si>
    <t>Potrubí z trub polypropylenových připojovací DN 40</t>
  </si>
  <si>
    <t>https://podminky.urs.cz/item/CS_URS_2025_01/721174042</t>
  </si>
  <si>
    <t>0,5+0,5+0,5+0,5+0,5+0,5</t>
  </si>
  <si>
    <t>721174043</t>
  </si>
  <si>
    <t>Potrubí z trub polypropylenových připojovací DN 50</t>
  </si>
  <si>
    <t>https://podminky.urs.cz/item/CS_URS_2025_01/721174043</t>
  </si>
  <si>
    <t>721174044</t>
  </si>
  <si>
    <t>Potrubí z trub polypropylenových připojovací DN 75</t>
  </si>
  <si>
    <t>https://podminky.urs.cz/item/CS_URS_2025_01/721174044</t>
  </si>
  <si>
    <t>721174055</t>
  </si>
  <si>
    <t>Potrubí z trub polypropylenových dešťové DN 110</t>
  </si>
  <si>
    <t>https://podminky.urs.cz/item/CS_URS_2025_01/721174055</t>
  </si>
  <si>
    <t>721194104</t>
  </si>
  <si>
    <t>Vyměření přípojek na potrubí vyvedení a upevnění odpadních výpustek DN 40</t>
  </si>
  <si>
    <t>https://podminky.urs.cz/item/CS_URS_2025_01/721194104</t>
  </si>
  <si>
    <t>2+4+1+1+1+1+1+1+1</t>
  </si>
  <si>
    <t>721194105</t>
  </si>
  <si>
    <t>Vyměření přípojek na potrubí vyvedení a upevnění odpadních výpustek DN 50</t>
  </si>
  <si>
    <t>https://podminky.urs.cz/item/CS_URS_2025_01/721194105</t>
  </si>
  <si>
    <t>1+1+1</t>
  </si>
  <si>
    <t>721194109</t>
  </si>
  <si>
    <t>Vyměření přípojek na potrubí vyvedení a upevnění odpadních výpustek DN 110</t>
  </si>
  <si>
    <t>https://podminky.urs.cz/item/CS_URS_2025_01/721194109</t>
  </si>
  <si>
    <t>4+2+1</t>
  </si>
  <si>
    <t>721210822</t>
  </si>
  <si>
    <t>Demontáž kanalizačního příslušenství střešních vtoků DN 100</t>
  </si>
  <si>
    <t>https://podminky.urs.cz/item/CS_URS_2025_01/721210822</t>
  </si>
  <si>
    <t>721212111</t>
  </si>
  <si>
    <t>Odtokové sprchové žlaby se zápachovou uzávěrkou a krycím roštem délky 700 mm</t>
  </si>
  <si>
    <t>https://podminky.urs.cz/item/CS_URS_2025_01/721212111</t>
  </si>
  <si>
    <t>721226511</t>
  </si>
  <si>
    <t>Zápachové uzávěrky podomítkové (Pe) s krycí deskou pro pračku a myčku DN 40</t>
  </si>
  <si>
    <t>https://podminky.urs.cz/item/CS_URS_2025_01/721226511</t>
  </si>
  <si>
    <t>721233212</t>
  </si>
  <si>
    <t>Střešní vtoky (vpusti) polypropylenové (PP) pro pochůzné střechy s odtokem svislým standardní svěrná příruba DN 110</t>
  </si>
  <si>
    <t>https://podminky.urs.cz/item/CS_URS_2025_01/721233212</t>
  </si>
  <si>
    <t>721273153</t>
  </si>
  <si>
    <t>Ventilační hlavice z polypropylenu (PP) DN 110</t>
  </si>
  <si>
    <t>https://podminky.urs.cz/item/CS_URS_2025_01/721273153</t>
  </si>
  <si>
    <t>721290111</t>
  </si>
  <si>
    <t>Zkouška těsnosti kanalizace v objektech vodou do DN 125</t>
  </si>
  <si>
    <t>https://podminky.urs.cz/item/CS_URS_2025_01/721290111</t>
  </si>
  <si>
    <t>998721201</t>
  </si>
  <si>
    <t>Přesun hmot pro vnitřní kanalizaci stanovený procentní sazbou (%) z ceny vodorovná dopravní vzdálenost do 50 m základní v objektech výšky do 6 m</t>
  </si>
  <si>
    <t>685752106</t>
  </si>
  <si>
    <t>https://podminky.urs.cz/item/CS_URS_2025_01/998721201</t>
  </si>
  <si>
    <t>722</t>
  </si>
  <si>
    <t>Zdravotechnika - vnitřní vodovod</t>
  </si>
  <si>
    <t>722131933</t>
  </si>
  <si>
    <t>Opravy vodovodního potrubí z ocelových trubek pozinkovaných závitových propojení dosavadního potrubí DN 25</t>
  </si>
  <si>
    <t>https://podminky.urs.cz/item/CS_URS_2025_01/722131933</t>
  </si>
  <si>
    <t>722174022</t>
  </si>
  <si>
    <t>Potrubí z plastových trubek z polypropylenu PPR svařovaných polyfúzně PN 20 (SDR 6) D 20 x 3,4</t>
  </si>
  <si>
    <t>https://podminky.urs.cz/item/CS_URS_2025_01/722174022</t>
  </si>
  <si>
    <t>722174023</t>
  </si>
  <si>
    <t>Potrubí z plastových trubek z polypropylenu PPR svařovaných polyfúzně PN 20 (SDR 6) D 25 x 4,2</t>
  </si>
  <si>
    <t>https://podminky.urs.cz/item/CS_URS_2025_01/722174023</t>
  </si>
  <si>
    <t>722174024</t>
  </si>
  <si>
    <t>Potrubí z plastových trubek z polypropylenu PPR svařovaných polyfúzně PN 20 (SDR 6) D 32 x 5,4</t>
  </si>
  <si>
    <t>https://podminky.urs.cz/item/CS_URS_2025_01/722174024</t>
  </si>
  <si>
    <t>722190401</t>
  </si>
  <si>
    <t>Zřízení přípojek na potrubí vyvedení a upevnění výpustek do DN 25</t>
  </si>
  <si>
    <t>https://podminky.urs.cz/item/CS_URS_2025_01/722190401</t>
  </si>
  <si>
    <t>4+2+2+4+3+2+2+1+1+2+2+2+2+2</t>
  </si>
  <si>
    <t>722190901</t>
  </si>
  <si>
    <t>Opravy ostatní uzavření nebo otevření vodovodního potrubí při opravách včetně vypuštění a napuštění</t>
  </si>
  <si>
    <t>https://podminky.urs.cz/item/CS_URS_2025_01/722190901</t>
  </si>
  <si>
    <t>722220111</t>
  </si>
  <si>
    <t>Armatury s jedním závitem nástěnky pro výtokový ventil G 1/2"</t>
  </si>
  <si>
    <t>https://podminky.urs.cz/item/CS_URS_2025_01/722220111</t>
  </si>
  <si>
    <t>6+2+2+4+2+2+2+2+2+1</t>
  </si>
  <si>
    <t>722220121</t>
  </si>
  <si>
    <t>Armatury s jedním závitem nástěnky pro baterii G 1/2"</t>
  </si>
  <si>
    <t>pár</t>
  </si>
  <si>
    <t>https://podminky.urs.cz/item/CS_URS_2025_01/722220121</t>
  </si>
  <si>
    <t>722231072</t>
  </si>
  <si>
    <t>Armatury se dvěma závity ventily zpětné mosazné PN 10 do 110°C G 1/2"</t>
  </si>
  <si>
    <t>https://podminky.urs.cz/item/CS_URS_2025_01/722231072</t>
  </si>
  <si>
    <t>722231142</t>
  </si>
  <si>
    <t>Armatury se dvěma závity ventily pojistné rohové G 3/4"</t>
  </si>
  <si>
    <t>https://podminky.urs.cz/item/CS_URS_2025_01/722231142</t>
  </si>
  <si>
    <t>722232043</t>
  </si>
  <si>
    <t>Armatury se dvěma závity kulové kohouty PN 42 do 185 °C přímé vnitřní závit G 1/2"</t>
  </si>
  <si>
    <t>https://podminky.urs.cz/item/CS_URS_2025_01/722232043</t>
  </si>
  <si>
    <t>722232044</t>
  </si>
  <si>
    <t>Armatury se dvěma závity kulové kohouty PN 42 do 185 °C přímé vnitřní závit G 3/4"</t>
  </si>
  <si>
    <t>https://podminky.urs.cz/item/CS_URS_2025_01/722232044</t>
  </si>
  <si>
    <t>722232045</t>
  </si>
  <si>
    <t>Armatury se dvěma závity kulové kohouty PN 42 do 185 °C přímé vnitřní závit G 1"</t>
  </si>
  <si>
    <t>https://podminky.urs.cz/item/CS_URS_2025_01/722232045</t>
  </si>
  <si>
    <t>722234263</t>
  </si>
  <si>
    <t>Armatury se dvěma závity filtry mosazný PN 20 do 80 °C G 1/2"</t>
  </si>
  <si>
    <t>https://podminky.urs.cz/item/CS_URS_2025_01/722234263</t>
  </si>
  <si>
    <t>722250143</t>
  </si>
  <si>
    <t>Požární příslušenství a armatury hydrantový systém s tvarově stálou hadicí prosklený D 25 x 30 m</t>
  </si>
  <si>
    <t>soubor</t>
  </si>
  <si>
    <t>https://podminky.urs.cz/item/CS_URS_2025_01/722250143</t>
  </si>
  <si>
    <t>722290226</t>
  </si>
  <si>
    <t>Zkoušky, proplach a desinfekce vodovodního potrubí zkoušky těsnosti vodovodního potrubí závitového do DN 50</t>
  </si>
  <si>
    <t>https://podminky.urs.cz/item/CS_URS_2025_01/722290226</t>
  </si>
  <si>
    <t>722290234</t>
  </si>
  <si>
    <t>Zkoušky, proplach a desinfekce vodovodního potrubí proplach a desinfekce vodovodního potrubí do DN 80</t>
  </si>
  <si>
    <t>https://podminky.urs.cz/item/CS_URS_2025_01/722290234</t>
  </si>
  <si>
    <t>732421201</t>
  </si>
  <si>
    <t>Čerpadla teplovodní mokroběžná závitová cirkulační pro TUV (elektronicky řízená) PN 10, do 80°C DN přípojky/dopravní výška H (m) - čerpací výkon Q (m3/h) DN 15 / do 0,9 m / 0,35 m3/h</t>
  </si>
  <si>
    <t>https://podminky.urs.cz/item/CS_URS_2025_01/732421201</t>
  </si>
  <si>
    <t>734261233</t>
  </si>
  <si>
    <t>Šroubení topenářské PN 16 do 120°C přímé G 1/2</t>
  </si>
  <si>
    <t>https://podminky.urs.cz/item/CS_URS_2025_01/734261233</t>
  </si>
  <si>
    <t>998722201</t>
  </si>
  <si>
    <t>Přesun hmot pro vnitřní vodovod stanovený procentní sazbou (%) z ceny vodorovná dopravní vzdálenost do 50 m základní v objektech výšky do 6 m</t>
  </si>
  <si>
    <t>146102160</t>
  </si>
  <si>
    <t>https://podminky.urs.cz/item/CS_URS_2025_01/998722201</t>
  </si>
  <si>
    <t>725</t>
  </si>
  <si>
    <t>Zdravotechnika - zařizovací předměty</t>
  </si>
  <si>
    <t>725112022</t>
  </si>
  <si>
    <t>Zařízení záchodů klozety keramické závěsné na nosné stěny s hlubokým splachováním odpad vodorovný</t>
  </si>
  <si>
    <t>https://podminky.urs.cz/item/CS_URS_2025_01/725112022</t>
  </si>
  <si>
    <t>725119123</t>
  </si>
  <si>
    <t>Zařízení záchodů montáž klozetových mís závěsných na nosné stěny</t>
  </si>
  <si>
    <t>https://podminky.urs.cz/item/CS_URS_2025_01/725119123</t>
  </si>
  <si>
    <t>642360810</t>
  </si>
  <si>
    <t>Klozety keramické závěsné dětské</t>
  </si>
  <si>
    <t>725211601</t>
  </si>
  <si>
    <t>Umyvadla keramická bílá bez výtokových armatur připevněná na stěnu šrouby bez sloupu nebo krytu na sifon, šířka umyvadla 500 mm</t>
  </si>
  <si>
    <t>https://podminky.urs.cz/item/CS_URS_2025_01/725211601</t>
  </si>
  <si>
    <t>725211603</t>
  </si>
  <si>
    <t>Umyvadla keramická bílá bez výtokových armatur připevněná na stěnu šrouby bez sloupu nebo krytu na sifon, šířka umyvadla 600 mm</t>
  </si>
  <si>
    <t>https://podminky.urs.cz/item/CS_URS_2025_01/725211603</t>
  </si>
  <si>
    <t>725241532</t>
  </si>
  <si>
    <t>Sprchové vaničky keramické čtvrtkruhové 900x900 mm</t>
  </si>
  <si>
    <t>https://podminky.urs.cz/item/CS_URS_2025_01/725241532</t>
  </si>
  <si>
    <t>725245162</t>
  </si>
  <si>
    <t>Sprchové vaničky, boxy, kouty a zástěny zástěny sprchové do výšky 2000 mm dveře zásuvné třídílné se dvěma posuvnými díly, šířky 900 mm</t>
  </si>
  <si>
    <t>https://podminky.urs.cz/item/CS_URS_2025_01/725245162</t>
  </si>
  <si>
    <t>725245192</t>
  </si>
  <si>
    <t>Sprchové vaničky, boxy, kouty a zástěny zástěny sprchové do výšky 2000 mm dveře zásuvné čtyřdílné se dvěma posuvnými díly s čelním vstupem, šířky čtvrtkruhové, šířky 900 mm</t>
  </si>
  <si>
    <t>https://podminky.urs.cz/item/CS_URS_2025_01/725245192</t>
  </si>
  <si>
    <t>725311131</t>
  </si>
  <si>
    <t>Dřezy bez výtokových armatur dvojité se zápachovou uzávěrkou nerezové nástavné 800x600 mm</t>
  </si>
  <si>
    <t>https://podminky.urs.cz/item/CS_URS_2025_01/725311131</t>
  </si>
  <si>
    <t>725331111</t>
  </si>
  <si>
    <t>Výlevky bez výtokových armatur a splachovací nádrže keramické se sklopnou plastovou mřížkou stojící, výšky 460 mm</t>
  </si>
  <si>
    <t>https://podminky.urs.cz/item/CS_URS_2025_01/725331111</t>
  </si>
  <si>
    <t>725539304</t>
  </si>
  <si>
    <t>Elektrické ohřívače zásobníkové montáž tlakových ohřívačů stacionárních přes 250 do 300 l</t>
  </si>
  <si>
    <t>https://podminky.urs.cz/item/CS_URS_2025_01/725539304</t>
  </si>
  <si>
    <t>48438816</t>
  </si>
  <si>
    <t>ohřívač vody zásobníkový stacionární akumulační 1MPa bez vestavné topné jednotky příkon 300L</t>
  </si>
  <si>
    <t>725812215</t>
  </si>
  <si>
    <t>Ventily stojánkové klasické G 1/2"</t>
  </si>
  <si>
    <t>https://podminky.urs.cz/item/CS_URS_2025_01/725812215</t>
  </si>
  <si>
    <t>725813112</t>
  </si>
  <si>
    <t>Ventily rohové bez připojovací trubičky nebo flexi hadičky pračkové G 3/4"</t>
  </si>
  <si>
    <t>https://podminky.urs.cz/item/CS_URS_2025_01/725813112</t>
  </si>
  <si>
    <t>725821312</t>
  </si>
  <si>
    <t>Baterie dřezové nástěnné pákové s otáčivým kulatým ústím a délkou ramínka 300 mm</t>
  </si>
  <si>
    <t>https://podminky.urs.cz/item/CS_URS_2025_01/725821312</t>
  </si>
  <si>
    <t>725821315</t>
  </si>
  <si>
    <t>Baterie dřezové nástěnné pákové s otáčivým plochým ústím a délkou ramínka 200 mm</t>
  </si>
  <si>
    <t>https://podminky.urs.cz/item/CS_URS_2025_01/725821315</t>
  </si>
  <si>
    <t>725821323</t>
  </si>
  <si>
    <t>Baterie dřezové nástěnné klasické s otáčivým kulatým ústím a délkou ramínka 300 mm</t>
  </si>
  <si>
    <t>https://podminky.urs.cz/item/CS_URS_2025_01/725821323</t>
  </si>
  <si>
    <t>725822652</t>
  </si>
  <si>
    <t>Baterie umyvadlové stojánkové automatické senzorové směšovací teplota a množství vody na baterii</t>
  </si>
  <si>
    <t>https://podminky.urs.cz/item/CS_URS_2025_01/725822652</t>
  </si>
  <si>
    <t>725841312</t>
  </si>
  <si>
    <t>Baterie sprchové nástěnné pákové</t>
  </si>
  <si>
    <t>https://podminky.urs.cz/item/CS_URS_2025_01/725841312</t>
  </si>
  <si>
    <t>1+1</t>
  </si>
  <si>
    <t>725980123</t>
  </si>
  <si>
    <t>Dvířka 30/30</t>
  </si>
  <si>
    <t>https://podminky.urs.cz/item/CS_URS_2025_01/725980123</t>
  </si>
  <si>
    <t>998725201</t>
  </si>
  <si>
    <t>Přesun hmot pro zařizovací předměty stanovený procentní sazbou (%) z ceny vodorovná dopravní vzdálenost do 50 m základní v objektech výšky do 6 m</t>
  </si>
  <si>
    <t>976280167</t>
  </si>
  <si>
    <t>https://podminky.urs.cz/item/CS_URS_2025_01/998725201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</si>
  <si>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</si>
  <si>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</si>
  <si>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</si>
  <si>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</si>
  <si>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https://podminky.urs.cz/item/CS_URS_2025_01/726131041</t>
  </si>
  <si>
    <t>726131061</t>
  </si>
  <si>
    <t>Předstěnové instalační systémy do lehkých stěn s kovovou konstrukcí pro závěsné klozety ovládání shora, stavební výšky 820 mm</t>
  </si>
  <si>
    <t>https://podminky.urs.cz/item/CS_URS_2025_01/726131061</t>
  </si>
  <si>
    <t>726191011</t>
  </si>
  <si>
    <t>Ostatní příslušenství instalačních systémů montáž ovládacích tlačítek k WC</t>
  </si>
  <si>
    <t>1663113986</t>
  </si>
  <si>
    <t>https://podminky.urs.cz/item/CS_URS_2025_01/726191011</t>
  </si>
  <si>
    <t>55281795</t>
  </si>
  <si>
    <t>tlačítko pro ovládání WC shora/zepředu plast dvě množství vody 213x142mm</t>
  </si>
  <si>
    <t>1508070854</t>
  </si>
  <si>
    <t>55281792</t>
  </si>
  <si>
    <t>tlačítko pro ovládání WC zepředu, chrom, Stop splachování, 246x164mm</t>
  </si>
  <si>
    <t>639402882</t>
  </si>
  <si>
    <t>998726211</t>
  </si>
  <si>
    <t>Přesun hmot pro instalační prefabrikáty stanovený procentní sazbou (%) z ceny vodorovná dopravní vzdálenost do 50 m základní v objektech výšky do 6 m</t>
  </si>
  <si>
    <t>1547251975</t>
  </si>
  <si>
    <t>https://podminky.urs.cz/item/CS_URS_2025_01/998726211</t>
  </si>
  <si>
    <t>3 - elektroinstalace</t>
  </si>
  <si>
    <t>PSV - PSV</t>
  </si>
  <si>
    <t xml:space="preserve">    D 01 - Rozvaděč 2R04 (2.NP)</t>
  </si>
  <si>
    <t xml:space="preserve">    741 - Elektroinstalace - silnoproud</t>
  </si>
  <si>
    <t xml:space="preserve">      D 02 - Instalační materiál a kabelová vedení </t>
  </si>
  <si>
    <t xml:space="preserve">      D2 - Svítidla a světelené zdroje</t>
  </si>
  <si>
    <t xml:space="preserve">    D 8 - Ostatní náklady</t>
  </si>
  <si>
    <t>D 01</t>
  </si>
  <si>
    <t>Rozvaděč 2R04 (2.NP)</t>
  </si>
  <si>
    <t>741811000</t>
  </si>
  <si>
    <t>Sestavení a propojení rozváděče</t>
  </si>
  <si>
    <t>1322616839</t>
  </si>
  <si>
    <t>https://podminky.urs.cz/item/CS_URS_2025_01/741811000</t>
  </si>
  <si>
    <t>741811012</t>
  </si>
  <si>
    <t>Zkoušky a prohlídky rozvodných zařízení kontrola rozváděčů nn, (1 pole) silových, hmotnosti přes 200 do 300 kg</t>
  </si>
  <si>
    <t>-1328241495</t>
  </si>
  <si>
    <t>https://podminky.urs.cz/item/CS_URS_2025_01/741811012</t>
  </si>
  <si>
    <t>741811001</t>
  </si>
  <si>
    <t>Protokol o kusovém ověřování</t>
  </si>
  <si>
    <t>-1129069973</t>
  </si>
  <si>
    <t>https://podminky.urs.cz/item/CS_URS_2025_01/741811001</t>
  </si>
  <si>
    <t>741811002</t>
  </si>
  <si>
    <t>Úprava plech. zákrytu</t>
  </si>
  <si>
    <t>12297621</t>
  </si>
  <si>
    <t>https://podminky.urs.cz/item/CS_URS_2025_01/741811002</t>
  </si>
  <si>
    <t>35889532</t>
  </si>
  <si>
    <t>svodič přepětí IP67 třídy T1+T2, provedení 2+4</t>
  </si>
  <si>
    <t>1904454626</t>
  </si>
  <si>
    <t>35889533</t>
  </si>
  <si>
    <t>Jednotka pom.kontaktů pro svodiče přepětí, 1p kont</t>
  </si>
  <si>
    <t>952619465</t>
  </si>
  <si>
    <t>35822108</t>
  </si>
  <si>
    <t>jistič 1-pólový 4 A vypínací charakteristika C vypínací schopnost 10 kA</t>
  </si>
  <si>
    <t>-1362184911</t>
  </si>
  <si>
    <t>35829023</t>
  </si>
  <si>
    <t>chránič proudový 1+N pólový 25A typ B</t>
  </si>
  <si>
    <t>1840601942</t>
  </si>
  <si>
    <t>-613839921</t>
  </si>
  <si>
    <t>35829010</t>
  </si>
  <si>
    <t>chránič proudový 4 pólový 63A typ AC</t>
  </si>
  <si>
    <t>-869577712</t>
  </si>
  <si>
    <t>35822111</t>
  </si>
  <si>
    <t>jistič 1-pólový 16 A vypínací charakteristika B vypínací schopnost 10 kA</t>
  </si>
  <si>
    <t>685157375</t>
  </si>
  <si>
    <t>35822109</t>
  </si>
  <si>
    <t>jistič 1pólový-charakteristika B 10A</t>
  </si>
  <si>
    <t>-1379407883</t>
  </si>
  <si>
    <t>35822114</t>
  </si>
  <si>
    <t>jistič 1-pólový 6 A vypínací charakteristika C vypínací schopnost 10 kA</t>
  </si>
  <si>
    <t>-1112474929</t>
  </si>
  <si>
    <t>35822117</t>
  </si>
  <si>
    <t>jistič 1-pólový 10 A vypínací charakteristika C vypínací schopnost 10 kA</t>
  </si>
  <si>
    <t>-1300719496</t>
  </si>
  <si>
    <t>35822180</t>
  </si>
  <si>
    <t>jistič 3-pólový 40 A vypínací charakteristika C vypínací schopnost 10 kA</t>
  </si>
  <si>
    <t>1251696377</t>
  </si>
  <si>
    <t>35822401</t>
  </si>
  <si>
    <t>jistič 3-pólový 16 A vypínací charakteristika B vypínací schopnost 10 kA</t>
  </si>
  <si>
    <t>839590899</t>
  </si>
  <si>
    <t>35822501</t>
  </si>
  <si>
    <t>Propojovací lišta 1m, 3-pól, In=63A, 10mm2</t>
  </si>
  <si>
    <t>-1369784356</t>
  </si>
  <si>
    <t>35822502</t>
  </si>
  <si>
    <t>Koncový kryt k propoj liště 63A a 80A 2, 3-pól</t>
  </si>
  <si>
    <t>-530164368</t>
  </si>
  <si>
    <t>35822503</t>
  </si>
  <si>
    <t>Pomocné relé 1x16A přepínací, AC 230V, AC/DC 24V</t>
  </si>
  <si>
    <t>-1928735431</t>
  </si>
  <si>
    <t>35822504</t>
  </si>
  <si>
    <t>Impulzní relé Ith 20A, Uc AC 230V, 2x zapínací kontakt</t>
  </si>
  <si>
    <t>1030728900</t>
  </si>
  <si>
    <t>35822505</t>
  </si>
  <si>
    <t>Instalační stykač Ith 40A, Uc AC 230V, 4x zapínací kontakt</t>
  </si>
  <si>
    <t>1453159732</t>
  </si>
  <si>
    <t>35829004</t>
  </si>
  <si>
    <t>chránič proudový 2 pólový 40A typ A 0,03A</t>
  </si>
  <si>
    <t>-242785543</t>
  </si>
  <si>
    <t>-976532921</t>
  </si>
  <si>
    <t>35822901</t>
  </si>
  <si>
    <t>Rozvodný blok čtyřpólový</t>
  </si>
  <si>
    <t>-415797436</t>
  </si>
  <si>
    <t>35822902</t>
  </si>
  <si>
    <t>Propojovací vodiče</t>
  </si>
  <si>
    <t>367036714</t>
  </si>
  <si>
    <t>34561004</t>
  </si>
  <si>
    <t>svorkovnice lámací 12x4-16mm2</t>
  </si>
  <si>
    <t>837296516</t>
  </si>
  <si>
    <t>35713990</t>
  </si>
  <si>
    <t>454816050</t>
  </si>
  <si>
    <t>35713901</t>
  </si>
  <si>
    <t>Rozvodnice, POD omítku, bílé dveře, N/PE svorkovnice, 6 řad, 144 modulů</t>
  </si>
  <si>
    <t>-1624238375</t>
  </si>
  <si>
    <t>35713902</t>
  </si>
  <si>
    <t>Zaslepovací pás max. délka 1m, pro výřezy 45mm, šedý</t>
  </si>
  <si>
    <t>-922496440</t>
  </si>
  <si>
    <t>35713903</t>
  </si>
  <si>
    <t>Hlavní vypínač, 3-pól, In=63A</t>
  </si>
  <si>
    <t>1219807188</t>
  </si>
  <si>
    <t>741</t>
  </si>
  <si>
    <t>Elektroinstalace - silnoproud</t>
  </si>
  <si>
    <t>742310006</t>
  </si>
  <si>
    <t>Montáž domovního telefonu nástěnného audio/video telefonu</t>
  </si>
  <si>
    <t>https://podminky.urs.cz/item/CS_URS_2025_01/742310006</t>
  </si>
  <si>
    <t>Pol101</t>
  </si>
  <si>
    <t>Připojení ventilátoru nebo VZT zařízení</t>
  </si>
  <si>
    <t>https://podminky.urs.cz/item/CS_URS_2025_01/Pol101</t>
  </si>
  <si>
    <t>742210161</t>
  </si>
  <si>
    <t>Montáž vyhodnocovací jednotky lineárního teplotního hlásiče</t>
  </si>
  <si>
    <t>https://podminky.urs.cz/item/CS_URS_2025_01/742210161</t>
  </si>
  <si>
    <t>742110002</t>
  </si>
  <si>
    <t>Montáž trubek elektroinstalačních plastových ohebných uložených pod omítku</t>
  </si>
  <si>
    <t>https://podminky.urs.cz/item/CS_URS_2025_01/742110002</t>
  </si>
  <si>
    <t>742110041</t>
  </si>
  <si>
    <t>Montáž lišt elektroinstalačních vkládacích</t>
  </si>
  <si>
    <t>https://podminky.urs.cz/item/CS_URS_2025_01/742110041</t>
  </si>
  <si>
    <t>741122023</t>
  </si>
  <si>
    <t>Montáž kabelů měděných bez ukončení uložených pod omítku plných kulatých (např. CYKY), počtu a průřezu žil 4x6 mm2</t>
  </si>
  <si>
    <t>https://podminky.urs.cz/item/CS_URS_2025_01/741122023</t>
  </si>
  <si>
    <t>741122031</t>
  </si>
  <si>
    <t>Montáž kabelů měděných bez ukončení uložených pod omítku plných kulatých (např. CYKY), počtu a průřezu žil 5x1,5 až 2,5 mm2</t>
  </si>
  <si>
    <t>https://podminky.urs.cz/item/CS_URS_2025_01/741122031</t>
  </si>
  <si>
    <t>741122016</t>
  </si>
  <si>
    <t>Montáž kabelů měděných bez ukončení uložených pod omítku plných kulatých (např. CYKY), počtu a průřezu žil 3x2,5 až 6 mm2</t>
  </si>
  <si>
    <t>https://podminky.urs.cz/item/CS_URS_2025_01/741122016</t>
  </si>
  <si>
    <t>741122015</t>
  </si>
  <si>
    <t>Montáž kabelů měděných bez ukončení uložených pod omítku plných kulatých (např. CYKY), počtu a průřezu žil 3x1,5 mm2</t>
  </si>
  <si>
    <t>https://podminky.urs.cz/item/CS_URS_2025_01/741122015</t>
  </si>
  <si>
    <t>742121001</t>
  </si>
  <si>
    <t>Montáž kabelů sdělovacích pro vnitřní rozvody počtu žil do 15</t>
  </si>
  <si>
    <t>https://podminky.urs.cz/item/CS_URS_2025_01/742121001</t>
  </si>
  <si>
    <t>"CYSY 5x2.50"5,000</t>
  </si>
  <si>
    <t>742124002</t>
  </si>
  <si>
    <t>Montáž kabelů datových FTP, UTP, STP pro vnitřní rozvody do trubky</t>
  </si>
  <si>
    <t>https://podminky.urs.cz/item/CS_URS_2025_01/742124002</t>
  </si>
  <si>
    <t>741124733</t>
  </si>
  <si>
    <t>Montáž kabelů měděných ovládacích bez ukončení uložených pevně stíněných ovládacích s plným jádrem (např. JYTY) počtu a průměru žil 2 až 19x1 mm2</t>
  </si>
  <si>
    <t>https://podminky.urs.cz/item/CS_URS_2025_01/741124733</t>
  </si>
  <si>
    <t>741120001</t>
  </si>
  <si>
    <t>Montáž vodičů izolovaných měděných bez ukončení uložených pod omítku plných a laněných (např. CY), průřezu žíly 0,35 až 6 mm2</t>
  </si>
  <si>
    <t>https://podminky.urs.cz/item/CS_URS_2025_01/741120001</t>
  </si>
  <si>
    <t>741450001</t>
  </si>
  <si>
    <t>Montáž prvků pro vyrovnání potenciálu svorkovnice hlavního pospojení</t>
  </si>
  <si>
    <t>https://podminky.urs.cz/item/CS_URS_2025_01/741450001</t>
  </si>
  <si>
    <t>741420031</t>
  </si>
  <si>
    <t>Montáž hromosvodného vedení svorek na potrubí Ø do 200 mm se zhotovením</t>
  </si>
  <si>
    <t>https://podminky.urs.cz/item/CS_URS_2025_01/741420031</t>
  </si>
  <si>
    <t>741372074</t>
  </si>
  <si>
    <t>Montáž svítidel s integrovaným zdrojem LED se zapojením vodičů interiérových závěsných hranatých nebo kruhových liniových</t>
  </si>
  <si>
    <t>https://podminky.urs.cz/item/CS_URS_2025_01/741372074</t>
  </si>
  <si>
    <t>741372073</t>
  </si>
  <si>
    <t>Montáž svítidel s integrovaným zdrojem LED se zapojením vodičů interiérových závěsných hranatých nebo kruhových plochy přes 0,09 do 0,36 m2</t>
  </si>
  <si>
    <t>https://podminky.urs.cz/item/CS_URS_2025_01/741372073</t>
  </si>
  <si>
    <t>741372079</t>
  </si>
  <si>
    <t>Montáž svítidel s integrovaným zdrojem LED se zapojením vodičů interiérových přisazených stropních nouzových s piktogramem</t>
  </si>
  <si>
    <t>https://podminky.urs.cz/item/CS_URS_2025_01/741372079</t>
  </si>
  <si>
    <t>741132134</t>
  </si>
  <si>
    <t>Ukončení kabelů smršťovací koncovkou nebo páskou se zapojením bez letování, počtu a průřezu žil 4x25 mm2</t>
  </si>
  <si>
    <t>https://podminky.urs.cz/item/CS_URS_2025_01/741132134</t>
  </si>
  <si>
    <t>741130145</t>
  </si>
  <si>
    <t>Ukončení šňůr se zapojením počtu a průřezu žil 5x6 mm2</t>
  </si>
  <si>
    <t>https://podminky.urs.cz/item/CS_URS_2025_01/741130145</t>
  </si>
  <si>
    <t>741130001</t>
  </si>
  <si>
    <t>Ukončení vodičů izolovaných s označením a zapojením v rozváděči nebo na přístroji, průřezu žíly do 2,5 mm2</t>
  </si>
  <si>
    <t>https://podminky.urs.cz/item/CS_URS_2025_01/741130001</t>
  </si>
  <si>
    <t>741130004</t>
  </si>
  <si>
    <t>Ukončení vodičů izolovaných s označením a zapojením v rozváděči nebo na přístroji, průřezu žíly do 6 mm2</t>
  </si>
  <si>
    <t>https://podminky.urs.cz/item/CS_URS_2025_01/741130004</t>
  </si>
  <si>
    <t>741310201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</si>
  <si>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</si>
  <si>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https://podminky.urs.cz/item/CS_URS_2025_01/741310201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</si>
  <si>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</si>
  <si>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</si>
  <si>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https://podminky.urs.cz/item/CS_URS_2025_01/741310233</t>
  </si>
  <si>
    <t>741310263</t>
  </si>
  <si>
    <t>Montáž spínačů jedno nebo dvoupólových polozapuštěných nebo zapuštěných se zapojením vodičů šroubové připojení, pro prostředí venkovní nebo mokré přepínačů, řazení 6-střídavých</t>
  </si>
  <si>
    <t>https://podminky.urs.cz/item/CS_URS_2025_01/741310263</t>
  </si>
  <si>
    <t>741310211</t>
  </si>
  <si>
    <t>Montáž spínačů jedno nebo dvoupólových polozapuštěných nebo zapuštěných se zapojením vodičů šroubové připojení, pro prostředí normální ovladačů, řazení 0/1-tlačítkových zapínacích/vypínacích</t>
  </si>
  <si>
    <t>https://podminky.urs.cz/item/CS_URS_2025_01/741310211</t>
  </si>
  <si>
    <t>741310301</t>
  </si>
  <si>
    <t>Vypínač trojpólová 400V/25A v krytu</t>
  </si>
  <si>
    <t>https://podminky.urs.cz/item/CS_URS_2025_01/741310301</t>
  </si>
  <si>
    <t>741310302</t>
  </si>
  <si>
    <t>Vývodková svorkovnice pro ukončení šňůr. vedení</t>
  </si>
  <si>
    <t>https://podminky.urs.cz/item/CS_URS_2025_01/741310302</t>
  </si>
  <si>
    <t>741313006</t>
  </si>
  <si>
    <t>Montáž zásuvek domovních se zapojením vodičů bezšroubové připojení polozapuštěných nebo zapuštěných 10/16 A, provedení 2x (2P + PE) s ochrannými clonkami a přepěťovou ochranou</t>
  </si>
  <si>
    <t>228</t>
  </si>
  <si>
    <t>https://podminky.urs.cz/item/CS_URS_2025_01/741313006</t>
  </si>
  <si>
    <t>742330044</t>
  </si>
  <si>
    <t>Montáž strukturované kabeláže zásuvek datových pod omítku, do nábytku, do parapetního žlabu nebo podlahové krabice 1 až 6 pozic</t>
  </si>
  <si>
    <t>230</t>
  </si>
  <si>
    <t>https://podminky.urs.cz/item/CS_URS_2025_01/742330044</t>
  </si>
  <si>
    <t>741112001</t>
  </si>
  <si>
    <t>Montáž krabic elektroinstalačních bez napojení na trubky a lišty, demontáže a montáže víčka a přístroje protahovacích nebo odbočných zapuštěných plastových kruhových do zdiva</t>
  </si>
  <si>
    <t>232</t>
  </si>
  <si>
    <t>https://podminky.urs.cz/item/CS_URS_2025_01/741112001</t>
  </si>
  <si>
    <t>741112000</t>
  </si>
  <si>
    <t>Zapojení vodičů v krabici pod vypínačem pod omítkou</t>
  </si>
  <si>
    <t>https://podminky.urs.cz/item/CS_URS_2025_01/741112000</t>
  </si>
  <si>
    <t>741112003</t>
  </si>
  <si>
    <t>Montáž krabic elektroinstalačních bez napojení na trubky a lišty, demontáže a montáže víčka a přístroje protahovacích nebo odbočných zapuštěných plastových čtyřhranných</t>
  </si>
  <si>
    <t>https://podminky.urs.cz/item/CS_URS_2025_01/741112003</t>
  </si>
  <si>
    <t>741311004</t>
  </si>
  <si>
    <t>Montáž spínačů speciálních se zapojením vodičů čidla pohybu nástěnného</t>
  </si>
  <si>
    <t>https://podminky.urs.cz/item/CS_URS_2025_01/741311004</t>
  </si>
  <si>
    <t>741420001</t>
  </si>
  <si>
    <t>Montáž hromosvodného vedení svodových drátů nebo lan s podpěrami, Ø do 10 mm</t>
  </si>
  <si>
    <t>https://podminky.urs.cz/item/CS_URS_2025_01/741420001</t>
  </si>
  <si>
    <t>35441077</t>
  </si>
  <si>
    <t>drát D 8mm AlMgSi</t>
  </si>
  <si>
    <t>kg</t>
  </si>
  <si>
    <t>994004006</t>
  </si>
  <si>
    <t>195*0,14 'Přepočtené koeficientem množství</t>
  </si>
  <si>
    <t>35442251</t>
  </si>
  <si>
    <t>podpěra vedení na ploché střechy k nalepení výšky 55mm, FeZn, základna 100x100mm</t>
  </si>
  <si>
    <t>528572962</t>
  </si>
  <si>
    <t>35441700</t>
  </si>
  <si>
    <t>podpěra vedení hromosvodu do zdiva na hmoždinku - 6/50mm, nerez</t>
  </si>
  <si>
    <t>762918353</t>
  </si>
  <si>
    <t>741420021</t>
  </si>
  <si>
    <t>Montáž hromosvodného vedení svorek se 2 šrouby</t>
  </si>
  <si>
    <t>https://podminky.urs.cz/item/CS_URS_2025_01/741420021</t>
  </si>
  <si>
    <t>35431001</t>
  </si>
  <si>
    <t>svorka uzemnění AlMgSi univerzální</t>
  </si>
  <si>
    <t>-1017874751</t>
  </si>
  <si>
    <t>741420022</t>
  </si>
  <si>
    <t>Montáž hromosvodného vedení svorek se 3 a více šrouby</t>
  </si>
  <si>
    <t>https://podminky.urs.cz/item/CS_URS_2025_01/741420022</t>
  </si>
  <si>
    <t>35431014</t>
  </si>
  <si>
    <t>svorka uzemnění AlMgSi zkušební, 81mm</t>
  </si>
  <si>
    <t>-801796570</t>
  </si>
  <si>
    <t>35431039</t>
  </si>
  <si>
    <t>svorka uzemnění AlMgSi na okapové žlaby</t>
  </si>
  <si>
    <t>1588402603</t>
  </si>
  <si>
    <t>741420083</t>
  </si>
  <si>
    <t>Montáž hromosvodného vedení doplňků štítků k označení svodů</t>
  </si>
  <si>
    <t>https://podminky.urs.cz/item/CS_URS_2025_01/741420083</t>
  </si>
  <si>
    <t>35442110</t>
  </si>
  <si>
    <t>štítek plastový - čísla svodů</t>
  </si>
  <si>
    <t>515870072</t>
  </si>
  <si>
    <t>741430011</t>
  </si>
  <si>
    <t>Montáž jímacích tyčí délky přes 3 m, na střešní hřeben</t>
  </si>
  <si>
    <t>-1951728907</t>
  </si>
  <si>
    <t>https://podminky.urs.cz/item/CS_URS_2025_01/741430011</t>
  </si>
  <si>
    <t>D 02</t>
  </si>
  <si>
    <t xml:space="preserve">Instalační materiál a kabelová vedení </t>
  </si>
  <si>
    <t>34535000</t>
  </si>
  <si>
    <t>spínač kompletní, zapuštěný, jednopólový, řazení 1, šroubové svorky</t>
  </si>
  <si>
    <t>384757080</t>
  </si>
  <si>
    <t>34535007</t>
  </si>
  <si>
    <t>přepínač střídavý dvojitý kompletní, zapuštěný, řazení 6+6(6+1), šroubové svorky</t>
  </si>
  <si>
    <t>1497447308</t>
  </si>
  <si>
    <t>34535048</t>
  </si>
  <si>
    <t>přístroj přepínače zapuštěného střídavého, s krytem, řazení 6, IP44, šroubové svorky</t>
  </si>
  <si>
    <t>-1531637200</t>
  </si>
  <si>
    <t>34535010</t>
  </si>
  <si>
    <t>ovladač zapínací s orientační doutnavkou kompletní, zapuštěný, řazení 1/0So, šroubové svorky</t>
  </si>
  <si>
    <t>-2108860643</t>
  </si>
  <si>
    <t>34535099</t>
  </si>
  <si>
    <t>spínač nástěnný trojpólový stiskací, řazení 3, 25 A, 400 V, IP55, šroubové svorky</t>
  </si>
  <si>
    <t>-1879711113</t>
  </si>
  <si>
    <t>34535100</t>
  </si>
  <si>
    <t>Vývodková svorkovnicepro šňůry do 5x2,5 pod omítku IP20</t>
  </si>
  <si>
    <t>943615703</t>
  </si>
  <si>
    <t>34535008</t>
  </si>
  <si>
    <t>ovládač zapínací kompletní, zapuštěný, řazení 1/0, šroubové svorky</t>
  </si>
  <si>
    <t>1898601253</t>
  </si>
  <si>
    <t>34555242</t>
  </si>
  <si>
    <t>zásuvka zapuštěná dvojnásobná, šikmá, s clonkami, bezšroubové svorky</t>
  </si>
  <si>
    <t>-242103873</t>
  </si>
  <si>
    <t>34555245</t>
  </si>
  <si>
    <t>zásuvka zapuštěná dvojnásobná s optickou přepěťovou ochranou, s clonkami, šroubové svorky</t>
  </si>
  <si>
    <t>-471867817</t>
  </si>
  <si>
    <t>37451900</t>
  </si>
  <si>
    <t>Nosná maska pro komunik.zás. dvojnásobná</t>
  </si>
  <si>
    <t>40887625</t>
  </si>
  <si>
    <t>37459015</t>
  </si>
  <si>
    <t>konektor na drát/lanko s vložkou RJ45 FTP Cat5e stíněný</t>
  </si>
  <si>
    <t>-1289696048</t>
  </si>
  <si>
    <t>37451022</t>
  </si>
  <si>
    <t>kryt zásuvky komunikační (pro nosnou masku)</t>
  </si>
  <si>
    <t>-1081001710</t>
  </si>
  <si>
    <t>34539059</t>
  </si>
  <si>
    <t>rámeček jednonásobný</t>
  </si>
  <si>
    <t>513428448</t>
  </si>
  <si>
    <t>34539060</t>
  </si>
  <si>
    <t>rámeček dvojnásobný</t>
  </si>
  <si>
    <t>1317266452</t>
  </si>
  <si>
    <t>34539061</t>
  </si>
  <si>
    <t>rámeček trojnásobný</t>
  </si>
  <si>
    <t>1864202742</t>
  </si>
  <si>
    <t>34571464</t>
  </si>
  <si>
    <t>krabice do dutých stěn PVC přístrojová kruhová D 70mm mělká</t>
  </si>
  <si>
    <t>1773039844</t>
  </si>
  <si>
    <t>34571470</t>
  </si>
  <si>
    <t>krabice do dutých stěn PVC odbočná kruhová D 70mm s víčkem</t>
  </si>
  <si>
    <t>-946491726</t>
  </si>
  <si>
    <t>34571465</t>
  </si>
  <si>
    <t>krabice do dutých stěn PVC přístrojová kruhová D 70mm hluboká</t>
  </si>
  <si>
    <t>284218729</t>
  </si>
  <si>
    <t>"pro přip-hl.pospojení"1,000</t>
  </si>
  <si>
    <t>34571900</t>
  </si>
  <si>
    <t>Infrapasivní čidlo se spínacím relé</t>
  </si>
  <si>
    <t>1349861990</t>
  </si>
  <si>
    <t>38226073</t>
  </si>
  <si>
    <t>videotelefon domácí nástěnný pro povrchovou instalaci 7" dotykový monitor</t>
  </si>
  <si>
    <t>-291344107</t>
  </si>
  <si>
    <t>34571062</t>
  </si>
  <si>
    <t>trubka elektroinstalační ohebná z PVC bílá d 16mm</t>
  </si>
  <si>
    <t>450308982</t>
  </si>
  <si>
    <t>34571003</t>
  </si>
  <si>
    <t>lišta elektroinstalační hranatá PVC 17x17mm</t>
  </si>
  <si>
    <t>-203060526</t>
  </si>
  <si>
    <t>34571008</t>
  </si>
  <si>
    <t>lišta elektroinstalační hranatá PVC 40x40mm</t>
  </si>
  <si>
    <t>1695500982</t>
  </si>
  <si>
    <t>34111076</t>
  </si>
  <si>
    <t>kabel instalační jádro Cu plné izolace PVC plášť PVC 450/750V (CYKY) 4x10mm2</t>
  </si>
  <si>
    <t>-664643518</t>
  </si>
  <si>
    <t>34111094</t>
  </si>
  <si>
    <t>kabel instalační jádro Cu plné izolace PVC plášť PVC 450/750V (CYKY) 5x2,5mm2</t>
  </si>
  <si>
    <t>-2013354443</t>
  </si>
  <si>
    <t>34111090</t>
  </si>
  <si>
    <t>kabel instalační jádro Cu plné izolace PVC plášť PVC 450/750V (CYKY) 5x1,5mm2</t>
  </si>
  <si>
    <t>274765958</t>
  </si>
  <si>
    <t>34111036</t>
  </si>
  <si>
    <t>kabel instalační jádro Cu plné izolace PVC plášť PVC 450/750V (CYKY) 3x2,5mm2</t>
  </si>
  <si>
    <t>-1949041489</t>
  </si>
  <si>
    <t>34111030</t>
  </si>
  <si>
    <t>kabel instalační jádro Cu plné izolace PVC plášť PVC 450/750V (CYKY) 3x1,5mm2</t>
  </si>
  <si>
    <t>162121503</t>
  </si>
  <si>
    <t>34111042</t>
  </si>
  <si>
    <t>kabel instalační jádro Cu plné izolace PVC plášť PVC 450/750V (CYKY) 3x4mm2</t>
  </si>
  <si>
    <t>-882697557</t>
  </si>
  <si>
    <t>34113278</t>
  </si>
  <si>
    <t>kabel Instalační flexibilní jádro Cu lanované izolace pryž plášť pryž chloroprenová 450/750V (H07RN-F) 5x2,5mm2</t>
  </si>
  <si>
    <t>-434689469</t>
  </si>
  <si>
    <t>34121262</t>
  </si>
  <si>
    <t>kabel datový jádro Cu plné plášť PVC (U/UTP) kategorie 5e</t>
  </si>
  <si>
    <t>2087288075</t>
  </si>
  <si>
    <t>34113150</t>
  </si>
  <si>
    <t>kabel ovládací průmyslový stíněný laminovanou Al fólií s příložným Cu drátem jádro Cu plné izolace PVC plášť PVC 250V (JYTY) 4x1,00mm2</t>
  </si>
  <si>
    <t>1949799877</t>
  </si>
  <si>
    <t>34141044</t>
  </si>
  <si>
    <t>vodič propojovací jádro Cu plné dvojitá izolace PVC 450/750V (CYY) 1x6mm2</t>
  </si>
  <si>
    <t>-816185399</t>
  </si>
  <si>
    <t>34141043</t>
  </si>
  <si>
    <t>vodič propojovací jádro Cu plné dvojitá izolace PVC 450/750V (CYY) 1x4mm2</t>
  </si>
  <si>
    <t>1890545316</t>
  </si>
  <si>
    <t>35431900</t>
  </si>
  <si>
    <t>Svorkovnice hlav.pospojení Z780</t>
  </si>
  <si>
    <t>435876608</t>
  </si>
  <si>
    <t>35431901</t>
  </si>
  <si>
    <t>Zemnící svorka ZSA 16</t>
  </si>
  <si>
    <t>-1353171888</t>
  </si>
  <si>
    <t>35431902</t>
  </si>
  <si>
    <t>Pásek CU ke svorce Bernard</t>
  </si>
  <si>
    <t>-1845165413</t>
  </si>
  <si>
    <t>D2</t>
  </si>
  <si>
    <t>Svítidla a světelené zdroje</t>
  </si>
  <si>
    <t>34825901</t>
  </si>
  <si>
    <t>Svítidlo s LED zdrojem 36W, 4300 lm, Ra 80, 4000K</t>
  </si>
  <si>
    <t>1483837805</t>
  </si>
  <si>
    <t>34825902</t>
  </si>
  <si>
    <t>Svítidlo s LED zdrojem 20W, 1960 lm, Ra 80, 3000K</t>
  </si>
  <si>
    <t>-1365466491</t>
  </si>
  <si>
    <t>34825903</t>
  </si>
  <si>
    <t>Svítidlo s LED zdrojem 34W, 3650 lm, Ra 80, 4000K</t>
  </si>
  <si>
    <t>456753485</t>
  </si>
  <si>
    <t>34825904</t>
  </si>
  <si>
    <t>Svítidlo s LED zdrojem 34W, 3650 lm, Ra 80, 4000K +EM3, NM 3hod .</t>
  </si>
  <si>
    <t>-798479897</t>
  </si>
  <si>
    <t>34825905</t>
  </si>
  <si>
    <t>Svítidlo s LED zdrojem 16W//2500lm/4000K, IP54</t>
  </si>
  <si>
    <t>-569667576</t>
  </si>
  <si>
    <t>34825906</t>
  </si>
  <si>
    <t>Svítidlo s LED zdrojem 16W/2500lm/4000K, IP54, NM 1hod .</t>
  </si>
  <si>
    <t>1503100719</t>
  </si>
  <si>
    <t>RP</t>
  </si>
  <si>
    <t>Recykl. poplatek 8,40 Kč svítidlo</t>
  </si>
  <si>
    <t>785619593</t>
  </si>
  <si>
    <t>D 8</t>
  </si>
  <si>
    <t>Ostatní náklady</t>
  </si>
  <si>
    <t>8 - 1</t>
  </si>
  <si>
    <t>Mimostav. doprava</t>
  </si>
  <si>
    <t>kpl</t>
  </si>
  <si>
    <t>https://podminky.urs.cz/item/CS_URS_2025_01/8 - 1</t>
  </si>
  <si>
    <t>8 - 2</t>
  </si>
  <si>
    <t>Podružný materiál</t>
  </si>
  <si>
    <t>254</t>
  </si>
  <si>
    <t>https://podminky.urs.cz/item/CS_URS_2025_01/8 - 2</t>
  </si>
  <si>
    <t>8 - 3</t>
  </si>
  <si>
    <t>Přirážka na přesun dodávek</t>
  </si>
  <si>
    <t>256</t>
  </si>
  <si>
    <t>https://podminky.urs.cz/item/CS_URS_2025_01/8 - 3</t>
  </si>
  <si>
    <t>8 - 4</t>
  </si>
  <si>
    <t>Podíl přidružených výkonů</t>
  </si>
  <si>
    <t>https://podminky.urs.cz/item/CS_URS_2025_01/8 - 4</t>
  </si>
  <si>
    <t>8 - 5</t>
  </si>
  <si>
    <t>Revize a zkoušky (eleketroinstalace a hromosvod)</t>
  </si>
  <si>
    <t>https://podminky.urs.cz/item/CS_URS_2025_01/8 - 5</t>
  </si>
  <si>
    <t>8 - 7</t>
  </si>
  <si>
    <t>Technická dokumentace skutečného provedení</t>
  </si>
  <si>
    <t>https://podminky.urs.cz/item/CS_URS_2025_01/8 - 7</t>
  </si>
  <si>
    <t>8 - 8</t>
  </si>
  <si>
    <t>demontáže</t>
  </si>
  <si>
    <t>https://podminky.urs.cz/item/CS_URS_2025_01/8 - 8</t>
  </si>
  <si>
    <t>4 - vytápění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</si>
  <si>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</si>
  <si>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</si>
  <si>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</si>
  <si>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</si>
  <si>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736 - Ústřední vytápění - plošné vytápění a chlazení</t>
  </si>
  <si>
    <t xml:space="preserve">    751 - Vzduchotechnika</t>
  </si>
  <si>
    <t xml:space="preserve">    0statní - Ostatní</t>
  </si>
  <si>
    <t>732</t>
  </si>
  <si>
    <t>Ústřední vytápění - strojovny</t>
  </si>
  <si>
    <t>732421203</t>
  </si>
  <si>
    <t>Čerpadla teplovodní mokroběžná závitová cirkulační pro TUV (elektronicky řízená) PN 10, do 80°C DN přípojky/dopravní výška H (m) - čerpací výkon Q (m3/h) DN 25 / do 6,0 m / 3,0 m3/h</t>
  </si>
  <si>
    <t>199446874</t>
  </si>
  <si>
    <t>https://podminky.urs.cz/item/CS_URS_2025_01/732421203</t>
  </si>
  <si>
    <t>998732122</t>
  </si>
  <si>
    <t>Přesun hmot pro strojovny stanovený z hmotnosti přesunovaného materiálu vodorovná dopravní vzdálenost do 50 m ruční (bez užití mechanizace) v objektech výšky přes 6 do 12 m</t>
  </si>
  <si>
    <t>-2003273710</t>
  </si>
  <si>
    <t>https://podminky.urs.cz/item/CS_URS_2025_01/998732122</t>
  </si>
  <si>
    <t>733</t>
  </si>
  <si>
    <t>Ústřední vytápění - rozvodné potrubí</t>
  </si>
  <si>
    <t>733191928</t>
  </si>
  <si>
    <t>Opravy rozvodů potrubí z trubek ocelových závitových normálních i zesílených navaření odbočky na stávající potrubí, odbočka DN 50</t>
  </si>
  <si>
    <t>-1389712376</t>
  </si>
  <si>
    <t>https://podminky.urs.cz/item/CS_URS_2025_01/733191928</t>
  </si>
  <si>
    <t>733222302</t>
  </si>
  <si>
    <t>Potrubí z trubek měděných polotvrdých spojovaných lisováním PN 16, T= +110°C Ø 15/1</t>
  </si>
  <si>
    <t>1191079748</t>
  </si>
  <si>
    <t>https://podminky.urs.cz/item/CS_URS_2025_01/733222302</t>
  </si>
  <si>
    <t>733222303</t>
  </si>
  <si>
    <t>Potrubí z trubek měděných polotvrdých spojovaných lisováním PN 16, T= +110°C Ø 18/1</t>
  </si>
  <si>
    <t>-752611152</t>
  </si>
  <si>
    <t>https://podminky.urs.cz/item/CS_URS_2025_01/733222303</t>
  </si>
  <si>
    <t>733222304</t>
  </si>
  <si>
    <t>Potrubí z trubek měděných polotvrdých spojovaných lisováním PN 16, T= +110°C Ø 22/1</t>
  </si>
  <si>
    <t>-344229268</t>
  </si>
  <si>
    <t>https://podminky.urs.cz/item/CS_URS_2025_01/733222304</t>
  </si>
  <si>
    <t>733223300</t>
  </si>
  <si>
    <t>Potrubí z trubek měděných tvrdých spojovaných lisováním PN 16, T= +110°C Ø 28/1,0</t>
  </si>
  <si>
    <t>-835264623</t>
  </si>
  <si>
    <t>https://podminky.urs.cz/item/CS_URS_2025_01/733223300</t>
  </si>
  <si>
    <t>733224222</t>
  </si>
  <si>
    <t>Potrubí z trubek měděných Příplatek k cenám za zhotovení přípojky z trubek měděných Ø 15/1</t>
  </si>
  <si>
    <t>1268787136</t>
  </si>
  <si>
    <t>https://podminky.urs.cz/item/CS_URS_2025_01/733224222</t>
  </si>
  <si>
    <t>733291101</t>
  </si>
  <si>
    <t>Zkoušky těsnosti potrubí z trubek měděných Ø do 35/1,5</t>
  </si>
  <si>
    <t>788976259</t>
  </si>
  <si>
    <t>https://podminky.urs.cz/item/CS_URS_2025_01/733291101</t>
  </si>
  <si>
    <t>10+31+42+94</t>
  </si>
  <si>
    <t>998733122</t>
  </si>
  <si>
    <t>Přesun hmot pro rozvody potrubí stanovený z hmotnosti přesunovaného materiálu vodorovná dopravní vzdálenost do 50 m ruční (bez užití mechanizace) v objektech výšky přes 6 do 12 m</t>
  </si>
  <si>
    <t>559648973</t>
  </si>
  <si>
    <t>https://podminky.urs.cz/item/CS_URS_2025_01/998733122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</si>
  <si>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</si>
  <si>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</si>
  <si>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-678722802</t>
  </si>
  <si>
    <t>https://podminky.urs.cz/item/CS_URS_2025_01/733811241</t>
  </si>
  <si>
    <t>94+42+31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</si>
  <si>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</si>
  <si>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</si>
  <si>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1853690352</t>
  </si>
  <si>
    <t>https://podminky.urs.cz/item/CS_URS_2025_01/733811242</t>
  </si>
  <si>
    <t>734</t>
  </si>
  <si>
    <t>Ústřední vytápění - armatury</t>
  </si>
  <si>
    <t>734211119</t>
  </si>
  <si>
    <t>Ventily odvzdušňovací závitové automatické PN 14 do 120°C G 3/8</t>
  </si>
  <si>
    <t>1108997632</t>
  </si>
  <si>
    <t>https://podminky.urs.cz/item/CS_URS_2025_01/734211119</t>
  </si>
  <si>
    <t>734242414</t>
  </si>
  <si>
    <t>Ventily zpětné závitové PN 16 do 110°C přímé G 1</t>
  </si>
  <si>
    <t>-1276152909</t>
  </si>
  <si>
    <t>https://podminky.urs.cz/item/CS_URS_2025_01/734242414</t>
  </si>
  <si>
    <t>734261734</t>
  </si>
  <si>
    <t>Šroubení regulační radiátorové přímé bez vypouštění pro adaptér na měď nebo plast G 1/2" x 16</t>
  </si>
  <si>
    <t>-967224877</t>
  </si>
  <si>
    <t>https://podminky.urs.cz/item/CS_URS_2025_01/734261734</t>
  </si>
  <si>
    <t>734221682</t>
  </si>
  <si>
    <t>Ventily regulační závitové hlavice termostatické pro ovládání ventilů PN 10 do 110°C kapalinové otopných těles VK</t>
  </si>
  <si>
    <t>270089091</t>
  </si>
  <si>
    <t>https://podminky.urs.cz/item/CS_URS_2025_01/734221682</t>
  </si>
  <si>
    <t>734291123</t>
  </si>
  <si>
    <t>Ostatní armatury kohouty plnicí a vypouštěcí PN 10 do 90°C G 1/2</t>
  </si>
  <si>
    <t>-2065422567</t>
  </si>
  <si>
    <t>https://podminky.urs.cz/item/CS_URS_2025_01/734291123</t>
  </si>
  <si>
    <t>734291255</t>
  </si>
  <si>
    <t>Ostatní armatury filtry závitové pro topné a chladicí systémy PN 16 do 160°C přímé s vnitřními závity G 1</t>
  </si>
  <si>
    <t>52316207</t>
  </si>
  <si>
    <t>https://podminky.urs.cz/item/CS_URS_2025_01/734291255</t>
  </si>
  <si>
    <t>734292715</t>
  </si>
  <si>
    <t>Ostatní armatury kulové kohouty PN 42 do 185°C přímé vnitřní závit G 1</t>
  </si>
  <si>
    <t>132871983</t>
  </si>
  <si>
    <t>https://podminky.urs.cz/item/CS_URS_2025_01/734292715</t>
  </si>
  <si>
    <t>998734122</t>
  </si>
  <si>
    <t>Přesun hmot pro armatury stanovený z hmotnosti přesunovaného materiálu vodorovná dopravní vzdálenost do 50 m ruční (bez užití mechanizace) v objektech výšky přes 6 do 12 m</t>
  </si>
  <si>
    <t>-136579583</t>
  </si>
  <si>
    <t>https://podminky.urs.cz/item/CS_URS_2025_01/998734122</t>
  </si>
  <si>
    <t>734295022</t>
  </si>
  <si>
    <t>Směšovací armatury otopných a chladících systémů ventily závitové PN 10 T= 120°C třícestné se servomotorem G 1</t>
  </si>
  <si>
    <t>-249553639</t>
  </si>
  <si>
    <t>https://podminky.urs.cz/item/CS_URS_2025_01/734295022</t>
  </si>
  <si>
    <t>734295265</t>
  </si>
  <si>
    <t>Směšovací armatury solárních a otopných systémů nebo tepelných čerpadel pohony směšovacích ventilů ovládání ekvitermní se třemi čidly napětí 230 V/příkon 3,5 VA 6 Nm/120sec</t>
  </si>
  <si>
    <t>-734606313</t>
  </si>
  <si>
    <t>https://podminky.urs.cz/item/CS_URS_2025_01/734295265</t>
  </si>
  <si>
    <t>735</t>
  </si>
  <si>
    <t>Ústřední vytápění - otopná tělesa</t>
  </si>
  <si>
    <t>735152551</t>
  </si>
  <si>
    <t>Otopná tělesa panelová VK dvoudesková PN 1,0 MPa, T do 110°C se dvěma přídavnými přestupními plochami výšky tělesa 500 mm stavební délky / výkonu 400 mm / 581 W</t>
  </si>
  <si>
    <t>1339343404</t>
  </si>
  <si>
    <t>https://podminky.urs.cz/item/CS_URS_2025_01/735152551</t>
  </si>
  <si>
    <t>735152637</t>
  </si>
  <si>
    <t>Otopná tělesa panelová VK třídesková PN 1,0 MPa, T do 110°C se třemi přídavnými přestupními plochami výšky tělesa 400 mm stavební délky / výkonu 1000 mm / 1738 W</t>
  </si>
  <si>
    <t>-2058692481</t>
  </si>
  <si>
    <t>https://podminky.urs.cz/item/CS_URS_2025_01/735152637</t>
  </si>
  <si>
    <t>735152671</t>
  </si>
  <si>
    <t>Otopná tělesa panelová VK třídesková PN 1,0 MPa, T do 110°C se třemi přídavnými přestupními plochami výšky tělesa 600 mm stavební délky / výkonu 400 mm / 962 W</t>
  </si>
  <si>
    <t>2007060054</t>
  </si>
  <si>
    <t>https://podminky.urs.cz/item/CS_URS_2025_01/735152671</t>
  </si>
  <si>
    <t>735152673</t>
  </si>
  <si>
    <t>Otopná tělesa panelová VK třídesková PN 1,0 MPa, T do 110°C se třemi přídavnými přestupními plochami výšky tělesa 600 mm stavební délky / výkonu 600 mm / 1444 W</t>
  </si>
  <si>
    <t>-1486266431</t>
  </si>
  <si>
    <t>https://podminky.urs.cz/item/CS_URS_2025_01/735152673</t>
  </si>
  <si>
    <t>735152674</t>
  </si>
  <si>
    <t>Otopná tělesa panelová VK třídesková PN 1,0 MPa, T do 110°C se třemi přídavnými přestupními plochami výšky tělesa 600 mm stavební délky / výkonu 700 mm / 1684 W</t>
  </si>
  <si>
    <t>-16964557</t>
  </si>
  <si>
    <t>https://podminky.urs.cz/item/CS_URS_2025_01/735152674</t>
  </si>
  <si>
    <t>735152675</t>
  </si>
  <si>
    <t>Otopná tělesa panelová VK třídesková PN 1,0 MPa, T do 110°C se třemi přídavnými přestupními plochami výšky tělesa 600 mm stavební délky / výkonu 800 mm / 1925 W</t>
  </si>
  <si>
    <t>-2110841110</t>
  </si>
  <si>
    <t>https://podminky.urs.cz/item/CS_URS_2025_01/735152675</t>
  </si>
  <si>
    <t>998735122</t>
  </si>
  <si>
    <t>Přesun hmot pro otopná tělesa stanovený z hmotnosti přesunovaného materiálu vodorovná dopravní vzdálenost do 50 m ruční (bez užití mechanizace) v objektech výšky přes 6 do 12 m</t>
  </si>
  <si>
    <t>-1095176987</t>
  </si>
  <si>
    <t>https://podminky.urs.cz/item/CS_URS_2025_01/998735122</t>
  </si>
  <si>
    <t>736</t>
  </si>
  <si>
    <t>Ústřední vytápění - plošné vytápění a chlazení</t>
  </si>
  <si>
    <t>736111033</t>
  </si>
  <si>
    <t>Trubkové teplovodní podlahové vytápění připojovací šroubení rozdělovače, potrubí 16x2,0 mm</t>
  </si>
  <si>
    <t>-346811734</t>
  </si>
  <si>
    <t>https://podminky.urs.cz/item/CS_URS_2025_01/736111033</t>
  </si>
  <si>
    <t>736111136</t>
  </si>
  <si>
    <t>Trubkové teplovodní podlahové vytápění regulační zařízení prostorový termostat bezdrátový digitální</t>
  </si>
  <si>
    <t>-1975745272</t>
  </si>
  <si>
    <t>https://podminky.urs.cz/item/CS_URS_2025_01/736111136</t>
  </si>
  <si>
    <t>751</t>
  </si>
  <si>
    <t>Vzduchotechnika</t>
  </si>
  <si>
    <t>751711111</t>
  </si>
  <si>
    <t>Montáž klimatizační jednotky vnitřní nástěnné o výkonu (pro objem místnosti) do 3,5 kW (do 35 m3)</t>
  </si>
  <si>
    <t>1513893450</t>
  </si>
  <si>
    <t>https://podminky.urs.cz/item/CS_URS_2025_01/751711111</t>
  </si>
  <si>
    <t>42952001</t>
  </si>
  <si>
    <t>jednotka klimatizační nástěnná (vnitřní a venkovní) o výkonu do 3,5kW</t>
  </si>
  <si>
    <t>520846109</t>
  </si>
  <si>
    <t>https://podminky.urs.cz/item/CS_URS_2025_01/42952001</t>
  </si>
  <si>
    <t>751721112</t>
  </si>
  <si>
    <t>Montáž klimatizační jednotky venkovní jednofázové napájení do 3 vnitřních jednotek</t>
  </si>
  <si>
    <t>-1912316974</t>
  </si>
  <si>
    <t>https://podminky.urs.cz/item/CS_URS_2025_01/751721112</t>
  </si>
  <si>
    <t>42952016</t>
  </si>
  <si>
    <t>jednotka klimatizační venkovní jednofázové napájení do 3 vnitřních jednotek o výkonu do 6,5kW</t>
  </si>
  <si>
    <t>-1492209294</t>
  </si>
  <si>
    <t>https://podminky.urs.cz/item/CS_URS_2025_01/42952016</t>
  </si>
  <si>
    <t>751791121</t>
  </si>
  <si>
    <t>Montáž napojovacího potrubí měděného předizolované dvojice, D mm (") 6-10 (1/4"-3/8")</t>
  </si>
  <si>
    <t>25321532</t>
  </si>
  <si>
    <t>https://podminky.urs.cz/item/CS_URS_2025_01/751791121</t>
  </si>
  <si>
    <t>42981913</t>
  </si>
  <si>
    <t>trubka dvojitě předizolovaná Cu 1/4" -3/8" (6-10 mm), stěna tl 0,8/0,8mm, izolace 9 mm</t>
  </si>
  <si>
    <t>1169139546</t>
  </si>
  <si>
    <t>27*1,03 "Přepočtené koeficientem množství</t>
  </si>
  <si>
    <t>751792006</t>
  </si>
  <si>
    <t>Montáž ostatních zařízení pro odvod kondenzátu klimatizace čerpadla</t>
  </si>
  <si>
    <t>902558816</t>
  </si>
  <si>
    <t>https://podminky.urs.cz/item/CS_URS_2025_01/751792006</t>
  </si>
  <si>
    <t>48481002</t>
  </si>
  <si>
    <t>přečerpávač kondenzátu</t>
  </si>
  <si>
    <t>-1029156956</t>
  </si>
  <si>
    <t>751793010.R</t>
  </si>
  <si>
    <t>WIFI modul dodávka a montáž</t>
  </si>
  <si>
    <t>546304590</t>
  </si>
  <si>
    <t>https://podminky.urs.cz/item/CS_URS_2025_01/751793010.R</t>
  </si>
  <si>
    <t>998751101</t>
  </si>
  <si>
    <t>Přesun hmot pro vzduchotechniku stanovený z hmotnosti přesunovaného materiálu vodorovná dopravní vzdálenost do 100 m základní v objektech výšky do 12 m</t>
  </si>
  <si>
    <t>-1478795060</t>
  </si>
  <si>
    <t>https://podminky.urs.cz/item/CS_URS_2025_01/998751101</t>
  </si>
  <si>
    <t>0statní</t>
  </si>
  <si>
    <t>Ostatní</t>
  </si>
  <si>
    <t>O01</t>
  </si>
  <si>
    <t>Napuštení a vypuštění systému</t>
  </si>
  <si>
    <t>sou</t>
  </si>
  <si>
    <t>-1807976642</t>
  </si>
  <si>
    <t>https://podminky.urs.cz/item/CS_URS_2025_01/O01</t>
  </si>
  <si>
    <t>O02</t>
  </si>
  <si>
    <t>uvedení do provozu klimatizační jednotky</t>
  </si>
  <si>
    <t>1844939755</t>
  </si>
  <si>
    <t>https://podminky.urs.cz/item/CS_URS_2025_01/O02</t>
  </si>
  <si>
    <t>O03</t>
  </si>
  <si>
    <t>Propláchnutí a naplnění systému</t>
  </si>
  <si>
    <t>1947313343</t>
  </si>
  <si>
    <t>https://podminky.urs.cz/item/CS_URS_2025_01/O03</t>
  </si>
  <si>
    <t>O04</t>
  </si>
  <si>
    <t>Topná zkouška</t>
  </si>
  <si>
    <t>495769224</t>
  </si>
  <si>
    <t>https://podminky.urs.cz/item/CS_URS_2025_01/O04</t>
  </si>
  <si>
    <t>O05</t>
  </si>
  <si>
    <t>Servisní spuštění a zaregulování systému</t>
  </si>
  <si>
    <t>-542229016</t>
  </si>
  <si>
    <t>https://podminky.urs.cz/item/CS_URS_2025_01/O05</t>
  </si>
  <si>
    <t>O06</t>
  </si>
  <si>
    <t>Revize</t>
  </si>
  <si>
    <t>-1150505834</t>
  </si>
  <si>
    <t>https://podminky.urs.cz/item/CS_URS_2025_01/O06</t>
  </si>
  <si>
    <t>5 - ocelová konstrukce ná...</t>
  </si>
  <si>
    <t xml:space="preserve">    61 - Úpravy povrchů vnitřní</t>
  </si>
  <si>
    <t xml:space="preserve">    94 - Lešení a stavební výtahy</t>
  </si>
  <si>
    <t xml:space="preserve">    96 - Bourání konstrukcí</t>
  </si>
  <si>
    <t xml:space="preserve">    767 - Konstrukce zámečnické</t>
  </si>
  <si>
    <t xml:space="preserve">    783 - Nátěry</t>
  </si>
  <si>
    <t>342151112</t>
  </si>
  <si>
    <t>Montáž opláštění stěn ocelové konstrukce ze sendvičových panelů šroubovaných, výšky budovy přes 6 do 12 m</t>
  </si>
  <si>
    <t>1709268850</t>
  </si>
  <si>
    <t>https://podminky.urs.cz/item/CS_URS_2025_01/342151112</t>
  </si>
  <si>
    <t>55324760</t>
  </si>
  <si>
    <t>panel sendvičový stěnový vnější, izolace minerální vlna, skryté kotvení, U 0,43W/m2K, modulová/celková š 1000/1054mm tl 100mm</t>
  </si>
  <si>
    <t>1353876333</t>
  </si>
  <si>
    <t>342150009</t>
  </si>
  <si>
    <t>Formátování panelů</t>
  </si>
  <si>
    <t>atypická kce</t>
  </si>
  <si>
    <t>-649404513</t>
  </si>
  <si>
    <t>342151119</t>
  </si>
  <si>
    <t>D+M zateplovacích panelů s izolací minerální plstí, po úpravě v mezistropu stáv. částí</t>
  </si>
  <si>
    <t>1384910212</t>
  </si>
  <si>
    <t>1,15*3</t>
  </si>
  <si>
    <t>389381001</t>
  </si>
  <si>
    <t>Dobetonování konstrukcí</t>
  </si>
  <si>
    <t>-208430272</t>
  </si>
  <si>
    <t>https://podminky.urs.cz/item/CS_URS_2025_01/389381001</t>
  </si>
  <si>
    <t>0,8*0,8*0,1*26</t>
  </si>
  <si>
    <t>Úpravy povrchů vnitřní</t>
  </si>
  <si>
    <t>619996147</t>
  </si>
  <si>
    <t>Ochrana stavebních konstrukcí a samostatných prvků včetně pozdějšího odstranění geotextilií zakrytím podlahy</t>
  </si>
  <si>
    <t>1877510869</t>
  </si>
  <si>
    <t>https://podminky.urs.cz/item/CS_URS_2025_01/619996147</t>
  </si>
  <si>
    <t>619996145</t>
  </si>
  <si>
    <t>Ochrana stavebních konstrukcí a samostatných prvků včetně pozdějšího odstranění geotextilií obalením samostatných konstrukcí a prvků</t>
  </si>
  <si>
    <t>-1572627303</t>
  </si>
  <si>
    <t>https://podminky.urs.cz/item/CS_URS_2025_01/619996145</t>
  </si>
  <si>
    <t>27*30"ochrana proti požáru</t>
  </si>
  <si>
    <t>70921214</t>
  </si>
  <si>
    <t>plachta prodyšná PE 320g/m2 s nehořlavou úpravou</t>
  </si>
  <si>
    <t>1445043393</t>
  </si>
  <si>
    <t>3*2*5"opakované použití</t>
  </si>
  <si>
    <t>966072121</t>
  </si>
  <si>
    <t>Demontáž opláštění stěn ocelové konstrukce z tvarovaných ocelových plechů, výšky budovy do 6 m</t>
  </si>
  <si>
    <t>231135377</t>
  </si>
  <si>
    <t>https://podminky.urs.cz/item/CS_URS_2025_01/966072121</t>
  </si>
  <si>
    <t>Stávající panely KORD</t>
  </si>
  <si>
    <t>1,8*2,4+2,4*0,9</t>
  </si>
  <si>
    <t>Lešení a stavební výtahy</t>
  </si>
  <si>
    <t>946112116</t>
  </si>
  <si>
    <t>Věže pojízdné trubkové nebo dílcové s maximálním zatížením podlahy do 200 kg/m2 šířky přes 0,9 do 1,6 m, délky do 3,2 m výšky přes 5,5 m do 6,6 m montáž</t>
  </si>
  <si>
    <t>-2021397574</t>
  </si>
  <si>
    <t>https://podminky.urs.cz/item/CS_URS_2025_01/946112116</t>
  </si>
  <si>
    <t>946112216</t>
  </si>
  <si>
    <t>Věže pojízdné trubkové nebo dílcové s maximálním zatížením podlahy do 200 kg/m2 šířky přes 0,9 do 1,6 m, délky do 3,2 m výšky přes 5,5 m do 6,6 m příplatek k ceně za každý den použití</t>
  </si>
  <si>
    <t>83155830</t>
  </si>
  <si>
    <t>https://podminky.urs.cz/item/CS_URS_2025_01/946112216</t>
  </si>
  <si>
    <t>946112816</t>
  </si>
  <si>
    <t>Věže pojízdné trubkové nebo dílcové s maximálním zatížením podlahy do 200 kg/m2 šířky přes 0,9 do 1,6 m, délky do 3,2 m výšky přes 5,5 m do 6,6 m demontáž</t>
  </si>
  <si>
    <t>-1066420451</t>
  </si>
  <si>
    <t>https://podminky.urs.cz/item/CS_URS_2025_01/946112816</t>
  </si>
  <si>
    <t>1452415793</t>
  </si>
  <si>
    <t>573,75</t>
  </si>
  <si>
    <t>-949585768</t>
  </si>
  <si>
    <t>573,75*30</t>
  </si>
  <si>
    <t>-829010245</t>
  </si>
  <si>
    <t>Bourání konstrukcí</t>
  </si>
  <si>
    <t>978071621</t>
  </si>
  <si>
    <t>Odsekání omítky (včetně podkladní) a odstranění tepelné nebo vodotěsné izolace z desek, objemové hmotnosti do 120 kg/m3, tl. přes 50 mm, plochy přes 1 m2</t>
  </si>
  <si>
    <t>-1015867096</t>
  </si>
  <si>
    <t>https://podminky.urs.cz/item/CS_URS_2025_01/978071621</t>
  </si>
  <si>
    <t>(0,7+12+1,8)*0,15+(0,6+5,4+0,5)*0,3</t>
  </si>
  <si>
    <t>(1,8+5,4+3+3,6+0,6)*0,15+(2,4+0,2+0,2)*1+2,45*1</t>
  </si>
  <si>
    <t>(19,8+0,7+2,4+0,7+3)*0,15+3,64*3,15</t>
  </si>
  <si>
    <t>(0,5+1,5+6*1,2+0,3)*0,15</t>
  </si>
  <si>
    <t>Vnitrostaveništní doprava suti a vybouraných hmot vodorovně do 50 m svisle ručně (nošením po schodech) pro budovy a haly výšky přes 6 do 9 m</t>
  </si>
  <si>
    <t>524076396</t>
  </si>
  <si>
    <t>-1180938860</t>
  </si>
  <si>
    <t>Odvoz suti a vybouraných hmot na skládku nebo meziskládku se složením, na vzdálenost Příplatek k ceně za každý další i započatý 1 km přes 1 km</t>
  </si>
  <si>
    <t>592362896</t>
  </si>
  <si>
    <t>4,773*10 'Přepočtené koeficientem množství</t>
  </si>
  <si>
    <t>1195847591</t>
  </si>
  <si>
    <t>226566934</t>
  </si>
  <si>
    <t>762343811</t>
  </si>
  <si>
    <t>Demontáž bednění a laťování bednění okapů a štítových říms, včetně kostry, krajnice a závětrného prkna, pevných žaluzií a bednění z dílců, z prken hrubých, hoblovaných tl. do 32 mm</t>
  </si>
  <si>
    <t>https://podminky.urs.cz/item/CS_URS_2025_01/762343811</t>
  </si>
  <si>
    <t>((0,4+12+1,5+0,4)*2+(0,4+19,8+4+0,4)*2)*0,3</t>
  </si>
  <si>
    <t>764002841</t>
  </si>
  <si>
    <t>Demontáž klempířských konstrukcí oplechování horních ploch zdí a nadezdívek do suti</t>
  </si>
  <si>
    <t>1046874300</t>
  </si>
  <si>
    <t>https://podminky.urs.cz/item/CS_URS_2025_01/764002841</t>
  </si>
  <si>
    <t>(0,4+12+1,5+0,4)*2+(0,4+19,8+4+0,4)*2</t>
  </si>
  <si>
    <t>767</t>
  </si>
  <si>
    <t>Konstrukce zámečnické</t>
  </si>
  <si>
    <t>763111811</t>
  </si>
  <si>
    <t>Demontáž příček ze sádrokartonových desek s nosnou konstrukcí z ocelových profilů jednoduchých, opláštění jednoduché</t>
  </si>
  <si>
    <t>293083195</t>
  </si>
  <si>
    <t>https://podminky.urs.cz/item/CS_URS_2025_01/763111811</t>
  </si>
  <si>
    <t>3*1,8+2,4*0,9</t>
  </si>
  <si>
    <t>767211312</t>
  </si>
  <si>
    <t>Montáž kovového venkovního schodiště bez zábradlí a podesty, pro šířku stupně do 1 200 mm rovného, kotveného na ocelovou konstrukci</t>
  </si>
  <si>
    <t>134899695</t>
  </si>
  <si>
    <t>https://podminky.urs.cz/item/CS_URS_2025_01/767211312</t>
  </si>
  <si>
    <t>Rpol767013</t>
  </si>
  <si>
    <t>Dodávka a montáž nosné ocelové konstrukce vnějšího schodiště, žárově zinkováno</t>
  </si>
  <si>
    <t>atyp</t>
  </si>
  <si>
    <t>-1274868520</t>
  </si>
  <si>
    <t>767223212</t>
  </si>
  <si>
    <t>Montáž zábradlí přímého v exteriéru na schodišti kotveného do ocelové konstrukce</t>
  </si>
  <si>
    <t>416593603</t>
  </si>
  <si>
    <t>https://podminky.urs.cz/item/CS_URS_2025_01/767223212</t>
  </si>
  <si>
    <t>6,14*1,1+1,25</t>
  </si>
  <si>
    <t>Rpol767015</t>
  </si>
  <si>
    <t>Dodávka a montáž ocel. zábradlí na vnější schodiště, žárově zinkováno</t>
  </si>
  <si>
    <t>720965093</t>
  </si>
  <si>
    <t>767584153</t>
  </si>
  <si>
    <t>Montáž kovových podhledů kazetových z kazet velikosti 600 x 600 mm, plochy přes 20 m2</t>
  </si>
  <si>
    <t>-829461372</t>
  </si>
  <si>
    <t>https://podminky.urs.cz/item/CS_URS_2025_01/767584153</t>
  </si>
  <si>
    <t>767581801</t>
  </si>
  <si>
    <t>Demontáž podhledů kazet</t>
  </si>
  <si>
    <t>https://podminky.urs.cz/item/CS_URS_2025_01/767581801</t>
  </si>
  <si>
    <t>767590124</t>
  </si>
  <si>
    <t>Montáž podlahových konstrukcí podlahových roštů, podlah připevněných šroubováním</t>
  </si>
  <si>
    <t>1084790550</t>
  </si>
  <si>
    <t>https://podminky.urs.cz/item/CS_URS_2025_01/767590124</t>
  </si>
  <si>
    <t>6,14*1,2</t>
  </si>
  <si>
    <t>Rpol767014</t>
  </si>
  <si>
    <t>Dodávka a montáž technaroštů na podesty stupňů, žárově zinkováno</t>
  </si>
  <si>
    <t>-159289754</t>
  </si>
  <si>
    <t>767893116</t>
  </si>
  <si>
    <t>Montáž stříšek nad venkovními vstupy z kovových profilů kotvených k nosné konstrukci pomocí závěsů, výplň ze skla rovná, šířky přes 1,50 do 2,00 m</t>
  </si>
  <si>
    <t>361766107</t>
  </si>
  <si>
    <t>https://podminky.urs.cz/item/CS_URS_2025_01/767893116</t>
  </si>
  <si>
    <t>63437001</t>
  </si>
  <si>
    <t>stříška vchodová rovná, kotvená pomocí konzol, nerezový rám, výplň vrstvené bezpečnostní sklo 1600x900mm</t>
  </si>
  <si>
    <t>-1852151555</t>
  </si>
  <si>
    <t>767995114</t>
  </si>
  <si>
    <t>Montáž ostatních atypických zámečnických konstrukcí hmotnosti přes 20 do 50 kg</t>
  </si>
  <si>
    <t>1886030502</t>
  </si>
  <si>
    <t>https://podminky.urs.cz/item/CS_URS_2025_01/767995114</t>
  </si>
  <si>
    <t>26*23</t>
  </si>
  <si>
    <t>Rpol767001</t>
  </si>
  <si>
    <t>Dodávka kotevního spojovacího uzlu pro napojení sloupů nástavby</t>
  </si>
  <si>
    <t>-374277609</t>
  </si>
  <si>
    <t>767995115</t>
  </si>
  <si>
    <t>Montáž ostatních atypických zámečnických konstrukcí hmotnosti přes 50 do 100 kg</t>
  </si>
  <si>
    <t>2011582420</t>
  </si>
  <si>
    <t>https://podminky.urs.cz/item/CS_URS_2025_01/767995115</t>
  </si>
  <si>
    <t>Rpol767005</t>
  </si>
  <si>
    <t>Dodávka a montáž výměny pod vyřezané tvarované plechy</t>
  </si>
  <si>
    <t>-184072590</t>
  </si>
  <si>
    <t>767996802</t>
  </si>
  <si>
    <t>Demontáž ostatních zámečnických konstrukcí rozebráním o hmotnosti jednotlivých dílů přes 50 do 100 kg</t>
  </si>
  <si>
    <t>https://podminky.urs.cz/item/CS_URS_2025_01/767996802</t>
  </si>
  <si>
    <t>767995117</t>
  </si>
  <si>
    <t>Montáž ostatních atypických zámečnických konstrukcí hmotnosti přes 250 do 500 kg</t>
  </si>
  <si>
    <t>876215905</t>
  </si>
  <si>
    <t>https://podminky.urs.cz/item/CS_URS_2025_01/767995117</t>
  </si>
  <si>
    <t xml:space="preserve">viz specifikace materiálu : </t>
  </si>
  <si>
    <t>8057,3</t>
  </si>
  <si>
    <t>Rpol767007</t>
  </si>
  <si>
    <t>Dodávka nosné OK nástavby, včetně nátěru ve výrobě</t>
  </si>
  <si>
    <t>1393412498</t>
  </si>
  <si>
    <t>767996001</t>
  </si>
  <si>
    <t>Vyřezání montážního otvoru ve tvarovaném stropním plechu pl. do 1 m2</t>
  </si>
  <si>
    <t>1244331011</t>
  </si>
  <si>
    <t>767996002</t>
  </si>
  <si>
    <t>Odbroušení víček stávajících sloupů a úprava dříku sloupu pro ukotvení spoj. uzlu</t>
  </si>
  <si>
    <t>-1922712706</t>
  </si>
  <si>
    <t>767996003</t>
  </si>
  <si>
    <t>Úprava konce stávajících sloupů pro provedení montážních svarů</t>
  </si>
  <si>
    <t>557729857</t>
  </si>
  <si>
    <t>767996004</t>
  </si>
  <si>
    <t>Dodávka a montáž výztužných profilů na panely pro ukotvení přiteplení FeZn tl.1mm</t>
  </si>
  <si>
    <t>-1870190040</t>
  </si>
  <si>
    <t>(0,7*0,4)*2*26*8</t>
  </si>
  <si>
    <t>767996005</t>
  </si>
  <si>
    <t>-432618181</t>
  </si>
  <si>
    <t>(15*3,6+1,5*16+1,5*10+1,5*10)*1,05</t>
  </si>
  <si>
    <t>(17*3,6+4*1+1,5*13+1,5*4+1,5*7)*1,05</t>
  </si>
  <si>
    <t>(26*3,6+7*3+2,1*25+5*2,1+5*2,1)*1,05</t>
  </si>
  <si>
    <t>(21*3,6+1,8*4)*1,05</t>
  </si>
  <si>
    <t>767996006</t>
  </si>
  <si>
    <t>Úprava části stáv. nosných lišt pláště v místě nového vnějšího schodiště a v místě osazení dveří</t>
  </si>
  <si>
    <t>1114157916</t>
  </si>
  <si>
    <t>767996007</t>
  </si>
  <si>
    <t>Dodávka a montáž doplňkových dílů do mezistropu stáv. obj. pro napojení nosných lišt pláště nástavby, žárově zinkováno</t>
  </si>
  <si>
    <t>1215648399</t>
  </si>
  <si>
    <t>767996008</t>
  </si>
  <si>
    <t>Dodávka a montáž kotevních L profilů na svislých lištách 40/40/2mm FeZn</t>
  </si>
  <si>
    <t>-888755186</t>
  </si>
  <si>
    <t>(3,6*2*41+3,9*2*5+3,75*2*4+1,5*2*2+4,5*2*2+1,2*2+1,5*2+3*2+3*2*2)*1,05</t>
  </si>
  <si>
    <t>-(2,1*10+2,1*6+2,1*6+2,1*6+2*2,7+4*0,6+4*0,6+1,5*16+1,5*2+1,5*2+1,8*2)*1,05</t>
  </si>
  <si>
    <t>767996009</t>
  </si>
  <si>
    <t>Dodávka a montáž ocel. spojovacího a kotevního prvku v napojení nosné kce obvodového pláště (lišty), nástavby na nosnou kci stáv. obvodového pláště (propojení lišt)</t>
  </si>
  <si>
    <t>-989090249</t>
  </si>
  <si>
    <t>767996010</t>
  </si>
  <si>
    <t>Dodávka a montáž prostupek pro větrací kanalizační potrubí DN do 150mm FeZn</t>
  </si>
  <si>
    <t>-1521373865</t>
  </si>
  <si>
    <t>764001114</t>
  </si>
  <si>
    <t>Montáž podkladního plechu rozvinuté šířky do 400 mm</t>
  </si>
  <si>
    <t>163660047</t>
  </si>
  <si>
    <t>https://podminky.urs.cz/item/CS_URS_2025_01/764001114</t>
  </si>
  <si>
    <t>průběžné příponky na atice FeZn tl.1,5mm, rš 300 mm</t>
  </si>
  <si>
    <t>((0,6+19,8+0,6)*2+(0,6+12+1,5+0,6)*2+(0,6+2,4+0,3)*2)*1,05</t>
  </si>
  <si>
    <t>kotevní U profil do panelu na atice a po obvodě výplní otvorů, FeZn tl.2mm</t>
  </si>
  <si>
    <t>13814201</t>
  </si>
  <si>
    <t>plech hladký Pz jakost EN 10143 tl 1,5mm tabule</t>
  </si>
  <si>
    <t>-477599428</t>
  </si>
  <si>
    <t>13814211</t>
  </si>
  <si>
    <t>plech hladký Pz jakost EN 10143 tl 2mm tabule</t>
  </si>
  <si>
    <t>1816699661</t>
  </si>
  <si>
    <t>81,9*0,4*15,7/1000</t>
  </si>
  <si>
    <t>767996011</t>
  </si>
  <si>
    <t>Dodávka a montáž ukončujícího profilu kolem výplní, FeZn L 60/30/1mm</t>
  </si>
  <si>
    <t>999380178</t>
  </si>
  <si>
    <t>767996012</t>
  </si>
  <si>
    <t>Dodávka a montáž podkladního plechu pod vnější parapet, FeZn tl.1mm</t>
  </si>
  <si>
    <t>1541938851</t>
  </si>
  <si>
    <t>(1,2*4+1,2+1,2*4+1,5*8+1,5*11+2*2)*1,05</t>
  </si>
  <si>
    <t>767996013</t>
  </si>
  <si>
    <t>Dodávka a montáž kotev. profilu pod vnitřní parapet a nad výplně otvorů, FeZn tl.2mm</t>
  </si>
  <si>
    <t>-1894985640</t>
  </si>
  <si>
    <t>(4*3+3+4*3+8*4+11*4+5*2+3)*2</t>
  </si>
  <si>
    <t>767996014</t>
  </si>
  <si>
    <t>Dodávka a montáž výztuhy na rohy a kouty nástavby, FeZn rš 120 a rš 240mm</t>
  </si>
  <si>
    <t>-1881185844</t>
  </si>
  <si>
    <t>(3,6+0,3)*6</t>
  </si>
  <si>
    <t>767996015</t>
  </si>
  <si>
    <t>Dodávka a montáž nosného kovového roštu předstěny</t>
  </si>
  <si>
    <t>-1651242622</t>
  </si>
  <si>
    <t>767996016</t>
  </si>
  <si>
    <t>Dodávka a montáž příchytek výplní otvorů-svislá spára, FeZn L tl.2mm</t>
  </si>
  <si>
    <t>1122270600</t>
  </si>
  <si>
    <t>767996017</t>
  </si>
  <si>
    <t>Dodávka a montáž rámečku FeZn tl.2mm po obvodě panelu</t>
  </si>
  <si>
    <t>-737569418</t>
  </si>
  <si>
    <t>(0,75+1,15)*2*4</t>
  </si>
  <si>
    <t>767996018</t>
  </si>
  <si>
    <t>Dodávka a montáž nosné konstrukce obvodového pláště nástavby - (lišty pláště), včetně nátěru ve výrobě</t>
  </si>
  <si>
    <t>634987715</t>
  </si>
  <si>
    <t>998767212</t>
  </si>
  <si>
    <t>Přesun hmot pro zámečnické konstrukce stanovený procentní sazbou (%) z ceny vodorovná dopravní vzdálenost do 50 m s omezením mechanizace v objektech výšky přes 6 do 12 m</t>
  </si>
  <si>
    <t>1681836305</t>
  </si>
  <si>
    <t>https://podminky.urs.cz/item/CS_URS_2025_01/998767212</t>
  </si>
  <si>
    <t>783</t>
  </si>
  <si>
    <t>Nátěry</t>
  </si>
  <si>
    <t>783344101</t>
  </si>
  <si>
    <t>Základní nátěr zámečnických konstrukcí jednonásobný polyuretanový</t>
  </si>
  <si>
    <t>123950174</t>
  </si>
  <si>
    <t>https://podminky.urs.cz/item/CS_URS_2025_01/783344101</t>
  </si>
  <si>
    <t>73,84</t>
  </si>
  <si>
    <t>783347101</t>
  </si>
  <si>
    <t>Krycí nátěr (email) zámečnických konstrukcí jednonásobný polyuretanový</t>
  </si>
  <si>
    <t>-1698979346</t>
  </si>
  <si>
    <t>https://podminky.urs.cz/item/CS_URS_2025_01/783347101</t>
  </si>
  <si>
    <t>73,84*2 'Přepočtené koeficientem množství</t>
  </si>
  <si>
    <t>HZS4212</t>
  </si>
  <si>
    <t>Hodinové zúčtovací sazby ostatních profesí revizní a kontrolní činnost revizní technik specialista</t>
  </si>
  <si>
    <t>-1345964720</t>
  </si>
  <si>
    <t>https://podminky.urs.cz/item/CS_URS_2025_01/HZS4212</t>
  </si>
  <si>
    <t>"požární kontrola"50</t>
  </si>
  <si>
    <t>6 - oplocení</t>
  </si>
  <si>
    <t xml:space="preserve">HSV - Práce a dodávky HSV   </t>
  </si>
  <si>
    <t xml:space="preserve">    1 - Zemní práce   </t>
  </si>
  <si>
    <t xml:space="preserve">    2 - Zakládání   </t>
  </si>
  <si>
    <t xml:space="preserve">    3 - Svislé a kompletní konstrukce   </t>
  </si>
  <si>
    <t xml:space="preserve">    5 - Komunikace   </t>
  </si>
  <si>
    <t xml:space="preserve">    9 - Ostatní konstrukce a práce-bourání   </t>
  </si>
  <si>
    <t xml:space="preserve">    997 - Přesun sutě   </t>
  </si>
  <si>
    <t xml:space="preserve">    998 - Přesun hmot   </t>
  </si>
  <si>
    <t xml:space="preserve">Práce a dodávky HSV   </t>
  </si>
  <si>
    <t xml:space="preserve">Zemní práce   </t>
  </si>
  <si>
    <t>113106071</t>
  </si>
  <si>
    <t>Rozebrání dlažeb při překopech vozovek ze zámkové dlažby do lože z kameniva plochy do 15 m2</t>
  </si>
  <si>
    <t>https://podminky.urs.cz/item/CS_URS_2025_01/113106071</t>
  </si>
  <si>
    <t xml:space="preserve">0,5   </t>
  </si>
  <si>
    <t xml:space="preserve">kolem sloupku branky   </t>
  </si>
  <si>
    <t xml:space="preserve">Součet   </t>
  </si>
  <si>
    <t xml:space="preserve">Zakládání   </t>
  </si>
  <si>
    <t>272321411</t>
  </si>
  <si>
    <t>Základové klenby ze ŽB tř. C 20/25</t>
  </si>
  <si>
    <t>https://podminky.urs.cz/item/CS_URS_2025_01/272321411</t>
  </si>
  <si>
    <t xml:space="preserve">1,7*0,3*0,7   </t>
  </si>
  <si>
    <t xml:space="preserve">pod novou zídku se založením výztuže   </t>
  </si>
  <si>
    <t>272361321</t>
  </si>
  <si>
    <t>Výztuž základových kleneb betonářskou ocelí 11 373 (EZ)</t>
  </si>
  <si>
    <t>https://podminky.urs.cz/item/CS_URS_2025_01/272361321</t>
  </si>
  <si>
    <t xml:space="preserve">9*2*0,0007   </t>
  </si>
  <si>
    <t xml:space="preserve">v každé tvárnici 2 pruty svisle do základu   </t>
  </si>
  <si>
    <t xml:space="preserve">1,7*3*0,0007   </t>
  </si>
  <si>
    <t xml:space="preserve">3 pruty vodorovně v ložných sparách   </t>
  </si>
  <si>
    <t xml:space="preserve">Svislé a kompletní konstrukce   </t>
  </si>
  <si>
    <t>338171113</t>
  </si>
  <si>
    <t>Montáž sloupků a vzpěr plotových ocelových trubkových nebo profilovaných výšky do 2 m se zabetonováním do 0,08 m3 do připravených jamek</t>
  </si>
  <si>
    <t>https://podminky.urs.cz/item/CS_URS_2025_01/338171113</t>
  </si>
  <si>
    <t>348101210</t>
  </si>
  <si>
    <t>Osazení vrat a vrátek k oplocení na ocelové sloupky do 2 m2</t>
  </si>
  <si>
    <t>https://podminky.urs.cz/item/CS_URS_2025_01/348101210</t>
  </si>
  <si>
    <t>348272513</t>
  </si>
  <si>
    <t>Plotová stříška pro zeď tl 195 mm z tvarovek hladkých nebo štípaných přírodních</t>
  </si>
  <si>
    <t>https://podminky.urs.cz/item/CS_URS_2025_01/348272513</t>
  </si>
  <si>
    <t xml:space="preserve">Komunikace   </t>
  </si>
  <si>
    <t>596211110</t>
  </si>
  <si>
    <t>Kladení zámkové dlažby komunikací pro pěší tl 60 mm skupiny A pl do 50 m2</t>
  </si>
  <si>
    <t>https://podminky.urs.cz/item/CS_URS_2025_01/596211110</t>
  </si>
  <si>
    <t xml:space="preserve">Ostatní konstrukce a práce-bourání   </t>
  </si>
  <si>
    <t>961044111</t>
  </si>
  <si>
    <t>Bourání základů z betonu prostého</t>
  </si>
  <si>
    <t>https://podminky.urs.cz/item/CS_URS_2025_01/961044111</t>
  </si>
  <si>
    <t xml:space="preserve">2*0,3*0,7   </t>
  </si>
  <si>
    <t xml:space="preserve">stávající základ zídky a patka sloupku branky   </t>
  </si>
  <si>
    <t>962052210</t>
  </si>
  <si>
    <t>Bourání zdiva nadzákladového ze ŽB do 1 m3</t>
  </si>
  <si>
    <t>https://podminky.urs.cz/item/CS_URS_2025_01/962052210</t>
  </si>
  <si>
    <t xml:space="preserve">1,7*1,6*0,15   </t>
  </si>
  <si>
    <t xml:space="preserve">stávající zídka   </t>
  </si>
  <si>
    <t xml:space="preserve">Přesun sutě   </t>
  </si>
  <si>
    <t>997221551</t>
  </si>
  <si>
    <t>Vodorovná doprava suti ze sypkých materiálů do 1 km</t>
  </si>
  <si>
    <t>https://podminky.urs.cz/item/CS_URS_2025_01/997221551</t>
  </si>
  <si>
    <t>997221561</t>
  </si>
  <si>
    <t>Vodorovná doprava suti z kusových materiálů do 1 km</t>
  </si>
  <si>
    <t>https://podminky.urs.cz/item/CS_URS_2025_01/997221561</t>
  </si>
  <si>
    <t xml:space="preserve">1,967*10   </t>
  </si>
  <si>
    <t>997221611</t>
  </si>
  <si>
    <t>Nakládání suti na dopravní prostředky pro vodorovnou dopravu</t>
  </si>
  <si>
    <t>https://podminky.urs.cz/item/CS_URS_2025_01/997221611</t>
  </si>
  <si>
    <t>997221861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</si>
  <si>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</si>
  <si>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</si>
  <si>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 xml:space="preserve">Přesun hmot   </t>
  </si>
  <si>
    <t>998223011</t>
  </si>
  <si>
    <t>Přesun hmot pro pozemní komunikace s krytem dlážděným</t>
  </si>
  <si>
    <t>674432925</t>
  </si>
  <si>
    <t>https://podminky.urs.cz/item/CS_URS_2025_01/998223011</t>
  </si>
  <si>
    <t>7 - vnitřní vybavení</t>
  </si>
  <si>
    <t>Pol169</t>
  </si>
  <si>
    <t>kuchyňská linka</t>
  </si>
  <si>
    <t>Pol170</t>
  </si>
  <si>
    <t>skříňka knihovnička</t>
  </si>
  <si>
    <t>Pol171</t>
  </si>
  <si>
    <t>skříňka s přihrádkami zamykací</t>
  </si>
  <si>
    <t>Pol172</t>
  </si>
  <si>
    <t>skřín na prádlo</t>
  </si>
  <si>
    <t>Pol173</t>
  </si>
  <si>
    <t>šatní skříňky</t>
  </si>
  <si>
    <t>Pol174</t>
  </si>
  <si>
    <t>Pol175</t>
  </si>
  <si>
    <t>skříňky na ručníky</t>
  </si>
  <si>
    <t>Pol176</t>
  </si>
  <si>
    <t>dělící stěna mezi WC</t>
  </si>
  <si>
    <t>Pol177</t>
  </si>
  <si>
    <t>servírovací pojízdný vozík</t>
  </si>
  <si>
    <t>Pol178</t>
  </si>
  <si>
    <t>lehátko bez čela</t>
  </si>
  <si>
    <t>Pol179</t>
  </si>
  <si>
    <t>nepromokavá matrace</t>
  </si>
  <si>
    <t>Pol180</t>
  </si>
  <si>
    <t>tabule</t>
  </si>
  <si>
    <t>Pol181</t>
  </si>
  <si>
    <t>interaktivní panel</t>
  </si>
  <si>
    <t>Pol182</t>
  </si>
  <si>
    <t>skříň</t>
  </si>
  <si>
    <t>Pol183</t>
  </si>
  <si>
    <t>skříňka na portfolia dětí</t>
  </si>
  <si>
    <t>Pol184</t>
  </si>
  <si>
    <t>skříňka na VV pomůcky</t>
  </si>
  <si>
    <t>Pol185</t>
  </si>
  <si>
    <t>stolky</t>
  </si>
  <si>
    <t>Pol186</t>
  </si>
  <si>
    <t>nohy ke stolu</t>
  </si>
  <si>
    <t>Pol187</t>
  </si>
  <si>
    <t>židlička</t>
  </si>
  <si>
    <t>Pol188</t>
  </si>
  <si>
    <t>stěna na hračky</t>
  </si>
  <si>
    <t>Pol189</t>
  </si>
  <si>
    <t>skříňka na stavebnice</t>
  </si>
  <si>
    <t>Pol190</t>
  </si>
  <si>
    <t>stůl pro učitelky</t>
  </si>
  <si>
    <t>Pol191</t>
  </si>
  <si>
    <t>psací stůl pro učitelky</t>
  </si>
  <si>
    <t>Pol192</t>
  </si>
  <si>
    <t>židle k PC</t>
  </si>
  <si>
    <t>Pol193</t>
  </si>
  <si>
    <t>židle</t>
  </si>
  <si>
    <t>Pol194</t>
  </si>
  <si>
    <t>klavír elektronický</t>
  </si>
  <si>
    <t>Pol195</t>
  </si>
  <si>
    <t>průlezka do prostoru</t>
  </si>
  <si>
    <t>Pol196</t>
  </si>
  <si>
    <t>koberec kameny 3 x 3 m</t>
  </si>
  <si>
    <t>Pol197</t>
  </si>
  <si>
    <t>koberec metráž 4 x 6 m</t>
  </si>
  <si>
    <t>Pol198</t>
  </si>
  <si>
    <t>odkládací stůl do kuchyňky</t>
  </si>
  <si>
    <t>Pol199</t>
  </si>
  <si>
    <t>ložní prádlo</t>
  </si>
  <si>
    <t>Pol200</t>
  </si>
  <si>
    <t>prostěradla</t>
  </si>
  <si>
    <t>Pol201</t>
  </si>
  <si>
    <t>deky</t>
  </si>
  <si>
    <t>Pol202</t>
  </si>
  <si>
    <t>polštáře</t>
  </si>
  <si>
    <t>Pol203</t>
  </si>
  <si>
    <t>nádobí – talíře, příbory, lžičky, hrníčky, tácky</t>
  </si>
  <si>
    <t>Pol204</t>
  </si>
  <si>
    <t>hračky (kuchyňka, kočárky, auta, hry/</t>
  </si>
  <si>
    <t>Pol205</t>
  </si>
  <si>
    <t>venkovní herní prvek</t>
  </si>
  <si>
    <t>Pol206</t>
  </si>
  <si>
    <t>míče</t>
  </si>
  <si>
    <t>Pol207</t>
  </si>
  <si>
    <t>hračky na písek</t>
  </si>
  <si>
    <t>Pol208</t>
  </si>
  <si>
    <t>koloběžky</t>
  </si>
  <si>
    <t>Pol209</t>
  </si>
  <si>
    <t>tříkolky</t>
  </si>
  <si>
    <t>Pol210</t>
  </si>
  <si>
    <t>odrážedla</t>
  </si>
  <si>
    <t>Pol211</t>
  </si>
  <si>
    <t>lavičky</t>
  </si>
  <si>
    <t>Pol212</t>
  </si>
  <si>
    <t>lavička se stolem</t>
  </si>
  <si>
    <t>Pol213</t>
  </si>
  <si>
    <t>dřevěný zahradní domek na herní prvky a nářadí</t>
  </si>
  <si>
    <t>Pol214</t>
  </si>
  <si>
    <t>pergola/venkovní učebna (cca 6x3m)</t>
  </si>
  <si>
    <t>Pol215</t>
  </si>
  <si>
    <t>sušák na obuv</t>
  </si>
  <si>
    <t>Pol216</t>
  </si>
  <si>
    <t>akustická nástěnka</t>
  </si>
  <si>
    <t>Pol217</t>
  </si>
  <si>
    <t>sušák na výkresy</t>
  </si>
  <si>
    <t>Pol218</t>
  </si>
  <si>
    <t>lednice s malým mrazákem</t>
  </si>
  <si>
    <t>-1786310199</t>
  </si>
  <si>
    <t>8 - vzduchotechnika</t>
  </si>
  <si>
    <t xml:space="preserve">    751-1 - Zařízení č. 1 - Větrání šatny personál</t>
  </si>
  <si>
    <t xml:space="preserve">    751-2 - Zařízení č. 2 - Odvětrání přípravny výdeje jídel</t>
  </si>
  <si>
    <t>751-1</t>
  </si>
  <si>
    <t>Zařízení č. 1 - Větrání šatny personál</t>
  </si>
  <si>
    <t>751111131</t>
  </si>
  <si>
    <t>Montáž ventilátoru axiálního nízkotlakého potrubního základního, průměru do 200 mm</t>
  </si>
  <si>
    <t>-1945240032</t>
  </si>
  <si>
    <t>https://podminky.urs.cz/item/CS_URS_2025_01/751111131</t>
  </si>
  <si>
    <t>42914525</t>
  </si>
  <si>
    <t>ventilátor axiální diagonální potrubní dvouotáčkový plastový IP44 připojení D 125mm</t>
  </si>
  <si>
    <t>-920927611</t>
  </si>
  <si>
    <t>potrubní ventilátor TD 350/125 SILENT T IP44 , QV = 330 m3/h</t>
  </si>
  <si>
    <t>751398041</t>
  </si>
  <si>
    <t>Montáž ostatních zařízení protidešťové žaluzie nebo žaluziové klapky na kruhové potrubí, průměru do 300 mm</t>
  </si>
  <si>
    <t>1090769565</t>
  </si>
  <si>
    <t>https://podminky.urs.cz/item/CS_URS_2025_01/751398041</t>
  </si>
  <si>
    <t>42972901</t>
  </si>
  <si>
    <t>žaluzie protidešťová plastová s pevnými lamelami, pro potrubí D 160mm</t>
  </si>
  <si>
    <t>-1332706007</t>
  </si>
  <si>
    <t>751322012</t>
  </si>
  <si>
    <t>Montáž talířových ventilů, anemostatů, dýz talířového ventilu, průměru přes 100 do 200 mm</t>
  </si>
  <si>
    <t>388797271</t>
  </si>
  <si>
    <t>https://podminky.urs.cz/item/CS_URS_2025_01/751322012</t>
  </si>
  <si>
    <t>42972202</t>
  </si>
  <si>
    <t>ventil talířový pro přívod a odvod vzduchu plastový D 125mm</t>
  </si>
  <si>
    <t>-1232979604</t>
  </si>
  <si>
    <t>751537072</t>
  </si>
  <si>
    <t>Montáž potrubí ohebného kruhového neizolovaného z Al folie, průměru přes 100 do 200 mm</t>
  </si>
  <si>
    <t>1207655557</t>
  </si>
  <si>
    <t>https://podminky.urs.cz/item/CS_URS_2025_01/751537072</t>
  </si>
  <si>
    <t>42981796</t>
  </si>
  <si>
    <t>hadice ohebná neizolovaná z Al folie s vícenásobným zámkem D 125mm</t>
  </si>
  <si>
    <t>-564898939</t>
  </si>
  <si>
    <t>10*1,2 'Přepočtené koeficientem množství</t>
  </si>
  <si>
    <t>766660720</t>
  </si>
  <si>
    <t>Montáž dveřních doplňků větrací mřížky s vyříznutím otvoru</t>
  </si>
  <si>
    <t>867240562</t>
  </si>
  <si>
    <t>https://podminky.urs.cz/item/CS_URS_2025_01/766660720</t>
  </si>
  <si>
    <t>766-01</t>
  </si>
  <si>
    <t>Dveřní mřížka PT 445x82</t>
  </si>
  <si>
    <t>-2080728518</t>
  </si>
  <si>
    <t>713900001</t>
  </si>
  <si>
    <t>Izolační návleky pro kovové vzduchovody Ø 125</t>
  </si>
  <si>
    <t>bm</t>
  </si>
  <si>
    <t>7679000001</t>
  </si>
  <si>
    <t>Pomocný materiál (tmely, štouby, objímky, závěsy)</t>
  </si>
  <si>
    <t>751-2</t>
  </si>
  <si>
    <t>Zařízení č. 2 - Odvětrání přípravny výdeje jídel</t>
  </si>
  <si>
    <t>751111012</t>
  </si>
  <si>
    <t>Montáž ventilátoru axiálního nízkotlakého nástěnného základního, průměru přes 100 do 200 mm</t>
  </si>
  <si>
    <t>1666269779</t>
  </si>
  <si>
    <t>https://podminky.urs.cz/item/CS_URS_2025_01/751111012</t>
  </si>
  <si>
    <t>42914135</t>
  </si>
  <si>
    <t>ventilátor axiální stěnový skříň z plastu zpětná klapka a nastavitelný doběh IP44 25W D 125mm</t>
  </si>
  <si>
    <t>-887779139</t>
  </si>
  <si>
    <t>"dle PD Ventilátor axiální EDM 200 CRZ"1</t>
  </si>
  <si>
    <t>Pol234</t>
  </si>
  <si>
    <t>Ventilátor axiální EDM 200 CRZ</t>
  </si>
  <si>
    <t>-505017005</t>
  </si>
  <si>
    <t>1706177717</t>
  </si>
  <si>
    <t>99 -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</si>
  <si>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</si>
  <si>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</si>
  <si>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</si>
  <si>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</si>
  <si>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</si>
  <si>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</si>
  <si>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</si>
  <si>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</si>
  <si>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3.109</t>
  </si>
  <si>
    <t>Dopravní opatření</t>
  </si>
  <si>
    <t>Kč</t>
  </si>
  <si>
    <t>3.111</t>
  </si>
  <si>
    <t>Označení stavby</t>
  </si>
  <si>
    <t>3.112</t>
  </si>
  <si>
    <t>Fotodokumentace stavby a všech objektů</t>
  </si>
  <si>
    <t>3.113</t>
  </si>
  <si>
    <t>Pasportizace stávajících objektů před výstavbou (1x) a po výstavbě (1x)</t>
  </si>
  <si>
    <t>VRN1</t>
  </si>
  <si>
    <t>Průzkumné, geodetické a projektové práce</t>
  </si>
  <si>
    <t>012002000</t>
  </si>
  <si>
    <t>Geodetické práce</t>
  </si>
  <si>
    <t>vytyčení sítí a konstrukcí, práce v průběhu realizace</t>
  </si>
  <si>
    <t>vytičení sítí</t>
  </si>
  <si>
    <t>013254000</t>
  </si>
  <si>
    <t>Dokumentace skutečného provedení stavby</t>
  </si>
  <si>
    <t>013294000.1</t>
  </si>
  <si>
    <t>vzorkování</t>
  </si>
  <si>
    <t>VRN3</t>
  </si>
  <si>
    <t>Zařízení staveniště</t>
  </si>
  <si>
    <t>030001000</t>
  </si>
  <si>
    <t>VRN4</t>
  </si>
  <si>
    <t>Inženýrská činnost</t>
  </si>
  <si>
    <t>045203000</t>
  </si>
  <si>
    <t>Kompletační činnost</t>
  </si>
  <si>
    <t>049103000</t>
  </si>
  <si>
    <t>Náklady vzniklé v souvislosti s realizací stavby</t>
  </si>
  <si>
    <t>VRN7</t>
  </si>
  <si>
    <t>Provozní vlivy</t>
  </si>
  <si>
    <t>070001000.3</t>
  </si>
  <si>
    <t>Dílenská projektová dokumentace - atypické výplně otvorů</t>
  </si>
  <si>
    <t xml:space="preserve">dílenská projektová dokumentace </t>
  </si>
  <si>
    <t>070001000.31</t>
  </si>
  <si>
    <t>Dílenská projektová dokumentace - ocelové konstrukce</t>
  </si>
  <si>
    <t>070001000.7</t>
  </si>
  <si>
    <t>Podklady pro zajištění kolaudace stavby</t>
  </si>
  <si>
    <t>podklady pro zajištění kolaudace stavby nebo souhlasu s užíváním stavby, účast na kolaudaci stavby</t>
  </si>
  <si>
    <t>dvě vyhotovení dokladové části + digitální forna  v pdf</t>
  </si>
  <si>
    <t>080001000.1</t>
  </si>
  <si>
    <t>Předání sítí před zakrytím sítí</t>
  </si>
  <si>
    <t>VRN9</t>
  </si>
  <si>
    <t>091002000</t>
  </si>
  <si>
    <t>sondy pro ověření stávajících sítí TI</t>
  </si>
  <si>
    <t>CS ÚRS 2022 02</t>
  </si>
  <si>
    <t>https://podminky.urs.cz/item/CS_URS_2022_02/091002000</t>
  </si>
  <si>
    <t>094104000</t>
  </si>
  <si>
    <t>Náklady na opatření BOZP</t>
  </si>
  <si>
    <t>CS ÚRS 2024 01</t>
  </si>
  <si>
    <t>https://podminky.urs.cz/item/CS_URS_2024_01/094104000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</si>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</sst>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1" fillId="5" borderId="23" xfId="0" applyFont="1" applyFill="1" applyBorder="1" applyAlignment="1">
      <alignment horizontal="center" vertical="center"/>
    </xf>
    <xf numFmtId="0" fontId="36" fillId="5" borderId="23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36" fillId="2" borderId="20" xfId="0" applyFont="1" applyFill="1" applyBorder="1" applyAlignment="1" applyProtection="1">
      <alignment horizontal="left" vertical="center"/>
      <protection locked="0"/>
    </xf>
    <xf numFmtId="0" fontId="36" fillId="0" borderId="2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podminky.urs.cz/item/CS_URS_2024_01/094104000" TargetMode="External"/><Relationship Id="rId1" Type="http://schemas.openxmlformats.org/officeDocument/2006/relationships/hyperlink" Target="https://podminky.urs.cz/item/CS_URS_2022_02/09100200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podminky.urs.cz/item/CS_URS_2025_01/764216644" TargetMode="External"/><Relationship Id="rId21" Type="http://schemas.openxmlformats.org/officeDocument/2006/relationships/hyperlink" Target="https://podminky.urs.cz/item/CS_URS_2025_01/612325301" TargetMode="External"/><Relationship Id="rId42" Type="http://schemas.openxmlformats.org/officeDocument/2006/relationships/hyperlink" Target="https://podminky.urs.cz/item/CS_URS_2025_01/944711212" TargetMode="External"/><Relationship Id="rId63" Type="http://schemas.openxmlformats.org/officeDocument/2006/relationships/hyperlink" Target="https://podminky.urs.cz/item/CS_URS_2025_01/997013509" TargetMode="External"/><Relationship Id="rId84" Type="http://schemas.openxmlformats.org/officeDocument/2006/relationships/hyperlink" Target="https://podminky.urs.cz/item/CS_URS_2025_01/713110823" TargetMode="External"/><Relationship Id="rId138" Type="http://schemas.openxmlformats.org/officeDocument/2006/relationships/hyperlink" Target="https://podminky.urs.cz/item/CS_URS_2025_01/771571810" TargetMode="External"/><Relationship Id="rId159" Type="http://schemas.openxmlformats.org/officeDocument/2006/relationships/hyperlink" Target="https://podminky.urs.cz/item/CS_URS_2025_01/786681002" TargetMode="External"/><Relationship Id="rId107" Type="http://schemas.openxmlformats.org/officeDocument/2006/relationships/hyperlink" Target="https://podminky.urs.cz/item/CS_URS_2025_01/763164635" TargetMode="External"/><Relationship Id="rId11" Type="http://schemas.openxmlformats.org/officeDocument/2006/relationships/hyperlink" Target="https://podminky.urs.cz/item/CS_URS_2025_01/411321515" TargetMode="External"/><Relationship Id="rId32" Type="http://schemas.openxmlformats.org/officeDocument/2006/relationships/hyperlink" Target="https://podminky.urs.cz/item/CS_URS_2025_01/631312131" TargetMode="External"/><Relationship Id="rId53" Type="http://schemas.openxmlformats.org/officeDocument/2006/relationships/hyperlink" Target="https://podminky.urs.cz/item/CS_URS_2025_01/967031732" TargetMode="External"/><Relationship Id="rId74" Type="http://schemas.openxmlformats.org/officeDocument/2006/relationships/hyperlink" Target="https://podminky.urs.cz/item/CS_URS_2025_01/712363122" TargetMode="External"/><Relationship Id="rId128" Type="http://schemas.openxmlformats.org/officeDocument/2006/relationships/hyperlink" Target="https://podminky.urs.cz/item/CS_URS_2025_01/766660729" TargetMode="External"/><Relationship Id="rId149" Type="http://schemas.openxmlformats.org/officeDocument/2006/relationships/hyperlink" Target="https://podminky.urs.cz/item/CS_URS_2025_01/998776212" TargetMode="External"/><Relationship Id="rId5" Type="http://schemas.openxmlformats.org/officeDocument/2006/relationships/hyperlink" Target="https://podminky.urs.cz/item/CS_URS_2025_01/171251201" TargetMode="External"/><Relationship Id="rId95" Type="http://schemas.openxmlformats.org/officeDocument/2006/relationships/hyperlink" Target="https://podminky.urs.cz/item/CS_URS_2025_01/742210121" TargetMode="External"/><Relationship Id="rId160" Type="http://schemas.openxmlformats.org/officeDocument/2006/relationships/hyperlink" Target="https://podminky.urs.cz/item/CS_URS_2025_01/998786312" TargetMode="External"/><Relationship Id="rId22" Type="http://schemas.openxmlformats.org/officeDocument/2006/relationships/hyperlink" Target="https://podminky.urs.cz/item/CS_URS_2025_01/619991011" TargetMode="External"/><Relationship Id="rId43" Type="http://schemas.openxmlformats.org/officeDocument/2006/relationships/hyperlink" Target="https://podminky.urs.cz/item/CS_URS_2025_01/944711812" TargetMode="External"/><Relationship Id="rId64" Type="http://schemas.openxmlformats.org/officeDocument/2006/relationships/hyperlink" Target="https://podminky.urs.cz/item/CS_URS_2025_01/997013511" TargetMode="External"/><Relationship Id="rId118" Type="http://schemas.openxmlformats.org/officeDocument/2006/relationships/hyperlink" Target="https://podminky.urs.cz/item/CS_URS_2025_01/998764202" TargetMode="External"/><Relationship Id="rId139" Type="http://schemas.openxmlformats.org/officeDocument/2006/relationships/hyperlink" Target="https://podminky.urs.cz/item/CS_URS_2025_01/771574112" TargetMode="External"/><Relationship Id="rId85" Type="http://schemas.openxmlformats.org/officeDocument/2006/relationships/hyperlink" Target="https://podminky.urs.cz/item/CS_URS_2025_01/713111121" TargetMode="External"/><Relationship Id="rId150" Type="http://schemas.openxmlformats.org/officeDocument/2006/relationships/hyperlink" Target="https://podminky.urs.cz/item/CS_URS_2025_01/781121011" TargetMode="External"/><Relationship Id="rId12" Type="http://schemas.openxmlformats.org/officeDocument/2006/relationships/hyperlink" Target="https://podminky.urs.cz/item/CS_URS_2025_01/411354219" TargetMode="External"/><Relationship Id="rId17" Type="http://schemas.openxmlformats.org/officeDocument/2006/relationships/hyperlink" Target="https://podminky.urs.cz/item/CS_URS_2025_01/451573111" TargetMode="External"/><Relationship Id="rId33" Type="http://schemas.openxmlformats.org/officeDocument/2006/relationships/hyperlink" Target="https://podminky.urs.cz/item/CS_URS_2025_01/985311311" TargetMode="External"/><Relationship Id="rId38" Type="http://schemas.openxmlformats.org/officeDocument/2006/relationships/hyperlink" Target="https://podminky.urs.cz/item/CS_URS_2025_01/944511111" TargetMode="External"/><Relationship Id="rId59" Type="http://schemas.openxmlformats.org/officeDocument/2006/relationships/hyperlink" Target="https://podminky.urs.cz/item/CS_URS_2025_01/993111111" TargetMode="External"/><Relationship Id="rId103" Type="http://schemas.openxmlformats.org/officeDocument/2006/relationships/hyperlink" Target="https://podminky.urs.cz/item/CS_URS_2025_01/763131471" TargetMode="External"/><Relationship Id="rId108" Type="http://schemas.openxmlformats.org/officeDocument/2006/relationships/hyperlink" Target="https://podminky.urs.cz/item/CS_URS_2025_01/763164641" TargetMode="External"/><Relationship Id="rId124" Type="http://schemas.openxmlformats.org/officeDocument/2006/relationships/hyperlink" Target="https://podminky.urs.cz/item/CS_URS_2025_01/766660021" TargetMode="External"/><Relationship Id="rId129" Type="http://schemas.openxmlformats.org/officeDocument/2006/relationships/hyperlink" Target="https://podminky.urs.cz/item/CS_URS_2025_01/766660733" TargetMode="External"/><Relationship Id="rId54" Type="http://schemas.openxmlformats.org/officeDocument/2006/relationships/hyperlink" Target="https://podminky.urs.cz/item/CS_URS_2025_01/968072455" TargetMode="External"/><Relationship Id="rId70" Type="http://schemas.openxmlformats.org/officeDocument/2006/relationships/hyperlink" Target="https://podminky.urs.cz/item/CS_URS_2025_01/712311101" TargetMode="External"/><Relationship Id="rId75" Type="http://schemas.openxmlformats.org/officeDocument/2006/relationships/hyperlink" Target="https://podminky.urs.cz/item/CS_URS_2025_01/712363352" TargetMode="External"/><Relationship Id="rId91" Type="http://schemas.openxmlformats.org/officeDocument/2006/relationships/hyperlink" Target="https://podminky.urs.cz/item/CS_URS_2025_01/713141331" TargetMode="External"/><Relationship Id="rId96" Type="http://schemas.openxmlformats.org/officeDocument/2006/relationships/hyperlink" Target="https://podminky.urs.cz/item/CS_URS_2025_01/998742312" TargetMode="External"/><Relationship Id="rId140" Type="http://schemas.openxmlformats.org/officeDocument/2006/relationships/hyperlink" Target="https://podminky.urs.cz/item/CS_URS_2025_01/771577111" TargetMode="External"/><Relationship Id="rId145" Type="http://schemas.openxmlformats.org/officeDocument/2006/relationships/hyperlink" Target="https://podminky.urs.cz/item/CS_URS_2025_01/776141121" TargetMode="External"/><Relationship Id="rId161" Type="http://schemas.openxmlformats.org/officeDocument/2006/relationships/hyperlink" Target="https://podminky.urs.cz/item/CS_URS_2025_01/HZS1292" TargetMode="External"/><Relationship Id="rId166" Type="http://schemas.openxmlformats.org/officeDocument/2006/relationships/drawing" Target="../drawings/drawing2.xml"/><Relationship Id="rId1" Type="http://schemas.openxmlformats.org/officeDocument/2006/relationships/hyperlink" Target="https://podminky.urs.cz/item/CS_URS_2025_01/132212131" TargetMode="External"/><Relationship Id="rId6" Type="http://schemas.openxmlformats.org/officeDocument/2006/relationships/hyperlink" Target="https://podminky.urs.cz/item/CS_URS_2025_01/274313611" TargetMode="External"/><Relationship Id="rId23" Type="http://schemas.openxmlformats.org/officeDocument/2006/relationships/hyperlink" Target="https://podminky.urs.cz/item/CS_URS_2025_01/619995001" TargetMode="External"/><Relationship Id="rId28" Type="http://schemas.openxmlformats.org/officeDocument/2006/relationships/hyperlink" Target="https://podminky.urs.cz/item/CS_URS_2025_01/622251101" TargetMode="External"/><Relationship Id="rId49" Type="http://schemas.openxmlformats.org/officeDocument/2006/relationships/hyperlink" Target="https://podminky.urs.cz/item/CS_URS_2025_01/962031132" TargetMode="External"/><Relationship Id="rId114" Type="http://schemas.openxmlformats.org/officeDocument/2006/relationships/hyperlink" Target="https://podminky.urs.cz/item/CS_URS_2025_01/763431031" TargetMode="External"/><Relationship Id="rId119" Type="http://schemas.openxmlformats.org/officeDocument/2006/relationships/hyperlink" Target="https://podminky.urs.cz/item/CS_URS_2025_01/766622135" TargetMode="External"/><Relationship Id="rId44" Type="http://schemas.openxmlformats.org/officeDocument/2006/relationships/hyperlink" Target="https://podminky.urs.cz/item/CS_URS_2025_01/949101111" TargetMode="External"/><Relationship Id="rId60" Type="http://schemas.openxmlformats.org/officeDocument/2006/relationships/hyperlink" Target="https://podminky.urs.cz/item/CS_URS_2025_01/993111119" TargetMode="External"/><Relationship Id="rId65" Type="http://schemas.openxmlformats.org/officeDocument/2006/relationships/hyperlink" Target="https://podminky.urs.cz/item/CS_URS_2025_01/997013631" TargetMode="External"/><Relationship Id="rId81" Type="http://schemas.openxmlformats.org/officeDocument/2006/relationships/hyperlink" Target="https://podminky.urs.cz/item/CS_URS_2025_01/712391171" TargetMode="External"/><Relationship Id="rId86" Type="http://schemas.openxmlformats.org/officeDocument/2006/relationships/hyperlink" Target="https://podminky.urs.cz/item/CS_URS_2025_01/713114122" TargetMode="External"/><Relationship Id="rId130" Type="http://schemas.openxmlformats.org/officeDocument/2006/relationships/hyperlink" Target="https://podminky.urs.cz/item/CS_URS_2025_01/766660752" TargetMode="External"/><Relationship Id="rId135" Type="http://schemas.openxmlformats.org/officeDocument/2006/relationships/hyperlink" Target="https://podminky.urs.cz/item/CS_URS_2025_01/998766212" TargetMode="External"/><Relationship Id="rId151" Type="http://schemas.openxmlformats.org/officeDocument/2006/relationships/hyperlink" Target="https://podminky.urs.cz/item/CS_URS_2025_01/781474112" TargetMode="External"/><Relationship Id="rId156" Type="http://schemas.openxmlformats.org/officeDocument/2006/relationships/hyperlink" Target="https://podminky.urs.cz/item/CS_URS_2025_01/998781212" TargetMode="External"/><Relationship Id="rId13" Type="http://schemas.openxmlformats.org/officeDocument/2006/relationships/hyperlink" Target="https://podminky.urs.cz/item/CS_URS_2025_01/411361821" TargetMode="External"/><Relationship Id="rId18" Type="http://schemas.openxmlformats.org/officeDocument/2006/relationships/hyperlink" Target="https://podminky.urs.cz/item/CS_URS_2025_01/612131101" TargetMode="External"/><Relationship Id="rId39" Type="http://schemas.openxmlformats.org/officeDocument/2006/relationships/hyperlink" Target="https://podminky.urs.cz/item/CS_URS_2025_01/944511211" TargetMode="External"/><Relationship Id="rId109" Type="http://schemas.openxmlformats.org/officeDocument/2006/relationships/hyperlink" Target="https://podminky.urs.cz/item/CS_URS_2025_01/763164661" TargetMode="External"/><Relationship Id="rId34" Type="http://schemas.openxmlformats.org/officeDocument/2006/relationships/hyperlink" Target="https://podminky.urs.cz/item/CS_URS_2025_01/941111131" TargetMode="External"/><Relationship Id="rId50" Type="http://schemas.openxmlformats.org/officeDocument/2006/relationships/hyperlink" Target="https://podminky.urs.cz/item/CS_URS_2025_01/962032230" TargetMode="External"/><Relationship Id="rId55" Type="http://schemas.openxmlformats.org/officeDocument/2006/relationships/hyperlink" Target="https://podminky.urs.cz/item/CS_URS_2025_01/971033681" TargetMode="External"/><Relationship Id="rId76" Type="http://schemas.openxmlformats.org/officeDocument/2006/relationships/hyperlink" Target="https://podminky.urs.cz/item/CS_URS_2025_01/712363353" TargetMode="External"/><Relationship Id="rId97" Type="http://schemas.openxmlformats.org/officeDocument/2006/relationships/hyperlink" Target="https://podminky.urs.cz/item/CS_URS_2025_01/762361313" TargetMode="External"/><Relationship Id="rId104" Type="http://schemas.openxmlformats.org/officeDocument/2006/relationships/hyperlink" Target="https://podminky.urs.cz/item/CS_URS_2025_01/763131714" TargetMode="External"/><Relationship Id="rId120" Type="http://schemas.openxmlformats.org/officeDocument/2006/relationships/hyperlink" Target="https://podminky.urs.cz/item/CS_URS_2025_01/766622136" TargetMode="External"/><Relationship Id="rId125" Type="http://schemas.openxmlformats.org/officeDocument/2006/relationships/hyperlink" Target="https://podminky.urs.cz/item/CS_URS_2025_01/766660181" TargetMode="External"/><Relationship Id="rId141" Type="http://schemas.openxmlformats.org/officeDocument/2006/relationships/hyperlink" Target="https://podminky.urs.cz/item/CS_URS_2025_01/771591115" TargetMode="External"/><Relationship Id="rId146" Type="http://schemas.openxmlformats.org/officeDocument/2006/relationships/hyperlink" Target="https://podminky.urs.cz/item/CS_URS_2025_01/776211111" TargetMode="External"/><Relationship Id="rId7" Type="http://schemas.openxmlformats.org/officeDocument/2006/relationships/hyperlink" Target="https://podminky.urs.cz/item/CS_URS_2025_01/311237111" TargetMode="External"/><Relationship Id="rId71" Type="http://schemas.openxmlformats.org/officeDocument/2006/relationships/hyperlink" Target="https://podminky.urs.cz/item/CS_URS_2025_01/712340833" TargetMode="External"/><Relationship Id="rId92" Type="http://schemas.openxmlformats.org/officeDocument/2006/relationships/hyperlink" Target="https://podminky.urs.cz/item/CS_URS_2025_01/713141358" TargetMode="External"/><Relationship Id="rId162" Type="http://schemas.openxmlformats.org/officeDocument/2006/relationships/hyperlink" Target="https://podminky.urs.cz/item/CS_URS_2025_01/HZS2132" TargetMode="External"/><Relationship Id="rId2" Type="http://schemas.openxmlformats.org/officeDocument/2006/relationships/hyperlink" Target="https://podminky.urs.cz/item/CS_URS_2025_01/162751117" TargetMode="External"/><Relationship Id="rId29" Type="http://schemas.openxmlformats.org/officeDocument/2006/relationships/hyperlink" Target="https://podminky.urs.cz/item/CS_URS_2025_01/622252002" TargetMode="External"/><Relationship Id="rId24" Type="http://schemas.openxmlformats.org/officeDocument/2006/relationships/hyperlink" Target="https://podminky.urs.cz/item/CS_URS_2025_01/622151031" TargetMode="External"/><Relationship Id="rId40" Type="http://schemas.openxmlformats.org/officeDocument/2006/relationships/hyperlink" Target="https://podminky.urs.cz/item/CS_URS_2025_01/944511811" TargetMode="External"/><Relationship Id="rId45" Type="http://schemas.openxmlformats.org/officeDocument/2006/relationships/hyperlink" Target="https://podminky.urs.cz/item/CS_URS_2025_01/952901111" TargetMode="External"/><Relationship Id="rId66" Type="http://schemas.openxmlformats.org/officeDocument/2006/relationships/hyperlink" Target="https://podminky.urs.cz/item/CS_URS_2025_01/998018002" TargetMode="External"/><Relationship Id="rId87" Type="http://schemas.openxmlformats.org/officeDocument/2006/relationships/hyperlink" Target="https://podminky.urs.cz/item/CS_URS_2025_01/713121111" TargetMode="External"/><Relationship Id="rId110" Type="http://schemas.openxmlformats.org/officeDocument/2006/relationships/hyperlink" Target="https://podminky.urs.cz/item/CS_URS_2025_01/763164735" TargetMode="External"/><Relationship Id="rId115" Type="http://schemas.openxmlformats.org/officeDocument/2006/relationships/hyperlink" Target="https://podminky.urs.cz/item/CS_URS_2025_01/763431201" TargetMode="External"/><Relationship Id="rId131" Type="http://schemas.openxmlformats.org/officeDocument/2006/relationships/hyperlink" Target="https://podminky.urs.cz/item/CS_URS_2025_01/766660761" TargetMode="External"/><Relationship Id="rId136" Type="http://schemas.openxmlformats.org/officeDocument/2006/relationships/hyperlink" Target="https://podminky.urs.cz/item/CS_URS_2025_01/771151021" TargetMode="External"/><Relationship Id="rId157" Type="http://schemas.openxmlformats.org/officeDocument/2006/relationships/hyperlink" Target="https://podminky.urs.cz/item/CS_URS_2025_01/784211111" TargetMode="External"/><Relationship Id="rId61" Type="http://schemas.openxmlformats.org/officeDocument/2006/relationships/hyperlink" Target="https://podminky.urs.cz/item/CS_URS_2025_01/997013212" TargetMode="External"/><Relationship Id="rId82" Type="http://schemas.openxmlformats.org/officeDocument/2006/relationships/hyperlink" Target="https://podminky.urs.cz/item/CS_URS_2025_01/712861705" TargetMode="External"/><Relationship Id="rId152" Type="http://schemas.openxmlformats.org/officeDocument/2006/relationships/hyperlink" Target="https://podminky.urs.cz/item/CS_URS_2025_01/781472291" TargetMode="External"/><Relationship Id="rId19" Type="http://schemas.openxmlformats.org/officeDocument/2006/relationships/hyperlink" Target="https://podminky.urs.cz/item/CS_URS_2025_01/612311131" TargetMode="External"/><Relationship Id="rId14" Type="http://schemas.openxmlformats.org/officeDocument/2006/relationships/hyperlink" Target="https://podminky.urs.cz/item/CS_URS_2025_01/411388621" TargetMode="External"/><Relationship Id="rId30" Type="http://schemas.openxmlformats.org/officeDocument/2006/relationships/hyperlink" Target="https://podminky.urs.cz/item/CS_URS_2025_01/622531022" TargetMode="External"/><Relationship Id="rId35" Type="http://schemas.openxmlformats.org/officeDocument/2006/relationships/hyperlink" Target="https://podminky.urs.cz/item/CS_URS_2025_01/941111231" TargetMode="External"/><Relationship Id="rId56" Type="http://schemas.openxmlformats.org/officeDocument/2006/relationships/hyperlink" Target="https://podminky.urs.cz/item/CS_URS_2025_01/971042361" TargetMode="External"/><Relationship Id="rId77" Type="http://schemas.openxmlformats.org/officeDocument/2006/relationships/hyperlink" Target="https://podminky.urs.cz/item/CS_URS_2025_01/712363358" TargetMode="External"/><Relationship Id="rId100" Type="http://schemas.openxmlformats.org/officeDocument/2006/relationships/hyperlink" Target="https://podminky.urs.cz/item/CS_URS_2025_01/763121431" TargetMode="External"/><Relationship Id="rId105" Type="http://schemas.openxmlformats.org/officeDocument/2006/relationships/hyperlink" Target="https://podminky.urs.cz/item/CS_URS_2025_01/763131751" TargetMode="External"/><Relationship Id="rId126" Type="http://schemas.openxmlformats.org/officeDocument/2006/relationships/hyperlink" Target="https://podminky.urs.cz/item/CS_URS_2025_01/766660521" TargetMode="External"/><Relationship Id="rId147" Type="http://schemas.openxmlformats.org/officeDocument/2006/relationships/hyperlink" Target="https://podminky.urs.cz/item/CS_URS_2025_01/776231111" TargetMode="External"/><Relationship Id="rId8" Type="http://schemas.openxmlformats.org/officeDocument/2006/relationships/hyperlink" Target="https://podminky.urs.cz/item/CS_URS_2025_01/317168053" TargetMode="External"/><Relationship Id="rId51" Type="http://schemas.openxmlformats.org/officeDocument/2006/relationships/hyperlink" Target="https://podminky.urs.cz/item/CS_URS_2025_01/965042131" TargetMode="External"/><Relationship Id="rId72" Type="http://schemas.openxmlformats.org/officeDocument/2006/relationships/hyperlink" Target="https://podminky.urs.cz/item/CS_URS_2025_01/712341559" TargetMode="External"/><Relationship Id="rId93" Type="http://schemas.openxmlformats.org/officeDocument/2006/relationships/hyperlink" Target="https://podminky.urs.cz/item/CS_URS_2025_01/998713202" TargetMode="External"/><Relationship Id="rId98" Type="http://schemas.openxmlformats.org/officeDocument/2006/relationships/hyperlink" Target="https://podminky.urs.cz/item/CS_URS_2025_01/998762312" TargetMode="External"/><Relationship Id="rId121" Type="http://schemas.openxmlformats.org/officeDocument/2006/relationships/hyperlink" Target="https://podminky.urs.cz/item/CS_URS_2025_01/766622217" TargetMode="External"/><Relationship Id="rId142" Type="http://schemas.openxmlformats.org/officeDocument/2006/relationships/hyperlink" Target="https://podminky.urs.cz/item/CS_URS_2025_01/771591184" TargetMode="External"/><Relationship Id="rId163" Type="http://schemas.openxmlformats.org/officeDocument/2006/relationships/hyperlink" Target="https://podminky.urs.cz/item/CS_URS_2025_01/HZS2212" TargetMode="External"/><Relationship Id="rId3" Type="http://schemas.openxmlformats.org/officeDocument/2006/relationships/hyperlink" Target="https://podminky.urs.cz/item/CS_URS_2025_01/167111101" TargetMode="External"/><Relationship Id="rId25" Type="http://schemas.openxmlformats.org/officeDocument/2006/relationships/hyperlink" Target="https://podminky.urs.cz/item/CS_URS_2025_01/622211011" TargetMode="External"/><Relationship Id="rId46" Type="http://schemas.openxmlformats.org/officeDocument/2006/relationships/hyperlink" Target="https://podminky.urs.cz/item/CS_URS_2025_01/953943121" TargetMode="External"/><Relationship Id="rId67" Type="http://schemas.openxmlformats.org/officeDocument/2006/relationships/hyperlink" Target="https://podminky.urs.cz/item/CS_URS_2025_01/711493111" TargetMode="External"/><Relationship Id="rId116" Type="http://schemas.openxmlformats.org/officeDocument/2006/relationships/hyperlink" Target="https://podminky.urs.cz/item/CS_URS_2025_01/998763332" TargetMode="External"/><Relationship Id="rId137" Type="http://schemas.openxmlformats.org/officeDocument/2006/relationships/hyperlink" Target="https://podminky.urs.cz/item/CS_URS_2025_01/771474113" TargetMode="External"/><Relationship Id="rId158" Type="http://schemas.openxmlformats.org/officeDocument/2006/relationships/hyperlink" Target="https://podminky.urs.cz/item/CS_URS_2025_01/786626121" TargetMode="External"/><Relationship Id="rId20" Type="http://schemas.openxmlformats.org/officeDocument/2006/relationships/hyperlink" Target="https://podminky.urs.cz/item/CS_URS_2025_01/612321121" TargetMode="External"/><Relationship Id="rId41" Type="http://schemas.openxmlformats.org/officeDocument/2006/relationships/hyperlink" Target="https://podminky.urs.cz/item/CS_URS_2025_01/944711112" TargetMode="External"/><Relationship Id="rId62" Type="http://schemas.openxmlformats.org/officeDocument/2006/relationships/hyperlink" Target="https://podminky.urs.cz/item/CS_URS_2025_01/997013501" TargetMode="External"/><Relationship Id="rId83" Type="http://schemas.openxmlformats.org/officeDocument/2006/relationships/hyperlink" Target="https://podminky.urs.cz/item/CS_URS_2025_01/998712202" TargetMode="External"/><Relationship Id="rId88" Type="http://schemas.openxmlformats.org/officeDocument/2006/relationships/hyperlink" Target="https://podminky.urs.cz/item/CS_URS_2025_01/713131141" TargetMode="External"/><Relationship Id="rId111" Type="http://schemas.openxmlformats.org/officeDocument/2006/relationships/hyperlink" Target="https://podminky.urs.cz/item/CS_URS_2025_01/763181311" TargetMode="External"/><Relationship Id="rId132" Type="http://schemas.openxmlformats.org/officeDocument/2006/relationships/hyperlink" Target="https://podminky.urs.cz/item/CS_URS_2025_01/766682211" TargetMode="External"/><Relationship Id="rId153" Type="http://schemas.openxmlformats.org/officeDocument/2006/relationships/hyperlink" Target="https://podminky.urs.cz/item/CS_URS_2025_01/781492211" TargetMode="External"/><Relationship Id="rId15" Type="http://schemas.openxmlformats.org/officeDocument/2006/relationships/hyperlink" Target="https://podminky.urs.cz/item/CS_URS_2025_01/417231212" TargetMode="External"/><Relationship Id="rId36" Type="http://schemas.openxmlformats.org/officeDocument/2006/relationships/hyperlink" Target="https://podminky.urs.cz/item/CS_URS_2025_01/941111312" TargetMode="External"/><Relationship Id="rId57" Type="http://schemas.openxmlformats.org/officeDocument/2006/relationships/hyperlink" Target="https://podminky.urs.cz/item/CS_URS_2025_01/972054341" TargetMode="External"/><Relationship Id="rId106" Type="http://schemas.openxmlformats.org/officeDocument/2006/relationships/hyperlink" Target="https://podminky.urs.cz/item/CS_URS_2025_01/763164535" TargetMode="External"/><Relationship Id="rId127" Type="http://schemas.openxmlformats.org/officeDocument/2006/relationships/hyperlink" Target="https://podminky.urs.cz/item/CS_URS_2025_01/766660717" TargetMode="External"/><Relationship Id="rId10" Type="http://schemas.openxmlformats.org/officeDocument/2006/relationships/hyperlink" Target="https://podminky.urs.cz/item/CS_URS_2025_01/349231811" TargetMode="External"/><Relationship Id="rId31" Type="http://schemas.openxmlformats.org/officeDocument/2006/relationships/hyperlink" Target="https://podminky.urs.cz/item/CS_URS_2025_01/629991011" TargetMode="External"/><Relationship Id="rId52" Type="http://schemas.openxmlformats.org/officeDocument/2006/relationships/hyperlink" Target="https://podminky.urs.cz/item/CS_URS_2025_01/965042141" TargetMode="External"/><Relationship Id="rId73" Type="http://schemas.openxmlformats.org/officeDocument/2006/relationships/hyperlink" Target="https://podminky.urs.cz/item/CS_URS_2025_01/712363116" TargetMode="External"/><Relationship Id="rId78" Type="http://schemas.openxmlformats.org/officeDocument/2006/relationships/hyperlink" Target="https://podminky.urs.cz/item/CS_URS_2025_01/712363361" TargetMode="External"/><Relationship Id="rId94" Type="http://schemas.openxmlformats.org/officeDocument/2006/relationships/hyperlink" Target="https://podminky.urs.cz/item/CS_URS_2025_01/998721312" TargetMode="External"/><Relationship Id="rId99" Type="http://schemas.openxmlformats.org/officeDocument/2006/relationships/hyperlink" Target="https://podminky.urs.cz/item/CS_URS_2025_01/763121421" TargetMode="External"/><Relationship Id="rId101" Type="http://schemas.openxmlformats.org/officeDocument/2006/relationships/hyperlink" Target="https://podminky.urs.cz/item/CS_URS_2025_01/763121714" TargetMode="External"/><Relationship Id="rId122" Type="http://schemas.openxmlformats.org/officeDocument/2006/relationships/hyperlink" Target="https://podminky.urs.cz/item/CS_URS_2025_01/766660001" TargetMode="External"/><Relationship Id="rId143" Type="http://schemas.openxmlformats.org/officeDocument/2006/relationships/hyperlink" Target="https://podminky.urs.cz/item/CS_URS_2025_01/998771212" TargetMode="External"/><Relationship Id="rId148" Type="http://schemas.openxmlformats.org/officeDocument/2006/relationships/hyperlink" Target="https://podminky.urs.cz/item/CS_URS_2025_01/776411111" TargetMode="External"/><Relationship Id="rId164" Type="http://schemas.openxmlformats.org/officeDocument/2006/relationships/hyperlink" Target="https://podminky.urs.cz/item/CS_URS_2025_01/HZS2222" TargetMode="External"/><Relationship Id="rId4" Type="http://schemas.openxmlformats.org/officeDocument/2006/relationships/hyperlink" Target="https://podminky.urs.cz/item/CS_URS_2025_01/171201221" TargetMode="External"/><Relationship Id="rId9" Type="http://schemas.openxmlformats.org/officeDocument/2006/relationships/hyperlink" Target="https://podminky.urs.cz/item/CS_URS_2025_01/317998112" TargetMode="External"/><Relationship Id="rId26" Type="http://schemas.openxmlformats.org/officeDocument/2006/relationships/hyperlink" Target="https://podminky.urs.cz/item/CS_URS_2025_01/622211201" TargetMode="External"/><Relationship Id="rId47" Type="http://schemas.openxmlformats.org/officeDocument/2006/relationships/hyperlink" Target="https://podminky.urs.cz/item/CS_URS_2025_01/953943122" TargetMode="External"/><Relationship Id="rId68" Type="http://schemas.openxmlformats.org/officeDocument/2006/relationships/hyperlink" Target="https://podminky.urs.cz/item/CS_URS_2025_01/711493121" TargetMode="External"/><Relationship Id="rId89" Type="http://schemas.openxmlformats.org/officeDocument/2006/relationships/hyperlink" Target="https://podminky.urs.cz/item/CS_URS_2025_01/713131141" TargetMode="External"/><Relationship Id="rId112" Type="http://schemas.openxmlformats.org/officeDocument/2006/relationships/hyperlink" Target="https://podminky.urs.cz/item/CS_URS_2025_01/763211121" TargetMode="External"/><Relationship Id="rId133" Type="http://schemas.openxmlformats.org/officeDocument/2006/relationships/hyperlink" Target="https://podminky.urs.cz/item/CS_URS_2025_01/766691914" TargetMode="External"/><Relationship Id="rId154" Type="http://schemas.openxmlformats.org/officeDocument/2006/relationships/hyperlink" Target="https://podminky.urs.cz/item/CS_URS_2025_01/781495115" TargetMode="External"/><Relationship Id="rId16" Type="http://schemas.openxmlformats.org/officeDocument/2006/relationships/hyperlink" Target="https://podminky.urs.cz/item/CS_URS_2025_01/417388174" TargetMode="External"/><Relationship Id="rId37" Type="http://schemas.openxmlformats.org/officeDocument/2006/relationships/hyperlink" Target="https://podminky.urs.cz/item/CS_URS_2025_01/941111831" TargetMode="External"/><Relationship Id="rId58" Type="http://schemas.openxmlformats.org/officeDocument/2006/relationships/hyperlink" Target="https://podminky.urs.cz/item/CS_URS_2025_01/985311311" TargetMode="External"/><Relationship Id="rId79" Type="http://schemas.openxmlformats.org/officeDocument/2006/relationships/hyperlink" Target="https://podminky.urs.cz/item/CS_URS_2025_01/712363604" TargetMode="External"/><Relationship Id="rId102" Type="http://schemas.openxmlformats.org/officeDocument/2006/relationships/hyperlink" Target="https://podminky.urs.cz/item/CS_URS_2025_01/763131431" TargetMode="External"/><Relationship Id="rId123" Type="http://schemas.openxmlformats.org/officeDocument/2006/relationships/hyperlink" Target="https://podminky.urs.cz/item/CS_URS_2025_01/766660002" TargetMode="External"/><Relationship Id="rId144" Type="http://schemas.openxmlformats.org/officeDocument/2006/relationships/hyperlink" Target="https://podminky.urs.cz/item/CS_URS_2025_01/776121321" TargetMode="External"/><Relationship Id="rId90" Type="http://schemas.openxmlformats.org/officeDocument/2006/relationships/hyperlink" Target="https://podminky.urs.cz/item/CS_URS_2025_01/713141131" TargetMode="External"/><Relationship Id="rId165" Type="http://schemas.openxmlformats.org/officeDocument/2006/relationships/hyperlink" Target="https://podminky.urs.cz/item/CS_URS_2025_01/HZS2232" TargetMode="External"/><Relationship Id="rId27" Type="http://schemas.openxmlformats.org/officeDocument/2006/relationships/hyperlink" Target="https://podminky.urs.cz/item/CS_URS_2025_01/622212051" TargetMode="External"/><Relationship Id="rId48" Type="http://schemas.openxmlformats.org/officeDocument/2006/relationships/hyperlink" Target="https://podminky.urs.cz/item/CS_URS_2025_01/953943211" TargetMode="External"/><Relationship Id="rId69" Type="http://schemas.openxmlformats.org/officeDocument/2006/relationships/hyperlink" Target="https://podminky.urs.cz/item/CS_URS_2025_01/998711202" TargetMode="External"/><Relationship Id="rId113" Type="http://schemas.openxmlformats.org/officeDocument/2006/relationships/hyperlink" Target="https://podminky.urs.cz/item/CS_URS_2025_01/763211124" TargetMode="External"/><Relationship Id="rId134" Type="http://schemas.openxmlformats.org/officeDocument/2006/relationships/hyperlink" Target="https://podminky.urs.cz/item/CS_URS_2025_01/766694116" TargetMode="External"/><Relationship Id="rId80" Type="http://schemas.openxmlformats.org/officeDocument/2006/relationships/hyperlink" Target="https://podminky.urs.cz/item/CS_URS_2025_01/712363673" TargetMode="External"/><Relationship Id="rId155" Type="http://schemas.openxmlformats.org/officeDocument/2006/relationships/hyperlink" Target="https://podminky.urs.cz/item/CS_URS_2025_01/781495185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21210822" TargetMode="External"/><Relationship Id="rId18" Type="http://schemas.openxmlformats.org/officeDocument/2006/relationships/hyperlink" Target="https://podminky.urs.cz/item/CS_URS_2025_01/721273153" TargetMode="External"/><Relationship Id="rId26" Type="http://schemas.openxmlformats.org/officeDocument/2006/relationships/hyperlink" Target="https://podminky.urs.cz/item/CS_URS_2025_01/722190901" TargetMode="External"/><Relationship Id="rId39" Type="http://schemas.openxmlformats.org/officeDocument/2006/relationships/hyperlink" Target="https://podminky.urs.cz/item/CS_URS_2025_01/734261233" TargetMode="External"/><Relationship Id="rId21" Type="http://schemas.openxmlformats.org/officeDocument/2006/relationships/hyperlink" Target="https://podminky.urs.cz/item/CS_URS_2025_01/722131933" TargetMode="External"/><Relationship Id="rId34" Type="http://schemas.openxmlformats.org/officeDocument/2006/relationships/hyperlink" Target="https://podminky.urs.cz/item/CS_URS_2025_01/722234263" TargetMode="External"/><Relationship Id="rId42" Type="http://schemas.openxmlformats.org/officeDocument/2006/relationships/hyperlink" Target="https://podminky.urs.cz/item/CS_URS_2025_01/725119123" TargetMode="External"/><Relationship Id="rId47" Type="http://schemas.openxmlformats.org/officeDocument/2006/relationships/hyperlink" Target="https://podminky.urs.cz/item/CS_URS_2025_01/725245192" TargetMode="External"/><Relationship Id="rId50" Type="http://schemas.openxmlformats.org/officeDocument/2006/relationships/hyperlink" Target="https://podminky.urs.cz/item/CS_URS_2025_01/725539304" TargetMode="External"/><Relationship Id="rId55" Type="http://schemas.openxmlformats.org/officeDocument/2006/relationships/hyperlink" Target="https://podminky.urs.cz/item/CS_URS_2025_01/725821323" TargetMode="External"/><Relationship Id="rId63" Type="http://schemas.openxmlformats.org/officeDocument/2006/relationships/hyperlink" Target="https://podminky.urs.cz/item/CS_URS_2025_01/998726211" TargetMode="External"/><Relationship Id="rId7" Type="http://schemas.openxmlformats.org/officeDocument/2006/relationships/hyperlink" Target="https://podminky.urs.cz/item/CS_URS_2025_01/721174043" TargetMode="External"/><Relationship Id="rId2" Type="http://schemas.openxmlformats.org/officeDocument/2006/relationships/hyperlink" Target="https://podminky.urs.cz/item/CS_URS_2025_01/998713201" TargetMode="External"/><Relationship Id="rId16" Type="http://schemas.openxmlformats.org/officeDocument/2006/relationships/hyperlink" Target="https://podminky.urs.cz/item/CS_URS_2025_01/721226511" TargetMode="External"/><Relationship Id="rId29" Type="http://schemas.openxmlformats.org/officeDocument/2006/relationships/hyperlink" Target="https://podminky.urs.cz/item/CS_URS_2025_01/722231072" TargetMode="External"/><Relationship Id="rId11" Type="http://schemas.openxmlformats.org/officeDocument/2006/relationships/hyperlink" Target="https://podminky.urs.cz/item/CS_URS_2025_01/721194105" TargetMode="External"/><Relationship Id="rId24" Type="http://schemas.openxmlformats.org/officeDocument/2006/relationships/hyperlink" Target="https://podminky.urs.cz/item/CS_URS_2025_01/722174024" TargetMode="External"/><Relationship Id="rId32" Type="http://schemas.openxmlformats.org/officeDocument/2006/relationships/hyperlink" Target="https://podminky.urs.cz/item/CS_URS_2025_01/722232044" TargetMode="External"/><Relationship Id="rId37" Type="http://schemas.openxmlformats.org/officeDocument/2006/relationships/hyperlink" Target="https://podminky.urs.cz/item/CS_URS_2025_01/722290234" TargetMode="External"/><Relationship Id="rId40" Type="http://schemas.openxmlformats.org/officeDocument/2006/relationships/hyperlink" Target="https://podminky.urs.cz/item/CS_URS_2025_01/998722201" TargetMode="External"/><Relationship Id="rId45" Type="http://schemas.openxmlformats.org/officeDocument/2006/relationships/hyperlink" Target="https://podminky.urs.cz/item/CS_URS_2025_01/725241532" TargetMode="External"/><Relationship Id="rId53" Type="http://schemas.openxmlformats.org/officeDocument/2006/relationships/hyperlink" Target="https://podminky.urs.cz/item/CS_URS_2025_01/725821312" TargetMode="External"/><Relationship Id="rId58" Type="http://schemas.openxmlformats.org/officeDocument/2006/relationships/hyperlink" Target="https://podminky.urs.cz/item/CS_URS_2025_01/725980123" TargetMode="External"/><Relationship Id="rId5" Type="http://schemas.openxmlformats.org/officeDocument/2006/relationships/hyperlink" Target="https://podminky.urs.cz/item/CS_URS_2025_01/721174025" TargetMode="External"/><Relationship Id="rId61" Type="http://schemas.openxmlformats.org/officeDocument/2006/relationships/hyperlink" Target="https://podminky.urs.cz/item/CS_URS_2025_01/726131061" TargetMode="External"/><Relationship Id="rId19" Type="http://schemas.openxmlformats.org/officeDocument/2006/relationships/hyperlink" Target="https://podminky.urs.cz/item/CS_URS_2025_01/721290111" TargetMode="External"/><Relationship Id="rId14" Type="http://schemas.openxmlformats.org/officeDocument/2006/relationships/hyperlink" Target="https://podminky.urs.cz/item/CS_URS_2025_01/721212111" TargetMode="External"/><Relationship Id="rId22" Type="http://schemas.openxmlformats.org/officeDocument/2006/relationships/hyperlink" Target="https://podminky.urs.cz/item/CS_URS_2025_01/722174022" TargetMode="External"/><Relationship Id="rId27" Type="http://schemas.openxmlformats.org/officeDocument/2006/relationships/hyperlink" Target="https://podminky.urs.cz/item/CS_URS_2025_01/722220111" TargetMode="External"/><Relationship Id="rId30" Type="http://schemas.openxmlformats.org/officeDocument/2006/relationships/hyperlink" Target="https://podminky.urs.cz/item/CS_URS_2025_01/722231142" TargetMode="External"/><Relationship Id="rId35" Type="http://schemas.openxmlformats.org/officeDocument/2006/relationships/hyperlink" Target="https://podminky.urs.cz/item/CS_URS_2025_01/722250143" TargetMode="External"/><Relationship Id="rId43" Type="http://schemas.openxmlformats.org/officeDocument/2006/relationships/hyperlink" Target="https://podminky.urs.cz/item/CS_URS_2025_01/725211601" TargetMode="External"/><Relationship Id="rId48" Type="http://schemas.openxmlformats.org/officeDocument/2006/relationships/hyperlink" Target="https://podminky.urs.cz/item/CS_URS_2025_01/725311131" TargetMode="External"/><Relationship Id="rId56" Type="http://schemas.openxmlformats.org/officeDocument/2006/relationships/hyperlink" Target="https://podminky.urs.cz/item/CS_URS_2025_01/725822652" TargetMode="External"/><Relationship Id="rId64" Type="http://schemas.openxmlformats.org/officeDocument/2006/relationships/drawing" Target="../drawings/drawing3.xml"/><Relationship Id="rId8" Type="http://schemas.openxmlformats.org/officeDocument/2006/relationships/hyperlink" Target="https://podminky.urs.cz/item/CS_URS_2025_01/721174044" TargetMode="External"/><Relationship Id="rId51" Type="http://schemas.openxmlformats.org/officeDocument/2006/relationships/hyperlink" Target="https://podminky.urs.cz/item/CS_URS_2025_01/725812215" TargetMode="External"/><Relationship Id="rId3" Type="http://schemas.openxmlformats.org/officeDocument/2006/relationships/hyperlink" Target="https://podminky.urs.cz/item/CS_URS_2025_01/721171907" TargetMode="External"/><Relationship Id="rId12" Type="http://schemas.openxmlformats.org/officeDocument/2006/relationships/hyperlink" Target="https://podminky.urs.cz/item/CS_URS_2025_01/721194109" TargetMode="External"/><Relationship Id="rId17" Type="http://schemas.openxmlformats.org/officeDocument/2006/relationships/hyperlink" Target="https://podminky.urs.cz/item/CS_URS_2025_01/721233212" TargetMode="External"/><Relationship Id="rId25" Type="http://schemas.openxmlformats.org/officeDocument/2006/relationships/hyperlink" Target="https://podminky.urs.cz/item/CS_URS_2025_01/722190401" TargetMode="External"/><Relationship Id="rId33" Type="http://schemas.openxmlformats.org/officeDocument/2006/relationships/hyperlink" Target="https://podminky.urs.cz/item/CS_URS_2025_01/722232045" TargetMode="External"/><Relationship Id="rId38" Type="http://schemas.openxmlformats.org/officeDocument/2006/relationships/hyperlink" Target="https://podminky.urs.cz/item/CS_URS_2025_01/732421201" TargetMode="External"/><Relationship Id="rId46" Type="http://schemas.openxmlformats.org/officeDocument/2006/relationships/hyperlink" Target="https://podminky.urs.cz/item/CS_URS_2025_01/725245162" TargetMode="External"/><Relationship Id="rId59" Type="http://schemas.openxmlformats.org/officeDocument/2006/relationships/hyperlink" Target="https://podminky.urs.cz/item/CS_URS_2025_01/998725201" TargetMode="External"/><Relationship Id="rId20" Type="http://schemas.openxmlformats.org/officeDocument/2006/relationships/hyperlink" Target="https://podminky.urs.cz/item/CS_URS_2025_01/998721201" TargetMode="External"/><Relationship Id="rId41" Type="http://schemas.openxmlformats.org/officeDocument/2006/relationships/hyperlink" Target="https://podminky.urs.cz/item/CS_URS_2025_01/725112022" TargetMode="External"/><Relationship Id="rId54" Type="http://schemas.openxmlformats.org/officeDocument/2006/relationships/hyperlink" Target="https://podminky.urs.cz/item/CS_URS_2025_01/725821315" TargetMode="External"/><Relationship Id="rId62" Type="http://schemas.openxmlformats.org/officeDocument/2006/relationships/hyperlink" Target="https://podminky.urs.cz/item/CS_URS_2025_01/726191011" TargetMode="External"/><Relationship Id="rId1" Type="http://schemas.openxmlformats.org/officeDocument/2006/relationships/hyperlink" Target="https://podminky.urs.cz/item/CS_URS_2025_01/713463121" TargetMode="External"/><Relationship Id="rId6" Type="http://schemas.openxmlformats.org/officeDocument/2006/relationships/hyperlink" Target="https://podminky.urs.cz/item/CS_URS_2025_01/721174042" TargetMode="External"/><Relationship Id="rId15" Type="http://schemas.openxmlformats.org/officeDocument/2006/relationships/hyperlink" Target="https://podminky.urs.cz/item/CS_URS_2025_01/721226511" TargetMode="External"/><Relationship Id="rId23" Type="http://schemas.openxmlformats.org/officeDocument/2006/relationships/hyperlink" Target="https://podminky.urs.cz/item/CS_URS_2025_01/722174023" TargetMode="External"/><Relationship Id="rId28" Type="http://schemas.openxmlformats.org/officeDocument/2006/relationships/hyperlink" Target="https://podminky.urs.cz/item/CS_URS_2025_01/722220121" TargetMode="External"/><Relationship Id="rId36" Type="http://schemas.openxmlformats.org/officeDocument/2006/relationships/hyperlink" Target="https://podminky.urs.cz/item/CS_URS_2025_01/722290226" TargetMode="External"/><Relationship Id="rId49" Type="http://schemas.openxmlformats.org/officeDocument/2006/relationships/hyperlink" Target="https://podminky.urs.cz/item/CS_URS_2025_01/725331111" TargetMode="External"/><Relationship Id="rId57" Type="http://schemas.openxmlformats.org/officeDocument/2006/relationships/hyperlink" Target="https://podminky.urs.cz/item/CS_URS_2025_01/725841312" TargetMode="External"/><Relationship Id="rId10" Type="http://schemas.openxmlformats.org/officeDocument/2006/relationships/hyperlink" Target="https://podminky.urs.cz/item/CS_URS_2025_01/721194104" TargetMode="External"/><Relationship Id="rId31" Type="http://schemas.openxmlformats.org/officeDocument/2006/relationships/hyperlink" Target="https://podminky.urs.cz/item/CS_URS_2025_01/722232043" TargetMode="External"/><Relationship Id="rId44" Type="http://schemas.openxmlformats.org/officeDocument/2006/relationships/hyperlink" Target="https://podminky.urs.cz/item/CS_URS_2025_01/725211603" TargetMode="External"/><Relationship Id="rId52" Type="http://schemas.openxmlformats.org/officeDocument/2006/relationships/hyperlink" Target="https://podminky.urs.cz/item/CS_URS_2025_01/725813112" TargetMode="External"/><Relationship Id="rId60" Type="http://schemas.openxmlformats.org/officeDocument/2006/relationships/hyperlink" Target="https://podminky.urs.cz/item/CS_URS_2025_01/726131041" TargetMode="External"/><Relationship Id="rId4" Type="http://schemas.openxmlformats.org/officeDocument/2006/relationships/hyperlink" Target="https://podminky.urs.cz/item/CS_URS_2025_01/721171915" TargetMode="External"/><Relationship Id="rId9" Type="http://schemas.openxmlformats.org/officeDocument/2006/relationships/hyperlink" Target="https://podminky.urs.cz/item/CS_URS_2025_01/721174055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41122031" TargetMode="External"/><Relationship Id="rId18" Type="http://schemas.openxmlformats.org/officeDocument/2006/relationships/hyperlink" Target="https://podminky.urs.cz/item/CS_URS_2025_01/741124733" TargetMode="External"/><Relationship Id="rId26" Type="http://schemas.openxmlformats.org/officeDocument/2006/relationships/hyperlink" Target="https://podminky.urs.cz/item/CS_URS_2025_01/741132134" TargetMode="External"/><Relationship Id="rId39" Type="http://schemas.openxmlformats.org/officeDocument/2006/relationships/hyperlink" Target="https://podminky.urs.cz/item/CS_URS_2025_01/741112000" TargetMode="External"/><Relationship Id="rId21" Type="http://schemas.openxmlformats.org/officeDocument/2006/relationships/hyperlink" Target="https://podminky.urs.cz/item/CS_URS_2025_01/741450001" TargetMode="External"/><Relationship Id="rId34" Type="http://schemas.openxmlformats.org/officeDocument/2006/relationships/hyperlink" Target="https://podminky.urs.cz/item/CS_URS_2025_01/741310301" TargetMode="External"/><Relationship Id="rId42" Type="http://schemas.openxmlformats.org/officeDocument/2006/relationships/hyperlink" Target="https://podminky.urs.cz/item/CS_URS_2025_01/741311004" TargetMode="External"/><Relationship Id="rId47" Type="http://schemas.openxmlformats.org/officeDocument/2006/relationships/hyperlink" Target="https://podminky.urs.cz/item/CS_URS_2025_01/741430011" TargetMode="External"/><Relationship Id="rId50" Type="http://schemas.openxmlformats.org/officeDocument/2006/relationships/hyperlink" Target="https://podminky.urs.cz/item/CS_URS_2025_01/8%20-%203" TargetMode="External"/><Relationship Id="rId55" Type="http://schemas.openxmlformats.org/officeDocument/2006/relationships/drawing" Target="../drawings/drawing4.xml"/><Relationship Id="rId7" Type="http://schemas.openxmlformats.org/officeDocument/2006/relationships/hyperlink" Target="https://podminky.urs.cz/item/CS_URS_2025_01/742210161" TargetMode="External"/><Relationship Id="rId2" Type="http://schemas.openxmlformats.org/officeDocument/2006/relationships/hyperlink" Target="https://podminky.urs.cz/item/CS_URS_2025_01/741811012" TargetMode="External"/><Relationship Id="rId16" Type="http://schemas.openxmlformats.org/officeDocument/2006/relationships/hyperlink" Target="https://podminky.urs.cz/item/CS_URS_2025_01/742121001" TargetMode="External"/><Relationship Id="rId29" Type="http://schemas.openxmlformats.org/officeDocument/2006/relationships/hyperlink" Target="https://podminky.urs.cz/item/CS_URS_2025_01/741130004" TargetMode="External"/><Relationship Id="rId11" Type="http://schemas.openxmlformats.org/officeDocument/2006/relationships/hyperlink" Target="https://podminky.urs.cz/item/CS_URS_2025_01/741122023" TargetMode="External"/><Relationship Id="rId24" Type="http://schemas.openxmlformats.org/officeDocument/2006/relationships/hyperlink" Target="https://podminky.urs.cz/item/CS_URS_2025_01/741372073" TargetMode="External"/><Relationship Id="rId32" Type="http://schemas.openxmlformats.org/officeDocument/2006/relationships/hyperlink" Target="https://podminky.urs.cz/item/CS_URS_2025_01/741310263" TargetMode="External"/><Relationship Id="rId37" Type="http://schemas.openxmlformats.org/officeDocument/2006/relationships/hyperlink" Target="https://podminky.urs.cz/item/CS_URS_2025_01/742330044" TargetMode="External"/><Relationship Id="rId40" Type="http://schemas.openxmlformats.org/officeDocument/2006/relationships/hyperlink" Target="https://podminky.urs.cz/item/CS_URS_2025_01/741112001" TargetMode="External"/><Relationship Id="rId45" Type="http://schemas.openxmlformats.org/officeDocument/2006/relationships/hyperlink" Target="https://podminky.urs.cz/item/CS_URS_2025_01/741420022" TargetMode="External"/><Relationship Id="rId53" Type="http://schemas.openxmlformats.org/officeDocument/2006/relationships/hyperlink" Target="https://podminky.urs.cz/item/CS_URS_2025_01/8%20-%207" TargetMode="External"/><Relationship Id="rId5" Type="http://schemas.openxmlformats.org/officeDocument/2006/relationships/hyperlink" Target="https://podminky.urs.cz/item/CS_URS_2025_01/742310006" TargetMode="External"/><Relationship Id="rId10" Type="http://schemas.openxmlformats.org/officeDocument/2006/relationships/hyperlink" Target="https://podminky.urs.cz/item/CS_URS_2025_01/742110041" TargetMode="External"/><Relationship Id="rId19" Type="http://schemas.openxmlformats.org/officeDocument/2006/relationships/hyperlink" Target="https://podminky.urs.cz/item/CS_URS_2025_01/741120001" TargetMode="External"/><Relationship Id="rId31" Type="http://schemas.openxmlformats.org/officeDocument/2006/relationships/hyperlink" Target="https://podminky.urs.cz/item/CS_URS_2025_01/741310233" TargetMode="External"/><Relationship Id="rId44" Type="http://schemas.openxmlformats.org/officeDocument/2006/relationships/hyperlink" Target="https://podminky.urs.cz/item/CS_URS_2025_01/741420021" TargetMode="External"/><Relationship Id="rId52" Type="http://schemas.openxmlformats.org/officeDocument/2006/relationships/hyperlink" Target="https://podminky.urs.cz/item/CS_URS_2025_01/8%20-%205" TargetMode="External"/><Relationship Id="rId4" Type="http://schemas.openxmlformats.org/officeDocument/2006/relationships/hyperlink" Target="https://podminky.urs.cz/item/CS_URS_2025_01/741811002" TargetMode="External"/><Relationship Id="rId9" Type="http://schemas.openxmlformats.org/officeDocument/2006/relationships/hyperlink" Target="https://podminky.urs.cz/item/CS_URS_2025_01/742110041" TargetMode="External"/><Relationship Id="rId14" Type="http://schemas.openxmlformats.org/officeDocument/2006/relationships/hyperlink" Target="https://podminky.urs.cz/item/CS_URS_2025_01/741122016" TargetMode="External"/><Relationship Id="rId22" Type="http://schemas.openxmlformats.org/officeDocument/2006/relationships/hyperlink" Target="https://podminky.urs.cz/item/CS_URS_2025_01/741420031" TargetMode="External"/><Relationship Id="rId27" Type="http://schemas.openxmlformats.org/officeDocument/2006/relationships/hyperlink" Target="https://podminky.urs.cz/item/CS_URS_2025_01/741130145" TargetMode="External"/><Relationship Id="rId30" Type="http://schemas.openxmlformats.org/officeDocument/2006/relationships/hyperlink" Target="https://podminky.urs.cz/item/CS_URS_2025_01/741310201" TargetMode="External"/><Relationship Id="rId35" Type="http://schemas.openxmlformats.org/officeDocument/2006/relationships/hyperlink" Target="https://podminky.urs.cz/item/CS_URS_2025_01/741310302" TargetMode="External"/><Relationship Id="rId43" Type="http://schemas.openxmlformats.org/officeDocument/2006/relationships/hyperlink" Target="https://podminky.urs.cz/item/CS_URS_2025_01/741420001" TargetMode="External"/><Relationship Id="rId48" Type="http://schemas.openxmlformats.org/officeDocument/2006/relationships/hyperlink" Target="https://podminky.urs.cz/item/CS_URS_2025_01/8%20-%201" TargetMode="External"/><Relationship Id="rId8" Type="http://schemas.openxmlformats.org/officeDocument/2006/relationships/hyperlink" Target="https://podminky.urs.cz/item/CS_URS_2025_01/742110002" TargetMode="External"/><Relationship Id="rId51" Type="http://schemas.openxmlformats.org/officeDocument/2006/relationships/hyperlink" Target="https://podminky.urs.cz/item/CS_URS_2025_01/8%20-%204" TargetMode="External"/><Relationship Id="rId3" Type="http://schemas.openxmlformats.org/officeDocument/2006/relationships/hyperlink" Target="https://podminky.urs.cz/item/CS_URS_2025_01/741811001" TargetMode="External"/><Relationship Id="rId12" Type="http://schemas.openxmlformats.org/officeDocument/2006/relationships/hyperlink" Target="https://podminky.urs.cz/item/CS_URS_2025_01/741122031" TargetMode="External"/><Relationship Id="rId17" Type="http://schemas.openxmlformats.org/officeDocument/2006/relationships/hyperlink" Target="https://podminky.urs.cz/item/CS_URS_2025_01/742124002" TargetMode="External"/><Relationship Id="rId25" Type="http://schemas.openxmlformats.org/officeDocument/2006/relationships/hyperlink" Target="https://podminky.urs.cz/item/CS_URS_2025_01/741372079" TargetMode="External"/><Relationship Id="rId33" Type="http://schemas.openxmlformats.org/officeDocument/2006/relationships/hyperlink" Target="https://podminky.urs.cz/item/CS_URS_2025_01/741310211" TargetMode="External"/><Relationship Id="rId38" Type="http://schemas.openxmlformats.org/officeDocument/2006/relationships/hyperlink" Target="https://podminky.urs.cz/item/CS_URS_2025_01/741112001" TargetMode="External"/><Relationship Id="rId46" Type="http://schemas.openxmlformats.org/officeDocument/2006/relationships/hyperlink" Target="https://podminky.urs.cz/item/CS_URS_2025_01/741420083" TargetMode="External"/><Relationship Id="rId20" Type="http://schemas.openxmlformats.org/officeDocument/2006/relationships/hyperlink" Target="https://podminky.urs.cz/item/CS_URS_2025_01/741120001" TargetMode="External"/><Relationship Id="rId41" Type="http://schemas.openxmlformats.org/officeDocument/2006/relationships/hyperlink" Target="https://podminky.urs.cz/item/CS_URS_2025_01/741112003" TargetMode="External"/><Relationship Id="rId54" Type="http://schemas.openxmlformats.org/officeDocument/2006/relationships/hyperlink" Target="https://podminky.urs.cz/item/CS_URS_2025_01/8%20-%208" TargetMode="External"/><Relationship Id="rId1" Type="http://schemas.openxmlformats.org/officeDocument/2006/relationships/hyperlink" Target="https://podminky.urs.cz/item/CS_URS_2025_01/741811000" TargetMode="External"/><Relationship Id="rId6" Type="http://schemas.openxmlformats.org/officeDocument/2006/relationships/hyperlink" Target="https://podminky.urs.cz/item/CS_URS_2025_01/Pol101" TargetMode="External"/><Relationship Id="rId15" Type="http://schemas.openxmlformats.org/officeDocument/2006/relationships/hyperlink" Target="https://podminky.urs.cz/item/CS_URS_2025_01/741122015" TargetMode="External"/><Relationship Id="rId23" Type="http://schemas.openxmlformats.org/officeDocument/2006/relationships/hyperlink" Target="https://podminky.urs.cz/item/CS_URS_2025_01/741372074" TargetMode="External"/><Relationship Id="rId28" Type="http://schemas.openxmlformats.org/officeDocument/2006/relationships/hyperlink" Target="https://podminky.urs.cz/item/CS_URS_2025_01/741130001" TargetMode="External"/><Relationship Id="rId36" Type="http://schemas.openxmlformats.org/officeDocument/2006/relationships/hyperlink" Target="https://podminky.urs.cz/item/CS_URS_2025_01/741313006" TargetMode="External"/><Relationship Id="rId49" Type="http://schemas.openxmlformats.org/officeDocument/2006/relationships/hyperlink" Target="https://podminky.urs.cz/item/CS_URS_2025_01/8%20-%202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734211119" TargetMode="External"/><Relationship Id="rId18" Type="http://schemas.openxmlformats.org/officeDocument/2006/relationships/hyperlink" Target="https://podminky.urs.cz/item/CS_URS_2025_01/734291255" TargetMode="External"/><Relationship Id="rId26" Type="http://schemas.openxmlformats.org/officeDocument/2006/relationships/hyperlink" Target="https://podminky.urs.cz/item/CS_URS_2025_01/735152673" TargetMode="External"/><Relationship Id="rId39" Type="http://schemas.openxmlformats.org/officeDocument/2006/relationships/hyperlink" Target="https://podminky.urs.cz/item/CS_URS_2025_01/998751101" TargetMode="External"/><Relationship Id="rId21" Type="http://schemas.openxmlformats.org/officeDocument/2006/relationships/hyperlink" Target="https://podminky.urs.cz/item/CS_URS_2025_01/734295022" TargetMode="External"/><Relationship Id="rId34" Type="http://schemas.openxmlformats.org/officeDocument/2006/relationships/hyperlink" Target="https://podminky.urs.cz/item/CS_URS_2025_01/751721112" TargetMode="External"/><Relationship Id="rId42" Type="http://schemas.openxmlformats.org/officeDocument/2006/relationships/hyperlink" Target="https://podminky.urs.cz/item/CS_URS_2025_01/O03" TargetMode="External"/><Relationship Id="rId7" Type="http://schemas.openxmlformats.org/officeDocument/2006/relationships/hyperlink" Target="https://podminky.urs.cz/item/CS_URS_2025_01/733223300" TargetMode="External"/><Relationship Id="rId2" Type="http://schemas.openxmlformats.org/officeDocument/2006/relationships/hyperlink" Target="https://podminky.urs.cz/item/CS_URS_2025_01/998732122" TargetMode="External"/><Relationship Id="rId16" Type="http://schemas.openxmlformats.org/officeDocument/2006/relationships/hyperlink" Target="https://podminky.urs.cz/item/CS_URS_2025_01/734221682" TargetMode="External"/><Relationship Id="rId29" Type="http://schemas.openxmlformats.org/officeDocument/2006/relationships/hyperlink" Target="https://podminky.urs.cz/item/CS_URS_2025_01/998735122" TargetMode="External"/><Relationship Id="rId1" Type="http://schemas.openxmlformats.org/officeDocument/2006/relationships/hyperlink" Target="https://podminky.urs.cz/item/CS_URS_2025_01/732421203" TargetMode="External"/><Relationship Id="rId6" Type="http://schemas.openxmlformats.org/officeDocument/2006/relationships/hyperlink" Target="https://podminky.urs.cz/item/CS_URS_2025_01/733222304" TargetMode="External"/><Relationship Id="rId11" Type="http://schemas.openxmlformats.org/officeDocument/2006/relationships/hyperlink" Target="https://podminky.urs.cz/item/CS_URS_2025_01/733811241" TargetMode="External"/><Relationship Id="rId24" Type="http://schemas.openxmlformats.org/officeDocument/2006/relationships/hyperlink" Target="https://podminky.urs.cz/item/CS_URS_2025_01/735152637" TargetMode="External"/><Relationship Id="rId32" Type="http://schemas.openxmlformats.org/officeDocument/2006/relationships/hyperlink" Target="https://podminky.urs.cz/item/CS_URS_2025_01/751711111" TargetMode="External"/><Relationship Id="rId37" Type="http://schemas.openxmlformats.org/officeDocument/2006/relationships/hyperlink" Target="https://podminky.urs.cz/item/CS_URS_2025_01/751792006" TargetMode="External"/><Relationship Id="rId40" Type="http://schemas.openxmlformats.org/officeDocument/2006/relationships/hyperlink" Target="https://podminky.urs.cz/item/CS_URS_2025_01/O01" TargetMode="External"/><Relationship Id="rId45" Type="http://schemas.openxmlformats.org/officeDocument/2006/relationships/hyperlink" Target="https://podminky.urs.cz/item/CS_URS_2025_01/O06" TargetMode="External"/><Relationship Id="rId5" Type="http://schemas.openxmlformats.org/officeDocument/2006/relationships/hyperlink" Target="https://podminky.urs.cz/item/CS_URS_2025_01/733222303" TargetMode="External"/><Relationship Id="rId15" Type="http://schemas.openxmlformats.org/officeDocument/2006/relationships/hyperlink" Target="https://podminky.urs.cz/item/CS_URS_2025_01/734261734" TargetMode="External"/><Relationship Id="rId23" Type="http://schemas.openxmlformats.org/officeDocument/2006/relationships/hyperlink" Target="https://podminky.urs.cz/item/CS_URS_2025_01/735152551" TargetMode="External"/><Relationship Id="rId28" Type="http://schemas.openxmlformats.org/officeDocument/2006/relationships/hyperlink" Target="https://podminky.urs.cz/item/CS_URS_2025_01/735152675" TargetMode="External"/><Relationship Id="rId36" Type="http://schemas.openxmlformats.org/officeDocument/2006/relationships/hyperlink" Target="https://podminky.urs.cz/item/CS_URS_2025_01/751791121" TargetMode="External"/><Relationship Id="rId10" Type="http://schemas.openxmlformats.org/officeDocument/2006/relationships/hyperlink" Target="https://podminky.urs.cz/item/CS_URS_2025_01/998733122" TargetMode="External"/><Relationship Id="rId19" Type="http://schemas.openxmlformats.org/officeDocument/2006/relationships/hyperlink" Target="https://podminky.urs.cz/item/CS_URS_2025_01/734292715" TargetMode="External"/><Relationship Id="rId31" Type="http://schemas.openxmlformats.org/officeDocument/2006/relationships/hyperlink" Target="https://podminky.urs.cz/item/CS_URS_2025_01/736111136" TargetMode="External"/><Relationship Id="rId44" Type="http://schemas.openxmlformats.org/officeDocument/2006/relationships/hyperlink" Target="https://podminky.urs.cz/item/CS_URS_2025_01/O05" TargetMode="External"/><Relationship Id="rId4" Type="http://schemas.openxmlformats.org/officeDocument/2006/relationships/hyperlink" Target="https://podminky.urs.cz/item/CS_URS_2025_01/733222302" TargetMode="External"/><Relationship Id="rId9" Type="http://schemas.openxmlformats.org/officeDocument/2006/relationships/hyperlink" Target="https://podminky.urs.cz/item/CS_URS_2025_01/733291101" TargetMode="External"/><Relationship Id="rId14" Type="http://schemas.openxmlformats.org/officeDocument/2006/relationships/hyperlink" Target="https://podminky.urs.cz/item/CS_URS_2025_01/734242414" TargetMode="External"/><Relationship Id="rId22" Type="http://schemas.openxmlformats.org/officeDocument/2006/relationships/hyperlink" Target="https://podminky.urs.cz/item/CS_URS_2025_01/734295265" TargetMode="External"/><Relationship Id="rId27" Type="http://schemas.openxmlformats.org/officeDocument/2006/relationships/hyperlink" Target="https://podminky.urs.cz/item/CS_URS_2025_01/735152674" TargetMode="External"/><Relationship Id="rId30" Type="http://schemas.openxmlformats.org/officeDocument/2006/relationships/hyperlink" Target="https://podminky.urs.cz/item/CS_URS_2025_01/736111033" TargetMode="External"/><Relationship Id="rId35" Type="http://schemas.openxmlformats.org/officeDocument/2006/relationships/hyperlink" Target="https://podminky.urs.cz/item/CS_URS_2025_01/42952016" TargetMode="External"/><Relationship Id="rId43" Type="http://schemas.openxmlformats.org/officeDocument/2006/relationships/hyperlink" Target="https://podminky.urs.cz/item/CS_URS_2025_01/O04" TargetMode="External"/><Relationship Id="rId8" Type="http://schemas.openxmlformats.org/officeDocument/2006/relationships/hyperlink" Target="https://podminky.urs.cz/item/CS_URS_2025_01/733224222" TargetMode="External"/><Relationship Id="rId3" Type="http://schemas.openxmlformats.org/officeDocument/2006/relationships/hyperlink" Target="https://podminky.urs.cz/item/CS_URS_2025_01/733191928" TargetMode="External"/><Relationship Id="rId12" Type="http://schemas.openxmlformats.org/officeDocument/2006/relationships/hyperlink" Target="https://podminky.urs.cz/item/CS_URS_2025_01/733811242" TargetMode="External"/><Relationship Id="rId17" Type="http://schemas.openxmlformats.org/officeDocument/2006/relationships/hyperlink" Target="https://podminky.urs.cz/item/CS_URS_2025_01/734291123" TargetMode="External"/><Relationship Id="rId25" Type="http://schemas.openxmlformats.org/officeDocument/2006/relationships/hyperlink" Target="https://podminky.urs.cz/item/CS_URS_2025_01/735152671" TargetMode="External"/><Relationship Id="rId33" Type="http://schemas.openxmlformats.org/officeDocument/2006/relationships/hyperlink" Target="https://podminky.urs.cz/item/CS_URS_2025_01/42952001" TargetMode="External"/><Relationship Id="rId38" Type="http://schemas.openxmlformats.org/officeDocument/2006/relationships/hyperlink" Target="https://podminky.urs.cz/item/CS_URS_2025_01/751793010.R" TargetMode="External"/><Relationship Id="rId46" Type="http://schemas.openxmlformats.org/officeDocument/2006/relationships/drawing" Target="../drawings/drawing5.xml"/><Relationship Id="rId20" Type="http://schemas.openxmlformats.org/officeDocument/2006/relationships/hyperlink" Target="https://podminky.urs.cz/item/CS_URS_2025_01/998734122" TargetMode="External"/><Relationship Id="rId41" Type="http://schemas.openxmlformats.org/officeDocument/2006/relationships/hyperlink" Target="https://podminky.urs.cz/item/CS_URS_2025_01/O02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997013212" TargetMode="External"/><Relationship Id="rId18" Type="http://schemas.openxmlformats.org/officeDocument/2006/relationships/hyperlink" Target="https://podminky.urs.cz/item/CS_URS_2025_01/762343811" TargetMode="External"/><Relationship Id="rId26" Type="http://schemas.openxmlformats.org/officeDocument/2006/relationships/hyperlink" Target="https://podminky.urs.cz/item/CS_URS_2025_01/767893116" TargetMode="External"/><Relationship Id="rId3" Type="http://schemas.openxmlformats.org/officeDocument/2006/relationships/hyperlink" Target="https://podminky.urs.cz/item/CS_URS_2025_01/619996147" TargetMode="External"/><Relationship Id="rId21" Type="http://schemas.openxmlformats.org/officeDocument/2006/relationships/hyperlink" Target="https://podminky.urs.cz/item/CS_URS_2025_01/767211312" TargetMode="External"/><Relationship Id="rId34" Type="http://schemas.openxmlformats.org/officeDocument/2006/relationships/hyperlink" Target="https://podminky.urs.cz/item/CS_URS_2025_01/783347101" TargetMode="External"/><Relationship Id="rId7" Type="http://schemas.openxmlformats.org/officeDocument/2006/relationships/hyperlink" Target="https://podminky.urs.cz/item/CS_URS_2025_01/946112216" TargetMode="External"/><Relationship Id="rId12" Type="http://schemas.openxmlformats.org/officeDocument/2006/relationships/hyperlink" Target="https://podminky.urs.cz/item/CS_URS_2025_01/978071621" TargetMode="External"/><Relationship Id="rId17" Type="http://schemas.openxmlformats.org/officeDocument/2006/relationships/hyperlink" Target="https://podminky.urs.cz/item/CS_URS_2025_01/998018002" TargetMode="External"/><Relationship Id="rId25" Type="http://schemas.openxmlformats.org/officeDocument/2006/relationships/hyperlink" Target="https://podminky.urs.cz/item/CS_URS_2025_01/767590124" TargetMode="External"/><Relationship Id="rId33" Type="http://schemas.openxmlformats.org/officeDocument/2006/relationships/hyperlink" Target="https://podminky.urs.cz/item/CS_URS_2025_01/783344101" TargetMode="External"/><Relationship Id="rId2" Type="http://schemas.openxmlformats.org/officeDocument/2006/relationships/hyperlink" Target="https://podminky.urs.cz/item/CS_URS_2025_01/389381001" TargetMode="External"/><Relationship Id="rId16" Type="http://schemas.openxmlformats.org/officeDocument/2006/relationships/hyperlink" Target="https://podminky.urs.cz/item/CS_URS_2025_01/997013631" TargetMode="External"/><Relationship Id="rId20" Type="http://schemas.openxmlformats.org/officeDocument/2006/relationships/hyperlink" Target="https://podminky.urs.cz/item/CS_URS_2025_01/763111811" TargetMode="External"/><Relationship Id="rId29" Type="http://schemas.openxmlformats.org/officeDocument/2006/relationships/hyperlink" Target="https://podminky.urs.cz/item/CS_URS_2025_01/767996802" TargetMode="External"/><Relationship Id="rId1" Type="http://schemas.openxmlformats.org/officeDocument/2006/relationships/hyperlink" Target="https://podminky.urs.cz/item/CS_URS_2025_01/342151112" TargetMode="External"/><Relationship Id="rId6" Type="http://schemas.openxmlformats.org/officeDocument/2006/relationships/hyperlink" Target="https://podminky.urs.cz/item/CS_URS_2025_01/946112116" TargetMode="External"/><Relationship Id="rId11" Type="http://schemas.openxmlformats.org/officeDocument/2006/relationships/hyperlink" Target="https://podminky.urs.cz/item/CS_URS_2025_01/944511811" TargetMode="External"/><Relationship Id="rId24" Type="http://schemas.openxmlformats.org/officeDocument/2006/relationships/hyperlink" Target="https://podminky.urs.cz/item/CS_URS_2025_01/767581801" TargetMode="External"/><Relationship Id="rId32" Type="http://schemas.openxmlformats.org/officeDocument/2006/relationships/hyperlink" Target="https://podminky.urs.cz/item/CS_URS_2025_01/998767212" TargetMode="External"/><Relationship Id="rId5" Type="http://schemas.openxmlformats.org/officeDocument/2006/relationships/hyperlink" Target="https://podminky.urs.cz/item/CS_URS_2025_01/966072121" TargetMode="External"/><Relationship Id="rId15" Type="http://schemas.openxmlformats.org/officeDocument/2006/relationships/hyperlink" Target="https://podminky.urs.cz/item/CS_URS_2025_01/997013509" TargetMode="External"/><Relationship Id="rId23" Type="http://schemas.openxmlformats.org/officeDocument/2006/relationships/hyperlink" Target="https://podminky.urs.cz/item/CS_URS_2025_01/767584153" TargetMode="External"/><Relationship Id="rId28" Type="http://schemas.openxmlformats.org/officeDocument/2006/relationships/hyperlink" Target="https://podminky.urs.cz/item/CS_URS_2025_01/767995115" TargetMode="External"/><Relationship Id="rId36" Type="http://schemas.openxmlformats.org/officeDocument/2006/relationships/drawing" Target="../drawings/drawing6.xml"/><Relationship Id="rId10" Type="http://schemas.openxmlformats.org/officeDocument/2006/relationships/hyperlink" Target="https://podminky.urs.cz/item/CS_URS_2025_01/944511211" TargetMode="External"/><Relationship Id="rId19" Type="http://schemas.openxmlformats.org/officeDocument/2006/relationships/hyperlink" Target="https://podminky.urs.cz/item/CS_URS_2025_01/764002841" TargetMode="External"/><Relationship Id="rId31" Type="http://schemas.openxmlformats.org/officeDocument/2006/relationships/hyperlink" Target="https://podminky.urs.cz/item/CS_URS_2025_01/764001114" TargetMode="External"/><Relationship Id="rId4" Type="http://schemas.openxmlformats.org/officeDocument/2006/relationships/hyperlink" Target="https://podminky.urs.cz/item/CS_URS_2025_01/619996145" TargetMode="External"/><Relationship Id="rId9" Type="http://schemas.openxmlformats.org/officeDocument/2006/relationships/hyperlink" Target="https://podminky.urs.cz/item/CS_URS_2025_01/944511111" TargetMode="External"/><Relationship Id="rId14" Type="http://schemas.openxmlformats.org/officeDocument/2006/relationships/hyperlink" Target="https://podminky.urs.cz/item/CS_URS_2025_01/997013501" TargetMode="External"/><Relationship Id="rId22" Type="http://schemas.openxmlformats.org/officeDocument/2006/relationships/hyperlink" Target="https://podminky.urs.cz/item/CS_URS_2025_01/767223212" TargetMode="External"/><Relationship Id="rId27" Type="http://schemas.openxmlformats.org/officeDocument/2006/relationships/hyperlink" Target="https://podminky.urs.cz/item/CS_URS_2025_01/767995114" TargetMode="External"/><Relationship Id="rId30" Type="http://schemas.openxmlformats.org/officeDocument/2006/relationships/hyperlink" Target="https://podminky.urs.cz/item/CS_URS_2025_01/767995117" TargetMode="External"/><Relationship Id="rId35" Type="http://schemas.openxmlformats.org/officeDocument/2006/relationships/hyperlink" Target="https://podminky.urs.cz/item/CS_URS_2025_01/HZS4212" TargetMode="External"/><Relationship Id="rId8" Type="http://schemas.openxmlformats.org/officeDocument/2006/relationships/hyperlink" Target="https://podminky.urs.cz/item/CS_URS_2025_01/946112816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61044111" TargetMode="External"/><Relationship Id="rId13" Type="http://schemas.openxmlformats.org/officeDocument/2006/relationships/hyperlink" Target="https://podminky.urs.cz/item/CS_URS_2025_01/997221861" TargetMode="External"/><Relationship Id="rId3" Type="http://schemas.openxmlformats.org/officeDocument/2006/relationships/hyperlink" Target="https://podminky.urs.cz/item/CS_URS_2025_01/272361321" TargetMode="External"/><Relationship Id="rId7" Type="http://schemas.openxmlformats.org/officeDocument/2006/relationships/hyperlink" Target="https://podminky.urs.cz/item/CS_URS_2025_01/596211110" TargetMode="External"/><Relationship Id="rId12" Type="http://schemas.openxmlformats.org/officeDocument/2006/relationships/hyperlink" Target="https://podminky.urs.cz/item/CS_URS_2025_01/997221611" TargetMode="External"/><Relationship Id="rId2" Type="http://schemas.openxmlformats.org/officeDocument/2006/relationships/hyperlink" Target="https://podminky.urs.cz/item/CS_URS_2025_01/272321411" TargetMode="External"/><Relationship Id="rId1" Type="http://schemas.openxmlformats.org/officeDocument/2006/relationships/hyperlink" Target="https://podminky.urs.cz/item/CS_URS_2025_01/113106071" TargetMode="External"/><Relationship Id="rId6" Type="http://schemas.openxmlformats.org/officeDocument/2006/relationships/hyperlink" Target="https://podminky.urs.cz/item/CS_URS_2025_01/348272513" TargetMode="External"/><Relationship Id="rId11" Type="http://schemas.openxmlformats.org/officeDocument/2006/relationships/hyperlink" Target="https://podminky.urs.cz/item/CS_URS_2025_01/997221561" TargetMode="External"/><Relationship Id="rId5" Type="http://schemas.openxmlformats.org/officeDocument/2006/relationships/hyperlink" Target="https://podminky.urs.cz/item/CS_URS_2025_01/348101210" TargetMode="External"/><Relationship Id="rId15" Type="http://schemas.openxmlformats.org/officeDocument/2006/relationships/drawing" Target="../drawings/drawing7.xml"/><Relationship Id="rId10" Type="http://schemas.openxmlformats.org/officeDocument/2006/relationships/hyperlink" Target="https://podminky.urs.cz/item/CS_URS_2025_01/997221551" TargetMode="External"/><Relationship Id="rId4" Type="http://schemas.openxmlformats.org/officeDocument/2006/relationships/hyperlink" Target="https://podminky.urs.cz/item/CS_URS_2025_01/338171113" TargetMode="External"/><Relationship Id="rId9" Type="http://schemas.openxmlformats.org/officeDocument/2006/relationships/hyperlink" Target="https://podminky.urs.cz/item/CS_URS_2025_01/962052210" TargetMode="External"/><Relationship Id="rId14" Type="http://schemas.openxmlformats.org/officeDocument/2006/relationships/hyperlink" Target="https://podminky.urs.cz/item/CS_URS_2025_01/99822301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s://podminky.urs.cz/item/CS_URS_2025_01/751322012" TargetMode="External"/><Relationship Id="rId7" Type="http://schemas.openxmlformats.org/officeDocument/2006/relationships/hyperlink" Target="https://podminky.urs.cz/item/CS_URS_2025_01/751398041" TargetMode="External"/><Relationship Id="rId2" Type="http://schemas.openxmlformats.org/officeDocument/2006/relationships/hyperlink" Target="https://podminky.urs.cz/item/CS_URS_2025_01/751398041" TargetMode="External"/><Relationship Id="rId1" Type="http://schemas.openxmlformats.org/officeDocument/2006/relationships/hyperlink" Target="https://podminky.urs.cz/item/CS_URS_2025_01/751111131" TargetMode="External"/><Relationship Id="rId6" Type="http://schemas.openxmlformats.org/officeDocument/2006/relationships/hyperlink" Target="https://podminky.urs.cz/item/CS_URS_2025_01/751111012" TargetMode="External"/><Relationship Id="rId5" Type="http://schemas.openxmlformats.org/officeDocument/2006/relationships/hyperlink" Target="https://podminky.urs.cz/item/CS_URS_2025_01/766660720" TargetMode="External"/><Relationship Id="rId4" Type="http://schemas.openxmlformats.org/officeDocument/2006/relationships/hyperlink" Target="https://podminky.urs.cz/item/CS_URS_2025_01/75153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5"/>
  <sheetViews>
    <sheetView showGridLines="0" topLeftCell="A49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97"/>
      <c r="AS2" s="297"/>
      <c r="AT2" s="297"/>
      <c r="AU2" s="297"/>
      <c r="AV2" s="297"/>
      <c r="AW2" s="297"/>
      <c r="AX2" s="297"/>
      <c r="AY2" s="297"/>
      <c r="AZ2" s="297"/>
      <c r="BA2" s="297"/>
      <c r="BB2" s="297"/>
      <c r="BC2" s="297"/>
      <c r="BD2" s="297"/>
      <c r="BE2" s="297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6" t="s">
        <v>14</v>
      </c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R5" s="20"/>
      <c r="BE5" s="293" t="s">
        <v>15</v>
      </c>
      <c r="BS5" s="17" t="s">
        <v>6</v>
      </c>
    </row>
    <row r="6" spans="1:74" ht="36.9" customHeight="1">
      <c r="B6" s="20"/>
      <c r="D6" s="26" t="s">
        <v>16</v>
      </c>
      <c r="K6" s="298" t="s">
        <v>17</v>
      </c>
      <c r="L6" s="297"/>
      <c r="M6" s="297"/>
      <c r="N6" s="297"/>
      <c r="O6" s="297"/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  <c r="AJ6" s="297"/>
      <c r="AK6" s="297"/>
      <c r="AL6" s="297"/>
      <c r="AM6" s="297"/>
      <c r="AN6" s="297"/>
      <c r="AO6" s="297"/>
      <c r="AR6" s="20"/>
      <c r="BE6" s="294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4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94"/>
      <c r="BS8" s="17" t="s">
        <v>6</v>
      </c>
    </row>
    <row r="9" spans="1:74" ht="14.4" customHeight="1">
      <c r="B9" s="20"/>
      <c r="AR9" s="20"/>
      <c r="BE9" s="294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94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94"/>
      <c r="BS11" s="17" t="s">
        <v>6</v>
      </c>
    </row>
    <row r="12" spans="1:74" ht="6.9" customHeight="1">
      <c r="B12" s="20"/>
      <c r="AR12" s="20"/>
      <c r="BE12" s="294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94"/>
      <c r="BS13" s="17" t="s">
        <v>6</v>
      </c>
    </row>
    <row r="14" spans="1:74" ht="13.2">
      <c r="B14" s="20"/>
      <c r="E14" s="299" t="s">
        <v>29</v>
      </c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27" t="s">
        <v>27</v>
      </c>
      <c r="AN14" s="29" t="s">
        <v>29</v>
      </c>
      <c r="AR14" s="20"/>
      <c r="BE14" s="294"/>
      <c r="BS14" s="17" t="s">
        <v>6</v>
      </c>
    </row>
    <row r="15" spans="1:74" ht="6.9" customHeight="1">
      <c r="B15" s="20"/>
      <c r="AR15" s="20"/>
      <c r="BE15" s="294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94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94"/>
      <c r="BS17" s="17" t="s">
        <v>31</v>
      </c>
    </row>
    <row r="18" spans="2:71" ht="6.9" customHeight="1">
      <c r="B18" s="20"/>
      <c r="AR18" s="20"/>
      <c r="BE18" s="294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94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94"/>
      <c r="BS20" s="17" t="s">
        <v>4</v>
      </c>
    </row>
    <row r="21" spans="2:71" ht="6.9" customHeight="1">
      <c r="B21" s="20"/>
      <c r="AR21" s="20"/>
      <c r="BE21" s="294"/>
    </row>
    <row r="22" spans="2:71" ht="12" customHeight="1">
      <c r="B22" s="20"/>
      <c r="D22" s="27" t="s">
        <v>33</v>
      </c>
      <c r="AR22" s="20"/>
      <c r="BE22" s="294"/>
    </row>
    <row r="23" spans="2:71" ht="47.25" customHeight="1">
      <c r="B23" s="20"/>
      <c r="E23" s="301" t="s">
        <v>34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R23" s="20"/>
      <c r="BE23" s="294"/>
    </row>
    <row r="24" spans="2:71" ht="6.9" customHeight="1">
      <c r="B24" s="20"/>
      <c r="AR24" s="20"/>
      <c r="BE24" s="294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4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2">
        <f>ROUND(AG54,2)</f>
        <v>0</v>
      </c>
      <c r="AL26" s="303"/>
      <c r="AM26" s="303"/>
      <c r="AN26" s="303"/>
      <c r="AO26" s="303"/>
      <c r="AR26" s="32"/>
      <c r="BE26" s="294"/>
    </row>
    <row r="27" spans="2:71" s="1" customFormat="1" ht="6.9" customHeight="1">
      <c r="B27" s="32"/>
      <c r="AR27" s="32"/>
      <c r="BE27" s="294"/>
    </row>
    <row r="28" spans="2:71" s="1" customFormat="1" ht="13.2">
      <c r="B28" s="32"/>
      <c r="L28" s="304" t="s">
        <v>36</v>
      </c>
      <c r="M28" s="304"/>
      <c r="N28" s="304"/>
      <c r="O28" s="304"/>
      <c r="P28" s="304"/>
      <c r="W28" s="304" t="s">
        <v>37</v>
      </c>
      <c r="X28" s="304"/>
      <c r="Y28" s="304"/>
      <c r="Z28" s="304"/>
      <c r="AA28" s="304"/>
      <c r="AB28" s="304"/>
      <c r="AC28" s="304"/>
      <c r="AD28" s="304"/>
      <c r="AE28" s="304"/>
      <c r="AK28" s="304" t="s">
        <v>38</v>
      </c>
      <c r="AL28" s="304"/>
      <c r="AM28" s="304"/>
      <c r="AN28" s="304"/>
      <c r="AO28" s="304"/>
      <c r="AR28" s="32"/>
      <c r="BE28" s="294"/>
    </row>
    <row r="29" spans="2:71" s="2" customFormat="1" ht="14.4" customHeight="1">
      <c r="B29" s="36"/>
      <c r="D29" s="27" t="s">
        <v>39</v>
      </c>
      <c r="F29" s="27" t="s">
        <v>40</v>
      </c>
      <c r="L29" s="307">
        <v>0.21</v>
      </c>
      <c r="M29" s="306"/>
      <c r="N29" s="306"/>
      <c r="O29" s="306"/>
      <c r="P29" s="306"/>
      <c r="W29" s="305">
        <f>ROUND(AZ54, 2)</f>
        <v>0</v>
      </c>
      <c r="X29" s="306"/>
      <c r="Y29" s="306"/>
      <c r="Z29" s="306"/>
      <c r="AA29" s="306"/>
      <c r="AB29" s="306"/>
      <c r="AC29" s="306"/>
      <c r="AD29" s="306"/>
      <c r="AE29" s="306"/>
      <c r="AK29" s="305">
        <f>ROUND(AV54, 2)</f>
        <v>0</v>
      </c>
      <c r="AL29" s="306"/>
      <c r="AM29" s="306"/>
      <c r="AN29" s="306"/>
      <c r="AO29" s="306"/>
      <c r="AR29" s="36"/>
      <c r="BE29" s="295"/>
    </row>
    <row r="30" spans="2:71" s="2" customFormat="1" ht="14.4" customHeight="1">
      <c r="B30" s="36"/>
      <c r="F30" s="27" t="s">
        <v>41</v>
      </c>
      <c r="L30" s="307">
        <v>0.12</v>
      </c>
      <c r="M30" s="306"/>
      <c r="N30" s="306"/>
      <c r="O30" s="306"/>
      <c r="P30" s="306"/>
      <c r="W30" s="305">
        <f>ROUND(BA54, 2)</f>
        <v>0</v>
      </c>
      <c r="X30" s="306"/>
      <c r="Y30" s="306"/>
      <c r="Z30" s="306"/>
      <c r="AA30" s="306"/>
      <c r="AB30" s="306"/>
      <c r="AC30" s="306"/>
      <c r="AD30" s="306"/>
      <c r="AE30" s="306"/>
      <c r="AK30" s="305">
        <f>ROUND(AW54, 2)</f>
        <v>0</v>
      </c>
      <c r="AL30" s="306"/>
      <c r="AM30" s="306"/>
      <c r="AN30" s="306"/>
      <c r="AO30" s="306"/>
      <c r="AR30" s="36"/>
      <c r="BE30" s="295"/>
    </row>
    <row r="31" spans="2:71" s="2" customFormat="1" ht="14.4" hidden="1" customHeight="1">
      <c r="B31" s="36"/>
      <c r="F31" s="27" t="s">
        <v>42</v>
      </c>
      <c r="L31" s="307">
        <v>0.21</v>
      </c>
      <c r="M31" s="306"/>
      <c r="N31" s="306"/>
      <c r="O31" s="306"/>
      <c r="P31" s="306"/>
      <c r="W31" s="305">
        <f>ROUND(BB54, 2)</f>
        <v>0</v>
      </c>
      <c r="X31" s="306"/>
      <c r="Y31" s="306"/>
      <c r="Z31" s="306"/>
      <c r="AA31" s="306"/>
      <c r="AB31" s="306"/>
      <c r="AC31" s="306"/>
      <c r="AD31" s="306"/>
      <c r="AE31" s="306"/>
      <c r="AK31" s="305">
        <v>0</v>
      </c>
      <c r="AL31" s="306"/>
      <c r="AM31" s="306"/>
      <c r="AN31" s="306"/>
      <c r="AO31" s="306"/>
      <c r="AR31" s="36"/>
      <c r="BE31" s="295"/>
    </row>
    <row r="32" spans="2:71" s="2" customFormat="1" ht="14.4" hidden="1" customHeight="1">
      <c r="B32" s="36"/>
      <c r="F32" s="27" t="s">
        <v>43</v>
      </c>
      <c r="L32" s="307">
        <v>0.12</v>
      </c>
      <c r="M32" s="306"/>
      <c r="N32" s="306"/>
      <c r="O32" s="306"/>
      <c r="P32" s="306"/>
      <c r="W32" s="305">
        <f>ROUND(BC54, 2)</f>
        <v>0</v>
      </c>
      <c r="X32" s="306"/>
      <c r="Y32" s="306"/>
      <c r="Z32" s="306"/>
      <c r="AA32" s="306"/>
      <c r="AB32" s="306"/>
      <c r="AC32" s="306"/>
      <c r="AD32" s="306"/>
      <c r="AE32" s="306"/>
      <c r="AK32" s="305">
        <v>0</v>
      </c>
      <c r="AL32" s="306"/>
      <c r="AM32" s="306"/>
      <c r="AN32" s="306"/>
      <c r="AO32" s="306"/>
      <c r="AR32" s="36"/>
      <c r="BE32" s="295"/>
    </row>
    <row r="33" spans="2:44" s="2" customFormat="1" ht="14.4" hidden="1" customHeight="1">
      <c r="B33" s="36"/>
      <c r="F33" s="27" t="s">
        <v>44</v>
      </c>
      <c r="L33" s="307">
        <v>0</v>
      </c>
      <c r="M33" s="306"/>
      <c r="N33" s="306"/>
      <c r="O33" s="306"/>
      <c r="P33" s="306"/>
      <c r="W33" s="305">
        <f>ROUND(BD54, 2)</f>
        <v>0</v>
      </c>
      <c r="X33" s="306"/>
      <c r="Y33" s="306"/>
      <c r="Z33" s="306"/>
      <c r="AA33" s="306"/>
      <c r="AB33" s="306"/>
      <c r="AC33" s="306"/>
      <c r="AD33" s="306"/>
      <c r="AE33" s="306"/>
      <c r="AK33" s="305">
        <v>0</v>
      </c>
      <c r="AL33" s="306"/>
      <c r="AM33" s="306"/>
      <c r="AN33" s="306"/>
      <c r="AO33" s="306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311" t="s">
        <v>47</v>
      </c>
      <c r="Y35" s="309"/>
      <c r="Z35" s="309"/>
      <c r="AA35" s="309"/>
      <c r="AB35" s="309"/>
      <c r="AC35" s="39"/>
      <c r="AD35" s="39"/>
      <c r="AE35" s="39"/>
      <c r="AF35" s="39"/>
      <c r="AG35" s="39"/>
      <c r="AH35" s="39"/>
      <c r="AI35" s="39"/>
      <c r="AJ35" s="39"/>
      <c r="AK35" s="308">
        <f>SUM(AK26:AK33)</f>
        <v>0</v>
      </c>
      <c r="AL35" s="309"/>
      <c r="AM35" s="309"/>
      <c r="AN35" s="309"/>
      <c r="AO35" s="31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SV25/20</v>
      </c>
      <c r="AR44" s="45"/>
    </row>
    <row r="45" spans="2:44" s="4" customFormat="1" ht="36.9" customHeight="1">
      <c r="B45" s="46"/>
      <c r="C45" s="47" t="s">
        <v>16</v>
      </c>
      <c r="L45" s="275" t="str">
        <f>K6</f>
        <v>Trebenice_nastavba_materske_skoly</v>
      </c>
      <c r="M45" s="276"/>
      <c r="N45" s="276"/>
      <c r="O45" s="276"/>
      <c r="P45" s="276"/>
      <c r="Q45" s="276"/>
      <c r="R45" s="276"/>
      <c r="S45" s="276"/>
      <c r="T45" s="276"/>
      <c r="U45" s="276"/>
      <c r="V45" s="276"/>
      <c r="W45" s="276"/>
      <c r="X45" s="276"/>
      <c r="Y45" s="276"/>
      <c r="Z45" s="276"/>
      <c r="AA45" s="276"/>
      <c r="AB45" s="276"/>
      <c r="AC45" s="276"/>
      <c r="AD45" s="276"/>
      <c r="AE45" s="276"/>
      <c r="AF45" s="276"/>
      <c r="AG45" s="276"/>
      <c r="AH45" s="276"/>
      <c r="AI45" s="276"/>
      <c r="AJ45" s="276"/>
      <c r="AK45" s="276"/>
      <c r="AL45" s="276"/>
      <c r="AM45" s="276"/>
      <c r="AN45" s="276"/>
      <c r="AO45" s="276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77" t="str">
        <f>IF(AN8= "","",AN8)</f>
        <v>29. 9. 2025</v>
      </c>
      <c r="AN47" s="277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78" t="str">
        <f>IF(E17="","",E17)</f>
        <v xml:space="preserve"> </v>
      </c>
      <c r="AN49" s="279"/>
      <c r="AO49" s="279"/>
      <c r="AP49" s="279"/>
      <c r="AR49" s="32"/>
      <c r="AS49" s="280" t="s">
        <v>49</v>
      </c>
      <c r="AT49" s="281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78" t="str">
        <f>IF(E20="","",E20)</f>
        <v xml:space="preserve"> </v>
      </c>
      <c r="AN50" s="279"/>
      <c r="AO50" s="279"/>
      <c r="AP50" s="279"/>
      <c r="AR50" s="32"/>
      <c r="AS50" s="282"/>
      <c r="AT50" s="283"/>
      <c r="BD50" s="53"/>
    </row>
    <row r="51" spans="1:91" s="1" customFormat="1" ht="10.8" customHeight="1">
      <c r="B51" s="32"/>
      <c r="AR51" s="32"/>
      <c r="AS51" s="282"/>
      <c r="AT51" s="283"/>
      <c r="BD51" s="53"/>
    </row>
    <row r="52" spans="1:91" s="1" customFormat="1" ht="29.25" customHeight="1">
      <c r="B52" s="32"/>
      <c r="C52" s="284" t="s">
        <v>50</v>
      </c>
      <c r="D52" s="285"/>
      <c r="E52" s="285"/>
      <c r="F52" s="285"/>
      <c r="G52" s="285"/>
      <c r="H52" s="54"/>
      <c r="I52" s="287" t="s">
        <v>51</v>
      </c>
      <c r="J52" s="285"/>
      <c r="K52" s="285"/>
      <c r="L52" s="285"/>
      <c r="M52" s="285"/>
      <c r="N52" s="285"/>
      <c r="O52" s="285"/>
      <c r="P52" s="285"/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6" t="s">
        <v>52</v>
      </c>
      <c r="AH52" s="285"/>
      <c r="AI52" s="285"/>
      <c r="AJ52" s="285"/>
      <c r="AK52" s="285"/>
      <c r="AL52" s="285"/>
      <c r="AM52" s="285"/>
      <c r="AN52" s="287" t="s">
        <v>53</v>
      </c>
      <c r="AO52" s="285"/>
      <c r="AP52" s="285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1">
        <f>ROUND(SUM(AG55:AG63),2)</f>
        <v>0</v>
      </c>
      <c r="AH54" s="291"/>
      <c r="AI54" s="291"/>
      <c r="AJ54" s="291"/>
      <c r="AK54" s="291"/>
      <c r="AL54" s="291"/>
      <c r="AM54" s="291"/>
      <c r="AN54" s="292">
        <f t="shared" ref="AN54:AN63" si="0">SUM(AG54,AT54)</f>
        <v>0</v>
      </c>
      <c r="AO54" s="292"/>
      <c r="AP54" s="292"/>
      <c r="AQ54" s="64" t="s">
        <v>19</v>
      </c>
      <c r="AR54" s="60"/>
      <c r="AS54" s="65">
        <f>ROUND(SUM(AS55:AS63),2)</f>
        <v>0</v>
      </c>
      <c r="AT54" s="66">
        <f t="shared" ref="AT54:AT63" si="1">ROUND(SUM(AV54:AW54),2)</f>
        <v>0</v>
      </c>
      <c r="AU54" s="67">
        <f>ROUND(SUM(AU55:AU63),5)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ROUND(SUM(AZ55:AZ63),2)</f>
        <v>0</v>
      </c>
      <c r="BA54" s="66">
        <f>ROUND(SUM(BA55:BA63),2)</f>
        <v>0</v>
      </c>
      <c r="BB54" s="66">
        <f>ROUND(SUM(BB55:BB63),2)</f>
        <v>0</v>
      </c>
      <c r="BC54" s="66">
        <f>ROUND(SUM(BC55:BC63),2)</f>
        <v>0</v>
      </c>
      <c r="BD54" s="68">
        <f>ROUND(SUM(BD55:BD63),2)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16.5" customHeight="1">
      <c r="A55" s="71" t="s">
        <v>73</v>
      </c>
      <c r="B55" s="72"/>
      <c r="C55" s="73"/>
      <c r="D55" s="288" t="s">
        <v>74</v>
      </c>
      <c r="E55" s="288"/>
      <c r="F55" s="288"/>
      <c r="G55" s="288"/>
      <c r="H55" s="288"/>
      <c r="I55" s="74"/>
      <c r="J55" s="288" t="s">
        <v>75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9">
        <f>'1 - vlastní objekt'!J30</f>
        <v>0</v>
      </c>
      <c r="AH55" s="290"/>
      <c r="AI55" s="290"/>
      <c r="AJ55" s="290"/>
      <c r="AK55" s="290"/>
      <c r="AL55" s="290"/>
      <c r="AM55" s="290"/>
      <c r="AN55" s="289">
        <f t="shared" si="0"/>
        <v>0</v>
      </c>
      <c r="AO55" s="290"/>
      <c r="AP55" s="290"/>
      <c r="AQ55" s="75" t="s">
        <v>76</v>
      </c>
      <c r="AR55" s="72"/>
      <c r="AS55" s="76">
        <v>0</v>
      </c>
      <c r="AT55" s="77">
        <f t="shared" si="1"/>
        <v>0</v>
      </c>
      <c r="AU55" s="78">
        <f>'1 - vlastní objekt'!P104</f>
        <v>0</v>
      </c>
      <c r="AV55" s="77">
        <f>'1 - vlastní objekt'!J33</f>
        <v>0</v>
      </c>
      <c r="AW55" s="77">
        <f>'1 - vlastní objekt'!J34</f>
        <v>0</v>
      </c>
      <c r="AX55" s="77">
        <f>'1 - vlastní objekt'!J35</f>
        <v>0</v>
      </c>
      <c r="AY55" s="77">
        <f>'1 - vlastní objekt'!J36</f>
        <v>0</v>
      </c>
      <c r="AZ55" s="77">
        <f>'1 - vlastní objekt'!F33</f>
        <v>0</v>
      </c>
      <c r="BA55" s="77">
        <f>'1 - vlastní objekt'!F34</f>
        <v>0</v>
      </c>
      <c r="BB55" s="77">
        <f>'1 - vlastní objekt'!F35</f>
        <v>0</v>
      </c>
      <c r="BC55" s="77">
        <f>'1 - vlastní objekt'!F36</f>
        <v>0</v>
      </c>
      <c r="BD55" s="79">
        <f>'1 - vlastní objekt'!F37</f>
        <v>0</v>
      </c>
      <c r="BT55" s="80" t="s">
        <v>74</v>
      </c>
      <c r="BV55" s="80" t="s">
        <v>71</v>
      </c>
      <c r="BW55" s="80" t="s">
        <v>77</v>
      </c>
      <c r="BX55" s="80" t="s">
        <v>5</v>
      </c>
      <c r="CL55" s="80" t="s">
        <v>19</v>
      </c>
      <c r="CM55" s="80" t="s">
        <v>78</v>
      </c>
    </row>
    <row r="56" spans="1:91" s="6" customFormat="1" ht="16.5" customHeight="1">
      <c r="A56" s="71" t="s">
        <v>73</v>
      </c>
      <c r="B56" s="72"/>
      <c r="C56" s="73"/>
      <c r="D56" s="288" t="s">
        <v>78</v>
      </c>
      <c r="E56" s="288"/>
      <c r="F56" s="288"/>
      <c r="G56" s="288"/>
      <c r="H56" s="288"/>
      <c r="I56" s="74"/>
      <c r="J56" s="288" t="s">
        <v>79</v>
      </c>
      <c r="K56" s="288"/>
      <c r="L56" s="288"/>
      <c r="M56" s="288"/>
      <c r="N56" s="288"/>
      <c r="O56" s="288"/>
      <c r="P56" s="288"/>
      <c r="Q56" s="288"/>
      <c r="R56" s="288"/>
      <c r="S56" s="288"/>
      <c r="T56" s="288"/>
      <c r="U56" s="288"/>
      <c r="V56" s="288"/>
      <c r="W56" s="288"/>
      <c r="X56" s="288"/>
      <c r="Y56" s="288"/>
      <c r="Z56" s="288"/>
      <c r="AA56" s="288"/>
      <c r="AB56" s="288"/>
      <c r="AC56" s="288"/>
      <c r="AD56" s="288"/>
      <c r="AE56" s="288"/>
      <c r="AF56" s="288"/>
      <c r="AG56" s="289">
        <f>'2 - zdravotní instalace'!J30</f>
        <v>0</v>
      </c>
      <c r="AH56" s="290"/>
      <c r="AI56" s="290"/>
      <c r="AJ56" s="290"/>
      <c r="AK56" s="290"/>
      <c r="AL56" s="290"/>
      <c r="AM56" s="290"/>
      <c r="AN56" s="289">
        <f t="shared" si="0"/>
        <v>0</v>
      </c>
      <c r="AO56" s="290"/>
      <c r="AP56" s="290"/>
      <c r="AQ56" s="75" t="s">
        <v>76</v>
      </c>
      <c r="AR56" s="72"/>
      <c r="AS56" s="76">
        <v>0</v>
      </c>
      <c r="AT56" s="77">
        <f t="shared" si="1"/>
        <v>0</v>
      </c>
      <c r="AU56" s="78">
        <f>'2 - zdravotní instalace'!P85</f>
        <v>0</v>
      </c>
      <c r="AV56" s="77">
        <f>'2 - zdravotní instalace'!J33</f>
        <v>0</v>
      </c>
      <c r="AW56" s="77">
        <f>'2 - zdravotní instalace'!J34</f>
        <v>0</v>
      </c>
      <c r="AX56" s="77">
        <f>'2 - zdravotní instalace'!J35</f>
        <v>0</v>
      </c>
      <c r="AY56" s="77">
        <f>'2 - zdravotní instalace'!J36</f>
        <v>0</v>
      </c>
      <c r="AZ56" s="77">
        <f>'2 - zdravotní instalace'!F33</f>
        <v>0</v>
      </c>
      <c r="BA56" s="77">
        <f>'2 - zdravotní instalace'!F34</f>
        <v>0</v>
      </c>
      <c r="BB56" s="77">
        <f>'2 - zdravotní instalace'!F35</f>
        <v>0</v>
      </c>
      <c r="BC56" s="77">
        <f>'2 - zdravotní instalace'!F36</f>
        <v>0</v>
      </c>
      <c r="BD56" s="79">
        <f>'2 - zdravotní instalace'!F37</f>
        <v>0</v>
      </c>
      <c r="BT56" s="80" t="s">
        <v>74</v>
      </c>
      <c r="BV56" s="80" t="s">
        <v>71</v>
      </c>
      <c r="BW56" s="80" t="s">
        <v>80</v>
      </c>
      <c r="BX56" s="80" t="s">
        <v>5</v>
      </c>
      <c r="CL56" s="80" t="s">
        <v>19</v>
      </c>
      <c r="CM56" s="80" t="s">
        <v>78</v>
      </c>
    </row>
    <row r="57" spans="1:91" s="6" customFormat="1" ht="16.5" customHeight="1">
      <c r="A57" s="71" t="s">
        <v>73</v>
      </c>
      <c r="B57" s="72"/>
      <c r="C57" s="73"/>
      <c r="D57" s="288" t="s">
        <v>81</v>
      </c>
      <c r="E57" s="288"/>
      <c r="F57" s="288"/>
      <c r="G57" s="288"/>
      <c r="H57" s="288"/>
      <c r="I57" s="74"/>
      <c r="J57" s="288" t="s">
        <v>82</v>
      </c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9">
        <f>'3 - elektroinstalace'!J30</f>
        <v>0</v>
      </c>
      <c r="AH57" s="290"/>
      <c r="AI57" s="290"/>
      <c r="AJ57" s="290"/>
      <c r="AK57" s="290"/>
      <c r="AL57" s="290"/>
      <c r="AM57" s="290"/>
      <c r="AN57" s="289">
        <f t="shared" si="0"/>
        <v>0</v>
      </c>
      <c r="AO57" s="290"/>
      <c r="AP57" s="290"/>
      <c r="AQ57" s="75" t="s">
        <v>76</v>
      </c>
      <c r="AR57" s="72"/>
      <c r="AS57" s="76">
        <v>0</v>
      </c>
      <c r="AT57" s="77">
        <f t="shared" si="1"/>
        <v>0</v>
      </c>
      <c r="AU57" s="78">
        <f>'3 - elektroinstalace'!P85</f>
        <v>0</v>
      </c>
      <c r="AV57" s="77">
        <f>'3 - elektroinstalace'!J33</f>
        <v>0</v>
      </c>
      <c r="AW57" s="77">
        <f>'3 - elektroinstalace'!J34</f>
        <v>0</v>
      </c>
      <c r="AX57" s="77">
        <f>'3 - elektroinstalace'!J35</f>
        <v>0</v>
      </c>
      <c r="AY57" s="77">
        <f>'3 - elektroinstalace'!J36</f>
        <v>0</v>
      </c>
      <c r="AZ57" s="77">
        <f>'3 - elektroinstalace'!F33</f>
        <v>0</v>
      </c>
      <c r="BA57" s="77">
        <f>'3 - elektroinstalace'!F34</f>
        <v>0</v>
      </c>
      <c r="BB57" s="77">
        <f>'3 - elektroinstalace'!F35</f>
        <v>0</v>
      </c>
      <c r="BC57" s="77">
        <f>'3 - elektroinstalace'!F36</f>
        <v>0</v>
      </c>
      <c r="BD57" s="79">
        <f>'3 - elektroinstalace'!F37</f>
        <v>0</v>
      </c>
      <c r="BT57" s="80" t="s">
        <v>74</v>
      </c>
      <c r="BV57" s="80" t="s">
        <v>71</v>
      </c>
      <c r="BW57" s="80" t="s">
        <v>83</v>
      </c>
      <c r="BX57" s="80" t="s">
        <v>5</v>
      </c>
      <c r="CL57" s="80" t="s">
        <v>19</v>
      </c>
      <c r="CM57" s="80" t="s">
        <v>78</v>
      </c>
    </row>
    <row r="58" spans="1:91" s="6" customFormat="1" ht="16.5" customHeight="1">
      <c r="A58" s="71" t="s">
        <v>73</v>
      </c>
      <c r="B58" s="72"/>
      <c r="C58" s="73"/>
      <c r="D58" s="288" t="s">
        <v>84</v>
      </c>
      <c r="E58" s="288"/>
      <c r="F58" s="288"/>
      <c r="G58" s="288"/>
      <c r="H58" s="288"/>
      <c r="I58" s="74"/>
      <c r="J58" s="288" t="s">
        <v>85</v>
      </c>
      <c r="K58" s="288"/>
      <c r="L58" s="288"/>
      <c r="M58" s="288"/>
      <c r="N58" s="288"/>
      <c r="O58" s="288"/>
      <c r="P58" s="288"/>
      <c r="Q58" s="288"/>
      <c r="R58" s="288"/>
      <c r="S58" s="288"/>
      <c r="T58" s="288"/>
      <c r="U58" s="288"/>
      <c r="V58" s="288"/>
      <c r="W58" s="288"/>
      <c r="X58" s="288"/>
      <c r="Y58" s="288"/>
      <c r="Z58" s="288"/>
      <c r="AA58" s="288"/>
      <c r="AB58" s="288"/>
      <c r="AC58" s="288"/>
      <c r="AD58" s="288"/>
      <c r="AE58" s="288"/>
      <c r="AF58" s="288"/>
      <c r="AG58" s="289">
        <f>'4 - vytápění'!J30</f>
        <v>0</v>
      </c>
      <c r="AH58" s="290"/>
      <c r="AI58" s="290"/>
      <c r="AJ58" s="290"/>
      <c r="AK58" s="290"/>
      <c r="AL58" s="290"/>
      <c r="AM58" s="290"/>
      <c r="AN58" s="289">
        <f t="shared" si="0"/>
        <v>0</v>
      </c>
      <c r="AO58" s="290"/>
      <c r="AP58" s="290"/>
      <c r="AQ58" s="75" t="s">
        <v>76</v>
      </c>
      <c r="AR58" s="72"/>
      <c r="AS58" s="76">
        <v>0</v>
      </c>
      <c r="AT58" s="77">
        <f t="shared" si="1"/>
        <v>0</v>
      </c>
      <c r="AU58" s="78">
        <f>'4 - vytápění'!P87</f>
        <v>0</v>
      </c>
      <c r="AV58" s="77">
        <f>'4 - vytápění'!J33</f>
        <v>0</v>
      </c>
      <c r="AW58" s="77">
        <f>'4 - vytápění'!J34</f>
        <v>0</v>
      </c>
      <c r="AX58" s="77">
        <f>'4 - vytápění'!J35</f>
        <v>0</v>
      </c>
      <c r="AY58" s="77">
        <f>'4 - vytápění'!J36</f>
        <v>0</v>
      </c>
      <c r="AZ58" s="77">
        <f>'4 - vytápění'!F33</f>
        <v>0</v>
      </c>
      <c r="BA58" s="77">
        <f>'4 - vytápění'!F34</f>
        <v>0</v>
      </c>
      <c r="BB58" s="77">
        <f>'4 - vytápění'!F35</f>
        <v>0</v>
      </c>
      <c r="BC58" s="77">
        <f>'4 - vytápění'!F36</f>
        <v>0</v>
      </c>
      <c r="BD58" s="79">
        <f>'4 - vytápění'!F37</f>
        <v>0</v>
      </c>
      <c r="BT58" s="80" t="s">
        <v>74</v>
      </c>
      <c r="BV58" s="80" t="s">
        <v>71</v>
      </c>
      <c r="BW58" s="80" t="s">
        <v>86</v>
      </c>
      <c r="BX58" s="80" t="s">
        <v>5</v>
      </c>
      <c r="CL58" s="80" t="s">
        <v>19</v>
      </c>
      <c r="CM58" s="80" t="s">
        <v>78</v>
      </c>
    </row>
    <row r="59" spans="1:91" s="6" customFormat="1" ht="16.5" customHeight="1">
      <c r="A59" s="71" t="s">
        <v>73</v>
      </c>
      <c r="B59" s="72"/>
      <c r="C59" s="73"/>
      <c r="D59" s="288" t="s">
        <v>87</v>
      </c>
      <c r="E59" s="288"/>
      <c r="F59" s="288"/>
      <c r="G59" s="288"/>
      <c r="H59" s="288"/>
      <c r="I59" s="74"/>
      <c r="J59" s="288" t="s">
        <v>88</v>
      </c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9">
        <f>'5 - ocelová konstrukce ná...'!J30</f>
        <v>0</v>
      </c>
      <c r="AH59" s="290"/>
      <c r="AI59" s="290"/>
      <c r="AJ59" s="290"/>
      <c r="AK59" s="290"/>
      <c r="AL59" s="290"/>
      <c r="AM59" s="290"/>
      <c r="AN59" s="289">
        <f t="shared" si="0"/>
        <v>0</v>
      </c>
      <c r="AO59" s="290"/>
      <c r="AP59" s="290"/>
      <c r="AQ59" s="75" t="s">
        <v>76</v>
      </c>
      <c r="AR59" s="72"/>
      <c r="AS59" s="76">
        <v>0</v>
      </c>
      <c r="AT59" s="77">
        <f t="shared" si="1"/>
        <v>0</v>
      </c>
      <c r="AU59" s="78">
        <f>'5 - ocelová konstrukce ná...'!P93</f>
        <v>0</v>
      </c>
      <c r="AV59" s="77">
        <f>'5 - ocelová konstrukce ná...'!J33</f>
        <v>0</v>
      </c>
      <c r="AW59" s="77">
        <f>'5 - ocelová konstrukce ná...'!J34</f>
        <v>0</v>
      </c>
      <c r="AX59" s="77">
        <f>'5 - ocelová konstrukce ná...'!J35</f>
        <v>0</v>
      </c>
      <c r="AY59" s="77">
        <f>'5 - ocelová konstrukce ná...'!J36</f>
        <v>0</v>
      </c>
      <c r="AZ59" s="77">
        <f>'5 - ocelová konstrukce ná...'!F33</f>
        <v>0</v>
      </c>
      <c r="BA59" s="77">
        <f>'5 - ocelová konstrukce ná...'!F34</f>
        <v>0</v>
      </c>
      <c r="BB59" s="77">
        <f>'5 - ocelová konstrukce ná...'!F35</f>
        <v>0</v>
      </c>
      <c r="BC59" s="77">
        <f>'5 - ocelová konstrukce ná...'!F36</f>
        <v>0</v>
      </c>
      <c r="BD59" s="79">
        <f>'5 - ocelová konstrukce ná...'!F37</f>
        <v>0</v>
      </c>
      <c r="BT59" s="80" t="s">
        <v>74</v>
      </c>
      <c r="BV59" s="80" t="s">
        <v>71</v>
      </c>
      <c r="BW59" s="80" t="s">
        <v>89</v>
      </c>
      <c r="BX59" s="80" t="s">
        <v>5</v>
      </c>
      <c r="CL59" s="80" t="s">
        <v>19</v>
      </c>
      <c r="CM59" s="80" t="s">
        <v>78</v>
      </c>
    </row>
    <row r="60" spans="1:91" s="6" customFormat="1" ht="16.5" customHeight="1">
      <c r="A60" s="71" t="s">
        <v>73</v>
      </c>
      <c r="B60" s="72"/>
      <c r="C60" s="73"/>
      <c r="D60" s="288" t="s">
        <v>90</v>
      </c>
      <c r="E60" s="288"/>
      <c r="F60" s="288"/>
      <c r="G60" s="288"/>
      <c r="H60" s="288"/>
      <c r="I60" s="74"/>
      <c r="J60" s="288" t="s">
        <v>91</v>
      </c>
      <c r="K60" s="288"/>
      <c r="L60" s="288"/>
      <c r="M60" s="288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9">
        <f>'6 - oplocení'!J30</f>
        <v>0</v>
      </c>
      <c r="AH60" s="290"/>
      <c r="AI60" s="290"/>
      <c r="AJ60" s="290"/>
      <c r="AK60" s="290"/>
      <c r="AL60" s="290"/>
      <c r="AM60" s="290"/>
      <c r="AN60" s="289">
        <f t="shared" si="0"/>
        <v>0</v>
      </c>
      <c r="AO60" s="290"/>
      <c r="AP60" s="290"/>
      <c r="AQ60" s="75" t="s">
        <v>76</v>
      </c>
      <c r="AR60" s="72"/>
      <c r="AS60" s="76">
        <v>0</v>
      </c>
      <c r="AT60" s="77">
        <f t="shared" si="1"/>
        <v>0</v>
      </c>
      <c r="AU60" s="78">
        <f>'6 - oplocení'!P87</f>
        <v>0</v>
      </c>
      <c r="AV60" s="77">
        <f>'6 - oplocení'!J33</f>
        <v>0</v>
      </c>
      <c r="AW60" s="77">
        <f>'6 - oplocení'!J34</f>
        <v>0</v>
      </c>
      <c r="AX60" s="77">
        <f>'6 - oplocení'!J35</f>
        <v>0</v>
      </c>
      <c r="AY60" s="77">
        <f>'6 - oplocení'!J36</f>
        <v>0</v>
      </c>
      <c r="AZ60" s="77">
        <f>'6 - oplocení'!F33</f>
        <v>0</v>
      </c>
      <c r="BA60" s="77">
        <f>'6 - oplocení'!F34</f>
        <v>0</v>
      </c>
      <c r="BB60" s="77">
        <f>'6 - oplocení'!F35</f>
        <v>0</v>
      </c>
      <c r="BC60" s="77">
        <f>'6 - oplocení'!F36</f>
        <v>0</v>
      </c>
      <c r="BD60" s="79">
        <f>'6 - oplocení'!F37</f>
        <v>0</v>
      </c>
      <c r="BT60" s="80" t="s">
        <v>74</v>
      </c>
      <c r="BV60" s="80" t="s">
        <v>71</v>
      </c>
      <c r="BW60" s="80" t="s">
        <v>92</v>
      </c>
      <c r="BX60" s="80" t="s">
        <v>5</v>
      </c>
      <c r="CL60" s="80" t="s">
        <v>19</v>
      </c>
      <c r="CM60" s="80" t="s">
        <v>78</v>
      </c>
    </row>
    <row r="61" spans="1:91" s="6" customFormat="1" ht="16.5" customHeight="1">
      <c r="A61" s="71" t="s">
        <v>73</v>
      </c>
      <c r="B61" s="72"/>
      <c r="C61" s="73"/>
      <c r="D61" s="288" t="s">
        <v>93</v>
      </c>
      <c r="E61" s="288"/>
      <c r="F61" s="288"/>
      <c r="G61" s="288"/>
      <c r="H61" s="288"/>
      <c r="I61" s="74"/>
      <c r="J61" s="288" t="s">
        <v>94</v>
      </c>
      <c r="K61" s="288"/>
      <c r="L61" s="288"/>
      <c r="M61" s="288"/>
      <c r="N61" s="288"/>
      <c r="O61" s="288"/>
      <c r="P61" s="288"/>
      <c r="Q61" s="288"/>
      <c r="R61" s="288"/>
      <c r="S61" s="288"/>
      <c r="T61" s="288"/>
      <c r="U61" s="288"/>
      <c r="V61" s="288"/>
      <c r="W61" s="288"/>
      <c r="X61" s="288"/>
      <c r="Y61" s="288"/>
      <c r="Z61" s="288"/>
      <c r="AA61" s="288"/>
      <c r="AB61" s="288"/>
      <c r="AC61" s="288"/>
      <c r="AD61" s="288"/>
      <c r="AE61" s="288"/>
      <c r="AF61" s="288"/>
      <c r="AG61" s="289">
        <f>'7 - vnitřní vybavení'!J30</f>
        <v>0</v>
      </c>
      <c r="AH61" s="290"/>
      <c r="AI61" s="290"/>
      <c r="AJ61" s="290"/>
      <c r="AK61" s="290"/>
      <c r="AL61" s="290"/>
      <c r="AM61" s="290"/>
      <c r="AN61" s="289">
        <f t="shared" si="0"/>
        <v>0</v>
      </c>
      <c r="AO61" s="290"/>
      <c r="AP61" s="290"/>
      <c r="AQ61" s="75" t="s">
        <v>76</v>
      </c>
      <c r="AR61" s="72"/>
      <c r="AS61" s="76">
        <v>0</v>
      </c>
      <c r="AT61" s="77">
        <f t="shared" si="1"/>
        <v>0</v>
      </c>
      <c r="AU61" s="78">
        <f>'7 - vnitřní vybavení'!P79</f>
        <v>0</v>
      </c>
      <c r="AV61" s="77">
        <f>'7 - vnitřní vybavení'!J33</f>
        <v>0</v>
      </c>
      <c r="AW61" s="77">
        <f>'7 - vnitřní vybavení'!J34</f>
        <v>0</v>
      </c>
      <c r="AX61" s="77">
        <f>'7 - vnitřní vybavení'!J35</f>
        <v>0</v>
      </c>
      <c r="AY61" s="77">
        <f>'7 - vnitřní vybavení'!J36</f>
        <v>0</v>
      </c>
      <c r="AZ61" s="77">
        <f>'7 - vnitřní vybavení'!F33</f>
        <v>0</v>
      </c>
      <c r="BA61" s="77">
        <f>'7 - vnitřní vybavení'!F34</f>
        <v>0</v>
      </c>
      <c r="BB61" s="77">
        <f>'7 - vnitřní vybavení'!F35</f>
        <v>0</v>
      </c>
      <c r="BC61" s="77">
        <f>'7 - vnitřní vybavení'!F36</f>
        <v>0</v>
      </c>
      <c r="BD61" s="79">
        <f>'7 - vnitřní vybavení'!F37</f>
        <v>0</v>
      </c>
      <c r="BT61" s="80" t="s">
        <v>74</v>
      </c>
      <c r="BV61" s="80" t="s">
        <v>71</v>
      </c>
      <c r="BW61" s="80" t="s">
        <v>95</v>
      </c>
      <c r="BX61" s="80" t="s">
        <v>5</v>
      </c>
      <c r="CL61" s="80" t="s">
        <v>19</v>
      </c>
      <c r="CM61" s="80" t="s">
        <v>78</v>
      </c>
    </row>
    <row r="62" spans="1:91" s="6" customFormat="1" ht="16.5" customHeight="1">
      <c r="A62" s="71" t="s">
        <v>73</v>
      </c>
      <c r="B62" s="72"/>
      <c r="C62" s="73"/>
      <c r="D62" s="288" t="s">
        <v>96</v>
      </c>
      <c r="E62" s="288"/>
      <c r="F62" s="288"/>
      <c r="G62" s="288"/>
      <c r="H62" s="288"/>
      <c r="I62" s="74"/>
      <c r="J62" s="288" t="s">
        <v>97</v>
      </c>
      <c r="K62" s="288"/>
      <c r="L62" s="288"/>
      <c r="M62" s="288"/>
      <c r="N62" s="288"/>
      <c r="O62" s="288"/>
      <c r="P62" s="288"/>
      <c r="Q62" s="288"/>
      <c r="R62" s="288"/>
      <c r="S62" s="288"/>
      <c r="T62" s="288"/>
      <c r="U62" s="288"/>
      <c r="V62" s="288"/>
      <c r="W62" s="288"/>
      <c r="X62" s="288"/>
      <c r="Y62" s="288"/>
      <c r="Z62" s="288"/>
      <c r="AA62" s="288"/>
      <c r="AB62" s="288"/>
      <c r="AC62" s="288"/>
      <c r="AD62" s="288"/>
      <c r="AE62" s="288"/>
      <c r="AF62" s="288"/>
      <c r="AG62" s="289">
        <f>'8 - vzduchotechnika'!J30</f>
        <v>0</v>
      </c>
      <c r="AH62" s="290"/>
      <c r="AI62" s="290"/>
      <c r="AJ62" s="290"/>
      <c r="AK62" s="290"/>
      <c r="AL62" s="290"/>
      <c r="AM62" s="290"/>
      <c r="AN62" s="289">
        <f t="shared" si="0"/>
        <v>0</v>
      </c>
      <c r="AO62" s="290"/>
      <c r="AP62" s="290"/>
      <c r="AQ62" s="75" t="s">
        <v>76</v>
      </c>
      <c r="AR62" s="72"/>
      <c r="AS62" s="76">
        <v>0</v>
      </c>
      <c r="AT62" s="77">
        <f t="shared" si="1"/>
        <v>0</v>
      </c>
      <c r="AU62" s="78">
        <f>'8 - vzduchotechnika'!P83</f>
        <v>0</v>
      </c>
      <c r="AV62" s="77">
        <f>'8 - vzduchotechnika'!J33</f>
        <v>0</v>
      </c>
      <c r="AW62" s="77">
        <f>'8 - vzduchotechnika'!J34</f>
        <v>0</v>
      </c>
      <c r="AX62" s="77">
        <f>'8 - vzduchotechnika'!J35</f>
        <v>0</v>
      </c>
      <c r="AY62" s="77">
        <f>'8 - vzduchotechnika'!J36</f>
        <v>0</v>
      </c>
      <c r="AZ62" s="77">
        <f>'8 - vzduchotechnika'!F33</f>
        <v>0</v>
      </c>
      <c r="BA62" s="77">
        <f>'8 - vzduchotechnika'!F34</f>
        <v>0</v>
      </c>
      <c r="BB62" s="77">
        <f>'8 - vzduchotechnika'!F35</f>
        <v>0</v>
      </c>
      <c r="BC62" s="77">
        <f>'8 - vzduchotechnika'!F36</f>
        <v>0</v>
      </c>
      <c r="BD62" s="79">
        <f>'8 - vzduchotechnika'!F37</f>
        <v>0</v>
      </c>
      <c r="BT62" s="80" t="s">
        <v>74</v>
      </c>
      <c r="BV62" s="80" t="s">
        <v>71</v>
      </c>
      <c r="BW62" s="80" t="s">
        <v>98</v>
      </c>
      <c r="BX62" s="80" t="s">
        <v>5</v>
      </c>
      <c r="CL62" s="80" t="s">
        <v>19</v>
      </c>
      <c r="CM62" s="80" t="s">
        <v>78</v>
      </c>
    </row>
    <row r="63" spans="1:91" s="6" customFormat="1" ht="16.5" customHeight="1">
      <c r="A63" s="71" t="s">
        <v>73</v>
      </c>
      <c r="B63" s="72"/>
      <c r="C63" s="73"/>
      <c r="D63" s="288" t="s">
        <v>99</v>
      </c>
      <c r="E63" s="288"/>
      <c r="F63" s="288"/>
      <c r="G63" s="288"/>
      <c r="H63" s="288"/>
      <c r="I63" s="74"/>
      <c r="J63" s="288" t="s">
        <v>100</v>
      </c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288"/>
      <c r="X63" s="288"/>
      <c r="Y63" s="288"/>
      <c r="Z63" s="288"/>
      <c r="AA63" s="288"/>
      <c r="AB63" s="288"/>
      <c r="AC63" s="288"/>
      <c r="AD63" s="288"/>
      <c r="AE63" s="288"/>
      <c r="AF63" s="288"/>
      <c r="AG63" s="289">
        <f>'99 - vedlejší a ostatní n...'!J30</f>
        <v>0</v>
      </c>
      <c r="AH63" s="290"/>
      <c r="AI63" s="290"/>
      <c r="AJ63" s="290"/>
      <c r="AK63" s="290"/>
      <c r="AL63" s="290"/>
      <c r="AM63" s="290"/>
      <c r="AN63" s="289">
        <f t="shared" si="0"/>
        <v>0</v>
      </c>
      <c r="AO63" s="290"/>
      <c r="AP63" s="290"/>
      <c r="AQ63" s="75" t="s">
        <v>76</v>
      </c>
      <c r="AR63" s="72"/>
      <c r="AS63" s="81">
        <v>0</v>
      </c>
      <c r="AT63" s="82">
        <f t="shared" si="1"/>
        <v>0</v>
      </c>
      <c r="AU63" s="83">
        <f>'99 - vedlejší a ostatní n...'!P85</f>
        <v>0</v>
      </c>
      <c r="AV63" s="82">
        <f>'99 - vedlejší a ostatní n...'!J33</f>
        <v>0</v>
      </c>
      <c r="AW63" s="82">
        <f>'99 - vedlejší a ostatní n...'!J34</f>
        <v>0</v>
      </c>
      <c r="AX63" s="82">
        <f>'99 - vedlejší a ostatní n...'!J35</f>
        <v>0</v>
      </c>
      <c r="AY63" s="82">
        <f>'99 - vedlejší a ostatní n...'!J36</f>
        <v>0</v>
      </c>
      <c r="AZ63" s="82">
        <f>'99 - vedlejší a ostatní n...'!F33</f>
        <v>0</v>
      </c>
      <c r="BA63" s="82">
        <f>'99 - vedlejší a ostatní n...'!F34</f>
        <v>0</v>
      </c>
      <c r="BB63" s="82">
        <f>'99 - vedlejší a ostatní n...'!F35</f>
        <v>0</v>
      </c>
      <c r="BC63" s="82">
        <f>'99 - vedlejší a ostatní n...'!F36</f>
        <v>0</v>
      </c>
      <c r="BD63" s="84">
        <f>'99 - vedlejší a ostatní n...'!F37</f>
        <v>0</v>
      </c>
      <c r="BT63" s="80" t="s">
        <v>74</v>
      </c>
      <c r="BV63" s="80" t="s">
        <v>71</v>
      </c>
      <c r="BW63" s="80" t="s">
        <v>101</v>
      </c>
      <c r="BX63" s="80" t="s">
        <v>5</v>
      </c>
      <c r="CL63" s="80" t="s">
        <v>19</v>
      </c>
      <c r="CM63" s="80" t="s">
        <v>78</v>
      </c>
    </row>
    <row r="64" spans="1:91" s="1" customFormat="1" ht="30" customHeight="1">
      <c r="B64" s="32"/>
      <c r="AR64" s="32"/>
    </row>
    <row r="65" spans="2:44" s="1" customFormat="1" ht="6.9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32"/>
    </row>
  </sheetData>
  <sheetProtection algorithmName="SHA-512" hashValue="LqJBkVY1cauIQFlVzwPmR5712xuxvescetGKrK+2ixorTy/sleEck85KetABJHZL70A1mCMxa6aaqsDb2xaIaQ==" saltValue="x7NhFgyIVbWn8PnQrtOogKkh48l9djdh8xrnEDetoJwuvX+FOejG45MIqZyxyI32qxBSZWr9QlJ3+52/UamlGQ==" spinCount="100000" sheet="1" objects="1" scenarios="1" formatColumns="0" formatRows="0"/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1 - vlastní objekt'!C2" display="/" xr:uid="{00000000-0004-0000-0000-000000000000}"/>
    <hyperlink ref="A56" location="'2 - zdravotní instalace'!C2" display="/" xr:uid="{00000000-0004-0000-0000-000001000000}"/>
    <hyperlink ref="A57" location="'3 - elektroinstalace'!C2" display="/" xr:uid="{00000000-0004-0000-0000-000002000000}"/>
    <hyperlink ref="A58" location="'4 - vytápění'!C2" display="/" xr:uid="{00000000-0004-0000-0000-000003000000}"/>
    <hyperlink ref="A59" location="'5 - ocelová konstrukce ná...'!C2" display="/" xr:uid="{00000000-0004-0000-0000-000004000000}"/>
    <hyperlink ref="A60" location="'6 - oplocení'!C2" display="/" xr:uid="{00000000-0004-0000-0000-000005000000}"/>
    <hyperlink ref="A61" location="'7 - vnitřní vybavení'!C2" display="/" xr:uid="{00000000-0004-0000-0000-000006000000}"/>
    <hyperlink ref="A62" location="'8 - vzduchotechnika'!C2" display="/" xr:uid="{00000000-0004-0000-0000-000007000000}"/>
    <hyperlink ref="A63" location="'99 - vedlejší a ostatní n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101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2808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ROUND((SUM(BE85:BE127)),  2)</f>
        <v>0</v>
      </c>
      <c r="I33" s="89">
        <v>0.21</v>
      </c>
      <c r="J33" s="88">
        <f>ROUND(((SUM(BE85:BE127))*I33),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ROUND((SUM(BF85:BF127)),  2)</f>
        <v>0</v>
      </c>
      <c r="I34" s="89">
        <v>0.12</v>
      </c>
      <c r="J34" s="88">
        <f>ROUND(((SUM(BF85:BF127))*I34),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ROUND((SUM(BG85:BG127)),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ROUND((SUM(BH85:BH127)),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ROUND((SUM(BI85:BI127)),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99 - vedlejší a ostatní náklady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J85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2809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95" customHeight="1">
      <c r="B61" s="103"/>
      <c r="D61" s="104" t="s">
        <v>2810</v>
      </c>
      <c r="E61" s="105"/>
      <c r="F61" s="105"/>
      <c r="G61" s="105"/>
      <c r="H61" s="105"/>
      <c r="I61" s="105"/>
      <c r="J61" s="106">
        <f>J91</f>
        <v>0</v>
      </c>
      <c r="L61" s="103"/>
    </row>
    <row r="62" spans="2:47" s="9" customFormat="1" ht="19.95" customHeight="1">
      <c r="B62" s="103"/>
      <c r="D62" s="104" t="s">
        <v>2811</v>
      </c>
      <c r="E62" s="105"/>
      <c r="F62" s="105"/>
      <c r="G62" s="105"/>
      <c r="H62" s="105"/>
      <c r="I62" s="105"/>
      <c r="J62" s="106">
        <f>J99</f>
        <v>0</v>
      </c>
      <c r="L62" s="103"/>
    </row>
    <row r="63" spans="2:47" s="9" customFormat="1" ht="19.95" customHeight="1">
      <c r="B63" s="103"/>
      <c r="D63" s="104" t="s">
        <v>2812</v>
      </c>
      <c r="E63" s="105"/>
      <c r="F63" s="105"/>
      <c r="G63" s="105"/>
      <c r="H63" s="105"/>
      <c r="I63" s="105"/>
      <c r="J63" s="106">
        <f>J101</f>
        <v>0</v>
      </c>
      <c r="L63" s="103"/>
    </row>
    <row r="64" spans="2:47" s="9" customFormat="1" ht="19.95" customHeight="1">
      <c r="B64" s="103"/>
      <c r="D64" s="104" t="s">
        <v>2813</v>
      </c>
      <c r="E64" s="105"/>
      <c r="F64" s="105"/>
      <c r="G64" s="105"/>
      <c r="H64" s="105"/>
      <c r="I64" s="105"/>
      <c r="J64" s="106">
        <f>J106</f>
        <v>0</v>
      </c>
      <c r="L64" s="103"/>
    </row>
    <row r="65" spans="2:12" s="9" customFormat="1" ht="19.95" customHeight="1">
      <c r="B65" s="103"/>
      <c r="D65" s="104" t="s">
        <v>2814</v>
      </c>
      <c r="E65" s="105"/>
      <c r="F65" s="105"/>
      <c r="G65" s="105"/>
      <c r="H65" s="105"/>
      <c r="I65" s="105"/>
      <c r="J65" s="106">
        <f>J121</f>
        <v>0</v>
      </c>
      <c r="L65" s="103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134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2" t="str">
        <f>E7</f>
        <v>Trebenice_nastavba_materske_skoly</v>
      </c>
      <c r="F75" s="313"/>
      <c r="G75" s="313"/>
      <c r="H75" s="313"/>
      <c r="L75" s="32"/>
    </row>
    <row r="76" spans="2:12" s="1" customFormat="1" ht="12" customHeight="1">
      <c r="B76" s="32"/>
      <c r="C76" s="27" t="s">
        <v>103</v>
      </c>
      <c r="L76" s="32"/>
    </row>
    <row r="77" spans="2:12" s="1" customFormat="1" ht="16.5" customHeight="1">
      <c r="B77" s="32"/>
      <c r="E77" s="275" t="str">
        <f>E9</f>
        <v>99 - vedlejší a ostatní náklady</v>
      </c>
      <c r="F77" s="314"/>
      <c r="G77" s="314"/>
      <c r="H77" s="314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 xml:space="preserve"> </v>
      </c>
      <c r="I79" s="27" t="s">
        <v>23</v>
      </c>
      <c r="J79" s="49" t="str">
        <f>IF(J12="","",J12)</f>
        <v>29. 9. 2025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 xml:space="preserve"> </v>
      </c>
      <c r="I81" s="27" t="s">
        <v>30</v>
      </c>
      <c r="J81" s="30" t="str">
        <f>E21</f>
        <v xml:space="preserve"> </v>
      </c>
      <c r="L81" s="32"/>
    </row>
    <row r="82" spans="2:65" s="1" customFormat="1" ht="15.15" customHeight="1">
      <c r="B82" s="32"/>
      <c r="C82" s="27" t="s">
        <v>28</v>
      </c>
      <c r="F82" s="25" t="str">
        <f>IF(E18="","",E18)</f>
        <v>Vyplň údaj</v>
      </c>
      <c r="I82" s="27" t="s">
        <v>32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135</v>
      </c>
      <c r="D84" s="109" t="s">
        <v>54</v>
      </c>
      <c r="E84" s="109" t="s">
        <v>50</v>
      </c>
      <c r="F84" s="109" t="s">
        <v>51</v>
      </c>
      <c r="G84" s="109" t="s">
        <v>136</v>
      </c>
      <c r="H84" s="109" t="s">
        <v>137</v>
      </c>
      <c r="I84" s="109" t="s">
        <v>138</v>
      </c>
      <c r="J84" s="109" t="s">
        <v>107</v>
      </c>
      <c r="K84" s="110" t="s">
        <v>139</v>
      </c>
      <c r="L84" s="107"/>
      <c r="M84" s="56" t="s">
        <v>19</v>
      </c>
      <c r="N84" s="57" t="s">
        <v>39</v>
      </c>
      <c r="O84" s="57" t="s">
        <v>140</v>
      </c>
      <c r="P84" s="57" t="s">
        <v>141</v>
      </c>
      <c r="Q84" s="57" t="s">
        <v>142</v>
      </c>
      <c r="R84" s="57" t="s">
        <v>143</v>
      </c>
      <c r="S84" s="57" t="s">
        <v>144</v>
      </c>
      <c r="T84" s="58" t="s">
        <v>145</v>
      </c>
    </row>
    <row r="85" spans="2:65" s="1" customFormat="1" ht="22.8" customHeight="1">
      <c r="B85" s="32"/>
      <c r="C85" s="61" t="s">
        <v>146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</v>
      </c>
      <c r="S85" s="50"/>
      <c r="T85" s="113">
        <f>T86</f>
        <v>0</v>
      </c>
      <c r="AT85" s="17" t="s">
        <v>68</v>
      </c>
      <c r="AU85" s="17" t="s">
        <v>108</v>
      </c>
      <c r="BK85" s="114">
        <f>BK86</f>
        <v>0</v>
      </c>
    </row>
    <row r="86" spans="2:65" s="11" customFormat="1" ht="25.95" customHeight="1">
      <c r="B86" s="115"/>
      <c r="D86" s="116" t="s">
        <v>68</v>
      </c>
      <c r="E86" s="117" t="s">
        <v>2815</v>
      </c>
      <c r="F86" s="117" t="s">
        <v>2816</v>
      </c>
      <c r="I86" s="118"/>
      <c r="J86" s="119">
        <f>BK86</f>
        <v>0</v>
      </c>
      <c r="L86" s="115"/>
      <c r="M86" s="120"/>
      <c r="P86" s="121">
        <f>P87+SUM(P88:P91)+P99+P101+P106+P121</f>
        <v>0</v>
      </c>
      <c r="R86" s="121">
        <f>R87+SUM(R88:R91)+R99+R101+R106+R121</f>
        <v>0</v>
      </c>
      <c r="T86" s="122">
        <f>T87+SUM(T88:T91)+T99+T101+T106+T121</f>
        <v>0</v>
      </c>
      <c r="AR86" s="116" t="s">
        <v>87</v>
      </c>
      <c r="AT86" s="123" t="s">
        <v>68</v>
      </c>
      <c r="AU86" s="123" t="s">
        <v>69</v>
      </c>
      <c r="AY86" s="116" t="s">
        <v>149</v>
      </c>
      <c r="BK86" s="124">
        <f>BK87+SUM(BK88:BK91)+BK99+BK101+BK106+BK121</f>
        <v>0</v>
      </c>
    </row>
    <row r="87" spans="2:65" s="1" customFormat="1" ht="16.5" customHeight="1">
      <c r="B87" s="32"/>
      <c r="C87" s="127" t="s">
        <v>74</v>
      </c>
      <c r="D87" s="127" t="s">
        <v>151</v>
      </c>
      <c r="E87" s="128" t="s">
        <v>2817</v>
      </c>
      <c r="F87" s="129" t="s">
        <v>2818</v>
      </c>
      <c r="G87" s="130" t="s">
        <v>2819</v>
      </c>
      <c r="H87" s="131">
        <v>1</v>
      </c>
      <c r="I87" s="132"/>
      <c r="J87" s="133">
        <f>ROUND(I87*H87,2)</f>
        <v>0</v>
      </c>
      <c r="K87" s="129" t="s">
        <v>19</v>
      </c>
      <c r="L87" s="32"/>
      <c r="M87" s="134" t="s">
        <v>19</v>
      </c>
      <c r="N87" s="135" t="s">
        <v>40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84</v>
      </c>
      <c r="AT87" s="138" t="s">
        <v>151</v>
      </c>
      <c r="AU87" s="138" t="s">
        <v>74</v>
      </c>
      <c r="AY87" s="17" t="s">
        <v>149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74</v>
      </c>
      <c r="BK87" s="139">
        <f>ROUND(I87*H87,2)</f>
        <v>0</v>
      </c>
      <c r="BL87" s="17" t="s">
        <v>84</v>
      </c>
      <c r="BM87" s="138" t="s">
        <v>78</v>
      </c>
    </row>
    <row r="88" spans="2:65" s="1" customFormat="1" ht="16.5" customHeight="1">
      <c r="B88" s="32"/>
      <c r="C88" s="127" t="s">
        <v>78</v>
      </c>
      <c r="D88" s="127" t="s">
        <v>151</v>
      </c>
      <c r="E88" s="128" t="s">
        <v>2820</v>
      </c>
      <c r="F88" s="129" t="s">
        <v>2821</v>
      </c>
      <c r="G88" s="130" t="s">
        <v>2819</v>
      </c>
      <c r="H88" s="131">
        <v>1</v>
      </c>
      <c r="I88" s="132"/>
      <c r="J88" s="133">
        <f>ROUND(I88*H88,2)</f>
        <v>0</v>
      </c>
      <c r="K88" s="129" t="s">
        <v>19</v>
      </c>
      <c r="L88" s="32"/>
      <c r="M88" s="134" t="s">
        <v>19</v>
      </c>
      <c r="N88" s="135" t="s">
        <v>40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84</v>
      </c>
      <c r="AT88" s="138" t="s">
        <v>151</v>
      </c>
      <c r="AU88" s="138" t="s">
        <v>74</v>
      </c>
      <c r="AY88" s="17" t="s">
        <v>149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74</v>
      </c>
      <c r="BK88" s="139">
        <f>ROUND(I88*H88,2)</f>
        <v>0</v>
      </c>
      <c r="BL88" s="17" t="s">
        <v>84</v>
      </c>
      <c r="BM88" s="138" t="s">
        <v>84</v>
      </c>
    </row>
    <row r="89" spans="2:65" s="1" customFormat="1" ht="16.5" customHeight="1">
      <c r="B89" s="32"/>
      <c r="C89" s="127" t="s">
        <v>81</v>
      </c>
      <c r="D89" s="127" t="s">
        <v>151</v>
      </c>
      <c r="E89" s="128" t="s">
        <v>2822</v>
      </c>
      <c r="F89" s="129" t="s">
        <v>2823</v>
      </c>
      <c r="G89" s="130" t="s">
        <v>2819</v>
      </c>
      <c r="H89" s="131">
        <v>1</v>
      </c>
      <c r="I89" s="132"/>
      <c r="J89" s="133">
        <f>ROUND(I89*H89,2)</f>
        <v>0</v>
      </c>
      <c r="K89" s="129" t="s">
        <v>19</v>
      </c>
      <c r="L89" s="32"/>
      <c r="M89" s="134" t="s">
        <v>19</v>
      </c>
      <c r="N89" s="135" t="s">
        <v>40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84</v>
      </c>
      <c r="AT89" s="138" t="s">
        <v>151</v>
      </c>
      <c r="AU89" s="138" t="s">
        <v>74</v>
      </c>
      <c r="AY89" s="17" t="s">
        <v>149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74</v>
      </c>
      <c r="BK89" s="139">
        <f>ROUND(I89*H89,2)</f>
        <v>0</v>
      </c>
      <c r="BL89" s="17" t="s">
        <v>84</v>
      </c>
      <c r="BM89" s="138" t="s">
        <v>90</v>
      </c>
    </row>
    <row r="90" spans="2:65" s="1" customFormat="1" ht="24.15" customHeight="1">
      <c r="B90" s="32"/>
      <c r="C90" s="127" t="s">
        <v>84</v>
      </c>
      <c r="D90" s="127" t="s">
        <v>151</v>
      </c>
      <c r="E90" s="128" t="s">
        <v>2824</v>
      </c>
      <c r="F90" s="129" t="s">
        <v>2825</v>
      </c>
      <c r="G90" s="130" t="s">
        <v>2819</v>
      </c>
      <c r="H90" s="131">
        <v>2</v>
      </c>
      <c r="I90" s="132"/>
      <c r="J90" s="133">
        <f>ROUND(I90*H90,2)</f>
        <v>0</v>
      </c>
      <c r="K90" s="129" t="s">
        <v>19</v>
      </c>
      <c r="L90" s="32"/>
      <c r="M90" s="134" t="s">
        <v>19</v>
      </c>
      <c r="N90" s="135" t="s">
        <v>40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84</v>
      </c>
      <c r="AT90" s="138" t="s">
        <v>151</v>
      </c>
      <c r="AU90" s="138" t="s">
        <v>74</v>
      </c>
      <c r="AY90" s="17" t="s">
        <v>149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84</v>
      </c>
      <c r="BM90" s="138" t="s">
        <v>96</v>
      </c>
    </row>
    <row r="91" spans="2:65" s="11" customFormat="1" ht="22.8" customHeight="1">
      <c r="B91" s="115"/>
      <c r="D91" s="116" t="s">
        <v>68</v>
      </c>
      <c r="E91" s="125" t="s">
        <v>2826</v>
      </c>
      <c r="F91" s="125" t="s">
        <v>2827</v>
      </c>
      <c r="I91" s="118"/>
      <c r="J91" s="126">
        <f>BK91</f>
        <v>0</v>
      </c>
      <c r="L91" s="115"/>
      <c r="M91" s="120"/>
      <c r="P91" s="121">
        <f>SUM(P92:P98)</f>
        <v>0</v>
      </c>
      <c r="R91" s="121">
        <f>SUM(R92:R98)</f>
        <v>0</v>
      </c>
      <c r="T91" s="122">
        <f>SUM(T92:T98)</f>
        <v>0</v>
      </c>
      <c r="AR91" s="116" t="s">
        <v>87</v>
      </c>
      <c r="AT91" s="123" t="s">
        <v>68</v>
      </c>
      <c r="AU91" s="123" t="s">
        <v>74</v>
      </c>
      <c r="AY91" s="116" t="s">
        <v>149</v>
      </c>
      <c r="BK91" s="124">
        <f>SUM(BK92:BK98)</f>
        <v>0</v>
      </c>
    </row>
    <row r="92" spans="2:65" s="1" customFormat="1" ht="16.5" customHeight="1">
      <c r="B92" s="32"/>
      <c r="C92" s="127" t="s">
        <v>87</v>
      </c>
      <c r="D92" s="127" t="s">
        <v>151</v>
      </c>
      <c r="E92" s="128" t="s">
        <v>2828</v>
      </c>
      <c r="F92" s="129" t="s">
        <v>2829</v>
      </c>
      <c r="G92" s="130" t="s">
        <v>2819</v>
      </c>
      <c r="H92" s="131">
        <v>1</v>
      </c>
      <c r="I92" s="132"/>
      <c r="J92" s="133">
        <f>ROUND(I92*H92,2)</f>
        <v>0</v>
      </c>
      <c r="K92" s="129" t="s">
        <v>19</v>
      </c>
      <c r="L92" s="32"/>
      <c r="M92" s="134" t="s">
        <v>19</v>
      </c>
      <c r="N92" s="135" t="s">
        <v>40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84</v>
      </c>
      <c r="AT92" s="138" t="s">
        <v>151</v>
      </c>
      <c r="AU92" s="138" t="s">
        <v>78</v>
      </c>
      <c r="AY92" s="17" t="s">
        <v>149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74</v>
      </c>
      <c r="BK92" s="139">
        <f>ROUND(I92*H92,2)</f>
        <v>0</v>
      </c>
      <c r="BL92" s="17" t="s">
        <v>84</v>
      </c>
      <c r="BM92" s="138" t="s">
        <v>203</v>
      </c>
    </row>
    <row r="93" spans="2:65" s="12" customFormat="1" ht="10.199999999999999">
      <c r="B93" s="144"/>
      <c r="D93" s="145" t="s">
        <v>159</v>
      </c>
      <c r="E93" s="146" t="s">
        <v>19</v>
      </c>
      <c r="F93" s="147" t="s">
        <v>2830</v>
      </c>
      <c r="H93" s="146" t="s">
        <v>19</v>
      </c>
      <c r="I93" s="148"/>
      <c r="L93" s="144"/>
      <c r="M93" s="149"/>
      <c r="T93" s="150"/>
      <c r="AT93" s="146" t="s">
        <v>159</v>
      </c>
      <c r="AU93" s="146" t="s">
        <v>78</v>
      </c>
      <c r="AV93" s="12" t="s">
        <v>74</v>
      </c>
      <c r="AW93" s="12" t="s">
        <v>31</v>
      </c>
      <c r="AX93" s="12" t="s">
        <v>69</v>
      </c>
      <c r="AY93" s="146" t="s">
        <v>149</v>
      </c>
    </row>
    <row r="94" spans="2:65" s="12" customFormat="1" ht="10.199999999999999">
      <c r="B94" s="144"/>
      <c r="D94" s="145" t="s">
        <v>159</v>
      </c>
      <c r="E94" s="146" t="s">
        <v>19</v>
      </c>
      <c r="F94" s="147" t="s">
        <v>2831</v>
      </c>
      <c r="H94" s="146" t="s">
        <v>19</v>
      </c>
      <c r="I94" s="148"/>
      <c r="L94" s="144"/>
      <c r="M94" s="149"/>
      <c r="T94" s="150"/>
      <c r="AT94" s="146" t="s">
        <v>159</v>
      </c>
      <c r="AU94" s="146" t="s">
        <v>78</v>
      </c>
      <c r="AV94" s="12" t="s">
        <v>74</v>
      </c>
      <c r="AW94" s="12" t="s">
        <v>31</v>
      </c>
      <c r="AX94" s="12" t="s">
        <v>69</v>
      </c>
      <c r="AY94" s="146" t="s">
        <v>149</v>
      </c>
    </row>
    <row r="95" spans="2:65" s="13" customFormat="1" ht="10.199999999999999">
      <c r="B95" s="151"/>
      <c r="D95" s="145" t="s">
        <v>159</v>
      </c>
      <c r="E95" s="152" t="s">
        <v>19</v>
      </c>
      <c r="F95" s="153" t="s">
        <v>74</v>
      </c>
      <c r="H95" s="154">
        <v>1</v>
      </c>
      <c r="I95" s="155"/>
      <c r="L95" s="151"/>
      <c r="M95" s="156"/>
      <c r="T95" s="157"/>
      <c r="AT95" s="152" t="s">
        <v>159</v>
      </c>
      <c r="AU95" s="152" t="s">
        <v>78</v>
      </c>
      <c r="AV95" s="13" t="s">
        <v>78</v>
      </c>
      <c r="AW95" s="13" t="s">
        <v>31</v>
      </c>
      <c r="AX95" s="13" t="s">
        <v>69</v>
      </c>
      <c r="AY95" s="152" t="s">
        <v>149</v>
      </c>
    </row>
    <row r="96" spans="2:65" s="14" customFormat="1" ht="10.199999999999999">
      <c r="B96" s="158"/>
      <c r="D96" s="145" t="s">
        <v>159</v>
      </c>
      <c r="E96" s="159" t="s">
        <v>19</v>
      </c>
      <c r="F96" s="160" t="s">
        <v>162</v>
      </c>
      <c r="H96" s="161">
        <v>1</v>
      </c>
      <c r="I96" s="162"/>
      <c r="L96" s="158"/>
      <c r="M96" s="163"/>
      <c r="T96" s="164"/>
      <c r="AT96" s="159" t="s">
        <v>159</v>
      </c>
      <c r="AU96" s="159" t="s">
        <v>78</v>
      </c>
      <c r="AV96" s="14" t="s">
        <v>84</v>
      </c>
      <c r="AW96" s="14" t="s">
        <v>31</v>
      </c>
      <c r="AX96" s="14" t="s">
        <v>74</v>
      </c>
      <c r="AY96" s="159" t="s">
        <v>149</v>
      </c>
    </row>
    <row r="97" spans="2:65" s="1" customFormat="1" ht="16.5" customHeight="1">
      <c r="B97" s="32"/>
      <c r="C97" s="127" t="s">
        <v>90</v>
      </c>
      <c r="D97" s="127" t="s">
        <v>151</v>
      </c>
      <c r="E97" s="128" t="s">
        <v>2832</v>
      </c>
      <c r="F97" s="129" t="s">
        <v>2833</v>
      </c>
      <c r="G97" s="130" t="s">
        <v>2819</v>
      </c>
      <c r="H97" s="131">
        <v>1</v>
      </c>
      <c r="I97" s="132"/>
      <c r="J97" s="133">
        <f>ROUND(I97*H97,2)</f>
        <v>0</v>
      </c>
      <c r="K97" s="129" t="s">
        <v>19</v>
      </c>
      <c r="L97" s="32"/>
      <c r="M97" s="134" t="s">
        <v>19</v>
      </c>
      <c r="N97" s="135" t="s">
        <v>40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84</v>
      </c>
      <c r="AT97" s="138" t="s">
        <v>151</v>
      </c>
      <c r="AU97" s="138" t="s">
        <v>78</v>
      </c>
      <c r="AY97" s="17" t="s">
        <v>149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74</v>
      </c>
      <c r="BK97" s="139">
        <f>ROUND(I97*H97,2)</f>
        <v>0</v>
      </c>
      <c r="BL97" s="17" t="s">
        <v>84</v>
      </c>
      <c r="BM97" s="138" t="s">
        <v>8</v>
      </c>
    </row>
    <row r="98" spans="2:65" s="1" customFormat="1" ht="16.5" customHeight="1">
      <c r="B98" s="32"/>
      <c r="C98" s="127" t="s">
        <v>93</v>
      </c>
      <c r="D98" s="127" t="s">
        <v>151</v>
      </c>
      <c r="E98" s="128" t="s">
        <v>2834</v>
      </c>
      <c r="F98" s="129" t="s">
        <v>2835</v>
      </c>
      <c r="G98" s="130" t="s">
        <v>2077</v>
      </c>
      <c r="H98" s="131">
        <v>1</v>
      </c>
      <c r="I98" s="132"/>
      <c r="J98" s="133">
        <f>ROUND(I98*H98,2)</f>
        <v>0</v>
      </c>
      <c r="K98" s="129" t="s">
        <v>19</v>
      </c>
      <c r="L98" s="32"/>
      <c r="M98" s="134" t="s">
        <v>19</v>
      </c>
      <c r="N98" s="135" t="s">
        <v>40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84</v>
      </c>
      <c r="AT98" s="138" t="s">
        <v>151</v>
      </c>
      <c r="AU98" s="138" t="s">
        <v>78</v>
      </c>
      <c r="AY98" s="17" t="s">
        <v>149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74</v>
      </c>
      <c r="BK98" s="139">
        <f>ROUND(I98*H98,2)</f>
        <v>0</v>
      </c>
      <c r="BL98" s="17" t="s">
        <v>84</v>
      </c>
      <c r="BM98" s="138" t="s">
        <v>216</v>
      </c>
    </row>
    <row r="99" spans="2:65" s="11" customFormat="1" ht="22.8" customHeight="1">
      <c r="B99" s="115"/>
      <c r="D99" s="116" t="s">
        <v>68</v>
      </c>
      <c r="E99" s="125" t="s">
        <v>2836</v>
      </c>
      <c r="F99" s="125" t="s">
        <v>2837</v>
      </c>
      <c r="I99" s="118"/>
      <c r="J99" s="126">
        <f>BK99</f>
        <v>0</v>
      </c>
      <c r="L99" s="115"/>
      <c r="M99" s="120"/>
      <c r="P99" s="121">
        <f>P100</f>
        <v>0</v>
      </c>
      <c r="R99" s="121">
        <f>R100</f>
        <v>0</v>
      </c>
      <c r="T99" s="122">
        <f>T100</f>
        <v>0</v>
      </c>
      <c r="AR99" s="116" t="s">
        <v>87</v>
      </c>
      <c r="AT99" s="123" t="s">
        <v>68</v>
      </c>
      <c r="AU99" s="123" t="s">
        <v>74</v>
      </c>
      <c r="AY99" s="116" t="s">
        <v>149</v>
      </c>
      <c r="BK99" s="124">
        <f>BK100</f>
        <v>0</v>
      </c>
    </row>
    <row r="100" spans="2:65" s="1" customFormat="1" ht="16.5" customHeight="1">
      <c r="B100" s="32"/>
      <c r="C100" s="127" t="s">
        <v>96</v>
      </c>
      <c r="D100" s="127" t="s">
        <v>151</v>
      </c>
      <c r="E100" s="128" t="s">
        <v>2838</v>
      </c>
      <c r="F100" s="129" t="s">
        <v>2837</v>
      </c>
      <c r="G100" s="130" t="s">
        <v>2077</v>
      </c>
      <c r="H100" s="131">
        <v>1</v>
      </c>
      <c r="I100" s="132"/>
      <c r="J100" s="133">
        <f>ROUND(I100*H100,2)</f>
        <v>0</v>
      </c>
      <c r="K100" s="129" t="s">
        <v>19</v>
      </c>
      <c r="L100" s="32"/>
      <c r="M100" s="134" t="s">
        <v>19</v>
      </c>
      <c r="N100" s="135" t="s">
        <v>40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84</v>
      </c>
      <c r="AT100" s="138" t="s">
        <v>151</v>
      </c>
      <c r="AU100" s="138" t="s">
        <v>78</v>
      </c>
      <c r="AY100" s="17" t="s">
        <v>149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74</v>
      </c>
      <c r="BK100" s="139">
        <f>ROUND(I100*H100,2)</f>
        <v>0</v>
      </c>
      <c r="BL100" s="17" t="s">
        <v>84</v>
      </c>
      <c r="BM100" s="138" t="s">
        <v>222</v>
      </c>
    </row>
    <row r="101" spans="2:65" s="11" customFormat="1" ht="22.8" customHeight="1">
      <c r="B101" s="115"/>
      <c r="D101" s="116" t="s">
        <v>68</v>
      </c>
      <c r="E101" s="125" t="s">
        <v>2839</v>
      </c>
      <c r="F101" s="125" t="s">
        <v>2840</v>
      </c>
      <c r="I101" s="118"/>
      <c r="J101" s="126">
        <f>BK101</f>
        <v>0</v>
      </c>
      <c r="L101" s="115"/>
      <c r="M101" s="120"/>
      <c r="P101" s="121">
        <f>SUM(P102:P105)</f>
        <v>0</v>
      </c>
      <c r="R101" s="121">
        <f>SUM(R102:R105)</f>
        <v>0</v>
      </c>
      <c r="T101" s="122">
        <f>SUM(T102:T105)</f>
        <v>0</v>
      </c>
      <c r="AR101" s="116" t="s">
        <v>87</v>
      </c>
      <c r="AT101" s="123" t="s">
        <v>68</v>
      </c>
      <c r="AU101" s="123" t="s">
        <v>74</v>
      </c>
      <c r="AY101" s="116" t="s">
        <v>149</v>
      </c>
      <c r="BK101" s="124">
        <f>SUM(BK102:BK105)</f>
        <v>0</v>
      </c>
    </row>
    <row r="102" spans="2:65" s="1" customFormat="1" ht="16.5" customHeight="1">
      <c r="B102" s="32"/>
      <c r="C102" s="127" t="s">
        <v>199</v>
      </c>
      <c r="D102" s="127" t="s">
        <v>151</v>
      </c>
      <c r="E102" s="128" t="s">
        <v>2841</v>
      </c>
      <c r="F102" s="129" t="s">
        <v>2842</v>
      </c>
      <c r="G102" s="130" t="s">
        <v>2077</v>
      </c>
      <c r="H102" s="131">
        <v>1</v>
      </c>
      <c r="I102" s="132"/>
      <c r="J102" s="133">
        <f>ROUND(I102*H102,2)</f>
        <v>0</v>
      </c>
      <c r="K102" s="129" t="s">
        <v>19</v>
      </c>
      <c r="L102" s="32"/>
      <c r="M102" s="134" t="s">
        <v>19</v>
      </c>
      <c r="N102" s="135" t="s">
        <v>40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84</v>
      </c>
      <c r="AT102" s="138" t="s">
        <v>151</v>
      </c>
      <c r="AU102" s="138" t="s">
        <v>78</v>
      </c>
      <c r="AY102" s="17" t="s">
        <v>149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74</v>
      </c>
      <c r="BK102" s="139">
        <f>ROUND(I102*H102,2)</f>
        <v>0</v>
      </c>
      <c r="BL102" s="17" t="s">
        <v>84</v>
      </c>
      <c r="BM102" s="138" t="s">
        <v>228</v>
      </c>
    </row>
    <row r="103" spans="2:65" s="1" customFormat="1" ht="16.5" customHeight="1">
      <c r="B103" s="32"/>
      <c r="C103" s="127" t="s">
        <v>203</v>
      </c>
      <c r="D103" s="127" t="s">
        <v>151</v>
      </c>
      <c r="E103" s="128" t="s">
        <v>2843</v>
      </c>
      <c r="F103" s="129" t="s">
        <v>2844</v>
      </c>
      <c r="G103" s="130" t="s">
        <v>2819</v>
      </c>
      <c r="H103" s="131">
        <v>1</v>
      </c>
      <c r="I103" s="132"/>
      <c r="J103" s="133">
        <f>ROUND(I103*H103,2)</f>
        <v>0</v>
      </c>
      <c r="K103" s="129" t="s">
        <v>19</v>
      </c>
      <c r="L103" s="32"/>
      <c r="M103" s="134" t="s">
        <v>19</v>
      </c>
      <c r="N103" s="135" t="s">
        <v>40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84</v>
      </c>
      <c r="AT103" s="138" t="s">
        <v>151</v>
      </c>
      <c r="AU103" s="138" t="s">
        <v>78</v>
      </c>
      <c r="AY103" s="17" t="s">
        <v>149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74</v>
      </c>
      <c r="BK103" s="139">
        <f>ROUND(I103*H103,2)</f>
        <v>0</v>
      </c>
      <c r="BL103" s="17" t="s">
        <v>84</v>
      </c>
      <c r="BM103" s="138" t="s">
        <v>234</v>
      </c>
    </row>
    <row r="104" spans="2:65" s="13" customFormat="1" ht="10.199999999999999">
      <c r="B104" s="151"/>
      <c r="D104" s="145" t="s">
        <v>159</v>
      </c>
      <c r="E104" s="152" t="s">
        <v>19</v>
      </c>
      <c r="F104" s="153" t="s">
        <v>74</v>
      </c>
      <c r="H104" s="154">
        <v>1</v>
      </c>
      <c r="I104" s="155"/>
      <c r="L104" s="151"/>
      <c r="M104" s="156"/>
      <c r="T104" s="157"/>
      <c r="AT104" s="152" t="s">
        <v>159</v>
      </c>
      <c r="AU104" s="152" t="s">
        <v>78</v>
      </c>
      <c r="AV104" s="13" t="s">
        <v>78</v>
      </c>
      <c r="AW104" s="13" t="s">
        <v>31</v>
      </c>
      <c r="AX104" s="13" t="s">
        <v>69</v>
      </c>
      <c r="AY104" s="152" t="s">
        <v>149</v>
      </c>
    </row>
    <row r="105" spans="2:65" s="14" customFormat="1" ht="10.199999999999999">
      <c r="B105" s="158"/>
      <c r="D105" s="145" t="s">
        <v>159</v>
      </c>
      <c r="E105" s="159" t="s">
        <v>19</v>
      </c>
      <c r="F105" s="160" t="s">
        <v>162</v>
      </c>
      <c r="H105" s="161">
        <v>1</v>
      </c>
      <c r="I105" s="162"/>
      <c r="L105" s="158"/>
      <c r="M105" s="163"/>
      <c r="T105" s="164"/>
      <c r="AT105" s="159" t="s">
        <v>159</v>
      </c>
      <c r="AU105" s="159" t="s">
        <v>78</v>
      </c>
      <c r="AV105" s="14" t="s">
        <v>84</v>
      </c>
      <c r="AW105" s="14" t="s">
        <v>31</v>
      </c>
      <c r="AX105" s="14" t="s">
        <v>74</v>
      </c>
      <c r="AY105" s="159" t="s">
        <v>149</v>
      </c>
    </row>
    <row r="106" spans="2:65" s="11" customFormat="1" ht="22.8" customHeight="1">
      <c r="B106" s="115"/>
      <c r="D106" s="116" t="s">
        <v>68</v>
      </c>
      <c r="E106" s="125" t="s">
        <v>2845</v>
      </c>
      <c r="F106" s="125" t="s">
        <v>2846</v>
      </c>
      <c r="I106" s="118"/>
      <c r="J106" s="126">
        <f>BK106</f>
        <v>0</v>
      </c>
      <c r="L106" s="115"/>
      <c r="M106" s="120"/>
      <c r="P106" s="121">
        <f>SUM(P107:P120)</f>
        <v>0</v>
      </c>
      <c r="R106" s="121">
        <f>SUM(R107:R120)</f>
        <v>0</v>
      </c>
      <c r="T106" s="122">
        <f>SUM(T107:T120)</f>
        <v>0</v>
      </c>
      <c r="AR106" s="116" t="s">
        <v>87</v>
      </c>
      <c r="AT106" s="123" t="s">
        <v>68</v>
      </c>
      <c r="AU106" s="123" t="s">
        <v>74</v>
      </c>
      <c r="AY106" s="116" t="s">
        <v>149</v>
      </c>
      <c r="BK106" s="124">
        <f>SUM(BK107:BK120)</f>
        <v>0</v>
      </c>
    </row>
    <row r="107" spans="2:65" s="1" customFormat="1" ht="24.15" customHeight="1">
      <c r="B107" s="32"/>
      <c r="C107" s="127" t="s">
        <v>213</v>
      </c>
      <c r="D107" s="127" t="s">
        <v>151</v>
      </c>
      <c r="E107" s="128" t="s">
        <v>2847</v>
      </c>
      <c r="F107" s="129" t="s">
        <v>2848</v>
      </c>
      <c r="G107" s="130" t="s">
        <v>2077</v>
      </c>
      <c r="H107" s="131">
        <v>1</v>
      </c>
      <c r="I107" s="132"/>
      <c r="J107" s="133">
        <f>ROUND(I107*H107,2)</f>
        <v>0</v>
      </c>
      <c r="K107" s="129" t="s">
        <v>19</v>
      </c>
      <c r="L107" s="32"/>
      <c r="M107" s="134" t="s">
        <v>19</v>
      </c>
      <c r="N107" s="135" t="s">
        <v>40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84</v>
      </c>
      <c r="AT107" s="138" t="s">
        <v>151</v>
      </c>
      <c r="AU107" s="138" t="s">
        <v>78</v>
      </c>
      <c r="AY107" s="17" t="s">
        <v>149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74</v>
      </c>
      <c r="BK107" s="139">
        <f>ROUND(I107*H107,2)</f>
        <v>0</v>
      </c>
      <c r="BL107" s="17" t="s">
        <v>84</v>
      </c>
      <c r="BM107" s="138" t="s">
        <v>240</v>
      </c>
    </row>
    <row r="108" spans="2:65" s="12" customFormat="1" ht="10.199999999999999">
      <c r="B108" s="144"/>
      <c r="D108" s="145" t="s">
        <v>159</v>
      </c>
      <c r="E108" s="146" t="s">
        <v>19</v>
      </c>
      <c r="F108" s="147" t="s">
        <v>2849</v>
      </c>
      <c r="H108" s="146" t="s">
        <v>19</v>
      </c>
      <c r="I108" s="148"/>
      <c r="L108" s="144"/>
      <c r="M108" s="149"/>
      <c r="T108" s="150"/>
      <c r="AT108" s="146" t="s">
        <v>159</v>
      </c>
      <c r="AU108" s="146" t="s">
        <v>78</v>
      </c>
      <c r="AV108" s="12" t="s">
        <v>74</v>
      </c>
      <c r="AW108" s="12" t="s">
        <v>31</v>
      </c>
      <c r="AX108" s="12" t="s">
        <v>69</v>
      </c>
      <c r="AY108" s="146" t="s">
        <v>149</v>
      </c>
    </row>
    <row r="109" spans="2:65" s="13" customFormat="1" ht="10.199999999999999">
      <c r="B109" s="151"/>
      <c r="D109" s="145" t="s">
        <v>159</v>
      </c>
      <c r="E109" s="152" t="s">
        <v>19</v>
      </c>
      <c r="F109" s="153" t="s">
        <v>74</v>
      </c>
      <c r="H109" s="154">
        <v>1</v>
      </c>
      <c r="I109" s="155"/>
      <c r="L109" s="151"/>
      <c r="M109" s="156"/>
      <c r="T109" s="157"/>
      <c r="AT109" s="152" t="s">
        <v>159</v>
      </c>
      <c r="AU109" s="152" t="s">
        <v>78</v>
      </c>
      <c r="AV109" s="13" t="s">
        <v>78</v>
      </c>
      <c r="AW109" s="13" t="s">
        <v>31</v>
      </c>
      <c r="AX109" s="13" t="s">
        <v>69</v>
      </c>
      <c r="AY109" s="152" t="s">
        <v>149</v>
      </c>
    </row>
    <row r="110" spans="2:65" s="14" customFormat="1" ht="10.199999999999999">
      <c r="B110" s="158"/>
      <c r="D110" s="145" t="s">
        <v>159</v>
      </c>
      <c r="E110" s="159" t="s">
        <v>19</v>
      </c>
      <c r="F110" s="160" t="s">
        <v>162</v>
      </c>
      <c r="H110" s="161">
        <v>1</v>
      </c>
      <c r="I110" s="162"/>
      <c r="L110" s="158"/>
      <c r="M110" s="163"/>
      <c r="T110" s="164"/>
      <c r="AT110" s="159" t="s">
        <v>159</v>
      </c>
      <c r="AU110" s="159" t="s">
        <v>78</v>
      </c>
      <c r="AV110" s="14" t="s">
        <v>84</v>
      </c>
      <c r="AW110" s="14" t="s">
        <v>31</v>
      </c>
      <c r="AX110" s="14" t="s">
        <v>74</v>
      </c>
      <c r="AY110" s="159" t="s">
        <v>149</v>
      </c>
    </row>
    <row r="111" spans="2:65" s="1" customFormat="1" ht="21.75" customHeight="1">
      <c r="B111" s="32"/>
      <c r="C111" s="127" t="s">
        <v>8</v>
      </c>
      <c r="D111" s="127" t="s">
        <v>151</v>
      </c>
      <c r="E111" s="128" t="s">
        <v>2850</v>
      </c>
      <c r="F111" s="129" t="s">
        <v>2851</v>
      </c>
      <c r="G111" s="130" t="s">
        <v>2077</v>
      </c>
      <c r="H111" s="131">
        <v>1</v>
      </c>
      <c r="I111" s="132"/>
      <c r="J111" s="133">
        <f>ROUND(I111*H111,2)</f>
        <v>0</v>
      </c>
      <c r="K111" s="129" t="s">
        <v>19</v>
      </c>
      <c r="L111" s="32"/>
      <c r="M111" s="134" t="s">
        <v>19</v>
      </c>
      <c r="N111" s="135" t="s">
        <v>40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84</v>
      </c>
      <c r="AT111" s="138" t="s">
        <v>151</v>
      </c>
      <c r="AU111" s="138" t="s">
        <v>78</v>
      </c>
      <c r="AY111" s="17" t="s">
        <v>149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74</v>
      </c>
      <c r="BK111" s="139">
        <f>ROUND(I111*H111,2)</f>
        <v>0</v>
      </c>
      <c r="BL111" s="17" t="s">
        <v>84</v>
      </c>
      <c r="BM111" s="138" t="s">
        <v>245</v>
      </c>
    </row>
    <row r="112" spans="2:65" s="12" customFormat="1" ht="10.199999999999999">
      <c r="B112" s="144"/>
      <c r="D112" s="145" t="s">
        <v>159</v>
      </c>
      <c r="E112" s="146" t="s">
        <v>19</v>
      </c>
      <c r="F112" s="147" t="s">
        <v>2849</v>
      </c>
      <c r="H112" s="146" t="s">
        <v>19</v>
      </c>
      <c r="I112" s="148"/>
      <c r="L112" s="144"/>
      <c r="M112" s="149"/>
      <c r="T112" s="150"/>
      <c r="AT112" s="146" t="s">
        <v>159</v>
      </c>
      <c r="AU112" s="146" t="s">
        <v>78</v>
      </c>
      <c r="AV112" s="12" t="s">
        <v>74</v>
      </c>
      <c r="AW112" s="12" t="s">
        <v>31</v>
      </c>
      <c r="AX112" s="12" t="s">
        <v>69</v>
      </c>
      <c r="AY112" s="146" t="s">
        <v>149</v>
      </c>
    </row>
    <row r="113" spans="2:65" s="13" customFormat="1" ht="10.199999999999999">
      <c r="B113" s="151"/>
      <c r="D113" s="145" t="s">
        <v>159</v>
      </c>
      <c r="E113" s="152" t="s">
        <v>19</v>
      </c>
      <c r="F113" s="153" t="s">
        <v>74</v>
      </c>
      <c r="H113" s="154">
        <v>1</v>
      </c>
      <c r="I113" s="155"/>
      <c r="L113" s="151"/>
      <c r="M113" s="156"/>
      <c r="T113" s="157"/>
      <c r="AT113" s="152" t="s">
        <v>159</v>
      </c>
      <c r="AU113" s="152" t="s">
        <v>78</v>
      </c>
      <c r="AV113" s="13" t="s">
        <v>78</v>
      </c>
      <c r="AW113" s="13" t="s">
        <v>31</v>
      </c>
      <c r="AX113" s="13" t="s">
        <v>69</v>
      </c>
      <c r="AY113" s="152" t="s">
        <v>149</v>
      </c>
    </row>
    <row r="114" spans="2:65" s="14" customFormat="1" ht="10.199999999999999">
      <c r="B114" s="158"/>
      <c r="D114" s="145" t="s">
        <v>159</v>
      </c>
      <c r="E114" s="159" t="s">
        <v>19</v>
      </c>
      <c r="F114" s="160" t="s">
        <v>162</v>
      </c>
      <c r="H114" s="161">
        <v>1</v>
      </c>
      <c r="I114" s="162"/>
      <c r="L114" s="158"/>
      <c r="M114" s="163"/>
      <c r="T114" s="164"/>
      <c r="AT114" s="159" t="s">
        <v>159</v>
      </c>
      <c r="AU114" s="159" t="s">
        <v>78</v>
      </c>
      <c r="AV114" s="14" t="s">
        <v>84</v>
      </c>
      <c r="AW114" s="14" t="s">
        <v>31</v>
      </c>
      <c r="AX114" s="14" t="s">
        <v>74</v>
      </c>
      <c r="AY114" s="159" t="s">
        <v>149</v>
      </c>
    </row>
    <row r="115" spans="2:65" s="1" customFormat="1" ht="16.5" customHeight="1">
      <c r="B115" s="32"/>
      <c r="C115" s="127" t="s">
        <v>225</v>
      </c>
      <c r="D115" s="127" t="s">
        <v>151</v>
      </c>
      <c r="E115" s="128" t="s">
        <v>2852</v>
      </c>
      <c r="F115" s="129" t="s">
        <v>2853</v>
      </c>
      <c r="G115" s="130" t="s">
        <v>2077</v>
      </c>
      <c r="H115" s="131">
        <v>1</v>
      </c>
      <c r="I115" s="132"/>
      <c r="J115" s="133">
        <f>ROUND(I115*H115,2)</f>
        <v>0</v>
      </c>
      <c r="K115" s="129" t="s">
        <v>19</v>
      </c>
      <c r="L115" s="32"/>
      <c r="M115" s="134" t="s">
        <v>19</v>
      </c>
      <c r="N115" s="135" t="s">
        <v>40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84</v>
      </c>
      <c r="AT115" s="138" t="s">
        <v>151</v>
      </c>
      <c r="AU115" s="138" t="s">
        <v>78</v>
      </c>
      <c r="AY115" s="17" t="s">
        <v>149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74</v>
      </c>
      <c r="BK115" s="139">
        <f>ROUND(I115*H115,2)</f>
        <v>0</v>
      </c>
      <c r="BL115" s="17" t="s">
        <v>84</v>
      </c>
      <c r="BM115" s="138" t="s">
        <v>250</v>
      </c>
    </row>
    <row r="116" spans="2:65" s="12" customFormat="1" ht="20.399999999999999">
      <c r="B116" s="144"/>
      <c r="D116" s="145" t="s">
        <v>159</v>
      </c>
      <c r="E116" s="146" t="s">
        <v>19</v>
      </c>
      <c r="F116" s="147" t="s">
        <v>2854</v>
      </c>
      <c r="H116" s="146" t="s">
        <v>19</v>
      </c>
      <c r="I116" s="148"/>
      <c r="L116" s="144"/>
      <c r="M116" s="149"/>
      <c r="T116" s="150"/>
      <c r="AT116" s="146" t="s">
        <v>159</v>
      </c>
      <c r="AU116" s="146" t="s">
        <v>78</v>
      </c>
      <c r="AV116" s="12" t="s">
        <v>74</v>
      </c>
      <c r="AW116" s="12" t="s">
        <v>31</v>
      </c>
      <c r="AX116" s="12" t="s">
        <v>69</v>
      </c>
      <c r="AY116" s="146" t="s">
        <v>149</v>
      </c>
    </row>
    <row r="117" spans="2:65" s="12" customFormat="1" ht="10.199999999999999">
      <c r="B117" s="144"/>
      <c r="D117" s="145" t="s">
        <v>159</v>
      </c>
      <c r="E117" s="146" t="s">
        <v>19</v>
      </c>
      <c r="F117" s="147" t="s">
        <v>2855</v>
      </c>
      <c r="H117" s="146" t="s">
        <v>19</v>
      </c>
      <c r="I117" s="148"/>
      <c r="L117" s="144"/>
      <c r="M117" s="149"/>
      <c r="T117" s="150"/>
      <c r="AT117" s="146" t="s">
        <v>159</v>
      </c>
      <c r="AU117" s="146" t="s">
        <v>78</v>
      </c>
      <c r="AV117" s="12" t="s">
        <v>74</v>
      </c>
      <c r="AW117" s="12" t="s">
        <v>31</v>
      </c>
      <c r="AX117" s="12" t="s">
        <v>69</v>
      </c>
      <c r="AY117" s="146" t="s">
        <v>149</v>
      </c>
    </row>
    <row r="118" spans="2:65" s="13" customFormat="1" ht="10.199999999999999">
      <c r="B118" s="151"/>
      <c r="D118" s="145" t="s">
        <v>159</v>
      </c>
      <c r="E118" s="152" t="s">
        <v>19</v>
      </c>
      <c r="F118" s="153" t="s">
        <v>74</v>
      </c>
      <c r="H118" s="154">
        <v>1</v>
      </c>
      <c r="I118" s="155"/>
      <c r="L118" s="151"/>
      <c r="M118" s="156"/>
      <c r="T118" s="157"/>
      <c r="AT118" s="152" t="s">
        <v>159</v>
      </c>
      <c r="AU118" s="152" t="s">
        <v>78</v>
      </c>
      <c r="AV118" s="13" t="s">
        <v>78</v>
      </c>
      <c r="AW118" s="13" t="s">
        <v>31</v>
      </c>
      <c r="AX118" s="13" t="s">
        <v>69</v>
      </c>
      <c r="AY118" s="152" t="s">
        <v>149</v>
      </c>
    </row>
    <row r="119" spans="2:65" s="14" customFormat="1" ht="10.199999999999999">
      <c r="B119" s="158"/>
      <c r="D119" s="145" t="s">
        <v>159</v>
      </c>
      <c r="E119" s="159" t="s">
        <v>19</v>
      </c>
      <c r="F119" s="160" t="s">
        <v>162</v>
      </c>
      <c r="H119" s="161">
        <v>1</v>
      </c>
      <c r="I119" s="162"/>
      <c r="L119" s="158"/>
      <c r="M119" s="163"/>
      <c r="T119" s="164"/>
      <c r="AT119" s="159" t="s">
        <v>159</v>
      </c>
      <c r="AU119" s="159" t="s">
        <v>78</v>
      </c>
      <c r="AV119" s="14" t="s">
        <v>84</v>
      </c>
      <c r="AW119" s="14" t="s">
        <v>31</v>
      </c>
      <c r="AX119" s="14" t="s">
        <v>74</v>
      </c>
      <c r="AY119" s="159" t="s">
        <v>149</v>
      </c>
    </row>
    <row r="120" spans="2:65" s="1" customFormat="1" ht="16.5" customHeight="1">
      <c r="B120" s="32"/>
      <c r="C120" s="127" t="s">
        <v>216</v>
      </c>
      <c r="D120" s="127" t="s">
        <v>151</v>
      </c>
      <c r="E120" s="128" t="s">
        <v>2856</v>
      </c>
      <c r="F120" s="129" t="s">
        <v>2857</v>
      </c>
      <c r="G120" s="130" t="s">
        <v>2819</v>
      </c>
      <c r="H120" s="131">
        <v>1</v>
      </c>
      <c r="I120" s="132"/>
      <c r="J120" s="133">
        <f>ROUND(I120*H120,2)</f>
        <v>0</v>
      </c>
      <c r="K120" s="129" t="s">
        <v>19</v>
      </c>
      <c r="L120" s="32"/>
      <c r="M120" s="134" t="s">
        <v>19</v>
      </c>
      <c r="N120" s="135" t="s">
        <v>40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84</v>
      </c>
      <c r="AT120" s="138" t="s">
        <v>151</v>
      </c>
      <c r="AU120" s="138" t="s">
        <v>78</v>
      </c>
      <c r="AY120" s="17" t="s">
        <v>149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74</v>
      </c>
      <c r="BK120" s="139">
        <f>ROUND(I120*H120,2)</f>
        <v>0</v>
      </c>
      <c r="BL120" s="17" t="s">
        <v>84</v>
      </c>
      <c r="BM120" s="138" t="s">
        <v>257</v>
      </c>
    </row>
    <row r="121" spans="2:65" s="11" customFormat="1" ht="22.8" customHeight="1">
      <c r="B121" s="115"/>
      <c r="D121" s="116" t="s">
        <v>68</v>
      </c>
      <c r="E121" s="125" t="s">
        <v>2858</v>
      </c>
      <c r="F121" s="125" t="s">
        <v>2074</v>
      </c>
      <c r="I121" s="118"/>
      <c r="J121" s="126">
        <f>BK121</f>
        <v>0</v>
      </c>
      <c r="L121" s="115"/>
      <c r="M121" s="120"/>
      <c r="P121" s="121">
        <f>SUM(P122:P127)</f>
        <v>0</v>
      </c>
      <c r="R121" s="121">
        <f>SUM(R122:R127)</f>
        <v>0</v>
      </c>
      <c r="T121" s="122">
        <f>SUM(T122:T127)</f>
        <v>0</v>
      </c>
      <c r="AR121" s="116" t="s">
        <v>87</v>
      </c>
      <c r="AT121" s="123" t="s">
        <v>68</v>
      </c>
      <c r="AU121" s="123" t="s">
        <v>74</v>
      </c>
      <c r="AY121" s="116" t="s">
        <v>149</v>
      </c>
      <c r="BK121" s="124">
        <f>SUM(BK122:BK127)</f>
        <v>0</v>
      </c>
    </row>
    <row r="122" spans="2:65" s="1" customFormat="1" ht="16.5" customHeight="1">
      <c r="B122" s="32"/>
      <c r="C122" s="127" t="s">
        <v>237</v>
      </c>
      <c r="D122" s="127" t="s">
        <v>151</v>
      </c>
      <c r="E122" s="128" t="s">
        <v>2859</v>
      </c>
      <c r="F122" s="129" t="s">
        <v>2860</v>
      </c>
      <c r="G122" s="130" t="s">
        <v>547</v>
      </c>
      <c r="H122" s="131">
        <v>6</v>
      </c>
      <c r="I122" s="132"/>
      <c r="J122" s="133">
        <f>ROUND(I122*H122,2)</f>
        <v>0</v>
      </c>
      <c r="K122" s="129" t="s">
        <v>2861</v>
      </c>
      <c r="L122" s="32"/>
      <c r="M122" s="134" t="s">
        <v>19</v>
      </c>
      <c r="N122" s="135" t="s">
        <v>40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84</v>
      </c>
      <c r="AT122" s="138" t="s">
        <v>151</v>
      </c>
      <c r="AU122" s="138" t="s">
        <v>78</v>
      </c>
      <c r="AY122" s="17" t="s">
        <v>149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74</v>
      </c>
      <c r="BK122" s="139">
        <f>ROUND(I122*H122,2)</f>
        <v>0</v>
      </c>
      <c r="BL122" s="17" t="s">
        <v>84</v>
      </c>
      <c r="BM122" s="138" t="s">
        <v>262</v>
      </c>
    </row>
    <row r="123" spans="2:65" s="1" customFormat="1" ht="10.199999999999999">
      <c r="B123" s="32"/>
      <c r="D123" s="140" t="s">
        <v>157</v>
      </c>
      <c r="F123" s="141" t="s">
        <v>2862</v>
      </c>
      <c r="I123" s="142"/>
      <c r="L123" s="32"/>
      <c r="M123" s="143"/>
      <c r="T123" s="53"/>
      <c r="AT123" s="17" t="s">
        <v>157</v>
      </c>
      <c r="AU123" s="17" t="s">
        <v>78</v>
      </c>
    </row>
    <row r="124" spans="2:65" s="13" customFormat="1" ht="10.199999999999999">
      <c r="B124" s="151"/>
      <c r="D124" s="145" t="s">
        <v>159</v>
      </c>
      <c r="E124" s="152" t="s">
        <v>19</v>
      </c>
      <c r="F124" s="153" t="s">
        <v>90</v>
      </c>
      <c r="H124" s="154">
        <v>6</v>
      </c>
      <c r="I124" s="155"/>
      <c r="L124" s="151"/>
      <c r="M124" s="156"/>
      <c r="T124" s="157"/>
      <c r="AT124" s="152" t="s">
        <v>159</v>
      </c>
      <c r="AU124" s="152" t="s">
        <v>78</v>
      </c>
      <c r="AV124" s="13" t="s">
        <v>78</v>
      </c>
      <c r="AW124" s="13" t="s">
        <v>31</v>
      </c>
      <c r="AX124" s="13" t="s">
        <v>69</v>
      </c>
      <c r="AY124" s="152" t="s">
        <v>149</v>
      </c>
    </row>
    <row r="125" spans="2:65" s="14" customFormat="1" ht="10.199999999999999">
      <c r="B125" s="158"/>
      <c r="D125" s="145" t="s">
        <v>159</v>
      </c>
      <c r="E125" s="159" t="s">
        <v>19</v>
      </c>
      <c r="F125" s="160" t="s">
        <v>162</v>
      </c>
      <c r="H125" s="161">
        <v>6</v>
      </c>
      <c r="I125" s="162"/>
      <c r="L125" s="158"/>
      <c r="M125" s="163"/>
      <c r="T125" s="164"/>
      <c r="AT125" s="159" t="s">
        <v>159</v>
      </c>
      <c r="AU125" s="159" t="s">
        <v>78</v>
      </c>
      <c r="AV125" s="14" t="s">
        <v>84</v>
      </c>
      <c r="AW125" s="14" t="s">
        <v>31</v>
      </c>
      <c r="AX125" s="14" t="s">
        <v>74</v>
      </c>
      <c r="AY125" s="159" t="s">
        <v>149</v>
      </c>
    </row>
    <row r="126" spans="2:65" s="1" customFormat="1" ht="16.5" customHeight="1">
      <c r="B126" s="32"/>
      <c r="C126" s="127" t="s">
        <v>222</v>
      </c>
      <c r="D126" s="127" t="s">
        <v>151</v>
      </c>
      <c r="E126" s="128" t="s">
        <v>2863</v>
      </c>
      <c r="F126" s="129" t="s">
        <v>2864</v>
      </c>
      <c r="G126" s="130" t="s">
        <v>2077</v>
      </c>
      <c r="H126" s="131">
        <v>1</v>
      </c>
      <c r="I126" s="132"/>
      <c r="J126" s="133">
        <f>ROUND(I126*H126,2)</f>
        <v>0</v>
      </c>
      <c r="K126" s="129" t="s">
        <v>2865</v>
      </c>
      <c r="L126" s="32"/>
      <c r="M126" s="134" t="s">
        <v>19</v>
      </c>
      <c r="N126" s="135" t="s">
        <v>40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84</v>
      </c>
      <c r="AT126" s="138" t="s">
        <v>151</v>
      </c>
      <c r="AU126" s="138" t="s">
        <v>78</v>
      </c>
      <c r="AY126" s="17" t="s">
        <v>149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74</v>
      </c>
      <c r="BK126" s="139">
        <f>ROUND(I126*H126,2)</f>
        <v>0</v>
      </c>
      <c r="BL126" s="17" t="s">
        <v>84</v>
      </c>
      <c r="BM126" s="138" t="s">
        <v>267</v>
      </c>
    </row>
    <row r="127" spans="2:65" s="1" customFormat="1" ht="10.199999999999999">
      <c r="B127" s="32"/>
      <c r="D127" s="140" t="s">
        <v>157</v>
      </c>
      <c r="F127" s="141" t="s">
        <v>2866</v>
      </c>
      <c r="I127" s="142"/>
      <c r="L127" s="32"/>
      <c r="M127" s="178"/>
      <c r="N127" s="179"/>
      <c r="O127" s="179"/>
      <c r="P127" s="179"/>
      <c r="Q127" s="179"/>
      <c r="R127" s="179"/>
      <c r="S127" s="179"/>
      <c r="T127" s="180"/>
      <c r="AT127" s="17" t="s">
        <v>157</v>
      </c>
      <c r="AU127" s="17" t="s">
        <v>78</v>
      </c>
    </row>
    <row r="128" spans="2:65" s="1" customFormat="1" ht="6.9" customHeight="1">
      <c r="B128" s="41"/>
      <c r="C128" s="42"/>
      <c r="D128" s="42"/>
      <c r="E128" s="42"/>
      <c r="F128" s="42"/>
      <c r="G128" s="42"/>
      <c r="H128" s="42"/>
      <c r="I128" s="42"/>
      <c r="J128" s="42"/>
      <c r="K128" s="42"/>
      <c r="L128" s="32"/>
    </row>
  </sheetData>
  <sheetProtection algorithmName="SHA-512" hashValue="sUgxjhKY4A8nL/NtEkSBdJFPd7/rbIs245KaCKoIevmMNks6YpKkIiKqTMhzdZTIks2GMi3ZbKE9+GGigVF6Rg==" saltValue="XrSOruWEhOhRdUR/QAzjdcoziZcs2V0bZ6LWfoiexFlR7/PAMFvc0aiZcXRzvUI1fEozCM1r8Cn7EC5DyZe5+A==" spinCount="100000" sheet="1" objects="1" scenarios="1" formatColumns="0" formatRows="0" autoFilter="0"/>
  <autoFilter ref="C84:K127" xr:uid="{00000000-0009-0000-0000-000009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123" r:id="rId1" xr:uid="{00000000-0004-0000-0900-000000000000}"/>
    <hyperlink ref="F127" r:id="rId2" xr:uid="{00000000-0004-0000-09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90" customWidth="1"/>
    <col min="2" max="2" width="1.7109375" style="190" customWidth="1"/>
    <col min="3" max="4" width="5" style="190" customWidth="1"/>
    <col min="5" max="5" width="11.7109375" style="190" customWidth="1"/>
    <col min="6" max="6" width="9.140625" style="190" customWidth="1"/>
    <col min="7" max="7" width="5" style="190" customWidth="1"/>
    <col min="8" max="8" width="77.85546875" style="190" customWidth="1"/>
    <col min="9" max="10" width="20" style="190" customWidth="1"/>
    <col min="11" max="11" width="1.7109375" style="190" customWidth="1"/>
  </cols>
  <sheetData>
    <row r="1" spans="2:11" customFormat="1" ht="37.5" customHeight="1"/>
    <row r="2" spans="2:11" customFormat="1" ht="7.5" customHeight="1">
      <c r="B2" s="191"/>
      <c r="C2" s="192"/>
      <c r="D2" s="192"/>
      <c r="E2" s="192"/>
      <c r="F2" s="192"/>
      <c r="G2" s="192"/>
      <c r="H2" s="192"/>
      <c r="I2" s="192"/>
      <c r="J2" s="192"/>
      <c r="K2" s="193"/>
    </row>
    <row r="3" spans="2:11" s="15" customFormat="1" ht="45" customHeight="1">
      <c r="B3" s="194"/>
      <c r="C3" s="318" t="s">
        <v>2867</v>
      </c>
      <c r="D3" s="318"/>
      <c r="E3" s="318"/>
      <c r="F3" s="318"/>
      <c r="G3" s="318"/>
      <c r="H3" s="318"/>
      <c r="I3" s="318"/>
      <c r="J3" s="318"/>
      <c r="K3" s="195"/>
    </row>
    <row r="4" spans="2:11" customFormat="1" ht="25.5" customHeight="1">
      <c r="B4" s="196"/>
      <c r="C4" s="317" t="s">
        <v>2868</v>
      </c>
      <c r="D4" s="317"/>
      <c r="E4" s="317"/>
      <c r="F4" s="317"/>
      <c r="G4" s="317"/>
      <c r="H4" s="317"/>
      <c r="I4" s="317"/>
      <c r="J4" s="317"/>
      <c r="K4" s="197"/>
    </row>
    <row r="5" spans="2:11" customFormat="1" ht="5.25" customHeight="1">
      <c r="B5" s="196"/>
      <c r="C5" s="198"/>
      <c r="D5" s="198"/>
      <c r="E5" s="198"/>
      <c r="F5" s="198"/>
      <c r="G5" s="198"/>
      <c r="H5" s="198"/>
      <c r="I5" s="198"/>
      <c r="J5" s="198"/>
      <c r="K5" s="197"/>
    </row>
    <row r="6" spans="2:11" customFormat="1" ht="15" customHeight="1">
      <c r="B6" s="196"/>
      <c r="C6" s="316" t="s">
        <v>2869</v>
      </c>
      <c r="D6" s="316"/>
      <c r="E6" s="316"/>
      <c r="F6" s="316"/>
      <c r="G6" s="316"/>
      <c r="H6" s="316"/>
      <c r="I6" s="316"/>
      <c r="J6" s="316"/>
      <c r="K6" s="197"/>
    </row>
    <row r="7" spans="2:11" customFormat="1" ht="15" customHeight="1">
      <c r="B7" s="200"/>
      <c r="C7" s="316" t="s">
        <v>2870</v>
      </c>
      <c r="D7" s="316"/>
      <c r="E7" s="316"/>
      <c r="F7" s="316"/>
      <c r="G7" s="316"/>
      <c r="H7" s="316"/>
      <c r="I7" s="316"/>
      <c r="J7" s="316"/>
      <c r="K7" s="197"/>
    </row>
    <row r="8" spans="2:11" customFormat="1" ht="12.75" customHeight="1">
      <c r="B8" s="200"/>
      <c r="C8" s="199"/>
      <c r="D8" s="199"/>
      <c r="E8" s="199"/>
      <c r="F8" s="199"/>
      <c r="G8" s="199"/>
      <c r="H8" s="199"/>
      <c r="I8" s="199"/>
      <c r="J8" s="199"/>
      <c r="K8" s="197"/>
    </row>
    <row r="9" spans="2:11" customFormat="1" ht="15" customHeight="1">
      <c r="B9" s="200"/>
      <c r="C9" s="316" t="s">
        <v>2871</v>
      </c>
      <c r="D9" s="316"/>
      <c r="E9" s="316"/>
      <c r="F9" s="316"/>
      <c r="G9" s="316"/>
      <c r="H9" s="316"/>
      <c r="I9" s="316"/>
      <c r="J9" s="316"/>
      <c r="K9" s="197"/>
    </row>
    <row r="10" spans="2:11" customFormat="1" ht="15" customHeight="1">
      <c r="B10" s="200"/>
      <c r="C10" s="199"/>
      <c r="D10" s="316" t="s">
        <v>2872</v>
      </c>
      <c r="E10" s="316"/>
      <c r="F10" s="316"/>
      <c r="G10" s="316"/>
      <c r="H10" s="316"/>
      <c r="I10" s="316"/>
      <c r="J10" s="316"/>
      <c r="K10" s="197"/>
    </row>
    <row r="11" spans="2:11" customFormat="1" ht="15" customHeight="1">
      <c r="B11" s="200"/>
      <c r="C11" s="201"/>
      <c r="D11" s="316" t="s">
        <v>2873</v>
      </c>
      <c r="E11" s="316"/>
      <c r="F11" s="316"/>
      <c r="G11" s="316"/>
      <c r="H11" s="316"/>
      <c r="I11" s="316"/>
      <c r="J11" s="316"/>
      <c r="K11" s="197"/>
    </row>
    <row r="12" spans="2:11" customFormat="1" ht="15" customHeight="1">
      <c r="B12" s="200"/>
      <c r="C12" s="201"/>
      <c r="D12" s="199"/>
      <c r="E12" s="199"/>
      <c r="F12" s="199"/>
      <c r="G12" s="199"/>
      <c r="H12" s="199"/>
      <c r="I12" s="199"/>
      <c r="J12" s="199"/>
      <c r="K12" s="197"/>
    </row>
    <row r="13" spans="2:11" customFormat="1" ht="15" customHeight="1">
      <c r="B13" s="200"/>
      <c r="C13" s="201"/>
      <c r="D13" s="202" t="s">
        <v>2874</v>
      </c>
      <c r="E13" s="199"/>
      <c r="F13" s="199"/>
      <c r="G13" s="199"/>
      <c r="H13" s="199"/>
      <c r="I13" s="199"/>
      <c r="J13" s="199"/>
      <c r="K13" s="197"/>
    </row>
    <row r="14" spans="2:11" customFormat="1" ht="12.75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197"/>
    </row>
    <row r="15" spans="2:11" customFormat="1" ht="15" customHeight="1">
      <c r="B15" s="200"/>
      <c r="C15" s="201"/>
      <c r="D15" s="316" t="s">
        <v>2875</v>
      </c>
      <c r="E15" s="316"/>
      <c r="F15" s="316"/>
      <c r="G15" s="316"/>
      <c r="H15" s="316"/>
      <c r="I15" s="316"/>
      <c r="J15" s="316"/>
      <c r="K15" s="197"/>
    </row>
    <row r="16" spans="2:11" customFormat="1" ht="15" customHeight="1">
      <c r="B16" s="200"/>
      <c r="C16" s="201"/>
      <c r="D16" s="316" t="s">
        <v>2876</v>
      </c>
      <c r="E16" s="316"/>
      <c r="F16" s="316"/>
      <c r="G16" s="316"/>
      <c r="H16" s="316"/>
      <c r="I16" s="316"/>
      <c r="J16" s="316"/>
      <c r="K16" s="197"/>
    </row>
    <row r="17" spans="2:11" customFormat="1" ht="15" customHeight="1">
      <c r="B17" s="200"/>
      <c r="C17" s="201"/>
      <c r="D17" s="316" t="s">
        <v>2877</v>
      </c>
      <c r="E17" s="316"/>
      <c r="F17" s="316"/>
      <c r="G17" s="316"/>
      <c r="H17" s="316"/>
      <c r="I17" s="316"/>
      <c r="J17" s="316"/>
      <c r="K17" s="197"/>
    </row>
    <row r="18" spans="2:11" customFormat="1" ht="15" customHeight="1">
      <c r="B18" s="200"/>
      <c r="C18" s="201"/>
      <c r="D18" s="201"/>
      <c r="E18" s="203" t="s">
        <v>76</v>
      </c>
      <c r="F18" s="316" t="s">
        <v>2878</v>
      </c>
      <c r="G18" s="316"/>
      <c r="H18" s="316"/>
      <c r="I18" s="316"/>
      <c r="J18" s="316"/>
      <c r="K18" s="197"/>
    </row>
    <row r="19" spans="2:11" customFormat="1" ht="15" customHeight="1">
      <c r="B19" s="200"/>
      <c r="C19" s="201"/>
      <c r="D19" s="201"/>
      <c r="E19" s="203" t="s">
        <v>2879</v>
      </c>
      <c r="F19" s="316" t="s">
        <v>2880</v>
      </c>
      <c r="G19" s="316"/>
      <c r="H19" s="316"/>
      <c r="I19" s="316"/>
      <c r="J19" s="316"/>
      <c r="K19" s="197"/>
    </row>
    <row r="20" spans="2:11" customFormat="1" ht="15" customHeight="1">
      <c r="B20" s="200"/>
      <c r="C20" s="201"/>
      <c r="D20" s="201"/>
      <c r="E20" s="203" t="s">
        <v>2881</v>
      </c>
      <c r="F20" s="316" t="s">
        <v>2882</v>
      </c>
      <c r="G20" s="316"/>
      <c r="H20" s="316"/>
      <c r="I20" s="316"/>
      <c r="J20" s="316"/>
      <c r="K20" s="197"/>
    </row>
    <row r="21" spans="2:11" customFormat="1" ht="15" customHeight="1">
      <c r="B21" s="200"/>
      <c r="C21" s="201"/>
      <c r="D21" s="201"/>
      <c r="E21" s="203" t="s">
        <v>2883</v>
      </c>
      <c r="F21" s="316" t="s">
        <v>2884</v>
      </c>
      <c r="G21" s="316"/>
      <c r="H21" s="316"/>
      <c r="I21" s="316"/>
      <c r="J21" s="316"/>
      <c r="K21" s="197"/>
    </row>
    <row r="22" spans="2:11" customFormat="1" ht="15" customHeight="1">
      <c r="B22" s="200"/>
      <c r="C22" s="201"/>
      <c r="D22" s="201"/>
      <c r="E22" s="203" t="s">
        <v>2885</v>
      </c>
      <c r="F22" s="316" t="s">
        <v>2285</v>
      </c>
      <c r="G22" s="316"/>
      <c r="H22" s="316"/>
      <c r="I22" s="316"/>
      <c r="J22" s="316"/>
      <c r="K22" s="197"/>
    </row>
    <row r="23" spans="2:11" customFormat="1" ht="15" customHeight="1">
      <c r="B23" s="200"/>
      <c r="C23" s="201"/>
      <c r="D23" s="201"/>
      <c r="E23" s="203" t="s">
        <v>2886</v>
      </c>
      <c r="F23" s="316" t="s">
        <v>2887</v>
      </c>
      <c r="G23" s="316"/>
      <c r="H23" s="316"/>
      <c r="I23" s="316"/>
      <c r="J23" s="316"/>
      <c r="K23" s="197"/>
    </row>
    <row r="24" spans="2:11" customFormat="1" ht="12.75" customHeight="1">
      <c r="B24" s="200"/>
      <c r="C24" s="201"/>
      <c r="D24" s="201"/>
      <c r="E24" s="201"/>
      <c r="F24" s="201"/>
      <c r="G24" s="201"/>
      <c r="H24" s="201"/>
      <c r="I24" s="201"/>
      <c r="J24" s="201"/>
      <c r="K24" s="197"/>
    </row>
    <row r="25" spans="2:11" customFormat="1" ht="15" customHeight="1">
      <c r="B25" s="200"/>
      <c r="C25" s="316" t="s">
        <v>2888</v>
      </c>
      <c r="D25" s="316"/>
      <c r="E25" s="316"/>
      <c r="F25" s="316"/>
      <c r="G25" s="316"/>
      <c r="H25" s="316"/>
      <c r="I25" s="316"/>
      <c r="J25" s="316"/>
      <c r="K25" s="197"/>
    </row>
    <row r="26" spans="2:11" customFormat="1" ht="15" customHeight="1">
      <c r="B26" s="200"/>
      <c r="C26" s="316" t="s">
        <v>2889</v>
      </c>
      <c r="D26" s="316"/>
      <c r="E26" s="316"/>
      <c r="F26" s="316"/>
      <c r="G26" s="316"/>
      <c r="H26" s="316"/>
      <c r="I26" s="316"/>
      <c r="J26" s="316"/>
      <c r="K26" s="197"/>
    </row>
    <row r="27" spans="2:11" customFormat="1" ht="15" customHeight="1">
      <c r="B27" s="200"/>
      <c r="C27" s="199"/>
      <c r="D27" s="316" t="s">
        <v>2890</v>
      </c>
      <c r="E27" s="316"/>
      <c r="F27" s="316"/>
      <c r="G27" s="316"/>
      <c r="H27" s="316"/>
      <c r="I27" s="316"/>
      <c r="J27" s="316"/>
      <c r="K27" s="197"/>
    </row>
    <row r="28" spans="2:11" customFormat="1" ht="15" customHeight="1">
      <c r="B28" s="200"/>
      <c r="C28" s="201"/>
      <c r="D28" s="316" t="s">
        <v>2891</v>
      </c>
      <c r="E28" s="316"/>
      <c r="F28" s="316"/>
      <c r="G28" s="316"/>
      <c r="H28" s="316"/>
      <c r="I28" s="316"/>
      <c r="J28" s="316"/>
      <c r="K28" s="197"/>
    </row>
    <row r="29" spans="2:11" customFormat="1" ht="12.75" customHeight="1">
      <c r="B29" s="200"/>
      <c r="C29" s="201"/>
      <c r="D29" s="201"/>
      <c r="E29" s="201"/>
      <c r="F29" s="201"/>
      <c r="G29" s="201"/>
      <c r="H29" s="201"/>
      <c r="I29" s="201"/>
      <c r="J29" s="201"/>
      <c r="K29" s="197"/>
    </row>
    <row r="30" spans="2:11" customFormat="1" ht="15" customHeight="1">
      <c r="B30" s="200"/>
      <c r="C30" s="201"/>
      <c r="D30" s="316" t="s">
        <v>2892</v>
      </c>
      <c r="E30" s="316"/>
      <c r="F30" s="316"/>
      <c r="G30" s="316"/>
      <c r="H30" s="316"/>
      <c r="I30" s="316"/>
      <c r="J30" s="316"/>
      <c r="K30" s="197"/>
    </row>
    <row r="31" spans="2:11" customFormat="1" ht="15" customHeight="1">
      <c r="B31" s="200"/>
      <c r="C31" s="201"/>
      <c r="D31" s="316" t="s">
        <v>2893</v>
      </c>
      <c r="E31" s="316"/>
      <c r="F31" s="316"/>
      <c r="G31" s="316"/>
      <c r="H31" s="316"/>
      <c r="I31" s="316"/>
      <c r="J31" s="316"/>
      <c r="K31" s="197"/>
    </row>
    <row r="32" spans="2:11" customFormat="1" ht="12.75" customHeight="1">
      <c r="B32" s="200"/>
      <c r="C32" s="201"/>
      <c r="D32" s="201"/>
      <c r="E32" s="201"/>
      <c r="F32" s="201"/>
      <c r="G32" s="201"/>
      <c r="H32" s="201"/>
      <c r="I32" s="201"/>
      <c r="J32" s="201"/>
      <c r="K32" s="197"/>
    </row>
    <row r="33" spans="2:11" customFormat="1" ht="15" customHeight="1">
      <c r="B33" s="200"/>
      <c r="C33" s="201"/>
      <c r="D33" s="316" t="s">
        <v>2894</v>
      </c>
      <c r="E33" s="316"/>
      <c r="F33" s="316"/>
      <c r="G33" s="316"/>
      <c r="H33" s="316"/>
      <c r="I33" s="316"/>
      <c r="J33" s="316"/>
      <c r="K33" s="197"/>
    </row>
    <row r="34" spans="2:11" customFormat="1" ht="15" customHeight="1">
      <c r="B34" s="200"/>
      <c r="C34" s="201"/>
      <c r="D34" s="316" t="s">
        <v>2895</v>
      </c>
      <c r="E34" s="316"/>
      <c r="F34" s="316"/>
      <c r="G34" s="316"/>
      <c r="H34" s="316"/>
      <c r="I34" s="316"/>
      <c r="J34" s="316"/>
      <c r="K34" s="197"/>
    </row>
    <row r="35" spans="2:11" customFormat="1" ht="15" customHeight="1">
      <c r="B35" s="200"/>
      <c r="C35" s="201"/>
      <c r="D35" s="316" t="s">
        <v>2896</v>
      </c>
      <c r="E35" s="316"/>
      <c r="F35" s="316"/>
      <c r="G35" s="316"/>
      <c r="H35" s="316"/>
      <c r="I35" s="316"/>
      <c r="J35" s="316"/>
      <c r="K35" s="197"/>
    </row>
    <row r="36" spans="2:11" customFormat="1" ht="15" customHeight="1">
      <c r="B36" s="200"/>
      <c r="C36" s="201"/>
      <c r="D36" s="199"/>
      <c r="E36" s="202" t="s">
        <v>135</v>
      </c>
      <c r="F36" s="199"/>
      <c r="G36" s="316" t="s">
        <v>2897</v>
      </c>
      <c r="H36" s="316"/>
      <c r="I36" s="316"/>
      <c r="J36" s="316"/>
      <c r="K36" s="197"/>
    </row>
    <row r="37" spans="2:11" customFormat="1" ht="30.75" customHeight="1">
      <c r="B37" s="200"/>
      <c r="C37" s="201"/>
      <c r="D37" s="199"/>
      <c r="E37" s="202" t="s">
        <v>2898</v>
      </c>
      <c r="F37" s="199"/>
      <c r="G37" s="316" t="s">
        <v>2899</v>
      </c>
      <c r="H37" s="316"/>
      <c r="I37" s="316"/>
      <c r="J37" s="316"/>
      <c r="K37" s="197"/>
    </row>
    <row r="38" spans="2:11" customFormat="1" ht="15" customHeight="1">
      <c r="B38" s="200"/>
      <c r="C38" s="201"/>
      <c r="D38" s="199"/>
      <c r="E38" s="202" t="s">
        <v>50</v>
      </c>
      <c r="F38" s="199"/>
      <c r="G38" s="316" t="s">
        <v>2900</v>
      </c>
      <c r="H38" s="316"/>
      <c r="I38" s="316"/>
      <c r="J38" s="316"/>
      <c r="K38" s="197"/>
    </row>
    <row r="39" spans="2:11" customFormat="1" ht="15" customHeight="1">
      <c r="B39" s="200"/>
      <c r="C39" s="201"/>
      <c r="D39" s="199"/>
      <c r="E39" s="202" t="s">
        <v>51</v>
      </c>
      <c r="F39" s="199"/>
      <c r="G39" s="316" t="s">
        <v>2901</v>
      </c>
      <c r="H39" s="316"/>
      <c r="I39" s="316"/>
      <c r="J39" s="316"/>
      <c r="K39" s="197"/>
    </row>
    <row r="40" spans="2:11" customFormat="1" ht="15" customHeight="1">
      <c r="B40" s="200"/>
      <c r="C40" s="201"/>
      <c r="D40" s="199"/>
      <c r="E40" s="202" t="s">
        <v>136</v>
      </c>
      <c r="F40" s="199"/>
      <c r="G40" s="316" t="s">
        <v>2902</v>
      </c>
      <c r="H40" s="316"/>
      <c r="I40" s="316"/>
      <c r="J40" s="316"/>
      <c r="K40" s="197"/>
    </row>
    <row r="41" spans="2:11" customFormat="1" ht="15" customHeight="1">
      <c r="B41" s="200"/>
      <c r="C41" s="201"/>
      <c r="D41" s="199"/>
      <c r="E41" s="202" t="s">
        <v>137</v>
      </c>
      <c r="F41" s="199"/>
      <c r="G41" s="316" t="s">
        <v>2903</v>
      </c>
      <c r="H41" s="316"/>
      <c r="I41" s="316"/>
      <c r="J41" s="316"/>
      <c r="K41" s="197"/>
    </row>
    <row r="42" spans="2:11" customFormat="1" ht="15" customHeight="1">
      <c r="B42" s="200"/>
      <c r="C42" s="201"/>
      <c r="D42" s="199"/>
      <c r="E42" s="202" t="s">
        <v>2904</v>
      </c>
      <c r="F42" s="199"/>
      <c r="G42" s="316" t="s">
        <v>2905</v>
      </c>
      <c r="H42" s="316"/>
      <c r="I42" s="316"/>
      <c r="J42" s="316"/>
      <c r="K42" s="197"/>
    </row>
    <row r="43" spans="2:11" customFormat="1" ht="15" customHeight="1">
      <c r="B43" s="200"/>
      <c r="C43" s="201"/>
      <c r="D43" s="199"/>
      <c r="E43" s="202"/>
      <c r="F43" s="199"/>
      <c r="G43" s="316" t="s">
        <v>2906</v>
      </c>
      <c r="H43" s="316"/>
      <c r="I43" s="316"/>
      <c r="J43" s="316"/>
      <c r="K43" s="197"/>
    </row>
    <row r="44" spans="2:11" customFormat="1" ht="15" customHeight="1">
      <c r="B44" s="200"/>
      <c r="C44" s="201"/>
      <c r="D44" s="199"/>
      <c r="E44" s="202" t="s">
        <v>2907</v>
      </c>
      <c r="F44" s="199"/>
      <c r="G44" s="316" t="s">
        <v>2908</v>
      </c>
      <c r="H44" s="316"/>
      <c r="I44" s="316"/>
      <c r="J44" s="316"/>
      <c r="K44" s="197"/>
    </row>
    <row r="45" spans="2:11" customFormat="1" ht="15" customHeight="1">
      <c r="B45" s="200"/>
      <c r="C45" s="201"/>
      <c r="D45" s="199"/>
      <c r="E45" s="202" t="s">
        <v>139</v>
      </c>
      <c r="F45" s="199"/>
      <c r="G45" s="316" t="s">
        <v>2909</v>
      </c>
      <c r="H45" s="316"/>
      <c r="I45" s="316"/>
      <c r="J45" s="316"/>
      <c r="K45" s="197"/>
    </row>
    <row r="46" spans="2:11" customFormat="1" ht="12.75" customHeight="1">
      <c r="B46" s="200"/>
      <c r="C46" s="201"/>
      <c r="D46" s="199"/>
      <c r="E46" s="199"/>
      <c r="F46" s="199"/>
      <c r="G46" s="199"/>
      <c r="H46" s="199"/>
      <c r="I46" s="199"/>
      <c r="J46" s="199"/>
      <c r="K46" s="197"/>
    </row>
    <row r="47" spans="2:11" customFormat="1" ht="15" customHeight="1">
      <c r="B47" s="200"/>
      <c r="C47" s="201"/>
      <c r="D47" s="316" t="s">
        <v>2910</v>
      </c>
      <c r="E47" s="316"/>
      <c r="F47" s="316"/>
      <c r="G47" s="316"/>
      <c r="H47" s="316"/>
      <c r="I47" s="316"/>
      <c r="J47" s="316"/>
      <c r="K47" s="197"/>
    </row>
    <row r="48" spans="2:11" customFormat="1" ht="15" customHeight="1">
      <c r="B48" s="200"/>
      <c r="C48" s="201"/>
      <c r="D48" s="201"/>
      <c r="E48" s="316" t="s">
        <v>2911</v>
      </c>
      <c r="F48" s="316"/>
      <c r="G48" s="316"/>
      <c r="H48" s="316"/>
      <c r="I48" s="316"/>
      <c r="J48" s="316"/>
      <c r="K48" s="197"/>
    </row>
    <row r="49" spans="2:11" customFormat="1" ht="15" customHeight="1">
      <c r="B49" s="200"/>
      <c r="C49" s="201"/>
      <c r="D49" s="201"/>
      <c r="E49" s="316" t="s">
        <v>2912</v>
      </c>
      <c r="F49" s="316"/>
      <c r="G49" s="316"/>
      <c r="H49" s="316"/>
      <c r="I49" s="316"/>
      <c r="J49" s="316"/>
      <c r="K49" s="197"/>
    </row>
    <row r="50" spans="2:11" customFormat="1" ht="15" customHeight="1">
      <c r="B50" s="200"/>
      <c r="C50" s="201"/>
      <c r="D50" s="201"/>
      <c r="E50" s="316" t="s">
        <v>2913</v>
      </c>
      <c r="F50" s="316"/>
      <c r="G50" s="316"/>
      <c r="H50" s="316"/>
      <c r="I50" s="316"/>
      <c r="J50" s="316"/>
      <c r="K50" s="197"/>
    </row>
    <row r="51" spans="2:11" customFormat="1" ht="15" customHeight="1">
      <c r="B51" s="200"/>
      <c r="C51" s="201"/>
      <c r="D51" s="316" t="s">
        <v>2914</v>
      </c>
      <c r="E51" s="316"/>
      <c r="F51" s="316"/>
      <c r="G51" s="316"/>
      <c r="H51" s="316"/>
      <c r="I51" s="316"/>
      <c r="J51" s="316"/>
      <c r="K51" s="197"/>
    </row>
    <row r="52" spans="2:11" customFormat="1" ht="25.5" customHeight="1">
      <c r="B52" s="196"/>
      <c r="C52" s="317" t="s">
        <v>2915</v>
      </c>
      <c r="D52" s="317"/>
      <c r="E52" s="317"/>
      <c r="F52" s="317"/>
      <c r="G52" s="317"/>
      <c r="H52" s="317"/>
      <c r="I52" s="317"/>
      <c r="J52" s="317"/>
      <c r="K52" s="197"/>
    </row>
    <row r="53" spans="2:11" customFormat="1" ht="5.25" customHeight="1">
      <c r="B53" s="196"/>
      <c r="C53" s="198"/>
      <c r="D53" s="198"/>
      <c r="E53" s="198"/>
      <c r="F53" s="198"/>
      <c r="G53" s="198"/>
      <c r="H53" s="198"/>
      <c r="I53" s="198"/>
      <c r="J53" s="198"/>
      <c r="K53" s="197"/>
    </row>
    <row r="54" spans="2:11" customFormat="1" ht="15" customHeight="1">
      <c r="B54" s="196"/>
      <c r="C54" s="316" t="s">
        <v>2916</v>
      </c>
      <c r="D54" s="316"/>
      <c r="E54" s="316"/>
      <c r="F54" s="316"/>
      <c r="G54" s="316"/>
      <c r="H54" s="316"/>
      <c r="I54" s="316"/>
      <c r="J54" s="316"/>
      <c r="K54" s="197"/>
    </row>
    <row r="55" spans="2:11" customFormat="1" ht="15" customHeight="1">
      <c r="B55" s="196"/>
      <c r="C55" s="316" t="s">
        <v>2917</v>
      </c>
      <c r="D55" s="316"/>
      <c r="E55" s="316"/>
      <c r="F55" s="316"/>
      <c r="G55" s="316"/>
      <c r="H55" s="316"/>
      <c r="I55" s="316"/>
      <c r="J55" s="316"/>
      <c r="K55" s="197"/>
    </row>
    <row r="56" spans="2:11" customFormat="1" ht="12.75" customHeight="1">
      <c r="B56" s="196"/>
      <c r="C56" s="199"/>
      <c r="D56" s="199"/>
      <c r="E56" s="199"/>
      <c r="F56" s="199"/>
      <c r="G56" s="199"/>
      <c r="H56" s="199"/>
      <c r="I56" s="199"/>
      <c r="J56" s="199"/>
      <c r="K56" s="197"/>
    </row>
    <row r="57" spans="2:11" customFormat="1" ht="15" customHeight="1">
      <c r="B57" s="196"/>
      <c r="C57" s="316" t="s">
        <v>2918</v>
      </c>
      <c r="D57" s="316"/>
      <c r="E57" s="316"/>
      <c r="F57" s="316"/>
      <c r="G57" s="316"/>
      <c r="H57" s="316"/>
      <c r="I57" s="316"/>
      <c r="J57" s="316"/>
      <c r="K57" s="197"/>
    </row>
    <row r="58" spans="2:11" customFormat="1" ht="15" customHeight="1">
      <c r="B58" s="196"/>
      <c r="C58" s="201"/>
      <c r="D58" s="316" t="s">
        <v>2919</v>
      </c>
      <c r="E58" s="316"/>
      <c r="F58" s="316"/>
      <c r="G58" s="316"/>
      <c r="H58" s="316"/>
      <c r="I58" s="316"/>
      <c r="J58" s="316"/>
      <c r="K58" s="197"/>
    </row>
    <row r="59" spans="2:11" customFormat="1" ht="15" customHeight="1">
      <c r="B59" s="196"/>
      <c r="C59" s="201"/>
      <c r="D59" s="316" t="s">
        <v>2920</v>
      </c>
      <c r="E59" s="316"/>
      <c r="F59" s="316"/>
      <c r="G59" s="316"/>
      <c r="H59" s="316"/>
      <c r="I59" s="316"/>
      <c r="J59" s="316"/>
      <c r="K59" s="197"/>
    </row>
    <row r="60" spans="2:11" customFormat="1" ht="15" customHeight="1">
      <c r="B60" s="196"/>
      <c r="C60" s="201"/>
      <c r="D60" s="316" t="s">
        <v>2921</v>
      </c>
      <c r="E60" s="316"/>
      <c r="F60" s="316"/>
      <c r="G60" s="316"/>
      <c r="H60" s="316"/>
      <c r="I60" s="316"/>
      <c r="J60" s="316"/>
      <c r="K60" s="197"/>
    </row>
    <row r="61" spans="2:11" customFormat="1" ht="15" customHeight="1">
      <c r="B61" s="196"/>
      <c r="C61" s="201"/>
      <c r="D61" s="316" t="s">
        <v>2922</v>
      </c>
      <c r="E61" s="316"/>
      <c r="F61" s="316"/>
      <c r="G61" s="316"/>
      <c r="H61" s="316"/>
      <c r="I61" s="316"/>
      <c r="J61" s="316"/>
      <c r="K61" s="197"/>
    </row>
    <row r="62" spans="2:11" customFormat="1" ht="15" customHeight="1">
      <c r="B62" s="196"/>
      <c r="C62" s="201"/>
      <c r="D62" s="319" t="s">
        <v>2923</v>
      </c>
      <c r="E62" s="319"/>
      <c r="F62" s="319"/>
      <c r="G62" s="319"/>
      <c r="H62" s="319"/>
      <c r="I62" s="319"/>
      <c r="J62" s="319"/>
      <c r="K62" s="197"/>
    </row>
    <row r="63" spans="2:11" customFormat="1" ht="15" customHeight="1">
      <c r="B63" s="196"/>
      <c r="C63" s="201"/>
      <c r="D63" s="316" t="s">
        <v>2924</v>
      </c>
      <c r="E63" s="316"/>
      <c r="F63" s="316"/>
      <c r="G63" s="316"/>
      <c r="H63" s="316"/>
      <c r="I63" s="316"/>
      <c r="J63" s="316"/>
      <c r="K63" s="197"/>
    </row>
    <row r="64" spans="2:11" customFormat="1" ht="12.75" customHeight="1">
      <c r="B64" s="196"/>
      <c r="C64" s="201"/>
      <c r="D64" s="201"/>
      <c r="E64" s="204"/>
      <c r="F64" s="201"/>
      <c r="G64" s="201"/>
      <c r="H64" s="201"/>
      <c r="I64" s="201"/>
      <c r="J64" s="201"/>
      <c r="K64" s="197"/>
    </row>
    <row r="65" spans="2:11" customFormat="1" ht="15" customHeight="1">
      <c r="B65" s="196"/>
      <c r="C65" s="201"/>
      <c r="D65" s="316" t="s">
        <v>2925</v>
      </c>
      <c r="E65" s="316"/>
      <c r="F65" s="316"/>
      <c r="G65" s="316"/>
      <c r="H65" s="316"/>
      <c r="I65" s="316"/>
      <c r="J65" s="316"/>
      <c r="K65" s="197"/>
    </row>
    <row r="66" spans="2:11" customFormat="1" ht="15" customHeight="1">
      <c r="B66" s="196"/>
      <c r="C66" s="201"/>
      <c r="D66" s="319" t="s">
        <v>2926</v>
      </c>
      <c r="E66" s="319"/>
      <c r="F66" s="319"/>
      <c r="G66" s="319"/>
      <c r="H66" s="319"/>
      <c r="I66" s="319"/>
      <c r="J66" s="319"/>
      <c r="K66" s="197"/>
    </row>
    <row r="67" spans="2:11" customFormat="1" ht="15" customHeight="1">
      <c r="B67" s="196"/>
      <c r="C67" s="201"/>
      <c r="D67" s="316" t="s">
        <v>2927</v>
      </c>
      <c r="E67" s="316"/>
      <c r="F67" s="316"/>
      <c r="G67" s="316"/>
      <c r="H67" s="316"/>
      <c r="I67" s="316"/>
      <c r="J67" s="316"/>
      <c r="K67" s="197"/>
    </row>
    <row r="68" spans="2:11" customFormat="1" ht="15" customHeight="1">
      <c r="B68" s="196"/>
      <c r="C68" s="201"/>
      <c r="D68" s="316" t="s">
        <v>2928</v>
      </c>
      <c r="E68" s="316"/>
      <c r="F68" s="316"/>
      <c r="G68" s="316"/>
      <c r="H68" s="316"/>
      <c r="I68" s="316"/>
      <c r="J68" s="316"/>
      <c r="K68" s="197"/>
    </row>
    <row r="69" spans="2:11" customFormat="1" ht="15" customHeight="1">
      <c r="B69" s="196"/>
      <c r="C69" s="201"/>
      <c r="D69" s="316" t="s">
        <v>2929</v>
      </c>
      <c r="E69" s="316"/>
      <c r="F69" s="316"/>
      <c r="G69" s="316"/>
      <c r="H69" s="316"/>
      <c r="I69" s="316"/>
      <c r="J69" s="316"/>
      <c r="K69" s="197"/>
    </row>
    <row r="70" spans="2:11" customFormat="1" ht="15" customHeight="1">
      <c r="B70" s="196"/>
      <c r="C70" s="201"/>
      <c r="D70" s="316" t="s">
        <v>2930</v>
      </c>
      <c r="E70" s="316"/>
      <c r="F70" s="316"/>
      <c r="G70" s="316"/>
      <c r="H70" s="316"/>
      <c r="I70" s="316"/>
      <c r="J70" s="316"/>
      <c r="K70" s="197"/>
    </row>
    <row r="71" spans="2:11" customFormat="1" ht="12.75" customHeight="1">
      <c r="B71" s="205"/>
      <c r="C71" s="206"/>
      <c r="D71" s="206"/>
      <c r="E71" s="206"/>
      <c r="F71" s="206"/>
      <c r="G71" s="206"/>
      <c r="H71" s="206"/>
      <c r="I71" s="206"/>
      <c r="J71" s="206"/>
      <c r="K71" s="207"/>
    </row>
    <row r="72" spans="2:11" customFormat="1" ht="18.75" customHeight="1">
      <c r="B72" s="208"/>
      <c r="C72" s="208"/>
      <c r="D72" s="208"/>
      <c r="E72" s="208"/>
      <c r="F72" s="208"/>
      <c r="G72" s="208"/>
      <c r="H72" s="208"/>
      <c r="I72" s="208"/>
      <c r="J72" s="208"/>
      <c r="K72" s="209"/>
    </row>
    <row r="73" spans="2:11" customFormat="1" ht="18.75" customHeight="1">
      <c r="B73" s="209"/>
      <c r="C73" s="209"/>
      <c r="D73" s="209"/>
      <c r="E73" s="209"/>
      <c r="F73" s="209"/>
      <c r="G73" s="209"/>
      <c r="H73" s="209"/>
      <c r="I73" s="209"/>
      <c r="J73" s="209"/>
      <c r="K73" s="209"/>
    </row>
    <row r="74" spans="2:11" customFormat="1" ht="7.5" customHeight="1">
      <c r="B74" s="210"/>
      <c r="C74" s="211"/>
      <c r="D74" s="211"/>
      <c r="E74" s="211"/>
      <c r="F74" s="211"/>
      <c r="G74" s="211"/>
      <c r="H74" s="211"/>
      <c r="I74" s="211"/>
      <c r="J74" s="211"/>
      <c r="K74" s="212"/>
    </row>
    <row r="75" spans="2:11" customFormat="1" ht="45" customHeight="1">
      <c r="B75" s="213"/>
      <c r="C75" s="320" t="s">
        <v>2931</v>
      </c>
      <c r="D75" s="320"/>
      <c r="E75" s="320"/>
      <c r="F75" s="320"/>
      <c r="G75" s="320"/>
      <c r="H75" s="320"/>
      <c r="I75" s="320"/>
      <c r="J75" s="320"/>
      <c r="K75" s="214"/>
    </row>
    <row r="76" spans="2:11" customFormat="1" ht="17.25" customHeight="1">
      <c r="B76" s="213"/>
      <c r="C76" s="215" t="s">
        <v>2932</v>
      </c>
      <c r="D76" s="215"/>
      <c r="E76" s="215"/>
      <c r="F76" s="215" t="s">
        <v>2933</v>
      </c>
      <c r="G76" s="216"/>
      <c r="H76" s="215" t="s">
        <v>51</v>
      </c>
      <c r="I76" s="215" t="s">
        <v>54</v>
      </c>
      <c r="J76" s="215" t="s">
        <v>2934</v>
      </c>
      <c r="K76" s="214"/>
    </row>
    <row r="77" spans="2:11" customFormat="1" ht="17.25" customHeight="1">
      <c r="B77" s="213"/>
      <c r="C77" s="217" t="s">
        <v>2935</v>
      </c>
      <c r="D77" s="217"/>
      <c r="E77" s="217"/>
      <c r="F77" s="218" t="s">
        <v>2936</v>
      </c>
      <c r="G77" s="219"/>
      <c r="H77" s="217"/>
      <c r="I77" s="217"/>
      <c r="J77" s="217" t="s">
        <v>2937</v>
      </c>
      <c r="K77" s="214"/>
    </row>
    <row r="78" spans="2:11" customFormat="1" ht="5.25" customHeight="1">
      <c r="B78" s="213"/>
      <c r="C78" s="220"/>
      <c r="D78" s="220"/>
      <c r="E78" s="220"/>
      <c r="F78" s="220"/>
      <c r="G78" s="221"/>
      <c r="H78" s="220"/>
      <c r="I78" s="220"/>
      <c r="J78" s="220"/>
      <c r="K78" s="214"/>
    </row>
    <row r="79" spans="2:11" customFormat="1" ht="15" customHeight="1">
      <c r="B79" s="213"/>
      <c r="C79" s="202" t="s">
        <v>50</v>
      </c>
      <c r="D79" s="222"/>
      <c r="E79" s="222"/>
      <c r="F79" s="223" t="s">
        <v>2938</v>
      </c>
      <c r="G79" s="224"/>
      <c r="H79" s="202" t="s">
        <v>2939</v>
      </c>
      <c r="I79" s="202" t="s">
        <v>2940</v>
      </c>
      <c r="J79" s="202">
        <v>20</v>
      </c>
      <c r="K79" s="214"/>
    </row>
    <row r="80" spans="2:11" customFormat="1" ht="15" customHeight="1">
      <c r="B80" s="213"/>
      <c r="C80" s="202" t="s">
        <v>2941</v>
      </c>
      <c r="D80" s="202"/>
      <c r="E80" s="202"/>
      <c r="F80" s="223" t="s">
        <v>2938</v>
      </c>
      <c r="G80" s="224"/>
      <c r="H80" s="202" t="s">
        <v>2942</v>
      </c>
      <c r="I80" s="202" t="s">
        <v>2940</v>
      </c>
      <c r="J80" s="202">
        <v>120</v>
      </c>
      <c r="K80" s="214"/>
    </row>
    <row r="81" spans="2:11" customFormat="1" ht="15" customHeight="1">
      <c r="B81" s="225"/>
      <c r="C81" s="202" t="s">
        <v>2943</v>
      </c>
      <c r="D81" s="202"/>
      <c r="E81" s="202"/>
      <c r="F81" s="223" t="s">
        <v>2944</v>
      </c>
      <c r="G81" s="224"/>
      <c r="H81" s="202" t="s">
        <v>2945</v>
      </c>
      <c r="I81" s="202" t="s">
        <v>2940</v>
      </c>
      <c r="J81" s="202">
        <v>50</v>
      </c>
      <c r="K81" s="214"/>
    </row>
    <row r="82" spans="2:11" customFormat="1" ht="15" customHeight="1">
      <c r="B82" s="225"/>
      <c r="C82" s="202" t="s">
        <v>2946</v>
      </c>
      <c r="D82" s="202"/>
      <c r="E82" s="202"/>
      <c r="F82" s="223" t="s">
        <v>2938</v>
      </c>
      <c r="G82" s="224"/>
      <c r="H82" s="202" t="s">
        <v>2947</v>
      </c>
      <c r="I82" s="202" t="s">
        <v>2948</v>
      </c>
      <c r="J82" s="202"/>
      <c r="K82" s="214"/>
    </row>
    <row r="83" spans="2:11" customFormat="1" ht="15" customHeight="1">
      <c r="B83" s="225"/>
      <c r="C83" s="202" t="s">
        <v>2949</v>
      </c>
      <c r="D83" s="202"/>
      <c r="E83" s="202"/>
      <c r="F83" s="223" t="s">
        <v>2944</v>
      </c>
      <c r="G83" s="202"/>
      <c r="H83" s="202" t="s">
        <v>2950</v>
      </c>
      <c r="I83" s="202" t="s">
        <v>2940</v>
      </c>
      <c r="J83" s="202">
        <v>15</v>
      </c>
      <c r="K83" s="214"/>
    </row>
    <row r="84" spans="2:11" customFormat="1" ht="15" customHeight="1">
      <c r="B84" s="225"/>
      <c r="C84" s="202" t="s">
        <v>2951</v>
      </c>
      <c r="D84" s="202"/>
      <c r="E84" s="202"/>
      <c r="F84" s="223" t="s">
        <v>2944</v>
      </c>
      <c r="G84" s="202"/>
      <c r="H84" s="202" t="s">
        <v>2952</v>
      </c>
      <c r="I84" s="202" t="s">
        <v>2940</v>
      </c>
      <c r="J84" s="202">
        <v>15</v>
      </c>
      <c r="K84" s="214"/>
    </row>
    <row r="85" spans="2:11" customFormat="1" ht="15" customHeight="1">
      <c r="B85" s="225"/>
      <c r="C85" s="202" t="s">
        <v>2953</v>
      </c>
      <c r="D85" s="202"/>
      <c r="E85" s="202"/>
      <c r="F85" s="223" t="s">
        <v>2944</v>
      </c>
      <c r="G85" s="202"/>
      <c r="H85" s="202" t="s">
        <v>2954</v>
      </c>
      <c r="I85" s="202" t="s">
        <v>2940</v>
      </c>
      <c r="J85" s="202">
        <v>20</v>
      </c>
      <c r="K85" s="214"/>
    </row>
    <row r="86" spans="2:11" customFormat="1" ht="15" customHeight="1">
      <c r="B86" s="225"/>
      <c r="C86" s="202" t="s">
        <v>2955</v>
      </c>
      <c r="D86" s="202"/>
      <c r="E86" s="202"/>
      <c r="F86" s="223" t="s">
        <v>2944</v>
      </c>
      <c r="G86" s="202"/>
      <c r="H86" s="202" t="s">
        <v>2956</v>
      </c>
      <c r="I86" s="202" t="s">
        <v>2940</v>
      </c>
      <c r="J86" s="202">
        <v>20</v>
      </c>
      <c r="K86" s="214"/>
    </row>
    <row r="87" spans="2:11" customFormat="1" ht="15" customHeight="1">
      <c r="B87" s="225"/>
      <c r="C87" s="202" t="s">
        <v>2957</v>
      </c>
      <c r="D87" s="202"/>
      <c r="E87" s="202"/>
      <c r="F87" s="223" t="s">
        <v>2944</v>
      </c>
      <c r="G87" s="224"/>
      <c r="H87" s="202" t="s">
        <v>2958</v>
      </c>
      <c r="I87" s="202" t="s">
        <v>2940</v>
      </c>
      <c r="J87" s="202">
        <v>50</v>
      </c>
      <c r="K87" s="214"/>
    </row>
    <row r="88" spans="2:11" customFormat="1" ht="15" customHeight="1">
      <c r="B88" s="225"/>
      <c r="C88" s="202" t="s">
        <v>2959</v>
      </c>
      <c r="D88" s="202"/>
      <c r="E88" s="202"/>
      <c r="F88" s="223" t="s">
        <v>2944</v>
      </c>
      <c r="G88" s="224"/>
      <c r="H88" s="202" t="s">
        <v>2960</v>
      </c>
      <c r="I88" s="202" t="s">
        <v>2940</v>
      </c>
      <c r="J88" s="202">
        <v>20</v>
      </c>
      <c r="K88" s="214"/>
    </row>
    <row r="89" spans="2:11" customFormat="1" ht="15" customHeight="1">
      <c r="B89" s="225"/>
      <c r="C89" s="202" t="s">
        <v>2961</v>
      </c>
      <c r="D89" s="202"/>
      <c r="E89" s="202"/>
      <c r="F89" s="223" t="s">
        <v>2944</v>
      </c>
      <c r="G89" s="224"/>
      <c r="H89" s="202" t="s">
        <v>2962</v>
      </c>
      <c r="I89" s="202" t="s">
        <v>2940</v>
      </c>
      <c r="J89" s="202">
        <v>20</v>
      </c>
      <c r="K89" s="214"/>
    </row>
    <row r="90" spans="2:11" customFormat="1" ht="15" customHeight="1">
      <c r="B90" s="225"/>
      <c r="C90" s="202" t="s">
        <v>2963</v>
      </c>
      <c r="D90" s="202"/>
      <c r="E90" s="202"/>
      <c r="F90" s="223" t="s">
        <v>2944</v>
      </c>
      <c r="G90" s="224"/>
      <c r="H90" s="202" t="s">
        <v>2964</v>
      </c>
      <c r="I90" s="202" t="s">
        <v>2940</v>
      </c>
      <c r="J90" s="202">
        <v>50</v>
      </c>
      <c r="K90" s="214"/>
    </row>
    <row r="91" spans="2:11" customFormat="1" ht="15" customHeight="1">
      <c r="B91" s="225"/>
      <c r="C91" s="202" t="s">
        <v>2965</v>
      </c>
      <c r="D91" s="202"/>
      <c r="E91" s="202"/>
      <c r="F91" s="223" t="s">
        <v>2944</v>
      </c>
      <c r="G91" s="224"/>
      <c r="H91" s="202" t="s">
        <v>2965</v>
      </c>
      <c r="I91" s="202" t="s">
        <v>2940</v>
      </c>
      <c r="J91" s="202">
        <v>50</v>
      </c>
      <c r="K91" s="214"/>
    </row>
    <row r="92" spans="2:11" customFormat="1" ht="15" customHeight="1">
      <c r="B92" s="225"/>
      <c r="C92" s="202" t="s">
        <v>2966</v>
      </c>
      <c r="D92" s="202"/>
      <c r="E92" s="202"/>
      <c r="F92" s="223" t="s">
        <v>2944</v>
      </c>
      <c r="G92" s="224"/>
      <c r="H92" s="202" t="s">
        <v>2967</v>
      </c>
      <c r="I92" s="202" t="s">
        <v>2940</v>
      </c>
      <c r="J92" s="202">
        <v>255</v>
      </c>
      <c r="K92" s="214"/>
    </row>
    <row r="93" spans="2:11" customFormat="1" ht="15" customHeight="1">
      <c r="B93" s="225"/>
      <c r="C93" s="202" t="s">
        <v>2968</v>
      </c>
      <c r="D93" s="202"/>
      <c r="E93" s="202"/>
      <c r="F93" s="223" t="s">
        <v>2938</v>
      </c>
      <c r="G93" s="224"/>
      <c r="H93" s="202" t="s">
        <v>2969</v>
      </c>
      <c r="I93" s="202" t="s">
        <v>2970</v>
      </c>
      <c r="J93" s="202"/>
      <c r="K93" s="214"/>
    </row>
    <row r="94" spans="2:11" customFormat="1" ht="15" customHeight="1">
      <c r="B94" s="225"/>
      <c r="C94" s="202" t="s">
        <v>2971</v>
      </c>
      <c r="D94" s="202"/>
      <c r="E94" s="202"/>
      <c r="F94" s="223" t="s">
        <v>2938</v>
      </c>
      <c r="G94" s="224"/>
      <c r="H94" s="202" t="s">
        <v>2972</v>
      </c>
      <c r="I94" s="202" t="s">
        <v>2973</v>
      </c>
      <c r="J94" s="202"/>
      <c r="K94" s="214"/>
    </row>
    <row r="95" spans="2:11" customFormat="1" ht="15" customHeight="1">
      <c r="B95" s="225"/>
      <c r="C95" s="202" t="s">
        <v>2974</v>
      </c>
      <c r="D95" s="202"/>
      <c r="E95" s="202"/>
      <c r="F95" s="223" t="s">
        <v>2938</v>
      </c>
      <c r="G95" s="224"/>
      <c r="H95" s="202" t="s">
        <v>2974</v>
      </c>
      <c r="I95" s="202" t="s">
        <v>2973</v>
      </c>
      <c r="J95" s="202"/>
      <c r="K95" s="214"/>
    </row>
    <row r="96" spans="2:11" customFormat="1" ht="15" customHeight="1">
      <c r="B96" s="225"/>
      <c r="C96" s="202" t="s">
        <v>35</v>
      </c>
      <c r="D96" s="202"/>
      <c r="E96" s="202"/>
      <c r="F96" s="223" t="s">
        <v>2938</v>
      </c>
      <c r="G96" s="224"/>
      <c r="H96" s="202" t="s">
        <v>2975</v>
      </c>
      <c r="I96" s="202" t="s">
        <v>2973</v>
      </c>
      <c r="J96" s="202"/>
      <c r="K96" s="214"/>
    </row>
    <row r="97" spans="2:11" customFormat="1" ht="15" customHeight="1">
      <c r="B97" s="225"/>
      <c r="C97" s="202" t="s">
        <v>45</v>
      </c>
      <c r="D97" s="202"/>
      <c r="E97" s="202"/>
      <c r="F97" s="223" t="s">
        <v>2938</v>
      </c>
      <c r="G97" s="224"/>
      <c r="H97" s="202" t="s">
        <v>2976</v>
      </c>
      <c r="I97" s="202" t="s">
        <v>2973</v>
      </c>
      <c r="J97" s="202"/>
      <c r="K97" s="214"/>
    </row>
    <row r="98" spans="2:11" customFormat="1" ht="15" customHeight="1">
      <c r="B98" s="226"/>
      <c r="C98" s="227"/>
      <c r="D98" s="227"/>
      <c r="E98" s="227"/>
      <c r="F98" s="227"/>
      <c r="G98" s="227"/>
      <c r="H98" s="227"/>
      <c r="I98" s="227"/>
      <c r="J98" s="227"/>
      <c r="K98" s="228"/>
    </row>
    <row r="99" spans="2:11" customFormat="1" ht="18.75" customHeight="1">
      <c r="B99" s="229"/>
      <c r="C99" s="230"/>
      <c r="D99" s="230"/>
      <c r="E99" s="230"/>
      <c r="F99" s="230"/>
      <c r="G99" s="230"/>
      <c r="H99" s="230"/>
      <c r="I99" s="230"/>
      <c r="J99" s="230"/>
      <c r="K99" s="229"/>
    </row>
    <row r="100" spans="2:11" customFormat="1" ht="18.75" customHeight="1">
      <c r="B100" s="209"/>
      <c r="C100" s="209"/>
      <c r="D100" s="209"/>
      <c r="E100" s="209"/>
      <c r="F100" s="209"/>
      <c r="G100" s="209"/>
      <c r="H100" s="209"/>
      <c r="I100" s="209"/>
      <c r="J100" s="209"/>
      <c r="K100" s="209"/>
    </row>
    <row r="101" spans="2:11" customFormat="1" ht="7.5" customHeight="1">
      <c r="B101" s="210"/>
      <c r="C101" s="211"/>
      <c r="D101" s="211"/>
      <c r="E101" s="211"/>
      <c r="F101" s="211"/>
      <c r="G101" s="211"/>
      <c r="H101" s="211"/>
      <c r="I101" s="211"/>
      <c r="J101" s="211"/>
      <c r="K101" s="212"/>
    </row>
    <row r="102" spans="2:11" customFormat="1" ht="45" customHeight="1">
      <c r="B102" s="213"/>
      <c r="C102" s="320" t="s">
        <v>2977</v>
      </c>
      <c r="D102" s="320"/>
      <c r="E102" s="320"/>
      <c r="F102" s="320"/>
      <c r="G102" s="320"/>
      <c r="H102" s="320"/>
      <c r="I102" s="320"/>
      <c r="J102" s="320"/>
      <c r="K102" s="214"/>
    </row>
    <row r="103" spans="2:11" customFormat="1" ht="17.25" customHeight="1">
      <c r="B103" s="213"/>
      <c r="C103" s="215" t="s">
        <v>2932</v>
      </c>
      <c r="D103" s="215"/>
      <c r="E103" s="215"/>
      <c r="F103" s="215" t="s">
        <v>2933</v>
      </c>
      <c r="G103" s="216"/>
      <c r="H103" s="215" t="s">
        <v>51</v>
      </c>
      <c r="I103" s="215" t="s">
        <v>54</v>
      </c>
      <c r="J103" s="215" t="s">
        <v>2934</v>
      </c>
      <c r="K103" s="214"/>
    </row>
    <row r="104" spans="2:11" customFormat="1" ht="17.25" customHeight="1">
      <c r="B104" s="213"/>
      <c r="C104" s="217" t="s">
        <v>2935</v>
      </c>
      <c r="D104" s="217"/>
      <c r="E104" s="217"/>
      <c r="F104" s="218" t="s">
        <v>2936</v>
      </c>
      <c r="G104" s="219"/>
      <c r="H104" s="217"/>
      <c r="I104" s="217"/>
      <c r="J104" s="217" t="s">
        <v>2937</v>
      </c>
      <c r="K104" s="214"/>
    </row>
    <row r="105" spans="2:11" customFormat="1" ht="5.25" customHeight="1">
      <c r="B105" s="213"/>
      <c r="C105" s="215"/>
      <c r="D105" s="215"/>
      <c r="E105" s="215"/>
      <c r="F105" s="215"/>
      <c r="G105" s="231"/>
      <c r="H105" s="215"/>
      <c r="I105" s="215"/>
      <c r="J105" s="215"/>
      <c r="K105" s="214"/>
    </row>
    <row r="106" spans="2:11" customFormat="1" ht="15" customHeight="1">
      <c r="B106" s="213"/>
      <c r="C106" s="202" t="s">
        <v>50</v>
      </c>
      <c r="D106" s="222"/>
      <c r="E106" s="222"/>
      <c r="F106" s="223" t="s">
        <v>2938</v>
      </c>
      <c r="G106" s="202"/>
      <c r="H106" s="202" t="s">
        <v>2978</v>
      </c>
      <c r="I106" s="202" t="s">
        <v>2940</v>
      </c>
      <c r="J106" s="202">
        <v>20</v>
      </c>
      <c r="K106" s="214"/>
    </row>
    <row r="107" spans="2:11" customFormat="1" ht="15" customHeight="1">
      <c r="B107" s="213"/>
      <c r="C107" s="202" t="s">
        <v>2941</v>
      </c>
      <c r="D107" s="202"/>
      <c r="E107" s="202"/>
      <c r="F107" s="223" t="s">
        <v>2938</v>
      </c>
      <c r="G107" s="202"/>
      <c r="H107" s="202" t="s">
        <v>2978</v>
      </c>
      <c r="I107" s="202" t="s">
        <v>2940</v>
      </c>
      <c r="J107" s="202">
        <v>120</v>
      </c>
      <c r="K107" s="214"/>
    </row>
    <row r="108" spans="2:11" customFormat="1" ht="15" customHeight="1">
      <c r="B108" s="225"/>
      <c r="C108" s="202" t="s">
        <v>2943</v>
      </c>
      <c r="D108" s="202"/>
      <c r="E108" s="202"/>
      <c r="F108" s="223" t="s">
        <v>2944</v>
      </c>
      <c r="G108" s="202"/>
      <c r="H108" s="202" t="s">
        <v>2978</v>
      </c>
      <c r="I108" s="202" t="s">
        <v>2940</v>
      </c>
      <c r="J108" s="202">
        <v>50</v>
      </c>
      <c r="K108" s="214"/>
    </row>
    <row r="109" spans="2:11" customFormat="1" ht="15" customHeight="1">
      <c r="B109" s="225"/>
      <c r="C109" s="202" t="s">
        <v>2946</v>
      </c>
      <c r="D109" s="202"/>
      <c r="E109" s="202"/>
      <c r="F109" s="223" t="s">
        <v>2938</v>
      </c>
      <c r="G109" s="202"/>
      <c r="H109" s="202" t="s">
        <v>2978</v>
      </c>
      <c r="I109" s="202" t="s">
        <v>2948</v>
      </c>
      <c r="J109" s="202"/>
      <c r="K109" s="214"/>
    </row>
    <row r="110" spans="2:11" customFormat="1" ht="15" customHeight="1">
      <c r="B110" s="225"/>
      <c r="C110" s="202" t="s">
        <v>2957</v>
      </c>
      <c r="D110" s="202"/>
      <c r="E110" s="202"/>
      <c r="F110" s="223" t="s">
        <v>2944</v>
      </c>
      <c r="G110" s="202"/>
      <c r="H110" s="202" t="s">
        <v>2978</v>
      </c>
      <c r="I110" s="202" t="s">
        <v>2940</v>
      </c>
      <c r="J110" s="202">
        <v>50</v>
      </c>
      <c r="K110" s="214"/>
    </row>
    <row r="111" spans="2:11" customFormat="1" ht="15" customHeight="1">
      <c r="B111" s="225"/>
      <c r="C111" s="202" t="s">
        <v>2965</v>
      </c>
      <c r="D111" s="202"/>
      <c r="E111" s="202"/>
      <c r="F111" s="223" t="s">
        <v>2944</v>
      </c>
      <c r="G111" s="202"/>
      <c r="H111" s="202" t="s">
        <v>2978</v>
      </c>
      <c r="I111" s="202" t="s">
        <v>2940</v>
      </c>
      <c r="J111" s="202">
        <v>50</v>
      </c>
      <c r="K111" s="214"/>
    </row>
    <row r="112" spans="2:11" customFormat="1" ht="15" customHeight="1">
      <c r="B112" s="225"/>
      <c r="C112" s="202" t="s">
        <v>2963</v>
      </c>
      <c r="D112" s="202"/>
      <c r="E112" s="202"/>
      <c r="F112" s="223" t="s">
        <v>2944</v>
      </c>
      <c r="G112" s="202"/>
      <c r="H112" s="202" t="s">
        <v>2978</v>
      </c>
      <c r="I112" s="202" t="s">
        <v>2940</v>
      </c>
      <c r="J112" s="202">
        <v>50</v>
      </c>
      <c r="K112" s="214"/>
    </row>
    <row r="113" spans="2:11" customFormat="1" ht="15" customHeight="1">
      <c r="B113" s="225"/>
      <c r="C113" s="202" t="s">
        <v>50</v>
      </c>
      <c r="D113" s="202"/>
      <c r="E113" s="202"/>
      <c r="F113" s="223" t="s">
        <v>2938</v>
      </c>
      <c r="G113" s="202"/>
      <c r="H113" s="202" t="s">
        <v>2979</v>
      </c>
      <c r="I113" s="202" t="s">
        <v>2940</v>
      </c>
      <c r="J113" s="202">
        <v>20</v>
      </c>
      <c r="K113" s="214"/>
    </row>
    <row r="114" spans="2:11" customFormat="1" ht="15" customHeight="1">
      <c r="B114" s="225"/>
      <c r="C114" s="202" t="s">
        <v>2980</v>
      </c>
      <c r="D114" s="202"/>
      <c r="E114" s="202"/>
      <c r="F114" s="223" t="s">
        <v>2938</v>
      </c>
      <c r="G114" s="202"/>
      <c r="H114" s="202" t="s">
        <v>2981</v>
      </c>
      <c r="I114" s="202" t="s">
        <v>2940</v>
      </c>
      <c r="J114" s="202">
        <v>120</v>
      </c>
      <c r="K114" s="214"/>
    </row>
    <row r="115" spans="2:11" customFormat="1" ht="15" customHeight="1">
      <c r="B115" s="225"/>
      <c r="C115" s="202" t="s">
        <v>35</v>
      </c>
      <c r="D115" s="202"/>
      <c r="E115" s="202"/>
      <c r="F115" s="223" t="s">
        <v>2938</v>
      </c>
      <c r="G115" s="202"/>
      <c r="H115" s="202" t="s">
        <v>2982</v>
      </c>
      <c r="I115" s="202" t="s">
        <v>2973</v>
      </c>
      <c r="J115" s="202"/>
      <c r="K115" s="214"/>
    </row>
    <row r="116" spans="2:11" customFormat="1" ht="15" customHeight="1">
      <c r="B116" s="225"/>
      <c r="C116" s="202" t="s">
        <v>45</v>
      </c>
      <c r="D116" s="202"/>
      <c r="E116" s="202"/>
      <c r="F116" s="223" t="s">
        <v>2938</v>
      </c>
      <c r="G116" s="202"/>
      <c r="H116" s="202" t="s">
        <v>2983</v>
      </c>
      <c r="I116" s="202" t="s">
        <v>2973</v>
      </c>
      <c r="J116" s="202"/>
      <c r="K116" s="214"/>
    </row>
    <row r="117" spans="2:11" customFormat="1" ht="15" customHeight="1">
      <c r="B117" s="225"/>
      <c r="C117" s="202" t="s">
        <v>54</v>
      </c>
      <c r="D117" s="202"/>
      <c r="E117" s="202"/>
      <c r="F117" s="223" t="s">
        <v>2938</v>
      </c>
      <c r="G117" s="202"/>
      <c r="H117" s="202" t="s">
        <v>2984</v>
      </c>
      <c r="I117" s="202" t="s">
        <v>2985</v>
      </c>
      <c r="J117" s="202"/>
      <c r="K117" s="214"/>
    </row>
    <row r="118" spans="2:11" customFormat="1" ht="15" customHeight="1">
      <c r="B118" s="226"/>
      <c r="C118" s="232"/>
      <c r="D118" s="232"/>
      <c r="E118" s="232"/>
      <c r="F118" s="232"/>
      <c r="G118" s="232"/>
      <c r="H118" s="232"/>
      <c r="I118" s="232"/>
      <c r="J118" s="232"/>
      <c r="K118" s="228"/>
    </row>
    <row r="119" spans="2:11" customFormat="1" ht="18.75" customHeight="1">
      <c r="B119" s="233"/>
      <c r="C119" s="234"/>
      <c r="D119" s="234"/>
      <c r="E119" s="234"/>
      <c r="F119" s="235"/>
      <c r="G119" s="234"/>
      <c r="H119" s="234"/>
      <c r="I119" s="234"/>
      <c r="J119" s="234"/>
      <c r="K119" s="233"/>
    </row>
    <row r="120" spans="2:11" customFormat="1" ht="18.75" customHeight="1">
      <c r="B120" s="209"/>
      <c r="C120" s="209"/>
      <c r="D120" s="209"/>
      <c r="E120" s="209"/>
      <c r="F120" s="209"/>
      <c r="G120" s="209"/>
      <c r="H120" s="209"/>
      <c r="I120" s="209"/>
      <c r="J120" s="209"/>
      <c r="K120" s="209"/>
    </row>
    <row r="121" spans="2:11" customFormat="1" ht="7.5" customHeight="1">
      <c r="B121" s="236"/>
      <c r="C121" s="237"/>
      <c r="D121" s="237"/>
      <c r="E121" s="237"/>
      <c r="F121" s="237"/>
      <c r="G121" s="237"/>
      <c r="H121" s="237"/>
      <c r="I121" s="237"/>
      <c r="J121" s="237"/>
      <c r="K121" s="238"/>
    </row>
    <row r="122" spans="2:11" customFormat="1" ht="45" customHeight="1">
      <c r="B122" s="239"/>
      <c r="C122" s="318" t="s">
        <v>2986</v>
      </c>
      <c r="D122" s="318"/>
      <c r="E122" s="318"/>
      <c r="F122" s="318"/>
      <c r="G122" s="318"/>
      <c r="H122" s="318"/>
      <c r="I122" s="318"/>
      <c r="J122" s="318"/>
      <c r="K122" s="240"/>
    </row>
    <row r="123" spans="2:11" customFormat="1" ht="17.25" customHeight="1">
      <c r="B123" s="241"/>
      <c r="C123" s="215" t="s">
        <v>2932</v>
      </c>
      <c r="D123" s="215"/>
      <c r="E123" s="215"/>
      <c r="F123" s="215" t="s">
        <v>2933</v>
      </c>
      <c r="G123" s="216"/>
      <c r="H123" s="215" t="s">
        <v>51</v>
      </c>
      <c r="I123" s="215" t="s">
        <v>54</v>
      </c>
      <c r="J123" s="215" t="s">
        <v>2934</v>
      </c>
      <c r="K123" s="242"/>
    </row>
    <row r="124" spans="2:11" customFormat="1" ht="17.25" customHeight="1">
      <c r="B124" s="241"/>
      <c r="C124" s="217" t="s">
        <v>2935</v>
      </c>
      <c r="D124" s="217"/>
      <c r="E124" s="217"/>
      <c r="F124" s="218" t="s">
        <v>2936</v>
      </c>
      <c r="G124" s="219"/>
      <c r="H124" s="217"/>
      <c r="I124" s="217"/>
      <c r="J124" s="217" t="s">
        <v>2937</v>
      </c>
      <c r="K124" s="242"/>
    </row>
    <row r="125" spans="2:11" customFormat="1" ht="5.25" customHeight="1">
      <c r="B125" s="243"/>
      <c r="C125" s="220"/>
      <c r="D125" s="220"/>
      <c r="E125" s="220"/>
      <c r="F125" s="220"/>
      <c r="G125" s="244"/>
      <c r="H125" s="220"/>
      <c r="I125" s="220"/>
      <c r="J125" s="220"/>
      <c r="K125" s="245"/>
    </row>
    <row r="126" spans="2:11" customFormat="1" ht="15" customHeight="1">
      <c r="B126" s="243"/>
      <c r="C126" s="202" t="s">
        <v>2941</v>
      </c>
      <c r="D126" s="222"/>
      <c r="E126" s="222"/>
      <c r="F126" s="223" t="s">
        <v>2938</v>
      </c>
      <c r="G126" s="202"/>
      <c r="H126" s="202" t="s">
        <v>2978</v>
      </c>
      <c r="I126" s="202" t="s">
        <v>2940</v>
      </c>
      <c r="J126" s="202">
        <v>120</v>
      </c>
      <c r="K126" s="246"/>
    </row>
    <row r="127" spans="2:11" customFormat="1" ht="15" customHeight="1">
      <c r="B127" s="243"/>
      <c r="C127" s="202" t="s">
        <v>2987</v>
      </c>
      <c r="D127" s="202"/>
      <c r="E127" s="202"/>
      <c r="F127" s="223" t="s">
        <v>2938</v>
      </c>
      <c r="G127" s="202"/>
      <c r="H127" s="202" t="s">
        <v>2988</v>
      </c>
      <c r="I127" s="202" t="s">
        <v>2940</v>
      </c>
      <c r="J127" s="202" t="s">
        <v>2989</v>
      </c>
      <c r="K127" s="246"/>
    </row>
    <row r="128" spans="2:11" customFormat="1" ht="15" customHeight="1">
      <c r="B128" s="243"/>
      <c r="C128" s="202" t="s">
        <v>2886</v>
      </c>
      <c r="D128" s="202"/>
      <c r="E128" s="202"/>
      <c r="F128" s="223" t="s">
        <v>2938</v>
      </c>
      <c r="G128" s="202"/>
      <c r="H128" s="202" t="s">
        <v>2990</v>
      </c>
      <c r="I128" s="202" t="s">
        <v>2940</v>
      </c>
      <c r="J128" s="202" t="s">
        <v>2989</v>
      </c>
      <c r="K128" s="246"/>
    </row>
    <row r="129" spans="2:11" customFormat="1" ht="15" customHeight="1">
      <c r="B129" s="243"/>
      <c r="C129" s="202" t="s">
        <v>2949</v>
      </c>
      <c r="D129" s="202"/>
      <c r="E129" s="202"/>
      <c r="F129" s="223" t="s">
        <v>2944</v>
      </c>
      <c r="G129" s="202"/>
      <c r="H129" s="202" t="s">
        <v>2950</v>
      </c>
      <c r="I129" s="202" t="s">
        <v>2940</v>
      </c>
      <c r="J129" s="202">
        <v>15</v>
      </c>
      <c r="K129" s="246"/>
    </row>
    <row r="130" spans="2:11" customFormat="1" ht="15" customHeight="1">
      <c r="B130" s="243"/>
      <c r="C130" s="202" t="s">
        <v>2951</v>
      </c>
      <c r="D130" s="202"/>
      <c r="E130" s="202"/>
      <c r="F130" s="223" t="s">
        <v>2944</v>
      </c>
      <c r="G130" s="202"/>
      <c r="H130" s="202" t="s">
        <v>2952</v>
      </c>
      <c r="I130" s="202" t="s">
        <v>2940</v>
      </c>
      <c r="J130" s="202">
        <v>15</v>
      </c>
      <c r="K130" s="246"/>
    </row>
    <row r="131" spans="2:11" customFormat="1" ht="15" customHeight="1">
      <c r="B131" s="243"/>
      <c r="C131" s="202" t="s">
        <v>2953</v>
      </c>
      <c r="D131" s="202"/>
      <c r="E131" s="202"/>
      <c r="F131" s="223" t="s">
        <v>2944</v>
      </c>
      <c r="G131" s="202"/>
      <c r="H131" s="202" t="s">
        <v>2954</v>
      </c>
      <c r="I131" s="202" t="s">
        <v>2940</v>
      </c>
      <c r="J131" s="202">
        <v>20</v>
      </c>
      <c r="K131" s="246"/>
    </row>
    <row r="132" spans="2:11" customFormat="1" ht="15" customHeight="1">
      <c r="B132" s="243"/>
      <c r="C132" s="202" t="s">
        <v>2955</v>
      </c>
      <c r="D132" s="202"/>
      <c r="E132" s="202"/>
      <c r="F132" s="223" t="s">
        <v>2944</v>
      </c>
      <c r="G132" s="202"/>
      <c r="H132" s="202" t="s">
        <v>2956</v>
      </c>
      <c r="I132" s="202" t="s">
        <v>2940</v>
      </c>
      <c r="J132" s="202">
        <v>20</v>
      </c>
      <c r="K132" s="246"/>
    </row>
    <row r="133" spans="2:11" customFormat="1" ht="15" customHeight="1">
      <c r="B133" s="243"/>
      <c r="C133" s="202" t="s">
        <v>2943</v>
      </c>
      <c r="D133" s="202"/>
      <c r="E133" s="202"/>
      <c r="F133" s="223" t="s">
        <v>2944</v>
      </c>
      <c r="G133" s="202"/>
      <c r="H133" s="202" t="s">
        <v>2978</v>
      </c>
      <c r="I133" s="202" t="s">
        <v>2940</v>
      </c>
      <c r="J133" s="202">
        <v>50</v>
      </c>
      <c r="K133" s="246"/>
    </row>
    <row r="134" spans="2:11" customFormat="1" ht="15" customHeight="1">
      <c r="B134" s="243"/>
      <c r="C134" s="202" t="s">
        <v>2957</v>
      </c>
      <c r="D134" s="202"/>
      <c r="E134" s="202"/>
      <c r="F134" s="223" t="s">
        <v>2944</v>
      </c>
      <c r="G134" s="202"/>
      <c r="H134" s="202" t="s">
        <v>2978</v>
      </c>
      <c r="I134" s="202" t="s">
        <v>2940</v>
      </c>
      <c r="J134" s="202">
        <v>50</v>
      </c>
      <c r="K134" s="246"/>
    </row>
    <row r="135" spans="2:11" customFormat="1" ht="15" customHeight="1">
      <c r="B135" s="243"/>
      <c r="C135" s="202" t="s">
        <v>2963</v>
      </c>
      <c r="D135" s="202"/>
      <c r="E135" s="202"/>
      <c r="F135" s="223" t="s">
        <v>2944</v>
      </c>
      <c r="G135" s="202"/>
      <c r="H135" s="202" t="s">
        <v>2978</v>
      </c>
      <c r="I135" s="202" t="s">
        <v>2940</v>
      </c>
      <c r="J135" s="202">
        <v>50</v>
      </c>
      <c r="K135" s="246"/>
    </row>
    <row r="136" spans="2:11" customFormat="1" ht="15" customHeight="1">
      <c r="B136" s="243"/>
      <c r="C136" s="202" t="s">
        <v>2965</v>
      </c>
      <c r="D136" s="202"/>
      <c r="E136" s="202"/>
      <c r="F136" s="223" t="s">
        <v>2944</v>
      </c>
      <c r="G136" s="202"/>
      <c r="H136" s="202" t="s">
        <v>2978</v>
      </c>
      <c r="I136" s="202" t="s">
        <v>2940</v>
      </c>
      <c r="J136" s="202">
        <v>50</v>
      </c>
      <c r="K136" s="246"/>
    </row>
    <row r="137" spans="2:11" customFormat="1" ht="15" customHeight="1">
      <c r="B137" s="243"/>
      <c r="C137" s="202" t="s">
        <v>2966</v>
      </c>
      <c r="D137" s="202"/>
      <c r="E137" s="202"/>
      <c r="F137" s="223" t="s">
        <v>2944</v>
      </c>
      <c r="G137" s="202"/>
      <c r="H137" s="202" t="s">
        <v>2991</v>
      </c>
      <c r="I137" s="202" t="s">
        <v>2940</v>
      </c>
      <c r="J137" s="202">
        <v>255</v>
      </c>
      <c r="K137" s="246"/>
    </row>
    <row r="138" spans="2:11" customFormat="1" ht="15" customHeight="1">
      <c r="B138" s="243"/>
      <c r="C138" s="202" t="s">
        <v>2968</v>
      </c>
      <c r="D138" s="202"/>
      <c r="E138" s="202"/>
      <c r="F138" s="223" t="s">
        <v>2938</v>
      </c>
      <c r="G138" s="202"/>
      <c r="H138" s="202" t="s">
        <v>2992</v>
      </c>
      <c r="I138" s="202" t="s">
        <v>2970</v>
      </c>
      <c r="J138" s="202"/>
      <c r="K138" s="246"/>
    </row>
    <row r="139" spans="2:11" customFormat="1" ht="15" customHeight="1">
      <c r="B139" s="243"/>
      <c r="C139" s="202" t="s">
        <v>2971</v>
      </c>
      <c r="D139" s="202"/>
      <c r="E139" s="202"/>
      <c r="F139" s="223" t="s">
        <v>2938</v>
      </c>
      <c r="G139" s="202"/>
      <c r="H139" s="202" t="s">
        <v>2993</v>
      </c>
      <c r="I139" s="202" t="s">
        <v>2973</v>
      </c>
      <c r="J139" s="202"/>
      <c r="K139" s="246"/>
    </row>
    <row r="140" spans="2:11" customFormat="1" ht="15" customHeight="1">
      <c r="B140" s="243"/>
      <c r="C140" s="202" t="s">
        <v>2974</v>
      </c>
      <c r="D140" s="202"/>
      <c r="E140" s="202"/>
      <c r="F140" s="223" t="s">
        <v>2938</v>
      </c>
      <c r="G140" s="202"/>
      <c r="H140" s="202" t="s">
        <v>2974</v>
      </c>
      <c r="I140" s="202" t="s">
        <v>2973</v>
      </c>
      <c r="J140" s="202"/>
      <c r="K140" s="246"/>
    </row>
    <row r="141" spans="2:11" customFormat="1" ht="15" customHeight="1">
      <c r="B141" s="243"/>
      <c r="C141" s="202" t="s">
        <v>35</v>
      </c>
      <c r="D141" s="202"/>
      <c r="E141" s="202"/>
      <c r="F141" s="223" t="s">
        <v>2938</v>
      </c>
      <c r="G141" s="202"/>
      <c r="H141" s="202" t="s">
        <v>2994</v>
      </c>
      <c r="I141" s="202" t="s">
        <v>2973</v>
      </c>
      <c r="J141" s="202"/>
      <c r="K141" s="246"/>
    </row>
    <row r="142" spans="2:11" customFormat="1" ht="15" customHeight="1">
      <c r="B142" s="243"/>
      <c r="C142" s="202" t="s">
        <v>2995</v>
      </c>
      <c r="D142" s="202"/>
      <c r="E142" s="202"/>
      <c r="F142" s="223" t="s">
        <v>2938</v>
      </c>
      <c r="G142" s="202"/>
      <c r="H142" s="202" t="s">
        <v>2996</v>
      </c>
      <c r="I142" s="202" t="s">
        <v>2973</v>
      </c>
      <c r="J142" s="202"/>
      <c r="K142" s="246"/>
    </row>
    <row r="143" spans="2:11" customFormat="1" ht="15" customHeight="1">
      <c r="B143" s="247"/>
      <c r="C143" s="248"/>
      <c r="D143" s="248"/>
      <c r="E143" s="248"/>
      <c r="F143" s="248"/>
      <c r="G143" s="248"/>
      <c r="H143" s="248"/>
      <c r="I143" s="248"/>
      <c r="J143" s="248"/>
      <c r="K143" s="249"/>
    </row>
    <row r="144" spans="2:11" customFormat="1" ht="18.75" customHeight="1">
      <c r="B144" s="234"/>
      <c r="C144" s="234"/>
      <c r="D144" s="234"/>
      <c r="E144" s="234"/>
      <c r="F144" s="235"/>
      <c r="G144" s="234"/>
      <c r="H144" s="234"/>
      <c r="I144" s="234"/>
      <c r="J144" s="234"/>
      <c r="K144" s="234"/>
    </row>
    <row r="145" spans="2:11" customFormat="1" ht="18.75" customHeight="1">
      <c r="B145" s="209"/>
      <c r="C145" s="209"/>
      <c r="D145" s="209"/>
      <c r="E145" s="209"/>
      <c r="F145" s="209"/>
      <c r="G145" s="209"/>
      <c r="H145" s="209"/>
      <c r="I145" s="209"/>
      <c r="J145" s="209"/>
      <c r="K145" s="209"/>
    </row>
    <row r="146" spans="2:11" customFormat="1" ht="7.5" customHeight="1">
      <c r="B146" s="210"/>
      <c r="C146" s="211"/>
      <c r="D146" s="211"/>
      <c r="E146" s="211"/>
      <c r="F146" s="211"/>
      <c r="G146" s="211"/>
      <c r="H146" s="211"/>
      <c r="I146" s="211"/>
      <c r="J146" s="211"/>
      <c r="K146" s="212"/>
    </row>
    <row r="147" spans="2:11" customFormat="1" ht="45" customHeight="1">
      <c r="B147" s="213"/>
      <c r="C147" s="320" t="s">
        <v>2997</v>
      </c>
      <c r="D147" s="320"/>
      <c r="E147" s="320"/>
      <c r="F147" s="320"/>
      <c r="G147" s="320"/>
      <c r="H147" s="320"/>
      <c r="I147" s="320"/>
      <c r="J147" s="320"/>
      <c r="K147" s="214"/>
    </row>
    <row r="148" spans="2:11" customFormat="1" ht="17.25" customHeight="1">
      <c r="B148" s="213"/>
      <c r="C148" s="215" t="s">
        <v>2932</v>
      </c>
      <c r="D148" s="215"/>
      <c r="E148" s="215"/>
      <c r="F148" s="215" t="s">
        <v>2933</v>
      </c>
      <c r="G148" s="216"/>
      <c r="H148" s="215" t="s">
        <v>51</v>
      </c>
      <c r="I148" s="215" t="s">
        <v>54</v>
      </c>
      <c r="J148" s="215" t="s">
        <v>2934</v>
      </c>
      <c r="K148" s="214"/>
    </row>
    <row r="149" spans="2:11" customFormat="1" ht="17.25" customHeight="1">
      <c r="B149" s="213"/>
      <c r="C149" s="217" t="s">
        <v>2935</v>
      </c>
      <c r="D149" s="217"/>
      <c r="E149" s="217"/>
      <c r="F149" s="218" t="s">
        <v>2936</v>
      </c>
      <c r="G149" s="219"/>
      <c r="H149" s="217"/>
      <c r="I149" s="217"/>
      <c r="J149" s="217" t="s">
        <v>2937</v>
      </c>
      <c r="K149" s="214"/>
    </row>
    <row r="150" spans="2:11" customFormat="1" ht="5.25" customHeight="1">
      <c r="B150" s="225"/>
      <c r="C150" s="220"/>
      <c r="D150" s="220"/>
      <c r="E150" s="220"/>
      <c r="F150" s="220"/>
      <c r="G150" s="221"/>
      <c r="H150" s="220"/>
      <c r="I150" s="220"/>
      <c r="J150" s="220"/>
      <c r="K150" s="246"/>
    </row>
    <row r="151" spans="2:11" customFormat="1" ht="15" customHeight="1">
      <c r="B151" s="225"/>
      <c r="C151" s="250" t="s">
        <v>2941</v>
      </c>
      <c r="D151" s="202"/>
      <c r="E151" s="202"/>
      <c r="F151" s="251" t="s">
        <v>2938</v>
      </c>
      <c r="G151" s="202"/>
      <c r="H151" s="250" t="s">
        <v>2978</v>
      </c>
      <c r="I151" s="250" t="s">
        <v>2940</v>
      </c>
      <c r="J151" s="250">
        <v>120</v>
      </c>
      <c r="K151" s="246"/>
    </row>
    <row r="152" spans="2:11" customFormat="1" ht="15" customHeight="1">
      <c r="B152" s="225"/>
      <c r="C152" s="250" t="s">
        <v>2987</v>
      </c>
      <c r="D152" s="202"/>
      <c r="E152" s="202"/>
      <c r="F152" s="251" t="s">
        <v>2938</v>
      </c>
      <c r="G152" s="202"/>
      <c r="H152" s="250" t="s">
        <v>2998</v>
      </c>
      <c r="I152" s="250" t="s">
        <v>2940</v>
      </c>
      <c r="J152" s="250" t="s">
        <v>2989</v>
      </c>
      <c r="K152" s="246"/>
    </row>
    <row r="153" spans="2:11" customFormat="1" ht="15" customHeight="1">
      <c r="B153" s="225"/>
      <c r="C153" s="250" t="s">
        <v>2886</v>
      </c>
      <c r="D153" s="202"/>
      <c r="E153" s="202"/>
      <c r="F153" s="251" t="s">
        <v>2938</v>
      </c>
      <c r="G153" s="202"/>
      <c r="H153" s="250" t="s">
        <v>2999</v>
      </c>
      <c r="I153" s="250" t="s">
        <v>2940</v>
      </c>
      <c r="J153" s="250" t="s">
        <v>2989</v>
      </c>
      <c r="K153" s="246"/>
    </row>
    <row r="154" spans="2:11" customFormat="1" ht="15" customHeight="1">
      <c r="B154" s="225"/>
      <c r="C154" s="250" t="s">
        <v>2943</v>
      </c>
      <c r="D154" s="202"/>
      <c r="E154" s="202"/>
      <c r="F154" s="251" t="s">
        <v>2944</v>
      </c>
      <c r="G154" s="202"/>
      <c r="H154" s="250" t="s">
        <v>2978</v>
      </c>
      <c r="I154" s="250" t="s">
        <v>2940</v>
      </c>
      <c r="J154" s="250">
        <v>50</v>
      </c>
      <c r="K154" s="246"/>
    </row>
    <row r="155" spans="2:11" customFormat="1" ht="15" customHeight="1">
      <c r="B155" s="225"/>
      <c r="C155" s="250" t="s">
        <v>2946</v>
      </c>
      <c r="D155" s="202"/>
      <c r="E155" s="202"/>
      <c r="F155" s="251" t="s">
        <v>2938</v>
      </c>
      <c r="G155" s="202"/>
      <c r="H155" s="250" t="s">
        <v>2978</v>
      </c>
      <c r="I155" s="250" t="s">
        <v>2948</v>
      </c>
      <c r="J155" s="250"/>
      <c r="K155" s="246"/>
    </row>
    <row r="156" spans="2:11" customFormat="1" ht="15" customHeight="1">
      <c r="B156" s="225"/>
      <c r="C156" s="250" t="s">
        <v>2957</v>
      </c>
      <c r="D156" s="202"/>
      <c r="E156" s="202"/>
      <c r="F156" s="251" t="s">
        <v>2944</v>
      </c>
      <c r="G156" s="202"/>
      <c r="H156" s="250" t="s">
        <v>2978</v>
      </c>
      <c r="I156" s="250" t="s">
        <v>2940</v>
      </c>
      <c r="J156" s="250">
        <v>50</v>
      </c>
      <c r="K156" s="246"/>
    </row>
    <row r="157" spans="2:11" customFormat="1" ht="15" customHeight="1">
      <c r="B157" s="225"/>
      <c r="C157" s="250" t="s">
        <v>2965</v>
      </c>
      <c r="D157" s="202"/>
      <c r="E157" s="202"/>
      <c r="F157" s="251" t="s">
        <v>2944</v>
      </c>
      <c r="G157" s="202"/>
      <c r="H157" s="250" t="s">
        <v>2978</v>
      </c>
      <c r="I157" s="250" t="s">
        <v>2940</v>
      </c>
      <c r="J157" s="250">
        <v>50</v>
      </c>
      <c r="K157" s="246"/>
    </row>
    <row r="158" spans="2:11" customFormat="1" ht="15" customHeight="1">
      <c r="B158" s="225"/>
      <c r="C158" s="250" t="s">
        <v>2963</v>
      </c>
      <c r="D158" s="202"/>
      <c r="E158" s="202"/>
      <c r="F158" s="251" t="s">
        <v>2944</v>
      </c>
      <c r="G158" s="202"/>
      <c r="H158" s="250" t="s">
        <v>2978</v>
      </c>
      <c r="I158" s="250" t="s">
        <v>2940</v>
      </c>
      <c r="J158" s="250">
        <v>50</v>
      </c>
      <c r="K158" s="246"/>
    </row>
    <row r="159" spans="2:11" customFormat="1" ht="15" customHeight="1">
      <c r="B159" s="225"/>
      <c r="C159" s="250" t="s">
        <v>106</v>
      </c>
      <c r="D159" s="202"/>
      <c r="E159" s="202"/>
      <c r="F159" s="251" t="s">
        <v>2938</v>
      </c>
      <c r="G159" s="202"/>
      <c r="H159" s="250" t="s">
        <v>3000</v>
      </c>
      <c r="I159" s="250" t="s">
        <v>2940</v>
      </c>
      <c r="J159" s="250" t="s">
        <v>3001</v>
      </c>
      <c r="K159" s="246"/>
    </row>
    <row r="160" spans="2:11" customFormat="1" ht="15" customHeight="1">
      <c r="B160" s="225"/>
      <c r="C160" s="250" t="s">
        <v>3002</v>
      </c>
      <c r="D160" s="202"/>
      <c r="E160" s="202"/>
      <c r="F160" s="251" t="s">
        <v>2938</v>
      </c>
      <c r="G160" s="202"/>
      <c r="H160" s="250" t="s">
        <v>3003</v>
      </c>
      <c r="I160" s="250" t="s">
        <v>2973</v>
      </c>
      <c r="J160" s="250"/>
      <c r="K160" s="246"/>
    </row>
    <row r="161" spans="2:11" customFormat="1" ht="15" customHeight="1">
      <c r="B161" s="252"/>
      <c r="C161" s="232"/>
      <c r="D161" s="232"/>
      <c r="E161" s="232"/>
      <c r="F161" s="232"/>
      <c r="G161" s="232"/>
      <c r="H161" s="232"/>
      <c r="I161" s="232"/>
      <c r="J161" s="232"/>
      <c r="K161" s="253"/>
    </row>
    <row r="162" spans="2:11" customFormat="1" ht="18.75" customHeight="1">
      <c r="B162" s="234"/>
      <c r="C162" s="244"/>
      <c r="D162" s="244"/>
      <c r="E162" s="244"/>
      <c r="F162" s="254"/>
      <c r="G162" s="244"/>
      <c r="H162" s="244"/>
      <c r="I162" s="244"/>
      <c r="J162" s="244"/>
      <c r="K162" s="234"/>
    </row>
    <row r="163" spans="2:11" customFormat="1" ht="18.75" customHeight="1">
      <c r="B163" s="209"/>
      <c r="C163" s="209"/>
      <c r="D163" s="209"/>
      <c r="E163" s="209"/>
      <c r="F163" s="209"/>
      <c r="G163" s="209"/>
      <c r="H163" s="209"/>
      <c r="I163" s="209"/>
      <c r="J163" s="209"/>
      <c r="K163" s="209"/>
    </row>
    <row r="164" spans="2:11" customFormat="1" ht="7.5" customHeight="1">
      <c r="B164" s="191"/>
      <c r="C164" s="192"/>
      <c r="D164" s="192"/>
      <c r="E164" s="192"/>
      <c r="F164" s="192"/>
      <c r="G164" s="192"/>
      <c r="H164" s="192"/>
      <c r="I164" s="192"/>
      <c r="J164" s="192"/>
      <c r="K164" s="193"/>
    </row>
    <row r="165" spans="2:11" customFormat="1" ht="45" customHeight="1">
      <c r="B165" s="194"/>
      <c r="C165" s="318" t="s">
        <v>3004</v>
      </c>
      <c r="D165" s="318"/>
      <c r="E165" s="318"/>
      <c r="F165" s="318"/>
      <c r="G165" s="318"/>
      <c r="H165" s="318"/>
      <c r="I165" s="318"/>
      <c r="J165" s="318"/>
      <c r="K165" s="195"/>
    </row>
    <row r="166" spans="2:11" customFormat="1" ht="17.25" customHeight="1">
      <c r="B166" s="194"/>
      <c r="C166" s="215" t="s">
        <v>2932</v>
      </c>
      <c r="D166" s="215"/>
      <c r="E166" s="215"/>
      <c r="F166" s="215" t="s">
        <v>2933</v>
      </c>
      <c r="G166" s="255"/>
      <c r="H166" s="256" t="s">
        <v>51</v>
      </c>
      <c r="I166" s="256" t="s">
        <v>54</v>
      </c>
      <c r="J166" s="215" t="s">
        <v>2934</v>
      </c>
      <c r="K166" s="195"/>
    </row>
    <row r="167" spans="2:11" customFormat="1" ht="17.25" customHeight="1">
      <c r="B167" s="196"/>
      <c r="C167" s="217" t="s">
        <v>2935</v>
      </c>
      <c r="D167" s="217"/>
      <c r="E167" s="217"/>
      <c r="F167" s="218" t="s">
        <v>2936</v>
      </c>
      <c r="G167" s="257"/>
      <c r="H167" s="258"/>
      <c r="I167" s="258"/>
      <c r="J167" s="217" t="s">
        <v>2937</v>
      </c>
      <c r="K167" s="197"/>
    </row>
    <row r="168" spans="2:11" customFormat="1" ht="5.25" customHeight="1">
      <c r="B168" s="225"/>
      <c r="C168" s="220"/>
      <c r="D168" s="220"/>
      <c r="E168" s="220"/>
      <c r="F168" s="220"/>
      <c r="G168" s="221"/>
      <c r="H168" s="220"/>
      <c r="I168" s="220"/>
      <c r="J168" s="220"/>
      <c r="K168" s="246"/>
    </row>
    <row r="169" spans="2:11" customFormat="1" ht="15" customHeight="1">
      <c r="B169" s="225"/>
      <c r="C169" s="202" t="s">
        <v>2941</v>
      </c>
      <c r="D169" s="202"/>
      <c r="E169" s="202"/>
      <c r="F169" s="223" t="s">
        <v>2938</v>
      </c>
      <c r="G169" s="202"/>
      <c r="H169" s="202" t="s">
        <v>2978</v>
      </c>
      <c r="I169" s="202" t="s">
        <v>2940</v>
      </c>
      <c r="J169" s="202">
        <v>120</v>
      </c>
      <c r="K169" s="246"/>
    </row>
    <row r="170" spans="2:11" customFormat="1" ht="15" customHeight="1">
      <c r="B170" s="225"/>
      <c r="C170" s="202" t="s">
        <v>2987</v>
      </c>
      <c r="D170" s="202"/>
      <c r="E170" s="202"/>
      <c r="F170" s="223" t="s">
        <v>2938</v>
      </c>
      <c r="G170" s="202"/>
      <c r="H170" s="202" t="s">
        <v>2988</v>
      </c>
      <c r="I170" s="202" t="s">
        <v>2940</v>
      </c>
      <c r="J170" s="202" t="s">
        <v>2989</v>
      </c>
      <c r="K170" s="246"/>
    </row>
    <row r="171" spans="2:11" customFormat="1" ht="15" customHeight="1">
      <c r="B171" s="225"/>
      <c r="C171" s="202" t="s">
        <v>2886</v>
      </c>
      <c r="D171" s="202"/>
      <c r="E171" s="202"/>
      <c r="F171" s="223" t="s">
        <v>2938</v>
      </c>
      <c r="G171" s="202"/>
      <c r="H171" s="202" t="s">
        <v>3005</v>
      </c>
      <c r="I171" s="202" t="s">
        <v>2940</v>
      </c>
      <c r="J171" s="202" t="s">
        <v>2989</v>
      </c>
      <c r="K171" s="246"/>
    </row>
    <row r="172" spans="2:11" customFormat="1" ht="15" customHeight="1">
      <c r="B172" s="225"/>
      <c r="C172" s="202" t="s">
        <v>2943</v>
      </c>
      <c r="D172" s="202"/>
      <c r="E172" s="202"/>
      <c r="F172" s="223" t="s">
        <v>2944</v>
      </c>
      <c r="G172" s="202"/>
      <c r="H172" s="202" t="s">
        <v>3005</v>
      </c>
      <c r="I172" s="202" t="s">
        <v>2940</v>
      </c>
      <c r="J172" s="202">
        <v>50</v>
      </c>
      <c r="K172" s="246"/>
    </row>
    <row r="173" spans="2:11" customFormat="1" ht="15" customHeight="1">
      <c r="B173" s="225"/>
      <c r="C173" s="202" t="s">
        <v>2946</v>
      </c>
      <c r="D173" s="202"/>
      <c r="E173" s="202"/>
      <c r="F173" s="223" t="s">
        <v>2938</v>
      </c>
      <c r="G173" s="202"/>
      <c r="H173" s="202" t="s">
        <v>3005</v>
      </c>
      <c r="I173" s="202" t="s">
        <v>2948</v>
      </c>
      <c r="J173" s="202"/>
      <c r="K173" s="246"/>
    </row>
    <row r="174" spans="2:11" customFormat="1" ht="15" customHeight="1">
      <c r="B174" s="225"/>
      <c r="C174" s="202" t="s">
        <v>2957</v>
      </c>
      <c r="D174" s="202"/>
      <c r="E174" s="202"/>
      <c r="F174" s="223" t="s">
        <v>2944</v>
      </c>
      <c r="G174" s="202"/>
      <c r="H174" s="202" t="s">
        <v>3005</v>
      </c>
      <c r="I174" s="202" t="s">
        <v>2940</v>
      </c>
      <c r="J174" s="202">
        <v>50</v>
      </c>
      <c r="K174" s="246"/>
    </row>
    <row r="175" spans="2:11" customFormat="1" ht="15" customHeight="1">
      <c r="B175" s="225"/>
      <c r="C175" s="202" t="s">
        <v>2965</v>
      </c>
      <c r="D175" s="202"/>
      <c r="E175" s="202"/>
      <c r="F175" s="223" t="s">
        <v>2944</v>
      </c>
      <c r="G175" s="202"/>
      <c r="H175" s="202" t="s">
        <v>3005</v>
      </c>
      <c r="I175" s="202" t="s">
        <v>2940</v>
      </c>
      <c r="J175" s="202">
        <v>50</v>
      </c>
      <c r="K175" s="246"/>
    </row>
    <row r="176" spans="2:11" customFormat="1" ht="15" customHeight="1">
      <c r="B176" s="225"/>
      <c r="C176" s="202" t="s">
        <v>2963</v>
      </c>
      <c r="D176" s="202"/>
      <c r="E176" s="202"/>
      <c r="F176" s="223" t="s">
        <v>2944</v>
      </c>
      <c r="G176" s="202"/>
      <c r="H176" s="202" t="s">
        <v>3005</v>
      </c>
      <c r="I176" s="202" t="s">
        <v>2940</v>
      </c>
      <c r="J176" s="202">
        <v>50</v>
      </c>
      <c r="K176" s="246"/>
    </row>
    <row r="177" spans="2:11" customFormat="1" ht="15" customHeight="1">
      <c r="B177" s="225"/>
      <c r="C177" s="202" t="s">
        <v>135</v>
      </c>
      <c r="D177" s="202"/>
      <c r="E177" s="202"/>
      <c r="F177" s="223" t="s">
        <v>2938</v>
      </c>
      <c r="G177" s="202"/>
      <c r="H177" s="202" t="s">
        <v>3006</v>
      </c>
      <c r="I177" s="202" t="s">
        <v>3007</v>
      </c>
      <c r="J177" s="202"/>
      <c r="K177" s="246"/>
    </row>
    <row r="178" spans="2:11" customFormat="1" ht="15" customHeight="1">
      <c r="B178" s="225"/>
      <c r="C178" s="202" t="s">
        <v>54</v>
      </c>
      <c r="D178" s="202"/>
      <c r="E178" s="202"/>
      <c r="F178" s="223" t="s">
        <v>2938</v>
      </c>
      <c r="G178" s="202"/>
      <c r="H178" s="202" t="s">
        <v>3008</v>
      </c>
      <c r="I178" s="202" t="s">
        <v>3009</v>
      </c>
      <c r="J178" s="202">
        <v>1</v>
      </c>
      <c r="K178" s="246"/>
    </row>
    <row r="179" spans="2:11" customFormat="1" ht="15" customHeight="1">
      <c r="B179" s="225"/>
      <c r="C179" s="202" t="s">
        <v>50</v>
      </c>
      <c r="D179" s="202"/>
      <c r="E179" s="202"/>
      <c r="F179" s="223" t="s">
        <v>2938</v>
      </c>
      <c r="G179" s="202"/>
      <c r="H179" s="202" t="s">
        <v>3010</v>
      </c>
      <c r="I179" s="202" t="s">
        <v>2940</v>
      </c>
      <c r="J179" s="202">
        <v>20</v>
      </c>
      <c r="K179" s="246"/>
    </row>
    <row r="180" spans="2:11" customFormat="1" ht="15" customHeight="1">
      <c r="B180" s="225"/>
      <c r="C180" s="202" t="s">
        <v>51</v>
      </c>
      <c r="D180" s="202"/>
      <c r="E180" s="202"/>
      <c r="F180" s="223" t="s">
        <v>2938</v>
      </c>
      <c r="G180" s="202"/>
      <c r="H180" s="202" t="s">
        <v>3011</v>
      </c>
      <c r="I180" s="202" t="s">
        <v>2940</v>
      </c>
      <c r="J180" s="202">
        <v>255</v>
      </c>
      <c r="K180" s="246"/>
    </row>
    <row r="181" spans="2:11" customFormat="1" ht="15" customHeight="1">
      <c r="B181" s="225"/>
      <c r="C181" s="202" t="s">
        <v>136</v>
      </c>
      <c r="D181" s="202"/>
      <c r="E181" s="202"/>
      <c r="F181" s="223" t="s">
        <v>2938</v>
      </c>
      <c r="G181" s="202"/>
      <c r="H181" s="202" t="s">
        <v>2902</v>
      </c>
      <c r="I181" s="202" t="s">
        <v>2940</v>
      </c>
      <c r="J181" s="202">
        <v>10</v>
      </c>
      <c r="K181" s="246"/>
    </row>
    <row r="182" spans="2:11" customFormat="1" ht="15" customHeight="1">
      <c r="B182" s="225"/>
      <c r="C182" s="202" t="s">
        <v>137</v>
      </c>
      <c r="D182" s="202"/>
      <c r="E182" s="202"/>
      <c r="F182" s="223" t="s">
        <v>2938</v>
      </c>
      <c r="G182" s="202"/>
      <c r="H182" s="202" t="s">
        <v>3012</v>
      </c>
      <c r="I182" s="202" t="s">
        <v>2973</v>
      </c>
      <c r="J182" s="202"/>
      <c r="K182" s="246"/>
    </row>
    <row r="183" spans="2:11" customFormat="1" ht="15" customHeight="1">
      <c r="B183" s="225"/>
      <c r="C183" s="202" t="s">
        <v>3013</v>
      </c>
      <c r="D183" s="202"/>
      <c r="E183" s="202"/>
      <c r="F183" s="223" t="s">
        <v>2938</v>
      </c>
      <c r="G183" s="202"/>
      <c r="H183" s="202" t="s">
        <v>3014</v>
      </c>
      <c r="I183" s="202" t="s">
        <v>2973</v>
      </c>
      <c r="J183" s="202"/>
      <c r="K183" s="246"/>
    </row>
    <row r="184" spans="2:11" customFormat="1" ht="15" customHeight="1">
      <c r="B184" s="225"/>
      <c r="C184" s="202" t="s">
        <v>3002</v>
      </c>
      <c r="D184" s="202"/>
      <c r="E184" s="202"/>
      <c r="F184" s="223" t="s">
        <v>2938</v>
      </c>
      <c r="G184" s="202"/>
      <c r="H184" s="202" t="s">
        <v>3015</v>
      </c>
      <c r="I184" s="202" t="s">
        <v>2973</v>
      </c>
      <c r="J184" s="202"/>
      <c r="K184" s="246"/>
    </row>
    <row r="185" spans="2:11" customFormat="1" ht="15" customHeight="1">
      <c r="B185" s="225"/>
      <c r="C185" s="202" t="s">
        <v>139</v>
      </c>
      <c r="D185" s="202"/>
      <c r="E185" s="202"/>
      <c r="F185" s="223" t="s">
        <v>2944</v>
      </c>
      <c r="G185" s="202"/>
      <c r="H185" s="202" t="s">
        <v>3016</v>
      </c>
      <c r="I185" s="202" t="s">
        <v>2940</v>
      </c>
      <c r="J185" s="202">
        <v>50</v>
      </c>
      <c r="K185" s="246"/>
    </row>
    <row r="186" spans="2:11" customFormat="1" ht="15" customHeight="1">
      <c r="B186" s="225"/>
      <c r="C186" s="202" t="s">
        <v>3017</v>
      </c>
      <c r="D186" s="202"/>
      <c r="E186" s="202"/>
      <c r="F186" s="223" t="s">
        <v>2944</v>
      </c>
      <c r="G186" s="202"/>
      <c r="H186" s="202" t="s">
        <v>3018</v>
      </c>
      <c r="I186" s="202" t="s">
        <v>3019</v>
      </c>
      <c r="J186" s="202"/>
      <c r="K186" s="246"/>
    </row>
    <row r="187" spans="2:11" customFormat="1" ht="15" customHeight="1">
      <c r="B187" s="225"/>
      <c r="C187" s="202" t="s">
        <v>3020</v>
      </c>
      <c r="D187" s="202"/>
      <c r="E187" s="202"/>
      <c r="F187" s="223" t="s">
        <v>2944</v>
      </c>
      <c r="G187" s="202"/>
      <c r="H187" s="202" t="s">
        <v>3021</v>
      </c>
      <c r="I187" s="202" t="s">
        <v>3019</v>
      </c>
      <c r="J187" s="202"/>
      <c r="K187" s="246"/>
    </row>
    <row r="188" spans="2:11" customFormat="1" ht="15" customHeight="1">
      <c r="B188" s="225"/>
      <c r="C188" s="202" t="s">
        <v>3022</v>
      </c>
      <c r="D188" s="202"/>
      <c r="E188" s="202"/>
      <c r="F188" s="223" t="s">
        <v>2944</v>
      </c>
      <c r="G188" s="202"/>
      <c r="H188" s="202" t="s">
        <v>3023</v>
      </c>
      <c r="I188" s="202" t="s">
        <v>3019</v>
      </c>
      <c r="J188" s="202"/>
      <c r="K188" s="246"/>
    </row>
    <row r="189" spans="2:11" customFormat="1" ht="15" customHeight="1">
      <c r="B189" s="225"/>
      <c r="C189" s="259" t="s">
        <v>3024</v>
      </c>
      <c r="D189" s="202"/>
      <c r="E189" s="202"/>
      <c r="F189" s="223" t="s">
        <v>2944</v>
      </c>
      <c r="G189" s="202"/>
      <c r="H189" s="202" t="s">
        <v>3025</v>
      </c>
      <c r="I189" s="202" t="s">
        <v>3026</v>
      </c>
      <c r="J189" s="260" t="s">
        <v>3027</v>
      </c>
      <c r="K189" s="246"/>
    </row>
    <row r="190" spans="2:11" customFormat="1" ht="15" customHeight="1">
      <c r="B190" s="261"/>
      <c r="C190" s="262" t="s">
        <v>3028</v>
      </c>
      <c r="D190" s="263"/>
      <c r="E190" s="263"/>
      <c r="F190" s="264" t="s">
        <v>2944</v>
      </c>
      <c r="G190" s="263"/>
      <c r="H190" s="263" t="s">
        <v>3029</v>
      </c>
      <c r="I190" s="263" t="s">
        <v>3026</v>
      </c>
      <c r="J190" s="265" t="s">
        <v>3027</v>
      </c>
      <c r="K190" s="266"/>
    </row>
    <row r="191" spans="2:11" customFormat="1" ht="15" customHeight="1">
      <c r="B191" s="225"/>
      <c r="C191" s="259" t="s">
        <v>39</v>
      </c>
      <c r="D191" s="202"/>
      <c r="E191" s="202"/>
      <c r="F191" s="223" t="s">
        <v>2938</v>
      </c>
      <c r="G191" s="202"/>
      <c r="H191" s="199" t="s">
        <v>3030</v>
      </c>
      <c r="I191" s="202" t="s">
        <v>3031</v>
      </c>
      <c r="J191" s="202"/>
      <c r="K191" s="246"/>
    </row>
    <row r="192" spans="2:11" customFormat="1" ht="15" customHeight="1">
      <c r="B192" s="225"/>
      <c r="C192" s="259" t="s">
        <v>3032</v>
      </c>
      <c r="D192" s="202"/>
      <c r="E192" s="202"/>
      <c r="F192" s="223" t="s">
        <v>2938</v>
      </c>
      <c r="G192" s="202"/>
      <c r="H192" s="202" t="s">
        <v>3033</v>
      </c>
      <c r="I192" s="202" t="s">
        <v>2973</v>
      </c>
      <c r="J192" s="202"/>
      <c r="K192" s="246"/>
    </row>
    <row r="193" spans="2:11" customFormat="1" ht="15" customHeight="1">
      <c r="B193" s="225"/>
      <c r="C193" s="259" t="s">
        <v>3034</v>
      </c>
      <c r="D193" s="202"/>
      <c r="E193" s="202"/>
      <c r="F193" s="223" t="s">
        <v>2938</v>
      </c>
      <c r="G193" s="202"/>
      <c r="H193" s="202" t="s">
        <v>3035</v>
      </c>
      <c r="I193" s="202" t="s">
        <v>2973</v>
      </c>
      <c r="J193" s="202"/>
      <c r="K193" s="246"/>
    </row>
    <row r="194" spans="2:11" customFormat="1" ht="15" customHeight="1">
      <c r="B194" s="225"/>
      <c r="C194" s="259" t="s">
        <v>3036</v>
      </c>
      <c r="D194" s="202"/>
      <c r="E194" s="202"/>
      <c r="F194" s="223" t="s">
        <v>2944</v>
      </c>
      <c r="G194" s="202"/>
      <c r="H194" s="202" t="s">
        <v>3037</v>
      </c>
      <c r="I194" s="202" t="s">
        <v>2973</v>
      </c>
      <c r="J194" s="202"/>
      <c r="K194" s="246"/>
    </row>
    <row r="195" spans="2:11" customFormat="1" ht="15" customHeight="1">
      <c r="B195" s="252"/>
      <c r="C195" s="267"/>
      <c r="D195" s="232"/>
      <c r="E195" s="232"/>
      <c r="F195" s="232"/>
      <c r="G195" s="232"/>
      <c r="H195" s="232"/>
      <c r="I195" s="232"/>
      <c r="J195" s="232"/>
      <c r="K195" s="253"/>
    </row>
    <row r="196" spans="2:11" customFormat="1" ht="18.75" customHeight="1">
      <c r="B196" s="234"/>
      <c r="C196" s="244"/>
      <c r="D196" s="244"/>
      <c r="E196" s="244"/>
      <c r="F196" s="254"/>
      <c r="G196" s="244"/>
      <c r="H196" s="244"/>
      <c r="I196" s="244"/>
      <c r="J196" s="244"/>
      <c r="K196" s="234"/>
    </row>
    <row r="197" spans="2:11" customFormat="1" ht="18.75" customHeight="1">
      <c r="B197" s="234"/>
      <c r="C197" s="244"/>
      <c r="D197" s="244"/>
      <c r="E197" s="244"/>
      <c r="F197" s="254"/>
      <c r="G197" s="244"/>
      <c r="H197" s="244"/>
      <c r="I197" s="244"/>
      <c r="J197" s="244"/>
      <c r="K197" s="234"/>
    </row>
    <row r="198" spans="2:11" customFormat="1" ht="18.75" customHeight="1">
      <c r="B198" s="209"/>
      <c r="C198" s="209"/>
      <c r="D198" s="209"/>
      <c r="E198" s="209"/>
      <c r="F198" s="209"/>
      <c r="G198" s="209"/>
      <c r="H198" s="209"/>
      <c r="I198" s="209"/>
      <c r="J198" s="209"/>
      <c r="K198" s="209"/>
    </row>
    <row r="199" spans="2:11" customFormat="1" ht="12">
      <c r="B199" s="191"/>
      <c r="C199" s="192"/>
      <c r="D199" s="192"/>
      <c r="E199" s="192"/>
      <c r="F199" s="192"/>
      <c r="G199" s="192"/>
      <c r="H199" s="192"/>
      <c r="I199" s="192"/>
      <c r="J199" s="192"/>
      <c r="K199" s="193"/>
    </row>
    <row r="200" spans="2:11" customFormat="1" ht="22.2">
      <c r="B200" s="194"/>
      <c r="C200" s="318" t="s">
        <v>3038</v>
      </c>
      <c r="D200" s="318"/>
      <c r="E200" s="318"/>
      <c r="F200" s="318"/>
      <c r="G200" s="318"/>
      <c r="H200" s="318"/>
      <c r="I200" s="318"/>
      <c r="J200" s="318"/>
      <c r="K200" s="195"/>
    </row>
    <row r="201" spans="2:11" customFormat="1" ht="25.5" customHeight="1">
      <c r="B201" s="194"/>
      <c r="C201" s="268" t="s">
        <v>3039</v>
      </c>
      <c r="D201" s="268"/>
      <c r="E201" s="268"/>
      <c r="F201" s="268" t="s">
        <v>3040</v>
      </c>
      <c r="G201" s="269"/>
      <c r="H201" s="321" t="s">
        <v>3041</v>
      </c>
      <c r="I201" s="321"/>
      <c r="J201" s="321"/>
      <c r="K201" s="195"/>
    </row>
    <row r="202" spans="2:11" customFormat="1" ht="5.25" customHeight="1">
      <c r="B202" s="225"/>
      <c r="C202" s="220"/>
      <c r="D202" s="220"/>
      <c r="E202" s="220"/>
      <c r="F202" s="220"/>
      <c r="G202" s="244"/>
      <c r="H202" s="220"/>
      <c r="I202" s="220"/>
      <c r="J202" s="220"/>
      <c r="K202" s="246"/>
    </row>
    <row r="203" spans="2:11" customFormat="1" ht="15" customHeight="1">
      <c r="B203" s="225"/>
      <c r="C203" s="202" t="s">
        <v>3031</v>
      </c>
      <c r="D203" s="202"/>
      <c r="E203" s="202"/>
      <c r="F203" s="223" t="s">
        <v>40</v>
      </c>
      <c r="G203" s="202"/>
      <c r="H203" s="322" t="s">
        <v>3042</v>
      </c>
      <c r="I203" s="322"/>
      <c r="J203" s="322"/>
      <c r="K203" s="246"/>
    </row>
    <row r="204" spans="2:11" customFormat="1" ht="15" customHeight="1">
      <c r="B204" s="225"/>
      <c r="C204" s="202"/>
      <c r="D204" s="202"/>
      <c r="E204" s="202"/>
      <c r="F204" s="223" t="s">
        <v>41</v>
      </c>
      <c r="G204" s="202"/>
      <c r="H204" s="322" t="s">
        <v>3043</v>
      </c>
      <c r="I204" s="322"/>
      <c r="J204" s="322"/>
      <c r="K204" s="246"/>
    </row>
    <row r="205" spans="2:11" customFormat="1" ht="15" customHeight="1">
      <c r="B205" s="225"/>
      <c r="C205" s="202"/>
      <c r="D205" s="202"/>
      <c r="E205" s="202"/>
      <c r="F205" s="223" t="s">
        <v>44</v>
      </c>
      <c r="G205" s="202"/>
      <c r="H205" s="322" t="s">
        <v>3044</v>
      </c>
      <c r="I205" s="322"/>
      <c r="J205" s="322"/>
      <c r="K205" s="246"/>
    </row>
    <row r="206" spans="2:11" customFormat="1" ht="15" customHeight="1">
      <c r="B206" s="225"/>
      <c r="C206" s="202"/>
      <c r="D206" s="202"/>
      <c r="E206" s="202"/>
      <c r="F206" s="223" t="s">
        <v>42</v>
      </c>
      <c r="G206" s="202"/>
      <c r="H206" s="322" t="s">
        <v>3045</v>
      </c>
      <c r="I206" s="322"/>
      <c r="J206" s="322"/>
      <c r="K206" s="246"/>
    </row>
    <row r="207" spans="2:11" customFormat="1" ht="15" customHeight="1">
      <c r="B207" s="225"/>
      <c r="C207" s="202"/>
      <c r="D207" s="202"/>
      <c r="E207" s="202"/>
      <c r="F207" s="223" t="s">
        <v>43</v>
      </c>
      <c r="G207" s="202"/>
      <c r="H207" s="322" t="s">
        <v>3046</v>
      </c>
      <c r="I207" s="322"/>
      <c r="J207" s="322"/>
      <c r="K207" s="246"/>
    </row>
    <row r="208" spans="2:11" customFormat="1" ht="15" customHeight="1">
      <c r="B208" s="225"/>
      <c r="C208" s="202"/>
      <c r="D208" s="202"/>
      <c r="E208" s="202"/>
      <c r="F208" s="223"/>
      <c r="G208" s="202"/>
      <c r="H208" s="202"/>
      <c r="I208" s="202"/>
      <c r="J208" s="202"/>
      <c r="K208" s="246"/>
    </row>
    <row r="209" spans="2:11" customFormat="1" ht="15" customHeight="1">
      <c r="B209" s="225"/>
      <c r="C209" s="202" t="s">
        <v>2985</v>
      </c>
      <c r="D209" s="202"/>
      <c r="E209" s="202"/>
      <c r="F209" s="223" t="s">
        <v>76</v>
      </c>
      <c r="G209" s="202"/>
      <c r="H209" s="322" t="s">
        <v>3047</v>
      </c>
      <c r="I209" s="322"/>
      <c r="J209" s="322"/>
      <c r="K209" s="246"/>
    </row>
    <row r="210" spans="2:11" customFormat="1" ht="15" customHeight="1">
      <c r="B210" s="225"/>
      <c r="C210" s="202"/>
      <c r="D210" s="202"/>
      <c r="E210" s="202"/>
      <c r="F210" s="223" t="s">
        <v>2881</v>
      </c>
      <c r="G210" s="202"/>
      <c r="H210" s="322" t="s">
        <v>2882</v>
      </c>
      <c r="I210" s="322"/>
      <c r="J210" s="322"/>
      <c r="K210" s="246"/>
    </row>
    <row r="211" spans="2:11" customFormat="1" ht="15" customHeight="1">
      <c r="B211" s="225"/>
      <c r="C211" s="202"/>
      <c r="D211" s="202"/>
      <c r="E211" s="202"/>
      <c r="F211" s="223" t="s">
        <v>2879</v>
      </c>
      <c r="G211" s="202"/>
      <c r="H211" s="322" t="s">
        <v>3048</v>
      </c>
      <c r="I211" s="322"/>
      <c r="J211" s="322"/>
      <c r="K211" s="246"/>
    </row>
    <row r="212" spans="2:11" customFormat="1" ht="15" customHeight="1">
      <c r="B212" s="270"/>
      <c r="C212" s="202"/>
      <c r="D212" s="202"/>
      <c r="E212" s="202"/>
      <c r="F212" s="223" t="s">
        <v>2883</v>
      </c>
      <c r="G212" s="259"/>
      <c r="H212" s="323" t="s">
        <v>2884</v>
      </c>
      <c r="I212" s="323"/>
      <c r="J212" s="323"/>
      <c r="K212" s="271"/>
    </row>
    <row r="213" spans="2:11" customFormat="1" ht="15" customHeight="1">
      <c r="B213" s="270"/>
      <c r="C213" s="202"/>
      <c r="D213" s="202"/>
      <c r="E213" s="202"/>
      <c r="F213" s="223" t="s">
        <v>2885</v>
      </c>
      <c r="G213" s="259"/>
      <c r="H213" s="323" t="s">
        <v>2074</v>
      </c>
      <c r="I213" s="323"/>
      <c r="J213" s="323"/>
      <c r="K213" s="271"/>
    </row>
    <row r="214" spans="2:11" customFormat="1" ht="15" customHeight="1">
      <c r="B214" s="270"/>
      <c r="C214" s="202"/>
      <c r="D214" s="202"/>
      <c r="E214" s="202"/>
      <c r="F214" s="223"/>
      <c r="G214" s="259"/>
      <c r="H214" s="250"/>
      <c r="I214" s="250"/>
      <c r="J214" s="250"/>
      <c r="K214" s="271"/>
    </row>
    <row r="215" spans="2:11" customFormat="1" ht="15" customHeight="1">
      <c r="B215" s="270"/>
      <c r="C215" s="202" t="s">
        <v>3009</v>
      </c>
      <c r="D215" s="202"/>
      <c r="E215" s="202"/>
      <c r="F215" s="223">
        <v>1</v>
      </c>
      <c r="G215" s="259"/>
      <c r="H215" s="323" t="s">
        <v>3049</v>
      </c>
      <c r="I215" s="323"/>
      <c r="J215" s="323"/>
      <c r="K215" s="271"/>
    </row>
    <row r="216" spans="2:11" customFormat="1" ht="15" customHeight="1">
      <c r="B216" s="270"/>
      <c r="C216" s="202"/>
      <c r="D216" s="202"/>
      <c r="E216" s="202"/>
      <c r="F216" s="223">
        <v>2</v>
      </c>
      <c r="G216" s="259"/>
      <c r="H216" s="323" t="s">
        <v>3050</v>
      </c>
      <c r="I216" s="323"/>
      <c r="J216" s="323"/>
      <c r="K216" s="271"/>
    </row>
    <row r="217" spans="2:11" customFormat="1" ht="15" customHeight="1">
      <c r="B217" s="270"/>
      <c r="C217" s="202"/>
      <c r="D217" s="202"/>
      <c r="E217" s="202"/>
      <c r="F217" s="223">
        <v>3</v>
      </c>
      <c r="G217" s="259"/>
      <c r="H217" s="323" t="s">
        <v>3051</v>
      </c>
      <c r="I217" s="323"/>
      <c r="J217" s="323"/>
      <c r="K217" s="271"/>
    </row>
    <row r="218" spans="2:11" customFormat="1" ht="15" customHeight="1">
      <c r="B218" s="270"/>
      <c r="C218" s="202"/>
      <c r="D218" s="202"/>
      <c r="E218" s="202"/>
      <c r="F218" s="223">
        <v>4</v>
      </c>
      <c r="G218" s="259"/>
      <c r="H218" s="323" t="s">
        <v>3052</v>
      </c>
      <c r="I218" s="323"/>
      <c r="J218" s="323"/>
      <c r="K218" s="271"/>
    </row>
    <row r="219" spans="2:11" customFormat="1" ht="12.75" customHeight="1">
      <c r="B219" s="272"/>
      <c r="C219" s="273"/>
      <c r="D219" s="273"/>
      <c r="E219" s="273"/>
      <c r="F219" s="273"/>
      <c r="G219" s="273"/>
      <c r="H219" s="273"/>
      <c r="I219" s="273"/>
      <c r="J219" s="273"/>
      <c r="K219" s="27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225"/>
  <sheetViews>
    <sheetView showGridLines="0" tabSelected="1" topLeftCell="A83" workbookViewId="0">
      <selection activeCell="V98" sqref="V9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77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104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ROUND(J104,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ROUND((SUM(BE104:BE1224)),  2)</f>
        <v>0</v>
      </c>
      <c r="I33" s="89">
        <v>0.21</v>
      </c>
      <c r="J33" s="88">
        <f>ROUND(((SUM(BE104:BE1224))*I33),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ROUND((SUM(BF104:BF1224)),  2)</f>
        <v>0</v>
      </c>
      <c r="I34" s="89">
        <v>0.12</v>
      </c>
      <c r="J34" s="88">
        <f>ROUND(((SUM(BF104:BF1224))*I34),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ROUND((SUM(BG104:BG1224)),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ROUND((SUM(BH104:BH1224)),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ROUND((SUM(BI104:BI1224)),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1 - vlastní objekt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J104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109</v>
      </c>
      <c r="E60" s="101"/>
      <c r="F60" s="101"/>
      <c r="G60" s="101"/>
      <c r="H60" s="101"/>
      <c r="I60" s="101"/>
      <c r="J60" s="102">
        <f>J105</f>
        <v>0</v>
      </c>
      <c r="L60" s="99"/>
    </row>
    <row r="61" spans="2:47" s="9" customFormat="1" ht="19.95" customHeight="1">
      <c r="B61" s="103"/>
      <c r="D61" s="104" t="s">
        <v>110</v>
      </c>
      <c r="E61" s="105"/>
      <c r="F61" s="105"/>
      <c r="G61" s="105"/>
      <c r="H61" s="105"/>
      <c r="I61" s="105"/>
      <c r="J61" s="106">
        <f>J106</f>
        <v>0</v>
      </c>
      <c r="L61" s="103"/>
    </row>
    <row r="62" spans="2:47" s="9" customFormat="1" ht="19.95" customHeight="1">
      <c r="B62" s="103"/>
      <c r="D62" s="104" t="s">
        <v>111</v>
      </c>
      <c r="E62" s="105"/>
      <c r="F62" s="105"/>
      <c r="G62" s="105"/>
      <c r="H62" s="105"/>
      <c r="I62" s="105"/>
      <c r="J62" s="106">
        <f>J121</f>
        <v>0</v>
      </c>
      <c r="L62" s="103"/>
    </row>
    <row r="63" spans="2:47" s="9" customFormat="1" ht="19.95" customHeight="1">
      <c r="B63" s="103"/>
      <c r="D63" s="104" t="s">
        <v>112</v>
      </c>
      <c r="E63" s="105"/>
      <c r="F63" s="105"/>
      <c r="G63" s="105"/>
      <c r="H63" s="105"/>
      <c r="I63" s="105"/>
      <c r="J63" s="106">
        <f>J129</f>
        <v>0</v>
      </c>
      <c r="L63" s="103"/>
    </row>
    <row r="64" spans="2:47" s="9" customFormat="1" ht="19.95" customHeight="1">
      <c r="B64" s="103"/>
      <c r="D64" s="104" t="s">
        <v>113</v>
      </c>
      <c r="E64" s="105"/>
      <c r="F64" s="105"/>
      <c r="G64" s="105"/>
      <c r="H64" s="105"/>
      <c r="I64" s="105"/>
      <c r="J64" s="106">
        <f>J152</f>
        <v>0</v>
      </c>
      <c r="L64" s="103"/>
    </row>
    <row r="65" spans="2:12" s="9" customFormat="1" ht="19.95" customHeight="1">
      <c r="B65" s="103"/>
      <c r="D65" s="104" t="s">
        <v>114</v>
      </c>
      <c r="E65" s="105"/>
      <c r="F65" s="105"/>
      <c r="G65" s="105"/>
      <c r="H65" s="105"/>
      <c r="I65" s="105"/>
      <c r="J65" s="106">
        <f>J189</f>
        <v>0</v>
      </c>
      <c r="L65" s="103"/>
    </row>
    <row r="66" spans="2:12" s="9" customFormat="1" ht="19.95" customHeight="1">
      <c r="B66" s="103"/>
      <c r="D66" s="104" t="s">
        <v>115</v>
      </c>
      <c r="E66" s="105"/>
      <c r="F66" s="105"/>
      <c r="G66" s="105"/>
      <c r="H66" s="105"/>
      <c r="I66" s="105"/>
      <c r="J66" s="106">
        <f>J342</f>
        <v>0</v>
      </c>
      <c r="L66" s="103"/>
    </row>
    <row r="67" spans="2:12" s="9" customFormat="1" ht="19.95" customHeight="1">
      <c r="B67" s="103"/>
      <c r="D67" s="104" t="s">
        <v>116</v>
      </c>
      <c r="E67" s="105"/>
      <c r="F67" s="105"/>
      <c r="G67" s="105"/>
      <c r="H67" s="105"/>
      <c r="I67" s="105"/>
      <c r="J67" s="106">
        <f>J469</f>
        <v>0</v>
      </c>
      <c r="L67" s="103"/>
    </row>
    <row r="68" spans="2:12" s="9" customFormat="1" ht="19.95" customHeight="1">
      <c r="B68" s="103"/>
      <c r="D68" s="104" t="s">
        <v>117</v>
      </c>
      <c r="E68" s="105"/>
      <c r="F68" s="105"/>
      <c r="G68" s="105"/>
      <c r="H68" s="105"/>
      <c r="I68" s="105"/>
      <c r="J68" s="106">
        <f>J482</f>
        <v>0</v>
      </c>
      <c r="L68" s="103"/>
    </row>
    <row r="69" spans="2:12" s="8" customFormat="1" ht="24.9" customHeight="1">
      <c r="B69" s="99"/>
      <c r="D69" s="100" t="s">
        <v>118</v>
      </c>
      <c r="E69" s="101"/>
      <c r="F69" s="101"/>
      <c r="G69" s="101"/>
      <c r="H69" s="101"/>
      <c r="I69" s="101"/>
      <c r="J69" s="102">
        <f>J485</f>
        <v>0</v>
      </c>
      <c r="L69" s="99"/>
    </row>
    <row r="70" spans="2:12" s="9" customFormat="1" ht="19.95" customHeight="1">
      <c r="B70" s="103"/>
      <c r="D70" s="104" t="s">
        <v>119</v>
      </c>
      <c r="E70" s="105"/>
      <c r="F70" s="105"/>
      <c r="G70" s="105"/>
      <c r="H70" s="105"/>
      <c r="I70" s="105"/>
      <c r="J70" s="106">
        <f>J486</f>
        <v>0</v>
      </c>
      <c r="L70" s="103"/>
    </row>
    <row r="71" spans="2:12" s="9" customFormat="1" ht="19.95" customHeight="1">
      <c r="B71" s="103"/>
      <c r="D71" s="104" t="s">
        <v>120</v>
      </c>
      <c r="E71" s="105"/>
      <c r="F71" s="105"/>
      <c r="G71" s="105"/>
      <c r="H71" s="105"/>
      <c r="I71" s="105"/>
      <c r="J71" s="106">
        <f>J499</f>
        <v>0</v>
      </c>
      <c r="L71" s="103"/>
    </row>
    <row r="72" spans="2:12" s="9" customFormat="1" ht="19.95" customHeight="1">
      <c r="B72" s="103"/>
      <c r="D72" s="104" t="s">
        <v>121</v>
      </c>
      <c r="E72" s="105"/>
      <c r="F72" s="105"/>
      <c r="G72" s="105"/>
      <c r="H72" s="105"/>
      <c r="I72" s="105"/>
      <c r="J72" s="106">
        <f>J599</f>
        <v>0</v>
      </c>
      <c r="L72" s="103"/>
    </row>
    <row r="73" spans="2:12" s="9" customFormat="1" ht="19.95" customHeight="1">
      <c r="B73" s="103"/>
      <c r="D73" s="104" t="s">
        <v>122</v>
      </c>
      <c r="E73" s="105"/>
      <c r="F73" s="105"/>
      <c r="G73" s="105"/>
      <c r="H73" s="105"/>
      <c r="I73" s="105"/>
      <c r="J73" s="106">
        <f>J694</f>
        <v>0</v>
      </c>
      <c r="L73" s="103"/>
    </row>
    <row r="74" spans="2:12" s="9" customFormat="1" ht="19.95" customHeight="1">
      <c r="B74" s="103"/>
      <c r="D74" s="104" t="s">
        <v>123</v>
      </c>
      <c r="E74" s="105"/>
      <c r="F74" s="105"/>
      <c r="G74" s="105"/>
      <c r="H74" s="105"/>
      <c r="I74" s="105"/>
      <c r="J74" s="106">
        <f>J698</f>
        <v>0</v>
      </c>
      <c r="L74" s="103"/>
    </row>
    <row r="75" spans="2:12" s="9" customFormat="1" ht="19.95" customHeight="1">
      <c r="B75" s="103"/>
      <c r="D75" s="104" t="s">
        <v>124</v>
      </c>
      <c r="E75" s="105"/>
      <c r="F75" s="105"/>
      <c r="G75" s="105"/>
      <c r="H75" s="105"/>
      <c r="I75" s="105"/>
      <c r="J75" s="106">
        <f>J704</f>
        <v>0</v>
      </c>
      <c r="L75" s="103"/>
    </row>
    <row r="76" spans="2:12" s="9" customFormat="1" ht="19.95" customHeight="1">
      <c r="B76" s="103"/>
      <c r="D76" s="104" t="s">
        <v>125</v>
      </c>
      <c r="E76" s="105"/>
      <c r="F76" s="105"/>
      <c r="G76" s="105"/>
      <c r="H76" s="105"/>
      <c r="I76" s="105"/>
      <c r="J76" s="106">
        <f>J712</f>
        <v>0</v>
      </c>
      <c r="L76" s="103"/>
    </row>
    <row r="77" spans="2:12" s="9" customFormat="1" ht="19.95" customHeight="1">
      <c r="B77" s="103"/>
      <c r="D77" s="104" t="s">
        <v>126</v>
      </c>
      <c r="E77" s="105"/>
      <c r="F77" s="105"/>
      <c r="G77" s="105"/>
      <c r="H77" s="105"/>
      <c r="I77" s="105"/>
      <c r="J77" s="106">
        <f>J863</f>
        <v>0</v>
      </c>
      <c r="L77" s="103"/>
    </row>
    <row r="78" spans="2:12" s="9" customFormat="1" ht="19.95" customHeight="1">
      <c r="B78" s="103"/>
      <c r="D78" s="104" t="s">
        <v>127</v>
      </c>
      <c r="E78" s="105"/>
      <c r="F78" s="105"/>
      <c r="G78" s="105"/>
      <c r="H78" s="105"/>
      <c r="I78" s="105"/>
      <c r="J78" s="106">
        <f>J874</f>
        <v>0</v>
      </c>
      <c r="L78" s="103"/>
    </row>
    <row r="79" spans="2:12" s="9" customFormat="1" ht="19.95" customHeight="1">
      <c r="B79" s="103"/>
      <c r="D79" s="104" t="s">
        <v>128</v>
      </c>
      <c r="E79" s="105"/>
      <c r="F79" s="105"/>
      <c r="G79" s="105"/>
      <c r="H79" s="105"/>
      <c r="I79" s="105"/>
      <c r="J79" s="106">
        <f>J1020</f>
        <v>0</v>
      </c>
      <c r="L79" s="103"/>
    </row>
    <row r="80" spans="2:12" s="9" customFormat="1" ht="19.95" customHeight="1">
      <c r="B80" s="103"/>
      <c r="D80" s="104" t="s">
        <v>129</v>
      </c>
      <c r="E80" s="105"/>
      <c r="F80" s="105"/>
      <c r="G80" s="105"/>
      <c r="H80" s="105"/>
      <c r="I80" s="105"/>
      <c r="J80" s="106">
        <f>J1068</f>
        <v>0</v>
      </c>
      <c r="L80" s="103"/>
    </row>
    <row r="81" spans="2:12" s="9" customFormat="1" ht="19.95" customHeight="1">
      <c r="B81" s="103"/>
      <c r="D81" s="104" t="s">
        <v>130</v>
      </c>
      <c r="E81" s="105"/>
      <c r="F81" s="105"/>
      <c r="G81" s="105"/>
      <c r="H81" s="105"/>
      <c r="I81" s="105"/>
      <c r="J81" s="106">
        <f>J1121</f>
        <v>0</v>
      </c>
      <c r="L81" s="103"/>
    </row>
    <row r="82" spans="2:12" s="9" customFormat="1" ht="19.95" customHeight="1">
      <c r="B82" s="103"/>
      <c r="D82" s="104" t="s">
        <v>131</v>
      </c>
      <c r="E82" s="105"/>
      <c r="F82" s="105"/>
      <c r="G82" s="105"/>
      <c r="H82" s="105"/>
      <c r="I82" s="105"/>
      <c r="J82" s="106">
        <f>J1165</f>
        <v>0</v>
      </c>
      <c r="L82" s="103"/>
    </row>
    <row r="83" spans="2:12" s="9" customFormat="1" ht="19.95" customHeight="1">
      <c r="B83" s="103"/>
      <c r="D83" s="104" t="s">
        <v>132</v>
      </c>
      <c r="E83" s="105"/>
      <c r="F83" s="105"/>
      <c r="G83" s="105"/>
      <c r="H83" s="105"/>
      <c r="I83" s="105"/>
      <c r="J83" s="106">
        <f>J1187</f>
        <v>0</v>
      </c>
      <c r="L83" s="103"/>
    </row>
    <row r="84" spans="2:12" s="8" customFormat="1" ht="24.9" customHeight="1">
      <c r="B84" s="99"/>
      <c r="D84" s="100" t="s">
        <v>133</v>
      </c>
      <c r="E84" s="101"/>
      <c r="F84" s="101"/>
      <c r="G84" s="101"/>
      <c r="H84" s="101"/>
      <c r="I84" s="101"/>
      <c r="J84" s="102">
        <f>J1211</f>
        <v>0</v>
      </c>
      <c r="L84" s="99"/>
    </row>
    <row r="85" spans="2:12" s="1" customFormat="1" ht="21.75" customHeight="1">
      <c r="B85" s="32"/>
      <c r="L85" s="32"/>
    </row>
    <row r="86" spans="2:12" s="1" customFormat="1" ht="6.9" customHeight="1"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32"/>
    </row>
    <row r="90" spans="2:12" s="1" customFormat="1" ht="6.9" customHeight="1"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32"/>
    </row>
    <row r="91" spans="2:12" s="1" customFormat="1" ht="24.9" customHeight="1">
      <c r="B91" s="32"/>
      <c r="C91" s="21" t="s">
        <v>134</v>
      </c>
      <c r="L91" s="32"/>
    </row>
    <row r="92" spans="2:12" s="1" customFormat="1" ht="6.9" customHeight="1">
      <c r="B92" s="32"/>
      <c r="L92" s="32"/>
    </row>
    <row r="93" spans="2:12" s="1" customFormat="1" ht="12" customHeight="1">
      <c r="B93" s="32"/>
      <c r="C93" s="27" t="s">
        <v>16</v>
      </c>
      <c r="L93" s="32"/>
    </row>
    <row r="94" spans="2:12" s="1" customFormat="1" ht="16.5" customHeight="1">
      <c r="B94" s="32"/>
      <c r="E94" s="312" t="str">
        <f>E7</f>
        <v>Trebenice_nastavba_materske_skoly</v>
      </c>
      <c r="F94" s="313"/>
      <c r="G94" s="313"/>
      <c r="H94" s="313"/>
      <c r="L94" s="32"/>
    </row>
    <row r="95" spans="2:12" s="1" customFormat="1" ht="12" customHeight="1">
      <c r="B95" s="32"/>
      <c r="C95" s="27" t="s">
        <v>103</v>
      </c>
      <c r="L95" s="32"/>
    </row>
    <row r="96" spans="2:12" s="1" customFormat="1" ht="16.5" customHeight="1">
      <c r="B96" s="32"/>
      <c r="E96" s="275" t="str">
        <f>E9</f>
        <v>1 - vlastní objekt</v>
      </c>
      <c r="F96" s="314"/>
      <c r="G96" s="314"/>
      <c r="H96" s="314"/>
      <c r="L96" s="32"/>
    </row>
    <row r="97" spans="2:65" s="1" customFormat="1" ht="6.9" customHeight="1">
      <c r="B97" s="32"/>
      <c r="L97" s="32"/>
    </row>
    <row r="98" spans="2:65" s="1" customFormat="1" ht="12" customHeight="1">
      <c r="B98" s="32"/>
      <c r="C98" s="27" t="s">
        <v>21</v>
      </c>
      <c r="F98" s="25" t="str">
        <f>F12</f>
        <v xml:space="preserve"> </v>
      </c>
      <c r="I98" s="27" t="s">
        <v>23</v>
      </c>
      <c r="J98" s="49" t="str">
        <f>IF(J12="","",J12)</f>
        <v>29. 9. 2025</v>
      </c>
      <c r="L98" s="32"/>
    </row>
    <row r="99" spans="2:65" s="1" customFormat="1" ht="6.9" customHeight="1">
      <c r="B99" s="32"/>
      <c r="L99" s="32"/>
    </row>
    <row r="100" spans="2:65" s="1" customFormat="1" ht="15.15" customHeight="1">
      <c r="B100" s="32"/>
      <c r="C100" s="27" t="s">
        <v>25</v>
      </c>
      <c r="F100" s="25" t="str">
        <f>E15</f>
        <v xml:space="preserve"> </v>
      </c>
      <c r="I100" s="27" t="s">
        <v>30</v>
      </c>
      <c r="J100" s="30" t="str">
        <f>E21</f>
        <v xml:space="preserve"> </v>
      </c>
      <c r="L100" s="32"/>
    </row>
    <row r="101" spans="2:65" s="1" customFormat="1" ht="15.15" customHeight="1">
      <c r="B101" s="32"/>
      <c r="C101" s="27" t="s">
        <v>28</v>
      </c>
      <c r="F101" s="25" t="str">
        <f>IF(E18="","",E18)</f>
        <v>Vyplň údaj</v>
      </c>
      <c r="I101" s="27" t="s">
        <v>32</v>
      </c>
      <c r="J101" s="30" t="str">
        <f>E24</f>
        <v xml:space="preserve"> </v>
      </c>
      <c r="L101" s="32"/>
    </row>
    <row r="102" spans="2:65" s="1" customFormat="1" ht="10.35" customHeight="1">
      <c r="B102" s="32"/>
      <c r="L102" s="32"/>
    </row>
    <row r="103" spans="2:65" s="10" customFormat="1" ht="29.25" customHeight="1">
      <c r="B103" s="107"/>
      <c r="C103" s="108" t="s">
        <v>135</v>
      </c>
      <c r="D103" s="109" t="s">
        <v>54</v>
      </c>
      <c r="E103" s="109" t="s">
        <v>50</v>
      </c>
      <c r="F103" s="109" t="s">
        <v>51</v>
      </c>
      <c r="G103" s="109" t="s">
        <v>136</v>
      </c>
      <c r="H103" s="109" t="s">
        <v>137</v>
      </c>
      <c r="I103" s="109" t="s">
        <v>138</v>
      </c>
      <c r="J103" s="109" t="s">
        <v>107</v>
      </c>
      <c r="K103" s="110" t="s">
        <v>139</v>
      </c>
      <c r="L103" s="107"/>
      <c r="M103" s="56" t="s">
        <v>19</v>
      </c>
      <c r="N103" s="57" t="s">
        <v>39</v>
      </c>
      <c r="O103" s="57" t="s">
        <v>140</v>
      </c>
      <c r="P103" s="57" t="s">
        <v>141</v>
      </c>
      <c r="Q103" s="57" t="s">
        <v>142</v>
      </c>
      <c r="R103" s="57" t="s">
        <v>143</v>
      </c>
      <c r="S103" s="57" t="s">
        <v>144</v>
      </c>
      <c r="T103" s="58" t="s">
        <v>145</v>
      </c>
    </row>
    <row r="104" spans="2:65" s="1" customFormat="1" ht="22.8" customHeight="1">
      <c r="B104" s="32"/>
      <c r="C104" s="61" t="s">
        <v>146</v>
      </c>
      <c r="J104" s="111">
        <f>BK104</f>
        <v>0</v>
      </c>
      <c r="L104" s="32"/>
      <c r="M104" s="59"/>
      <c r="N104" s="50"/>
      <c r="O104" s="50"/>
      <c r="P104" s="112">
        <f>P105+P485+P1211</f>
        <v>0</v>
      </c>
      <c r="Q104" s="50"/>
      <c r="R104" s="112">
        <f>R105+R485+R1211</f>
        <v>125.25732798999999</v>
      </c>
      <c r="S104" s="50"/>
      <c r="T104" s="113">
        <f>T105+T485+T1211</f>
        <v>102.79655141000001</v>
      </c>
      <c r="AT104" s="17" t="s">
        <v>68</v>
      </c>
      <c r="AU104" s="17" t="s">
        <v>108</v>
      </c>
      <c r="BK104" s="114">
        <f>BK105+BK485+BK1211</f>
        <v>0</v>
      </c>
    </row>
    <row r="105" spans="2:65" s="11" customFormat="1" ht="25.95" customHeight="1">
      <c r="B105" s="115"/>
      <c r="D105" s="116" t="s">
        <v>68</v>
      </c>
      <c r="E105" s="117" t="s">
        <v>147</v>
      </c>
      <c r="F105" s="117" t="s">
        <v>148</v>
      </c>
      <c r="I105" s="118"/>
      <c r="J105" s="119">
        <f>BK105</f>
        <v>0</v>
      </c>
      <c r="L105" s="115"/>
      <c r="M105" s="120"/>
      <c r="P105" s="121">
        <f>P106+P121+P129+P152+P189+P342+P469+P482</f>
        <v>0</v>
      </c>
      <c r="R105" s="121">
        <f>R106+R121+R129+R152+R189+R342+R469+R482</f>
        <v>79.910739129999996</v>
      </c>
      <c r="T105" s="122">
        <f>T106+T121+T129+T152+T189+T342+T469+T482</f>
        <v>93.681264950000013</v>
      </c>
      <c r="AR105" s="116" t="s">
        <v>74</v>
      </c>
      <c r="AT105" s="123" t="s">
        <v>68</v>
      </c>
      <c r="AU105" s="123" t="s">
        <v>69</v>
      </c>
      <c r="AY105" s="116" t="s">
        <v>149</v>
      </c>
      <c r="BK105" s="124">
        <f>BK106+BK121+BK129+BK152+BK189+BK342+BK469+BK482</f>
        <v>0</v>
      </c>
    </row>
    <row r="106" spans="2:65" s="11" customFormat="1" ht="22.8" customHeight="1">
      <c r="B106" s="115"/>
      <c r="D106" s="116" t="s">
        <v>68</v>
      </c>
      <c r="E106" s="125" t="s">
        <v>74</v>
      </c>
      <c r="F106" s="125" t="s">
        <v>150</v>
      </c>
      <c r="I106" s="118"/>
      <c r="J106" s="126">
        <f>BK106</f>
        <v>0</v>
      </c>
      <c r="L106" s="115"/>
      <c r="M106" s="120"/>
      <c r="P106" s="121">
        <f>SUM(P107:P120)</f>
        <v>0</v>
      </c>
      <c r="R106" s="121">
        <f>SUM(R107:R120)</f>
        <v>0</v>
      </c>
      <c r="T106" s="122">
        <f>SUM(T107:T120)</f>
        <v>0</v>
      </c>
      <c r="AR106" s="116" t="s">
        <v>74</v>
      </c>
      <c r="AT106" s="123" t="s">
        <v>68</v>
      </c>
      <c r="AU106" s="123" t="s">
        <v>74</v>
      </c>
      <c r="AY106" s="116" t="s">
        <v>149</v>
      </c>
      <c r="BK106" s="124">
        <f>SUM(BK107:BK120)</f>
        <v>0</v>
      </c>
    </row>
    <row r="107" spans="2:65" s="1" customFormat="1" ht="44.25" customHeight="1">
      <c r="B107" s="32"/>
      <c r="C107" s="127" t="s">
        <v>74</v>
      </c>
      <c r="D107" s="127" t="s">
        <v>151</v>
      </c>
      <c r="E107" s="128" t="s">
        <v>152</v>
      </c>
      <c r="F107" s="129" t="s">
        <v>153</v>
      </c>
      <c r="G107" s="130" t="s">
        <v>154</v>
      </c>
      <c r="H107" s="131">
        <v>1.6559999999999999</v>
      </c>
      <c r="I107" s="132"/>
      <c r="J107" s="133">
        <f>ROUND(I107*H107,2)</f>
        <v>0</v>
      </c>
      <c r="K107" s="129" t="s">
        <v>155</v>
      </c>
      <c r="L107" s="32"/>
      <c r="M107" s="134" t="s">
        <v>19</v>
      </c>
      <c r="N107" s="135" t="s">
        <v>40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84</v>
      </c>
      <c r="AT107" s="138" t="s">
        <v>151</v>
      </c>
      <c r="AU107" s="138" t="s">
        <v>78</v>
      </c>
      <c r="AY107" s="17" t="s">
        <v>149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74</v>
      </c>
      <c r="BK107" s="139">
        <f>ROUND(I107*H107,2)</f>
        <v>0</v>
      </c>
      <c r="BL107" s="17" t="s">
        <v>84</v>
      </c>
      <c r="BM107" s="138" t="s">
        <v>156</v>
      </c>
    </row>
    <row r="108" spans="2:65" s="1" customFormat="1" ht="10.199999999999999">
      <c r="B108" s="32"/>
      <c r="D108" s="140" t="s">
        <v>157</v>
      </c>
      <c r="F108" s="141" t="s">
        <v>158</v>
      </c>
      <c r="I108" s="142"/>
      <c r="L108" s="32"/>
      <c r="M108" s="143"/>
      <c r="T108" s="53"/>
      <c r="AT108" s="17" t="s">
        <v>157</v>
      </c>
      <c r="AU108" s="17" t="s">
        <v>78</v>
      </c>
    </row>
    <row r="109" spans="2:65" s="12" customFormat="1" ht="10.199999999999999">
      <c r="B109" s="144"/>
      <c r="D109" s="145" t="s">
        <v>159</v>
      </c>
      <c r="E109" s="146" t="s">
        <v>19</v>
      </c>
      <c r="F109" s="147" t="s">
        <v>160</v>
      </c>
      <c r="H109" s="146" t="s">
        <v>19</v>
      </c>
      <c r="I109" s="148"/>
      <c r="L109" s="144"/>
      <c r="M109" s="149"/>
      <c r="T109" s="150"/>
      <c r="AT109" s="146" t="s">
        <v>159</v>
      </c>
      <c r="AU109" s="146" t="s">
        <v>78</v>
      </c>
      <c r="AV109" s="12" t="s">
        <v>74</v>
      </c>
      <c r="AW109" s="12" t="s">
        <v>31</v>
      </c>
      <c r="AX109" s="12" t="s">
        <v>69</v>
      </c>
      <c r="AY109" s="146" t="s">
        <v>149</v>
      </c>
    </row>
    <row r="110" spans="2:65" s="13" customFormat="1" ht="10.199999999999999">
      <c r="B110" s="151"/>
      <c r="D110" s="145" t="s">
        <v>159</v>
      </c>
      <c r="E110" s="152" t="s">
        <v>19</v>
      </c>
      <c r="F110" s="153" t="s">
        <v>161</v>
      </c>
      <c r="H110" s="154">
        <v>1.6559999999999999</v>
      </c>
      <c r="I110" s="155"/>
      <c r="L110" s="151"/>
      <c r="M110" s="156"/>
      <c r="T110" s="157"/>
      <c r="AT110" s="152" t="s">
        <v>159</v>
      </c>
      <c r="AU110" s="152" t="s">
        <v>78</v>
      </c>
      <c r="AV110" s="13" t="s">
        <v>78</v>
      </c>
      <c r="AW110" s="13" t="s">
        <v>31</v>
      </c>
      <c r="AX110" s="13" t="s">
        <v>69</v>
      </c>
      <c r="AY110" s="152" t="s">
        <v>149</v>
      </c>
    </row>
    <row r="111" spans="2:65" s="14" customFormat="1" ht="10.199999999999999">
      <c r="B111" s="158"/>
      <c r="D111" s="145" t="s">
        <v>159</v>
      </c>
      <c r="E111" s="159" t="s">
        <v>19</v>
      </c>
      <c r="F111" s="160" t="s">
        <v>162</v>
      </c>
      <c r="H111" s="161">
        <v>1.6559999999999999</v>
      </c>
      <c r="I111" s="162"/>
      <c r="L111" s="158"/>
      <c r="M111" s="163"/>
      <c r="T111" s="164"/>
      <c r="AT111" s="159" t="s">
        <v>159</v>
      </c>
      <c r="AU111" s="159" t="s">
        <v>78</v>
      </c>
      <c r="AV111" s="14" t="s">
        <v>84</v>
      </c>
      <c r="AW111" s="14" t="s">
        <v>31</v>
      </c>
      <c r="AX111" s="14" t="s">
        <v>74</v>
      </c>
      <c r="AY111" s="159" t="s">
        <v>149</v>
      </c>
    </row>
    <row r="112" spans="2:65" s="1" customFormat="1" ht="62.7" customHeight="1">
      <c r="B112" s="32"/>
      <c r="C112" s="127" t="s">
        <v>78</v>
      </c>
      <c r="D112" s="127" t="s">
        <v>151</v>
      </c>
      <c r="E112" s="128" t="s">
        <v>163</v>
      </c>
      <c r="F112" s="129" t="s">
        <v>164</v>
      </c>
      <c r="G112" s="130" t="s">
        <v>154</v>
      </c>
      <c r="H112" s="131">
        <v>1.6559999999999999</v>
      </c>
      <c r="I112" s="132"/>
      <c r="J112" s="133">
        <f>ROUND(I112*H112,2)</f>
        <v>0</v>
      </c>
      <c r="K112" s="129" t="s">
        <v>155</v>
      </c>
      <c r="L112" s="32"/>
      <c r="M112" s="134" t="s">
        <v>19</v>
      </c>
      <c r="N112" s="135" t="s">
        <v>40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84</v>
      </c>
      <c r="AT112" s="138" t="s">
        <v>151</v>
      </c>
      <c r="AU112" s="138" t="s">
        <v>78</v>
      </c>
      <c r="AY112" s="17" t="s">
        <v>149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74</v>
      </c>
      <c r="BK112" s="139">
        <f>ROUND(I112*H112,2)</f>
        <v>0</v>
      </c>
      <c r="BL112" s="17" t="s">
        <v>84</v>
      </c>
      <c r="BM112" s="138" t="s">
        <v>165</v>
      </c>
    </row>
    <row r="113" spans="2:65" s="1" customFormat="1" ht="10.199999999999999">
      <c r="B113" s="32"/>
      <c r="D113" s="140" t="s">
        <v>157</v>
      </c>
      <c r="F113" s="141" t="s">
        <v>166</v>
      </c>
      <c r="I113" s="142"/>
      <c r="L113" s="32"/>
      <c r="M113" s="143"/>
      <c r="T113" s="53"/>
      <c r="AT113" s="17" t="s">
        <v>157</v>
      </c>
      <c r="AU113" s="17" t="s">
        <v>78</v>
      </c>
    </row>
    <row r="114" spans="2:65" s="1" customFormat="1" ht="37.799999999999997" customHeight="1">
      <c r="B114" s="32"/>
      <c r="C114" s="127" t="s">
        <v>81</v>
      </c>
      <c r="D114" s="127" t="s">
        <v>151</v>
      </c>
      <c r="E114" s="128" t="s">
        <v>167</v>
      </c>
      <c r="F114" s="129" t="s">
        <v>168</v>
      </c>
      <c r="G114" s="130" t="s">
        <v>154</v>
      </c>
      <c r="H114" s="131">
        <v>1.6559999999999999</v>
      </c>
      <c r="I114" s="132"/>
      <c r="J114" s="133">
        <f>ROUND(I114*H114,2)</f>
        <v>0</v>
      </c>
      <c r="K114" s="129" t="s">
        <v>155</v>
      </c>
      <c r="L114" s="32"/>
      <c r="M114" s="134" t="s">
        <v>19</v>
      </c>
      <c r="N114" s="135" t="s">
        <v>40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84</v>
      </c>
      <c r="AT114" s="138" t="s">
        <v>151</v>
      </c>
      <c r="AU114" s="138" t="s">
        <v>78</v>
      </c>
      <c r="AY114" s="17" t="s">
        <v>149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74</v>
      </c>
      <c r="BK114" s="139">
        <f>ROUND(I114*H114,2)</f>
        <v>0</v>
      </c>
      <c r="BL114" s="17" t="s">
        <v>84</v>
      </c>
      <c r="BM114" s="138" t="s">
        <v>169</v>
      </c>
    </row>
    <row r="115" spans="2:65" s="1" customFormat="1" ht="10.199999999999999">
      <c r="B115" s="32"/>
      <c r="D115" s="140" t="s">
        <v>157</v>
      </c>
      <c r="F115" s="141" t="s">
        <v>170</v>
      </c>
      <c r="I115" s="142"/>
      <c r="L115" s="32"/>
      <c r="M115" s="143"/>
      <c r="T115" s="53"/>
      <c r="AT115" s="17" t="s">
        <v>157</v>
      </c>
      <c r="AU115" s="17" t="s">
        <v>78</v>
      </c>
    </row>
    <row r="116" spans="2:65" s="1" customFormat="1" ht="44.25" customHeight="1">
      <c r="B116" s="32"/>
      <c r="C116" s="127" t="s">
        <v>84</v>
      </c>
      <c r="D116" s="127" t="s">
        <v>151</v>
      </c>
      <c r="E116" s="128" t="s">
        <v>171</v>
      </c>
      <c r="F116" s="129" t="s">
        <v>172</v>
      </c>
      <c r="G116" s="130" t="s">
        <v>173</v>
      </c>
      <c r="H116" s="131">
        <v>2.9809999999999999</v>
      </c>
      <c r="I116" s="132"/>
      <c r="J116" s="133">
        <f>ROUND(I116*H116,2)</f>
        <v>0</v>
      </c>
      <c r="K116" s="129" t="s">
        <v>155</v>
      </c>
      <c r="L116" s="32"/>
      <c r="M116" s="134" t="s">
        <v>19</v>
      </c>
      <c r="N116" s="135" t="s">
        <v>40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84</v>
      </c>
      <c r="AT116" s="138" t="s">
        <v>151</v>
      </c>
      <c r="AU116" s="138" t="s">
        <v>78</v>
      </c>
      <c r="AY116" s="17" t="s">
        <v>149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74</v>
      </c>
      <c r="BK116" s="139">
        <f>ROUND(I116*H116,2)</f>
        <v>0</v>
      </c>
      <c r="BL116" s="17" t="s">
        <v>84</v>
      </c>
      <c r="BM116" s="138" t="s">
        <v>174</v>
      </c>
    </row>
    <row r="117" spans="2:65" s="1" customFormat="1" ht="10.199999999999999">
      <c r="B117" s="32"/>
      <c r="D117" s="140" t="s">
        <v>157</v>
      </c>
      <c r="F117" s="141" t="s">
        <v>175</v>
      </c>
      <c r="I117" s="142"/>
      <c r="L117" s="32"/>
      <c r="M117" s="143"/>
      <c r="T117" s="53"/>
      <c r="AT117" s="17" t="s">
        <v>157</v>
      </c>
      <c r="AU117" s="17" t="s">
        <v>78</v>
      </c>
    </row>
    <row r="118" spans="2:65" s="13" customFormat="1" ht="10.199999999999999">
      <c r="B118" s="151"/>
      <c r="D118" s="145" t="s">
        <v>159</v>
      </c>
      <c r="F118" s="153" t="s">
        <v>176</v>
      </c>
      <c r="H118" s="154">
        <v>2.9809999999999999</v>
      </c>
      <c r="I118" s="155"/>
      <c r="L118" s="151"/>
      <c r="M118" s="156"/>
      <c r="T118" s="157"/>
      <c r="AT118" s="152" t="s">
        <v>159</v>
      </c>
      <c r="AU118" s="152" t="s">
        <v>78</v>
      </c>
      <c r="AV118" s="13" t="s">
        <v>78</v>
      </c>
      <c r="AW118" s="13" t="s">
        <v>4</v>
      </c>
      <c r="AX118" s="13" t="s">
        <v>74</v>
      </c>
      <c r="AY118" s="152" t="s">
        <v>149</v>
      </c>
    </row>
    <row r="119" spans="2:65" s="1" customFormat="1" ht="37.799999999999997" customHeight="1">
      <c r="B119" s="32"/>
      <c r="C119" s="127" t="s">
        <v>87</v>
      </c>
      <c r="D119" s="127" t="s">
        <v>151</v>
      </c>
      <c r="E119" s="128" t="s">
        <v>177</v>
      </c>
      <c r="F119" s="129" t="s">
        <v>178</v>
      </c>
      <c r="G119" s="130" t="s">
        <v>154</v>
      </c>
      <c r="H119" s="131">
        <v>1.6559999999999999</v>
      </c>
      <c r="I119" s="132"/>
      <c r="J119" s="133">
        <f>ROUND(I119*H119,2)</f>
        <v>0</v>
      </c>
      <c r="K119" s="129" t="s">
        <v>155</v>
      </c>
      <c r="L119" s="32"/>
      <c r="M119" s="134" t="s">
        <v>19</v>
      </c>
      <c r="N119" s="135" t="s">
        <v>40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84</v>
      </c>
      <c r="AT119" s="138" t="s">
        <v>151</v>
      </c>
      <c r="AU119" s="138" t="s">
        <v>78</v>
      </c>
      <c r="AY119" s="17" t="s">
        <v>149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74</v>
      </c>
      <c r="BK119" s="139">
        <f>ROUND(I119*H119,2)</f>
        <v>0</v>
      </c>
      <c r="BL119" s="17" t="s">
        <v>84</v>
      </c>
      <c r="BM119" s="138" t="s">
        <v>179</v>
      </c>
    </row>
    <row r="120" spans="2:65" s="1" customFormat="1" ht="10.199999999999999">
      <c r="B120" s="32"/>
      <c r="D120" s="140" t="s">
        <v>157</v>
      </c>
      <c r="F120" s="141" t="s">
        <v>180</v>
      </c>
      <c r="I120" s="142"/>
      <c r="L120" s="32"/>
      <c r="M120" s="143"/>
      <c r="T120" s="53"/>
      <c r="AT120" s="17" t="s">
        <v>157</v>
      </c>
      <c r="AU120" s="17" t="s">
        <v>78</v>
      </c>
    </row>
    <row r="121" spans="2:65" s="11" customFormat="1" ht="22.8" customHeight="1">
      <c r="B121" s="115"/>
      <c r="D121" s="116" t="s">
        <v>68</v>
      </c>
      <c r="E121" s="125" t="s">
        <v>78</v>
      </c>
      <c r="F121" s="125" t="s">
        <v>181</v>
      </c>
      <c r="I121" s="118"/>
      <c r="J121" s="126">
        <f>BK121</f>
        <v>0</v>
      </c>
      <c r="L121" s="115"/>
      <c r="M121" s="120"/>
      <c r="P121" s="121">
        <f>SUM(P122:P128)</f>
        <v>0</v>
      </c>
      <c r="R121" s="121">
        <f>SUM(R122:R128)</f>
        <v>4.4317645199999998</v>
      </c>
      <c r="T121" s="122">
        <f>SUM(T122:T128)</f>
        <v>0</v>
      </c>
      <c r="AR121" s="116" t="s">
        <v>74</v>
      </c>
      <c r="AT121" s="123" t="s">
        <v>68</v>
      </c>
      <c r="AU121" s="123" t="s">
        <v>74</v>
      </c>
      <c r="AY121" s="116" t="s">
        <v>149</v>
      </c>
      <c r="BK121" s="124">
        <f>SUM(BK122:BK128)</f>
        <v>0</v>
      </c>
    </row>
    <row r="122" spans="2:65" s="1" customFormat="1" ht="24.15" customHeight="1">
      <c r="B122" s="32"/>
      <c r="C122" s="127" t="s">
        <v>90</v>
      </c>
      <c r="D122" s="127" t="s">
        <v>151</v>
      </c>
      <c r="E122" s="128" t="s">
        <v>182</v>
      </c>
      <c r="F122" s="129" t="s">
        <v>183</v>
      </c>
      <c r="G122" s="130" t="s">
        <v>154</v>
      </c>
      <c r="H122" s="131">
        <v>1.9259999999999999</v>
      </c>
      <c r="I122" s="132"/>
      <c r="J122" s="133">
        <f>ROUND(I122*H122,2)</f>
        <v>0</v>
      </c>
      <c r="K122" s="129" t="s">
        <v>155</v>
      </c>
      <c r="L122" s="32"/>
      <c r="M122" s="134" t="s">
        <v>19</v>
      </c>
      <c r="N122" s="135" t="s">
        <v>40</v>
      </c>
      <c r="P122" s="136">
        <f>O122*H122</f>
        <v>0</v>
      </c>
      <c r="Q122" s="136">
        <v>2.3010199999999998</v>
      </c>
      <c r="R122" s="136">
        <f>Q122*H122</f>
        <v>4.4317645199999998</v>
      </c>
      <c r="S122" s="136">
        <v>0</v>
      </c>
      <c r="T122" s="137">
        <f>S122*H122</f>
        <v>0</v>
      </c>
      <c r="AR122" s="138" t="s">
        <v>84</v>
      </c>
      <c r="AT122" s="138" t="s">
        <v>151</v>
      </c>
      <c r="AU122" s="138" t="s">
        <v>78</v>
      </c>
      <c r="AY122" s="17" t="s">
        <v>149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74</v>
      </c>
      <c r="BK122" s="139">
        <f>ROUND(I122*H122,2)</f>
        <v>0</v>
      </c>
      <c r="BL122" s="17" t="s">
        <v>84</v>
      </c>
      <c r="BM122" s="138" t="s">
        <v>84</v>
      </c>
    </row>
    <row r="123" spans="2:65" s="1" customFormat="1" ht="10.199999999999999">
      <c r="B123" s="32"/>
      <c r="D123" s="140" t="s">
        <v>157</v>
      </c>
      <c r="F123" s="141" t="s">
        <v>184</v>
      </c>
      <c r="I123" s="142"/>
      <c r="L123" s="32"/>
      <c r="M123" s="143"/>
      <c r="T123" s="53"/>
      <c r="AT123" s="17" t="s">
        <v>157</v>
      </c>
      <c r="AU123" s="17" t="s">
        <v>78</v>
      </c>
    </row>
    <row r="124" spans="2:65" s="12" customFormat="1" ht="10.199999999999999">
      <c r="B124" s="144"/>
      <c r="D124" s="145" t="s">
        <v>159</v>
      </c>
      <c r="E124" s="146" t="s">
        <v>19</v>
      </c>
      <c r="F124" s="147" t="s">
        <v>160</v>
      </c>
      <c r="H124" s="146" t="s">
        <v>19</v>
      </c>
      <c r="I124" s="148"/>
      <c r="L124" s="144"/>
      <c r="M124" s="149"/>
      <c r="T124" s="150"/>
      <c r="AT124" s="146" t="s">
        <v>159</v>
      </c>
      <c r="AU124" s="146" t="s">
        <v>78</v>
      </c>
      <c r="AV124" s="12" t="s">
        <v>74</v>
      </c>
      <c r="AW124" s="12" t="s">
        <v>31</v>
      </c>
      <c r="AX124" s="12" t="s">
        <v>69</v>
      </c>
      <c r="AY124" s="146" t="s">
        <v>149</v>
      </c>
    </row>
    <row r="125" spans="2:65" s="13" customFormat="1" ht="10.199999999999999">
      <c r="B125" s="151"/>
      <c r="D125" s="145" t="s">
        <v>159</v>
      </c>
      <c r="E125" s="152" t="s">
        <v>19</v>
      </c>
      <c r="F125" s="153" t="s">
        <v>161</v>
      </c>
      <c r="H125" s="154">
        <v>1.6559999999999999</v>
      </c>
      <c r="I125" s="155"/>
      <c r="L125" s="151"/>
      <c r="M125" s="156"/>
      <c r="T125" s="157"/>
      <c r="AT125" s="152" t="s">
        <v>159</v>
      </c>
      <c r="AU125" s="152" t="s">
        <v>78</v>
      </c>
      <c r="AV125" s="13" t="s">
        <v>78</v>
      </c>
      <c r="AW125" s="13" t="s">
        <v>31</v>
      </c>
      <c r="AX125" s="13" t="s">
        <v>69</v>
      </c>
      <c r="AY125" s="152" t="s">
        <v>149</v>
      </c>
    </row>
    <row r="126" spans="2:65" s="12" customFormat="1" ht="10.199999999999999">
      <c r="B126" s="144"/>
      <c r="D126" s="145" t="s">
        <v>159</v>
      </c>
      <c r="E126" s="146" t="s">
        <v>19</v>
      </c>
      <c r="F126" s="147" t="s">
        <v>185</v>
      </c>
      <c r="H126" s="146" t="s">
        <v>19</v>
      </c>
      <c r="I126" s="148"/>
      <c r="L126" s="144"/>
      <c r="M126" s="149"/>
      <c r="T126" s="150"/>
      <c r="AT126" s="146" t="s">
        <v>159</v>
      </c>
      <c r="AU126" s="146" t="s">
        <v>78</v>
      </c>
      <c r="AV126" s="12" t="s">
        <v>74</v>
      </c>
      <c r="AW126" s="12" t="s">
        <v>31</v>
      </c>
      <c r="AX126" s="12" t="s">
        <v>69</v>
      </c>
      <c r="AY126" s="146" t="s">
        <v>149</v>
      </c>
    </row>
    <row r="127" spans="2:65" s="13" customFormat="1" ht="10.199999999999999">
      <c r="B127" s="151"/>
      <c r="D127" s="145" t="s">
        <v>159</v>
      </c>
      <c r="E127" s="152" t="s">
        <v>19</v>
      </c>
      <c r="F127" s="153" t="s">
        <v>186</v>
      </c>
      <c r="H127" s="154">
        <v>0.27</v>
      </c>
      <c r="I127" s="155"/>
      <c r="L127" s="151"/>
      <c r="M127" s="156"/>
      <c r="T127" s="157"/>
      <c r="AT127" s="152" t="s">
        <v>159</v>
      </c>
      <c r="AU127" s="152" t="s">
        <v>78</v>
      </c>
      <c r="AV127" s="13" t="s">
        <v>78</v>
      </c>
      <c r="AW127" s="13" t="s">
        <v>31</v>
      </c>
      <c r="AX127" s="13" t="s">
        <v>69</v>
      </c>
      <c r="AY127" s="152" t="s">
        <v>149</v>
      </c>
    </row>
    <row r="128" spans="2:65" s="14" customFormat="1" ht="10.199999999999999">
      <c r="B128" s="158"/>
      <c r="D128" s="145" t="s">
        <v>159</v>
      </c>
      <c r="E128" s="159" t="s">
        <v>19</v>
      </c>
      <c r="F128" s="160" t="s">
        <v>162</v>
      </c>
      <c r="H128" s="161">
        <v>1.9259999999999999</v>
      </c>
      <c r="I128" s="162"/>
      <c r="L128" s="158"/>
      <c r="M128" s="163"/>
      <c r="T128" s="164"/>
      <c r="AT128" s="159" t="s">
        <v>159</v>
      </c>
      <c r="AU128" s="159" t="s">
        <v>78</v>
      </c>
      <c r="AV128" s="14" t="s">
        <v>84</v>
      </c>
      <c r="AW128" s="14" t="s">
        <v>31</v>
      </c>
      <c r="AX128" s="14" t="s">
        <v>74</v>
      </c>
      <c r="AY128" s="159" t="s">
        <v>149</v>
      </c>
    </row>
    <row r="129" spans="2:65" s="11" customFormat="1" ht="22.8" customHeight="1">
      <c r="B129" s="115"/>
      <c r="D129" s="116" t="s">
        <v>68</v>
      </c>
      <c r="E129" s="125" t="s">
        <v>81</v>
      </c>
      <c r="F129" s="125" t="s">
        <v>187</v>
      </c>
      <c r="I129" s="118"/>
      <c r="J129" s="126">
        <f>BK129</f>
        <v>0</v>
      </c>
      <c r="L129" s="115"/>
      <c r="M129" s="120"/>
      <c r="P129" s="121">
        <f>SUM(P130:P151)</f>
        <v>0</v>
      </c>
      <c r="R129" s="121">
        <f>SUM(R130:R151)</f>
        <v>2.0839444</v>
      </c>
      <c r="T129" s="122">
        <f>SUM(T130:T151)</f>
        <v>0</v>
      </c>
      <c r="AR129" s="116" t="s">
        <v>74</v>
      </c>
      <c r="AT129" s="123" t="s">
        <v>68</v>
      </c>
      <c r="AU129" s="123" t="s">
        <v>74</v>
      </c>
      <c r="AY129" s="116" t="s">
        <v>149</v>
      </c>
      <c r="BK129" s="124">
        <f>SUM(BK130:BK151)</f>
        <v>0</v>
      </c>
    </row>
    <row r="130" spans="2:65" s="1" customFormat="1" ht="44.25" customHeight="1">
      <c r="B130" s="32"/>
      <c r="C130" s="127" t="s">
        <v>93</v>
      </c>
      <c r="D130" s="127" t="s">
        <v>151</v>
      </c>
      <c r="E130" s="128" t="s">
        <v>188</v>
      </c>
      <c r="F130" s="129" t="s">
        <v>189</v>
      </c>
      <c r="G130" s="130" t="s">
        <v>190</v>
      </c>
      <c r="H130" s="131">
        <v>7.5350000000000001</v>
      </c>
      <c r="I130" s="132"/>
      <c r="J130" s="133">
        <f>ROUND(I130*H130,2)</f>
        <v>0</v>
      </c>
      <c r="K130" s="129" t="s">
        <v>155</v>
      </c>
      <c r="L130" s="32"/>
      <c r="M130" s="134" t="s">
        <v>19</v>
      </c>
      <c r="N130" s="135" t="s">
        <v>40</v>
      </c>
      <c r="P130" s="136">
        <f>O130*H130</f>
        <v>0</v>
      </c>
      <c r="Q130" s="136">
        <v>0.21224000000000001</v>
      </c>
      <c r="R130" s="136">
        <f>Q130*H130</f>
        <v>1.5992284000000001</v>
      </c>
      <c r="S130" s="136">
        <v>0</v>
      </c>
      <c r="T130" s="137">
        <f>S130*H130</f>
        <v>0</v>
      </c>
      <c r="AR130" s="138" t="s">
        <v>84</v>
      </c>
      <c r="AT130" s="138" t="s">
        <v>151</v>
      </c>
      <c r="AU130" s="138" t="s">
        <v>78</v>
      </c>
      <c r="AY130" s="17" t="s">
        <v>149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74</v>
      </c>
      <c r="BK130" s="139">
        <f>ROUND(I130*H130,2)</f>
        <v>0</v>
      </c>
      <c r="BL130" s="17" t="s">
        <v>84</v>
      </c>
      <c r="BM130" s="138" t="s">
        <v>90</v>
      </c>
    </row>
    <row r="131" spans="2:65" s="1" customFormat="1" ht="10.199999999999999">
      <c r="B131" s="32"/>
      <c r="D131" s="140" t="s">
        <v>157</v>
      </c>
      <c r="F131" s="141" t="s">
        <v>191</v>
      </c>
      <c r="I131" s="142"/>
      <c r="L131" s="32"/>
      <c r="M131" s="143"/>
      <c r="T131" s="53"/>
      <c r="AT131" s="17" t="s">
        <v>157</v>
      </c>
      <c r="AU131" s="17" t="s">
        <v>78</v>
      </c>
    </row>
    <row r="132" spans="2:65" s="12" customFormat="1" ht="10.199999999999999">
      <c r="B132" s="144"/>
      <c r="D132" s="145" t="s">
        <v>159</v>
      </c>
      <c r="E132" s="146" t="s">
        <v>19</v>
      </c>
      <c r="F132" s="147" t="s">
        <v>192</v>
      </c>
      <c r="H132" s="146" t="s">
        <v>19</v>
      </c>
      <c r="I132" s="148"/>
      <c r="L132" s="144"/>
      <c r="M132" s="149"/>
      <c r="T132" s="150"/>
      <c r="AT132" s="146" t="s">
        <v>159</v>
      </c>
      <c r="AU132" s="146" t="s">
        <v>78</v>
      </c>
      <c r="AV132" s="12" t="s">
        <v>74</v>
      </c>
      <c r="AW132" s="12" t="s">
        <v>31</v>
      </c>
      <c r="AX132" s="12" t="s">
        <v>69</v>
      </c>
      <c r="AY132" s="146" t="s">
        <v>149</v>
      </c>
    </row>
    <row r="133" spans="2:65" s="13" customFormat="1" ht="10.199999999999999">
      <c r="B133" s="151"/>
      <c r="D133" s="145" t="s">
        <v>159</v>
      </c>
      <c r="E133" s="152" t="s">
        <v>19</v>
      </c>
      <c r="F133" s="153" t="s">
        <v>193</v>
      </c>
      <c r="H133" s="154">
        <v>7.5350000000000001</v>
      </c>
      <c r="I133" s="155"/>
      <c r="L133" s="151"/>
      <c r="M133" s="156"/>
      <c r="T133" s="157"/>
      <c r="AT133" s="152" t="s">
        <v>159</v>
      </c>
      <c r="AU133" s="152" t="s">
        <v>78</v>
      </c>
      <c r="AV133" s="13" t="s">
        <v>78</v>
      </c>
      <c r="AW133" s="13" t="s">
        <v>31</v>
      </c>
      <c r="AX133" s="13" t="s">
        <v>69</v>
      </c>
      <c r="AY133" s="152" t="s">
        <v>149</v>
      </c>
    </row>
    <row r="134" spans="2:65" s="14" customFormat="1" ht="10.199999999999999">
      <c r="B134" s="158"/>
      <c r="D134" s="145" t="s">
        <v>159</v>
      </c>
      <c r="E134" s="159" t="s">
        <v>19</v>
      </c>
      <c r="F134" s="160" t="s">
        <v>162</v>
      </c>
      <c r="H134" s="161">
        <v>7.5350000000000001</v>
      </c>
      <c r="I134" s="162"/>
      <c r="L134" s="158"/>
      <c r="M134" s="163"/>
      <c r="T134" s="164"/>
      <c r="AT134" s="159" t="s">
        <v>159</v>
      </c>
      <c r="AU134" s="159" t="s">
        <v>78</v>
      </c>
      <c r="AV134" s="14" t="s">
        <v>84</v>
      </c>
      <c r="AW134" s="14" t="s">
        <v>31</v>
      </c>
      <c r="AX134" s="14" t="s">
        <v>74</v>
      </c>
      <c r="AY134" s="159" t="s">
        <v>149</v>
      </c>
    </row>
    <row r="135" spans="2:65" s="1" customFormat="1" ht="37.799999999999997" customHeight="1">
      <c r="B135" s="32"/>
      <c r="C135" s="127" t="s">
        <v>96</v>
      </c>
      <c r="D135" s="127" t="s">
        <v>151</v>
      </c>
      <c r="E135" s="128" t="s">
        <v>194</v>
      </c>
      <c r="F135" s="129" t="s">
        <v>195</v>
      </c>
      <c r="G135" s="130" t="s">
        <v>196</v>
      </c>
      <c r="H135" s="131">
        <v>3</v>
      </c>
      <c r="I135" s="132"/>
      <c r="J135" s="133">
        <f>ROUND(I135*H135,2)</f>
        <v>0</v>
      </c>
      <c r="K135" s="129" t="s">
        <v>155</v>
      </c>
      <c r="L135" s="32"/>
      <c r="M135" s="134" t="s">
        <v>19</v>
      </c>
      <c r="N135" s="135" t="s">
        <v>40</v>
      </c>
      <c r="P135" s="136">
        <f>O135*H135</f>
        <v>0</v>
      </c>
      <c r="Q135" s="136">
        <v>5.4550000000000001E-2</v>
      </c>
      <c r="R135" s="136">
        <f>Q135*H135</f>
        <v>0.16365000000000002</v>
      </c>
      <c r="S135" s="136">
        <v>0</v>
      </c>
      <c r="T135" s="137">
        <f>S135*H135</f>
        <v>0</v>
      </c>
      <c r="AR135" s="138" t="s">
        <v>84</v>
      </c>
      <c r="AT135" s="138" t="s">
        <v>151</v>
      </c>
      <c r="AU135" s="138" t="s">
        <v>78</v>
      </c>
      <c r="AY135" s="17" t="s">
        <v>149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74</v>
      </c>
      <c r="BK135" s="139">
        <f>ROUND(I135*H135,2)</f>
        <v>0</v>
      </c>
      <c r="BL135" s="17" t="s">
        <v>84</v>
      </c>
      <c r="BM135" s="138" t="s">
        <v>96</v>
      </c>
    </row>
    <row r="136" spans="2:65" s="1" customFormat="1" ht="10.199999999999999">
      <c r="B136" s="32"/>
      <c r="D136" s="140" t="s">
        <v>157</v>
      </c>
      <c r="F136" s="141" t="s">
        <v>197</v>
      </c>
      <c r="I136" s="142"/>
      <c r="L136" s="32"/>
      <c r="M136" s="143"/>
      <c r="T136" s="53"/>
      <c r="AT136" s="17" t="s">
        <v>157</v>
      </c>
      <c r="AU136" s="17" t="s">
        <v>78</v>
      </c>
    </row>
    <row r="137" spans="2:65" s="12" customFormat="1" ht="10.199999999999999">
      <c r="B137" s="144"/>
      <c r="D137" s="145" t="s">
        <v>159</v>
      </c>
      <c r="E137" s="146" t="s">
        <v>19</v>
      </c>
      <c r="F137" s="147" t="s">
        <v>198</v>
      </c>
      <c r="H137" s="146" t="s">
        <v>19</v>
      </c>
      <c r="I137" s="148"/>
      <c r="L137" s="144"/>
      <c r="M137" s="149"/>
      <c r="T137" s="150"/>
      <c r="AT137" s="146" t="s">
        <v>159</v>
      </c>
      <c r="AU137" s="146" t="s">
        <v>78</v>
      </c>
      <c r="AV137" s="12" t="s">
        <v>74</v>
      </c>
      <c r="AW137" s="12" t="s">
        <v>31</v>
      </c>
      <c r="AX137" s="12" t="s">
        <v>69</v>
      </c>
      <c r="AY137" s="146" t="s">
        <v>149</v>
      </c>
    </row>
    <row r="138" spans="2:65" s="13" customFormat="1" ht="10.199999999999999">
      <c r="B138" s="151"/>
      <c r="D138" s="145" t="s">
        <v>159</v>
      </c>
      <c r="E138" s="152" t="s">
        <v>19</v>
      </c>
      <c r="F138" s="153" t="s">
        <v>81</v>
      </c>
      <c r="H138" s="154">
        <v>3</v>
      </c>
      <c r="I138" s="155"/>
      <c r="L138" s="151"/>
      <c r="M138" s="156"/>
      <c r="T138" s="157"/>
      <c r="AT138" s="152" t="s">
        <v>159</v>
      </c>
      <c r="AU138" s="152" t="s">
        <v>78</v>
      </c>
      <c r="AV138" s="13" t="s">
        <v>78</v>
      </c>
      <c r="AW138" s="13" t="s">
        <v>31</v>
      </c>
      <c r="AX138" s="13" t="s">
        <v>69</v>
      </c>
      <c r="AY138" s="152" t="s">
        <v>149</v>
      </c>
    </row>
    <row r="139" spans="2:65" s="14" customFormat="1" ht="10.199999999999999">
      <c r="B139" s="158"/>
      <c r="D139" s="145" t="s">
        <v>159</v>
      </c>
      <c r="E139" s="159" t="s">
        <v>19</v>
      </c>
      <c r="F139" s="160" t="s">
        <v>162</v>
      </c>
      <c r="H139" s="161">
        <v>3</v>
      </c>
      <c r="I139" s="162"/>
      <c r="L139" s="158"/>
      <c r="M139" s="163"/>
      <c r="T139" s="164"/>
      <c r="AT139" s="159" t="s">
        <v>159</v>
      </c>
      <c r="AU139" s="159" t="s">
        <v>78</v>
      </c>
      <c r="AV139" s="14" t="s">
        <v>84</v>
      </c>
      <c r="AW139" s="14" t="s">
        <v>31</v>
      </c>
      <c r="AX139" s="14" t="s">
        <v>74</v>
      </c>
      <c r="AY139" s="159" t="s">
        <v>149</v>
      </c>
    </row>
    <row r="140" spans="2:65" s="1" customFormat="1" ht="33" customHeight="1">
      <c r="B140" s="32"/>
      <c r="C140" s="127" t="s">
        <v>199</v>
      </c>
      <c r="D140" s="127" t="s">
        <v>151</v>
      </c>
      <c r="E140" s="128" t="s">
        <v>200</v>
      </c>
      <c r="F140" s="129" t="s">
        <v>201</v>
      </c>
      <c r="G140" s="130" t="s">
        <v>202</v>
      </c>
      <c r="H140" s="131">
        <v>1.5</v>
      </c>
      <c r="I140" s="132"/>
      <c r="J140" s="133">
        <f>ROUND(I140*H140,2)</f>
        <v>0</v>
      </c>
      <c r="K140" s="129" t="s">
        <v>155</v>
      </c>
      <c r="L140" s="32"/>
      <c r="M140" s="134" t="s">
        <v>19</v>
      </c>
      <c r="N140" s="135" t="s">
        <v>40</v>
      </c>
      <c r="P140" s="136">
        <f>O140*H140</f>
        <v>0</v>
      </c>
      <c r="Q140" s="136">
        <v>2.5999999999999998E-4</v>
      </c>
      <c r="R140" s="136">
        <f>Q140*H140</f>
        <v>3.8999999999999994E-4</v>
      </c>
      <c r="S140" s="136">
        <v>0</v>
      </c>
      <c r="T140" s="137">
        <f>S140*H140</f>
        <v>0</v>
      </c>
      <c r="AR140" s="138" t="s">
        <v>84</v>
      </c>
      <c r="AT140" s="138" t="s">
        <v>151</v>
      </c>
      <c r="AU140" s="138" t="s">
        <v>78</v>
      </c>
      <c r="AY140" s="17" t="s">
        <v>149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74</v>
      </c>
      <c r="BK140" s="139">
        <f>ROUND(I140*H140,2)</f>
        <v>0</v>
      </c>
      <c r="BL140" s="17" t="s">
        <v>84</v>
      </c>
      <c r="BM140" s="138" t="s">
        <v>203</v>
      </c>
    </row>
    <row r="141" spans="2:65" s="1" customFormat="1" ht="10.199999999999999">
      <c r="B141" s="32"/>
      <c r="D141" s="140" t="s">
        <v>157</v>
      </c>
      <c r="F141" s="141" t="s">
        <v>204</v>
      </c>
      <c r="I141" s="142"/>
      <c r="L141" s="32"/>
      <c r="M141" s="143"/>
      <c r="T141" s="53"/>
      <c r="AT141" s="17" t="s">
        <v>157</v>
      </c>
      <c r="AU141" s="17" t="s">
        <v>78</v>
      </c>
    </row>
    <row r="142" spans="2:65" s="12" customFormat="1" ht="10.199999999999999">
      <c r="B142" s="144"/>
      <c r="D142" s="145" t="s">
        <v>159</v>
      </c>
      <c r="E142" s="146" t="s">
        <v>19</v>
      </c>
      <c r="F142" s="147" t="s">
        <v>198</v>
      </c>
      <c r="H142" s="146" t="s">
        <v>19</v>
      </c>
      <c r="I142" s="148"/>
      <c r="L142" s="144"/>
      <c r="M142" s="149"/>
      <c r="T142" s="150"/>
      <c r="AT142" s="146" t="s">
        <v>159</v>
      </c>
      <c r="AU142" s="146" t="s">
        <v>78</v>
      </c>
      <c r="AV142" s="12" t="s">
        <v>74</v>
      </c>
      <c r="AW142" s="12" t="s">
        <v>31</v>
      </c>
      <c r="AX142" s="12" t="s">
        <v>69</v>
      </c>
      <c r="AY142" s="146" t="s">
        <v>149</v>
      </c>
    </row>
    <row r="143" spans="2:65" s="13" customFormat="1" ht="10.199999999999999">
      <c r="B143" s="151"/>
      <c r="D143" s="145" t="s">
        <v>159</v>
      </c>
      <c r="E143" s="152" t="s">
        <v>19</v>
      </c>
      <c r="F143" s="153" t="s">
        <v>205</v>
      </c>
      <c r="H143" s="154">
        <v>1.5</v>
      </c>
      <c r="I143" s="155"/>
      <c r="L143" s="151"/>
      <c r="M143" s="156"/>
      <c r="T143" s="157"/>
      <c r="AT143" s="152" t="s">
        <v>159</v>
      </c>
      <c r="AU143" s="152" t="s">
        <v>78</v>
      </c>
      <c r="AV143" s="13" t="s">
        <v>78</v>
      </c>
      <c r="AW143" s="13" t="s">
        <v>31</v>
      </c>
      <c r="AX143" s="13" t="s">
        <v>69</v>
      </c>
      <c r="AY143" s="152" t="s">
        <v>149</v>
      </c>
    </row>
    <row r="144" spans="2:65" s="14" customFormat="1" ht="10.199999999999999">
      <c r="B144" s="158"/>
      <c r="D144" s="145" t="s">
        <v>159</v>
      </c>
      <c r="E144" s="159" t="s">
        <v>19</v>
      </c>
      <c r="F144" s="160" t="s">
        <v>162</v>
      </c>
      <c r="H144" s="161">
        <v>1.5</v>
      </c>
      <c r="I144" s="162"/>
      <c r="L144" s="158"/>
      <c r="M144" s="163"/>
      <c r="T144" s="164"/>
      <c r="AT144" s="159" t="s">
        <v>159</v>
      </c>
      <c r="AU144" s="159" t="s">
        <v>78</v>
      </c>
      <c r="AV144" s="14" t="s">
        <v>84</v>
      </c>
      <c r="AW144" s="14" t="s">
        <v>31</v>
      </c>
      <c r="AX144" s="14" t="s">
        <v>74</v>
      </c>
      <c r="AY144" s="159" t="s">
        <v>149</v>
      </c>
    </row>
    <row r="145" spans="2:65" s="1" customFormat="1" ht="37.799999999999997" customHeight="1">
      <c r="B145" s="32"/>
      <c r="C145" s="127" t="s">
        <v>203</v>
      </c>
      <c r="D145" s="127" t="s">
        <v>151</v>
      </c>
      <c r="E145" s="128" t="s">
        <v>206</v>
      </c>
      <c r="F145" s="129" t="s">
        <v>207</v>
      </c>
      <c r="G145" s="130" t="s">
        <v>190</v>
      </c>
      <c r="H145" s="131">
        <v>1.2</v>
      </c>
      <c r="I145" s="132"/>
      <c r="J145" s="133">
        <f>ROUND(I145*H145,2)</f>
        <v>0</v>
      </c>
      <c r="K145" s="129" t="s">
        <v>155</v>
      </c>
      <c r="L145" s="32"/>
      <c r="M145" s="134" t="s">
        <v>19</v>
      </c>
      <c r="N145" s="135" t="s">
        <v>40</v>
      </c>
      <c r="P145" s="136">
        <f>O145*H145</f>
        <v>0</v>
      </c>
      <c r="Q145" s="136">
        <v>0.26723000000000002</v>
      </c>
      <c r="R145" s="136">
        <f>Q145*H145</f>
        <v>0.32067600000000002</v>
      </c>
      <c r="S145" s="136">
        <v>0</v>
      </c>
      <c r="T145" s="137">
        <f>S145*H145</f>
        <v>0</v>
      </c>
      <c r="AR145" s="138" t="s">
        <v>84</v>
      </c>
      <c r="AT145" s="138" t="s">
        <v>151</v>
      </c>
      <c r="AU145" s="138" t="s">
        <v>78</v>
      </c>
      <c r="AY145" s="17" t="s">
        <v>149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74</v>
      </c>
      <c r="BK145" s="139">
        <f>ROUND(I145*H145,2)</f>
        <v>0</v>
      </c>
      <c r="BL145" s="17" t="s">
        <v>84</v>
      </c>
      <c r="BM145" s="138" t="s">
        <v>8</v>
      </c>
    </row>
    <row r="146" spans="2:65" s="1" customFormat="1" ht="10.199999999999999">
      <c r="B146" s="32"/>
      <c r="D146" s="140" t="s">
        <v>157</v>
      </c>
      <c r="F146" s="141" t="s">
        <v>208</v>
      </c>
      <c r="I146" s="142"/>
      <c r="L146" s="32"/>
      <c r="M146" s="143"/>
      <c r="T146" s="53"/>
      <c r="AT146" s="17" t="s">
        <v>157</v>
      </c>
      <c r="AU146" s="17" t="s">
        <v>78</v>
      </c>
    </row>
    <row r="147" spans="2:65" s="12" customFormat="1" ht="10.199999999999999">
      <c r="B147" s="144"/>
      <c r="D147" s="145" t="s">
        <v>159</v>
      </c>
      <c r="E147" s="146" t="s">
        <v>19</v>
      </c>
      <c r="F147" s="147" t="s">
        <v>209</v>
      </c>
      <c r="H147" s="146" t="s">
        <v>19</v>
      </c>
      <c r="I147" s="148"/>
      <c r="L147" s="144"/>
      <c r="M147" s="149"/>
      <c r="T147" s="150"/>
      <c r="AT147" s="146" t="s">
        <v>159</v>
      </c>
      <c r="AU147" s="146" t="s">
        <v>78</v>
      </c>
      <c r="AV147" s="12" t="s">
        <v>74</v>
      </c>
      <c r="AW147" s="12" t="s">
        <v>31</v>
      </c>
      <c r="AX147" s="12" t="s">
        <v>69</v>
      </c>
      <c r="AY147" s="146" t="s">
        <v>149</v>
      </c>
    </row>
    <row r="148" spans="2:65" s="13" customFormat="1" ht="10.199999999999999">
      <c r="B148" s="151"/>
      <c r="D148" s="145" t="s">
        <v>159</v>
      </c>
      <c r="E148" s="152" t="s">
        <v>19</v>
      </c>
      <c r="F148" s="153" t="s">
        <v>210</v>
      </c>
      <c r="H148" s="154">
        <v>0.6</v>
      </c>
      <c r="I148" s="155"/>
      <c r="L148" s="151"/>
      <c r="M148" s="156"/>
      <c r="T148" s="157"/>
      <c r="AT148" s="152" t="s">
        <v>159</v>
      </c>
      <c r="AU148" s="152" t="s">
        <v>78</v>
      </c>
      <c r="AV148" s="13" t="s">
        <v>78</v>
      </c>
      <c r="AW148" s="13" t="s">
        <v>31</v>
      </c>
      <c r="AX148" s="13" t="s">
        <v>69</v>
      </c>
      <c r="AY148" s="152" t="s">
        <v>149</v>
      </c>
    </row>
    <row r="149" spans="2:65" s="12" customFormat="1" ht="10.199999999999999">
      <c r="B149" s="144"/>
      <c r="D149" s="145" t="s">
        <v>159</v>
      </c>
      <c r="E149" s="146" t="s">
        <v>19</v>
      </c>
      <c r="F149" s="147" t="s">
        <v>211</v>
      </c>
      <c r="H149" s="146" t="s">
        <v>19</v>
      </c>
      <c r="I149" s="148"/>
      <c r="L149" s="144"/>
      <c r="M149" s="149"/>
      <c r="T149" s="150"/>
      <c r="AT149" s="146" t="s">
        <v>159</v>
      </c>
      <c r="AU149" s="146" t="s">
        <v>78</v>
      </c>
      <c r="AV149" s="12" t="s">
        <v>74</v>
      </c>
      <c r="AW149" s="12" t="s">
        <v>31</v>
      </c>
      <c r="AX149" s="12" t="s">
        <v>69</v>
      </c>
      <c r="AY149" s="146" t="s">
        <v>149</v>
      </c>
    </row>
    <row r="150" spans="2:65" s="13" customFormat="1" ht="10.199999999999999">
      <c r="B150" s="151"/>
      <c r="D150" s="145" t="s">
        <v>159</v>
      </c>
      <c r="E150" s="152" t="s">
        <v>19</v>
      </c>
      <c r="F150" s="153" t="s">
        <v>210</v>
      </c>
      <c r="H150" s="154">
        <v>0.6</v>
      </c>
      <c r="I150" s="155"/>
      <c r="L150" s="151"/>
      <c r="M150" s="156"/>
      <c r="T150" s="157"/>
      <c r="AT150" s="152" t="s">
        <v>159</v>
      </c>
      <c r="AU150" s="152" t="s">
        <v>78</v>
      </c>
      <c r="AV150" s="13" t="s">
        <v>78</v>
      </c>
      <c r="AW150" s="13" t="s">
        <v>31</v>
      </c>
      <c r="AX150" s="13" t="s">
        <v>69</v>
      </c>
      <c r="AY150" s="152" t="s">
        <v>149</v>
      </c>
    </row>
    <row r="151" spans="2:65" s="14" customFormat="1" ht="10.199999999999999">
      <c r="B151" s="158"/>
      <c r="D151" s="145" t="s">
        <v>159</v>
      </c>
      <c r="E151" s="159" t="s">
        <v>19</v>
      </c>
      <c r="F151" s="160" t="s">
        <v>162</v>
      </c>
      <c r="H151" s="161">
        <v>1.2</v>
      </c>
      <c r="I151" s="162"/>
      <c r="L151" s="158"/>
      <c r="M151" s="163"/>
      <c r="T151" s="164"/>
      <c r="AT151" s="159" t="s">
        <v>159</v>
      </c>
      <c r="AU151" s="159" t="s">
        <v>78</v>
      </c>
      <c r="AV151" s="14" t="s">
        <v>84</v>
      </c>
      <c r="AW151" s="14" t="s">
        <v>31</v>
      </c>
      <c r="AX151" s="14" t="s">
        <v>74</v>
      </c>
      <c r="AY151" s="159" t="s">
        <v>149</v>
      </c>
    </row>
    <row r="152" spans="2:65" s="11" customFormat="1" ht="22.8" customHeight="1">
      <c r="B152" s="115"/>
      <c r="D152" s="116" t="s">
        <v>68</v>
      </c>
      <c r="E152" s="125" t="s">
        <v>84</v>
      </c>
      <c r="F152" s="125" t="s">
        <v>212</v>
      </c>
      <c r="I152" s="118"/>
      <c r="J152" s="126">
        <f>BK152</f>
        <v>0</v>
      </c>
      <c r="L152" s="115"/>
      <c r="M152" s="120"/>
      <c r="P152" s="121">
        <f>SUM(P153:P188)</f>
        <v>0</v>
      </c>
      <c r="R152" s="121">
        <f>SUM(R153:R188)</f>
        <v>42.155929739999991</v>
      </c>
      <c r="T152" s="122">
        <f>SUM(T153:T188)</f>
        <v>0</v>
      </c>
      <c r="AR152" s="116" t="s">
        <v>74</v>
      </c>
      <c r="AT152" s="123" t="s">
        <v>68</v>
      </c>
      <c r="AU152" s="123" t="s">
        <v>74</v>
      </c>
      <c r="AY152" s="116" t="s">
        <v>149</v>
      </c>
      <c r="BK152" s="124">
        <f>SUM(BK153:BK188)</f>
        <v>0</v>
      </c>
    </row>
    <row r="153" spans="2:65" s="1" customFormat="1" ht="49.05" customHeight="1">
      <c r="B153" s="32"/>
      <c r="C153" s="127" t="s">
        <v>213</v>
      </c>
      <c r="D153" s="127" t="s">
        <v>151</v>
      </c>
      <c r="E153" s="128" t="s">
        <v>214</v>
      </c>
      <c r="F153" s="129" t="s">
        <v>215</v>
      </c>
      <c r="G153" s="130" t="s">
        <v>154</v>
      </c>
      <c r="H153" s="131">
        <v>14.157999999999999</v>
      </c>
      <c r="I153" s="132"/>
      <c r="J153" s="133">
        <f>ROUND(I153*H153,2)</f>
        <v>0</v>
      </c>
      <c r="K153" s="129" t="s">
        <v>155</v>
      </c>
      <c r="L153" s="32"/>
      <c r="M153" s="134" t="s">
        <v>19</v>
      </c>
      <c r="N153" s="135" t="s">
        <v>40</v>
      </c>
      <c r="P153" s="136">
        <f>O153*H153</f>
        <v>0</v>
      </c>
      <c r="Q153" s="136">
        <v>2.5020099999999998</v>
      </c>
      <c r="R153" s="136">
        <f>Q153*H153</f>
        <v>35.423457579999997</v>
      </c>
      <c r="S153" s="136">
        <v>0</v>
      </c>
      <c r="T153" s="137">
        <f>S153*H153</f>
        <v>0</v>
      </c>
      <c r="AR153" s="138" t="s">
        <v>84</v>
      </c>
      <c r="AT153" s="138" t="s">
        <v>151</v>
      </c>
      <c r="AU153" s="138" t="s">
        <v>78</v>
      </c>
      <c r="AY153" s="17" t="s">
        <v>149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74</v>
      </c>
      <c r="BK153" s="139">
        <f>ROUND(I153*H153,2)</f>
        <v>0</v>
      </c>
      <c r="BL153" s="17" t="s">
        <v>84</v>
      </c>
      <c r="BM153" s="138" t="s">
        <v>216</v>
      </c>
    </row>
    <row r="154" spans="2:65" s="1" customFormat="1" ht="10.199999999999999">
      <c r="B154" s="32"/>
      <c r="D154" s="140" t="s">
        <v>157</v>
      </c>
      <c r="F154" s="141" t="s">
        <v>217</v>
      </c>
      <c r="I154" s="142"/>
      <c r="L154" s="32"/>
      <c r="M154" s="143"/>
      <c r="T154" s="53"/>
      <c r="AT154" s="17" t="s">
        <v>157</v>
      </c>
      <c r="AU154" s="17" t="s">
        <v>78</v>
      </c>
    </row>
    <row r="155" spans="2:65" s="12" customFormat="1" ht="10.199999999999999">
      <c r="B155" s="144"/>
      <c r="D155" s="145" t="s">
        <v>159</v>
      </c>
      <c r="E155" s="146" t="s">
        <v>19</v>
      </c>
      <c r="F155" s="147" t="s">
        <v>218</v>
      </c>
      <c r="H155" s="146" t="s">
        <v>19</v>
      </c>
      <c r="I155" s="148"/>
      <c r="L155" s="144"/>
      <c r="M155" s="149"/>
      <c r="T155" s="150"/>
      <c r="AT155" s="146" t="s">
        <v>159</v>
      </c>
      <c r="AU155" s="146" t="s">
        <v>78</v>
      </c>
      <c r="AV155" s="12" t="s">
        <v>74</v>
      </c>
      <c r="AW155" s="12" t="s">
        <v>31</v>
      </c>
      <c r="AX155" s="12" t="s">
        <v>69</v>
      </c>
      <c r="AY155" s="146" t="s">
        <v>149</v>
      </c>
    </row>
    <row r="156" spans="2:65" s="13" customFormat="1" ht="20.399999999999999">
      <c r="B156" s="151"/>
      <c r="D156" s="145" t="s">
        <v>159</v>
      </c>
      <c r="E156" s="152" t="s">
        <v>19</v>
      </c>
      <c r="F156" s="153" t="s">
        <v>219</v>
      </c>
      <c r="H156" s="154">
        <v>14.157999999999999</v>
      </c>
      <c r="I156" s="155"/>
      <c r="L156" s="151"/>
      <c r="M156" s="156"/>
      <c r="T156" s="157"/>
      <c r="AT156" s="152" t="s">
        <v>159</v>
      </c>
      <c r="AU156" s="152" t="s">
        <v>78</v>
      </c>
      <c r="AV156" s="13" t="s">
        <v>78</v>
      </c>
      <c r="AW156" s="13" t="s">
        <v>31</v>
      </c>
      <c r="AX156" s="13" t="s">
        <v>69</v>
      </c>
      <c r="AY156" s="152" t="s">
        <v>149</v>
      </c>
    </row>
    <row r="157" spans="2:65" s="14" customFormat="1" ht="10.199999999999999">
      <c r="B157" s="158"/>
      <c r="D157" s="145" t="s">
        <v>159</v>
      </c>
      <c r="E157" s="159" t="s">
        <v>19</v>
      </c>
      <c r="F157" s="160" t="s">
        <v>162</v>
      </c>
      <c r="H157" s="161">
        <v>14.157999999999999</v>
      </c>
      <c r="I157" s="162"/>
      <c r="L157" s="158"/>
      <c r="M157" s="163"/>
      <c r="T157" s="164"/>
      <c r="AT157" s="159" t="s">
        <v>159</v>
      </c>
      <c r="AU157" s="159" t="s">
        <v>78</v>
      </c>
      <c r="AV157" s="14" t="s">
        <v>84</v>
      </c>
      <c r="AW157" s="14" t="s">
        <v>31</v>
      </c>
      <c r="AX157" s="14" t="s">
        <v>74</v>
      </c>
      <c r="AY157" s="159" t="s">
        <v>149</v>
      </c>
    </row>
    <row r="158" spans="2:65" s="1" customFormat="1" ht="90" customHeight="1">
      <c r="B158" s="32"/>
      <c r="C158" s="127" t="s">
        <v>8</v>
      </c>
      <c r="D158" s="127" t="s">
        <v>151</v>
      </c>
      <c r="E158" s="128" t="s">
        <v>220</v>
      </c>
      <c r="F158" s="129" t="s">
        <v>221</v>
      </c>
      <c r="G158" s="130" t="s">
        <v>190</v>
      </c>
      <c r="H158" s="131">
        <v>314.63200000000001</v>
      </c>
      <c r="I158" s="132"/>
      <c r="J158" s="133">
        <f>ROUND(I158*H158,2)</f>
        <v>0</v>
      </c>
      <c r="K158" s="129" t="s">
        <v>155</v>
      </c>
      <c r="L158" s="32"/>
      <c r="M158" s="134" t="s">
        <v>19</v>
      </c>
      <c r="N158" s="135" t="s">
        <v>40</v>
      </c>
      <c r="P158" s="136">
        <f>O158*H158</f>
        <v>0</v>
      </c>
      <c r="Q158" s="136">
        <v>1.128E-2</v>
      </c>
      <c r="R158" s="136">
        <f>Q158*H158</f>
        <v>3.5490489599999999</v>
      </c>
      <c r="S158" s="136">
        <v>0</v>
      </c>
      <c r="T158" s="137">
        <f>S158*H158</f>
        <v>0</v>
      </c>
      <c r="AR158" s="138" t="s">
        <v>84</v>
      </c>
      <c r="AT158" s="138" t="s">
        <v>151</v>
      </c>
      <c r="AU158" s="138" t="s">
        <v>78</v>
      </c>
      <c r="AY158" s="17" t="s">
        <v>149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74</v>
      </c>
      <c r="BK158" s="139">
        <f>ROUND(I158*H158,2)</f>
        <v>0</v>
      </c>
      <c r="BL158" s="17" t="s">
        <v>84</v>
      </c>
      <c r="BM158" s="138" t="s">
        <v>222</v>
      </c>
    </row>
    <row r="159" spans="2:65" s="1" customFormat="1" ht="10.199999999999999">
      <c r="B159" s="32"/>
      <c r="D159" s="140" t="s">
        <v>157</v>
      </c>
      <c r="F159" s="141" t="s">
        <v>223</v>
      </c>
      <c r="I159" s="142"/>
      <c r="L159" s="32"/>
      <c r="M159" s="143"/>
      <c r="T159" s="53"/>
      <c r="AT159" s="17" t="s">
        <v>157</v>
      </c>
      <c r="AU159" s="17" t="s">
        <v>78</v>
      </c>
    </row>
    <row r="160" spans="2:65" s="12" customFormat="1" ht="10.199999999999999">
      <c r="B160" s="144"/>
      <c r="D160" s="145" t="s">
        <v>159</v>
      </c>
      <c r="E160" s="146" t="s">
        <v>19</v>
      </c>
      <c r="F160" s="147" t="s">
        <v>218</v>
      </c>
      <c r="H160" s="146" t="s">
        <v>19</v>
      </c>
      <c r="I160" s="148"/>
      <c r="L160" s="144"/>
      <c r="M160" s="149"/>
      <c r="T160" s="150"/>
      <c r="AT160" s="146" t="s">
        <v>159</v>
      </c>
      <c r="AU160" s="146" t="s">
        <v>78</v>
      </c>
      <c r="AV160" s="12" t="s">
        <v>74</v>
      </c>
      <c r="AW160" s="12" t="s">
        <v>31</v>
      </c>
      <c r="AX160" s="12" t="s">
        <v>69</v>
      </c>
      <c r="AY160" s="146" t="s">
        <v>149</v>
      </c>
    </row>
    <row r="161" spans="2:65" s="13" customFormat="1" ht="10.199999999999999">
      <c r="B161" s="151"/>
      <c r="D161" s="145" t="s">
        <v>159</v>
      </c>
      <c r="E161" s="152" t="s">
        <v>19</v>
      </c>
      <c r="F161" s="153" t="s">
        <v>224</v>
      </c>
      <c r="H161" s="154">
        <v>314.63200000000001</v>
      </c>
      <c r="I161" s="155"/>
      <c r="L161" s="151"/>
      <c r="M161" s="156"/>
      <c r="T161" s="157"/>
      <c r="AT161" s="152" t="s">
        <v>159</v>
      </c>
      <c r="AU161" s="152" t="s">
        <v>78</v>
      </c>
      <c r="AV161" s="13" t="s">
        <v>78</v>
      </c>
      <c r="AW161" s="13" t="s">
        <v>31</v>
      </c>
      <c r="AX161" s="13" t="s">
        <v>69</v>
      </c>
      <c r="AY161" s="152" t="s">
        <v>149</v>
      </c>
    </row>
    <row r="162" spans="2:65" s="14" customFormat="1" ht="10.199999999999999">
      <c r="B162" s="158"/>
      <c r="D162" s="145" t="s">
        <v>159</v>
      </c>
      <c r="E162" s="159" t="s">
        <v>19</v>
      </c>
      <c r="F162" s="160" t="s">
        <v>162</v>
      </c>
      <c r="H162" s="161">
        <v>314.63200000000001</v>
      </c>
      <c r="I162" s="162"/>
      <c r="L162" s="158"/>
      <c r="M162" s="163"/>
      <c r="T162" s="164"/>
      <c r="AT162" s="159" t="s">
        <v>159</v>
      </c>
      <c r="AU162" s="159" t="s">
        <v>78</v>
      </c>
      <c r="AV162" s="14" t="s">
        <v>84</v>
      </c>
      <c r="AW162" s="14" t="s">
        <v>31</v>
      </c>
      <c r="AX162" s="14" t="s">
        <v>74</v>
      </c>
      <c r="AY162" s="159" t="s">
        <v>149</v>
      </c>
    </row>
    <row r="163" spans="2:65" s="1" customFormat="1" ht="78" customHeight="1">
      <c r="B163" s="32"/>
      <c r="C163" s="127" t="s">
        <v>225</v>
      </c>
      <c r="D163" s="127" t="s">
        <v>151</v>
      </c>
      <c r="E163" s="128" t="s">
        <v>226</v>
      </c>
      <c r="F163" s="129" t="s">
        <v>227</v>
      </c>
      <c r="G163" s="130" t="s">
        <v>173</v>
      </c>
      <c r="H163" s="131">
        <v>1.4670000000000001</v>
      </c>
      <c r="I163" s="132"/>
      <c r="J163" s="133">
        <f>ROUND(I163*H163,2)</f>
        <v>0</v>
      </c>
      <c r="K163" s="129" t="s">
        <v>155</v>
      </c>
      <c r="L163" s="32"/>
      <c r="M163" s="134" t="s">
        <v>19</v>
      </c>
      <c r="N163" s="135" t="s">
        <v>40</v>
      </c>
      <c r="P163" s="136">
        <f>O163*H163</f>
        <v>0</v>
      </c>
      <c r="Q163" s="136">
        <v>1.05555</v>
      </c>
      <c r="R163" s="136">
        <f>Q163*H163</f>
        <v>1.54849185</v>
      </c>
      <c r="S163" s="136">
        <v>0</v>
      </c>
      <c r="T163" s="137">
        <f>S163*H163</f>
        <v>0</v>
      </c>
      <c r="AR163" s="138" t="s">
        <v>84</v>
      </c>
      <c r="AT163" s="138" t="s">
        <v>151</v>
      </c>
      <c r="AU163" s="138" t="s">
        <v>78</v>
      </c>
      <c r="AY163" s="17" t="s">
        <v>149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74</v>
      </c>
      <c r="BK163" s="139">
        <f>ROUND(I163*H163,2)</f>
        <v>0</v>
      </c>
      <c r="BL163" s="17" t="s">
        <v>84</v>
      </c>
      <c r="BM163" s="138" t="s">
        <v>228</v>
      </c>
    </row>
    <row r="164" spans="2:65" s="1" customFormat="1" ht="10.199999999999999">
      <c r="B164" s="32"/>
      <c r="D164" s="140" t="s">
        <v>157</v>
      </c>
      <c r="F164" s="141" t="s">
        <v>229</v>
      </c>
      <c r="I164" s="142"/>
      <c r="L164" s="32"/>
      <c r="M164" s="143"/>
      <c r="T164" s="53"/>
      <c r="AT164" s="17" t="s">
        <v>157</v>
      </c>
      <c r="AU164" s="17" t="s">
        <v>78</v>
      </c>
    </row>
    <row r="165" spans="2:65" s="12" customFormat="1" ht="10.199999999999999">
      <c r="B165" s="144"/>
      <c r="D165" s="145" t="s">
        <v>159</v>
      </c>
      <c r="E165" s="146" t="s">
        <v>19</v>
      </c>
      <c r="F165" s="147" t="s">
        <v>230</v>
      </c>
      <c r="H165" s="146" t="s">
        <v>19</v>
      </c>
      <c r="I165" s="148"/>
      <c r="L165" s="144"/>
      <c r="M165" s="149"/>
      <c r="T165" s="150"/>
      <c r="AT165" s="146" t="s">
        <v>159</v>
      </c>
      <c r="AU165" s="146" t="s">
        <v>78</v>
      </c>
      <c r="AV165" s="12" t="s">
        <v>74</v>
      </c>
      <c r="AW165" s="12" t="s">
        <v>31</v>
      </c>
      <c r="AX165" s="12" t="s">
        <v>69</v>
      </c>
      <c r="AY165" s="146" t="s">
        <v>149</v>
      </c>
    </row>
    <row r="166" spans="2:65" s="12" customFormat="1" ht="10.199999999999999">
      <c r="B166" s="144"/>
      <c r="D166" s="145" t="s">
        <v>159</v>
      </c>
      <c r="E166" s="146" t="s">
        <v>19</v>
      </c>
      <c r="F166" s="147" t="s">
        <v>218</v>
      </c>
      <c r="H166" s="146" t="s">
        <v>19</v>
      </c>
      <c r="I166" s="148"/>
      <c r="L166" s="144"/>
      <c r="M166" s="149"/>
      <c r="T166" s="150"/>
      <c r="AT166" s="146" t="s">
        <v>159</v>
      </c>
      <c r="AU166" s="146" t="s">
        <v>78</v>
      </c>
      <c r="AV166" s="12" t="s">
        <v>74</v>
      </c>
      <c r="AW166" s="12" t="s">
        <v>31</v>
      </c>
      <c r="AX166" s="12" t="s">
        <v>69</v>
      </c>
      <c r="AY166" s="146" t="s">
        <v>149</v>
      </c>
    </row>
    <row r="167" spans="2:65" s="13" customFormat="1" ht="10.199999999999999">
      <c r="B167" s="151"/>
      <c r="D167" s="145" t="s">
        <v>159</v>
      </c>
      <c r="E167" s="152" t="s">
        <v>19</v>
      </c>
      <c r="F167" s="153" t="s">
        <v>231</v>
      </c>
      <c r="H167" s="154">
        <v>1.4670000000000001</v>
      </c>
      <c r="I167" s="155"/>
      <c r="L167" s="151"/>
      <c r="M167" s="156"/>
      <c r="T167" s="157"/>
      <c r="AT167" s="152" t="s">
        <v>159</v>
      </c>
      <c r="AU167" s="152" t="s">
        <v>78</v>
      </c>
      <c r="AV167" s="13" t="s">
        <v>78</v>
      </c>
      <c r="AW167" s="13" t="s">
        <v>31</v>
      </c>
      <c r="AX167" s="13" t="s">
        <v>69</v>
      </c>
      <c r="AY167" s="152" t="s">
        <v>149</v>
      </c>
    </row>
    <row r="168" spans="2:65" s="14" customFormat="1" ht="10.199999999999999">
      <c r="B168" s="158"/>
      <c r="D168" s="145" t="s">
        <v>159</v>
      </c>
      <c r="E168" s="159" t="s">
        <v>19</v>
      </c>
      <c r="F168" s="160" t="s">
        <v>162</v>
      </c>
      <c r="H168" s="161">
        <v>1.4670000000000001</v>
      </c>
      <c r="I168" s="162"/>
      <c r="L168" s="158"/>
      <c r="M168" s="163"/>
      <c r="T168" s="164"/>
      <c r="AT168" s="159" t="s">
        <v>159</v>
      </c>
      <c r="AU168" s="159" t="s">
        <v>78</v>
      </c>
      <c r="AV168" s="14" t="s">
        <v>84</v>
      </c>
      <c r="AW168" s="14" t="s">
        <v>31</v>
      </c>
      <c r="AX168" s="14" t="s">
        <v>74</v>
      </c>
      <c r="AY168" s="159" t="s">
        <v>149</v>
      </c>
    </row>
    <row r="169" spans="2:65" s="1" customFormat="1" ht="66.75" customHeight="1">
      <c r="B169" s="32"/>
      <c r="C169" s="127" t="s">
        <v>216</v>
      </c>
      <c r="D169" s="127" t="s">
        <v>151</v>
      </c>
      <c r="E169" s="128" t="s">
        <v>232</v>
      </c>
      <c r="F169" s="129" t="s">
        <v>233</v>
      </c>
      <c r="G169" s="130" t="s">
        <v>196</v>
      </c>
      <c r="H169" s="131">
        <v>6</v>
      </c>
      <c r="I169" s="132"/>
      <c r="J169" s="133">
        <f>ROUND(I169*H169,2)</f>
        <v>0</v>
      </c>
      <c r="K169" s="129" t="s">
        <v>155</v>
      </c>
      <c r="L169" s="32"/>
      <c r="M169" s="134" t="s">
        <v>19</v>
      </c>
      <c r="N169" s="135" t="s">
        <v>40</v>
      </c>
      <c r="P169" s="136">
        <f>O169*H169</f>
        <v>0</v>
      </c>
      <c r="Q169" s="136">
        <v>5.3280000000000001E-2</v>
      </c>
      <c r="R169" s="136">
        <f>Q169*H169</f>
        <v>0.31968000000000002</v>
      </c>
      <c r="S169" s="136">
        <v>0</v>
      </c>
      <c r="T169" s="137">
        <f>S169*H169</f>
        <v>0</v>
      </c>
      <c r="AR169" s="138" t="s">
        <v>84</v>
      </c>
      <c r="AT169" s="138" t="s">
        <v>151</v>
      </c>
      <c r="AU169" s="138" t="s">
        <v>78</v>
      </c>
      <c r="AY169" s="17" t="s">
        <v>149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74</v>
      </c>
      <c r="BK169" s="139">
        <f>ROUND(I169*H169,2)</f>
        <v>0</v>
      </c>
      <c r="BL169" s="17" t="s">
        <v>84</v>
      </c>
      <c r="BM169" s="138" t="s">
        <v>234</v>
      </c>
    </row>
    <row r="170" spans="2:65" s="1" customFormat="1" ht="10.199999999999999">
      <c r="B170" s="32"/>
      <c r="D170" s="140" t="s">
        <v>157</v>
      </c>
      <c r="F170" s="141" t="s">
        <v>235</v>
      </c>
      <c r="I170" s="142"/>
      <c r="L170" s="32"/>
      <c r="M170" s="143"/>
      <c r="T170" s="53"/>
      <c r="AT170" s="17" t="s">
        <v>157</v>
      </c>
      <c r="AU170" s="17" t="s">
        <v>78</v>
      </c>
    </row>
    <row r="171" spans="2:65" s="12" customFormat="1" ht="10.199999999999999">
      <c r="B171" s="144"/>
      <c r="D171" s="145" t="s">
        <v>159</v>
      </c>
      <c r="E171" s="146" t="s">
        <v>19</v>
      </c>
      <c r="F171" s="147" t="s">
        <v>236</v>
      </c>
      <c r="H171" s="146" t="s">
        <v>19</v>
      </c>
      <c r="I171" s="148"/>
      <c r="L171" s="144"/>
      <c r="M171" s="149"/>
      <c r="T171" s="150"/>
      <c r="AT171" s="146" t="s">
        <v>159</v>
      </c>
      <c r="AU171" s="146" t="s">
        <v>78</v>
      </c>
      <c r="AV171" s="12" t="s">
        <v>74</v>
      </c>
      <c r="AW171" s="12" t="s">
        <v>31</v>
      </c>
      <c r="AX171" s="12" t="s">
        <v>69</v>
      </c>
      <c r="AY171" s="146" t="s">
        <v>149</v>
      </c>
    </row>
    <row r="172" spans="2:65" s="13" customFormat="1" ht="10.199999999999999">
      <c r="B172" s="151"/>
      <c r="D172" s="145" t="s">
        <v>159</v>
      </c>
      <c r="E172" s="152" t="s">
        <v>19</v>
      </c>
      <c r="F172" s="153" t="s">
        <v>90</v>
      </c>
      <c r="H172" s="154">
        <v>6</v>
      </c>
      <c r="I172" s="155"/>
      <c r="L172" s="151"/>
      <c r="M172" s="156"/>
      <c r="T172" s="157"/>
      <c r="AT172" s="152" t="s">
        <v>159</v>
      </c>
      <c r="AU172" s="152" t="s">
        <v>78</v>
      </c>
      <c r="AV172" s="13" t="s">
        <v>78</v>
      </c>
      <c r="AW172" s="13" t="s">
        <v>31</v>
      </c>
      <c r="AX172" s="13" t="s">
        <v>69</v>
      </c>
      <c r="AY172" s="152" t="s">
        <v>149</v>
      </c>
    </row>
    <row r="173" spans="2:65" s="14" customFormat="1" ht="10.199999999999999">
      <c r="B173" s="158"/>
      <c r="D173" s="145" t="s">
        <v>159</v>
      </c>
      <c r="E173" s="159" t="s">
        <v>19</v>
      </c>
      <c r="F173" s="160" t="s">
        <v>162</v>
      </c>
      <c r="H173" s="161">
        <v>6</v>
      </c>
      <c r="I173" s="162"/>
      <c r="L173" s="158"/>
      <c r="M173" s="163"/>
      <c r="T173" s="164"/>
      <c r="AT173" s="159" t="s">
        <v>159</v>
      </c>
      <c r="AU173" s="159" t="s">
        <v>78</v>
      </c>
      <c r="AV173" s="14" t="s">
        <v>84</v>
      </c>
      <c r="AW173" s="14" t="s">
        <v>31</v>
      </c>
      <c r="AX173" s="14" t="s">
        <v>74</v>
      </c>
      <c r="AY173" s="159" t="s">
        <v>149</v>
      </c>
    </row>
    <row r="174" spans="2:65" s="1" customFormat="1" ht="55.5" customHeight="1">
      <c r="B174" s="32"/>
      <c r="C174" s="127" t="s">
        <v>237</v>
      </c>
      <c r="D174" s="127" t="s">
        <v>151</v>
      </c>
      <c r="E174" s="128" t="s">
        <v>238</v>
      </c>
      <c r="F174" s="129" t="s">
        <v>239</v>
      </c>
      <c r="G174" s="130" t="s">
        <v>202</v>
      </c>
      <c r="H174" s="131">
        <v>2.8450000000000002</v>
      </c>
      <c r="I174" s="132"/>
      <c r="J174" s="133">
        <f>ROUND(I174*H174,2)</f>
        <v>0</v>
      </c>
      <c r="K174" s="129" t="s">
        <v>155</v>
      </c>
      <c r="L174" s="32"/>
      <c r="M174" s="134" t="s">
        <v>19</v>
      </c>
      <c r="N174" s="135" t="s">
        <v>40</v>
      </c>
      <c r="P174" s="136">
        <f>O174*H174</f>
        <v>0</v>
      </c>
      <c r="Q174" s="136">
        <v>3.2570000000000002E-2</v>
      </c>
      <c r="R174" s="136">
        <f>Q174*H174</f>
        <v>9.2661650000000012E-2</v>
      </c>
      <c r="S174" s="136">
        <v>0</v>
      </c>
      <c r="T174" s="137">
        <f>S174*H174</f>
        <v>0</v>
      </c>
      <c r="AR174" s="138" t="s">
        <v>84</v>
      </c>
      <c r="AT174" s="138" t="s">
        <v>151</v>
      </c>
      <c r="AU174" s="138" t="s">
        <v>78</v>
      </c>
      <c r="AY174" s="17" t="s">
        <v>149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74</v>
      </c>
      <c r="BK174" s="139">
        <f>ROUND(I174*H174,2)</f>
        <v>0</v>
      </c>
      <c r="BL174" s="17" t="s">
        <v>84</v>
      </c>
      <c r="BM174" s="138" t="s">
        <v>240</v>
      </c>
    </row>
    <row r="175" spans="2:65" s="1" customFormat="1" ht="10.199999999999999">
      <c r="B175" s="32"/>
      <c r="D175" s="140" t="s">
        <v>157</v>
      </c>
      <c r="F175" s="141" t="s">
        <v>241</v>
      </c>
      <c r="I175" s="142"/>
      <c r="L175" s="32"/>
      <c r="M175" s="143"/>
      <c r="T175" s="53"/>
      <c r="AT175" s="17" t="s">
        <v>157</v>
      </c>
      <c r="AU175" s="17" t="s">
        <v>78</v>
      </c>
    </row>
    <row r="176" spans="2:65" s="12" customFormat="1" ht="10.199999999999999">
      <c r="B176" s="144"/>
      <c r="D176" s="145" t="s">
        <v>159</v>
      </c>
      <c r="E176" s="146" t="s">
        <v>19</v>
      </c>
      <c r="F176" s="147" t="s">
        <v>192</v>
      </c>
      <c r="H176" s="146" t="s">
        <v>19</v>
      </c>
      <c r="I176" s="148"/>
      <c r="L176" s="144"/>
      <c r="M176" s="149"/>
      <c r="T176" s="150"/>
      <c r="AT176" s="146" t="s">
        <v>159</v>
      </c>
      <c r="AU176" s="146" t="s">
        <v>78</v>
      </c>
      <c r="AV176" s="12" t="s">
        <v>74</v>
      </c>
      <c r="AW176" s="12" t="s">
        <v>31</v>
      </c>
      <c r="AX176" s="12" t="s">
        <v>69</v>
      </c>
      <c r="AY176" s="146" t="s">
        <v>149</v>
      </c>
    </row>
    <row r="177" spans="2:65" s="13" customFormat="1" ht="10.199999999999999">
      <c r="B177" s="151"/>
      <c r="D177" s="145" t="s">
        <v>159</v>
      </c>
      <c r="E177" s="152" t="s">
        <v>19</v>
      </c>
      <c r="F177" s="153" t="s">
        <v>242</v>
      </c>
      <c r="H177" s="154">
        <v>2.8450000000000002</v>
      </c>
      <c r="I177" s="155"/>
      <c r="L177" s="151"/>
      <c r="M177" s="156"/>
      <c r="T177" s="157"/>
      <c r="AT177" s="152" t="s">
        <v>159</v>
      </c>
      <c r="AU177" s="152" t="s">
        <v>78</v>
      </c>
      <c r="AV177" s="13" t="s">
        <v>78</v>
      </c>
      <c r="AW177" s="13" t="s">
        <v>31</v>
      </c>
      <c r="AX177" s="13" t="s">
        <v>69</v>
      </c>
      <c r="AY177" s="152" t="s">
        <v>149</v>
      </c>
    </row>
    <row r="178" spans="2:65" s="14" customFormat="1" ht="10.199999999999999">
      <c r="B178" s="158"/>
      <c r="D178" s="145" t="s">
        <v>159</v>
      </c>
      <c r="E178" s="159" t="s">
        <v>19</v>
      </c>
      <c r="F178" s="160" t="s">
        <v>162</v>
      </c>
      <c r="H178" s="161">
        <v>2.8450000000000002</v>
      </c>
      <c r="I178" s="162"/>
      <c r="L178" s="158"/>
      <c r="M178" s="163"/>
      <c r="T178" s="164"/>
      <c r="AT178" s="159" t="s">
        <v>159</v>
      </c>
      <c r="AU178" s="159" t="s">
        <v>78</v>
      </c>
      <c r="AV178" s="14" t="s">
        <v>84</v>
      </c>
      <c r="AW178" s="14" t="s">
        <v>31</v>
      </c>
      <c r="AX178" s="14" t="s">
        <v>74</v>
      </c>
      <c r="AY178" s="159" t="s">
        <v>149</v>
      </c>
    </row>
    <row r="179" spans="2:65" s="1" customFormat="1" ht="49.05" customHeight="1">
      <c r="B179" s="32"/>
      <c r="C179" s="127" t="s">
        <v>222</v>
      </c>
      <c r="D179" s="127" t="s">
        <v>151</v>
      </c>
      <c r="E179" s="128" t="s">
        <v>243</v>
      </c>
      <c r="F179" s="129" t="s">
        <v>244</v>
      </c>
      <c r="G179" s="130" t="s">
        <v>202</v>
      </c>
      <c r="H179" s="131">
        <v>2.8450000000000002</v>
      </c>
      <c r="I179" s="132"/>
      <c r="J179" s="133">
        <f>ROUND(I179*H179,2)</f>
        <v>0</v>
      </c>
      <c r="K179" s="129" t="s">
        <v>155</v>
      </c>
      <c r="L179" s="32"/>
      <c r="M179" s="134" t="s">
        <v>19</v>
      </c>
      <c r="N179" s="135" t="s">
        <v>40</v>
      </c>
      <c r="P179" s="136">
        <f>O179*H179</f>
        <v>0</v>
      </c>
      <c r="Q179" s="136">
        <v>0.18051</v>
      </c>
      <c r="R179" s="136">
        <f>Q179*H179</f>
        <v>0.51355095000000006</v>
      </c>
      <c r="S179" s="136">
        <v>0</v>
      </c>
      <c r="T179" s="137">
        <f>S179*H179</f>
        <v>0</v>
      </c>
      <c r="AR179" s="138" t="s">
        <v>84</v>
      </c>
      <c r="AT179" s="138" t="s">
        <v>151</v>
      </c>
      <c r="AU179" s="138" t="s">
        <v>78</v>
      </c>
      <c r="AY179" s="17" t="s">
        <v>149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74</v>
      </c>
      <c r="BK179" s="139">
        <f>ROUND(I179*H179,2)</f>
        <v>0</v>
      </c>
      <c r="BL179" s="17" t="s">
        <v>84</v>
      </c>
      <c r="BM179" s="138" t="s">
        <v>245</v>
      </c>
    </row>
    <row r="180" spans="2:65" s="1" customFormat="1" ht="10.199999999999999">
      <c r="B180" s="32"/>
      <c r="D180" s="140" t="s">
        <v>157</v>
      </c>
      <c r="F180" s="141" t="s">
        <v>246</v>
      </c>
      <c r="I180" s="142"/>
      <c r="L180" s="32"/>
      <c r="M180" s="143"/>
      <c r="T180" s="53"/>
      <c r="AT180" s="17" t="s">
        <v>157</v>
      </c>
      <c r="AU180" s="17" t="s">
        <v>78</v>
      </c>
    </row>
    <row r="181" spans="2:65" s="12" customFormat="1" ht="10.199999999999999">
      <c r="B181" s="144"/>
      <c r="D181" s="145" t="s">
        <v>159</v>
      </c>
      <c r="E181" s="146" t="s">
        <v>19</v>
      </c>
      <c r="F181" s="147" t="s">
        <v>192</v>
      </c>
      <c r="H181" s="146" t="s">
        <v>19</v>
      </c>
      <c r="I181" s="148"/>
      <c r="L181" s="144"/>
      <c r="M181" s="149"/>
      <c r="T181" s="150"/>
      <c r="AT181" s="146" t="s">
        <v>159</v>
      </c>
      <c r="AU181" s="146" t="s">
        <v>78</v>
      </c>
      <c r="AV181" s="12" t="s">
        <v>74</v>
      </c>
      <c r="AW181" s="12" t="s">
        <v>31</v>
      </c>
      <c r="AX181" s="12" t="s">
        <v>69</v>
      </c>
      <c r="AY181" s="146" t="s">
        <v>149</v>
      </c>
    </row>
    <row r="182" spans="2:65" s="13" customFormat="1" ht="10.199999999999999">
      <c r="B182" s="151"/>
      <c r="D182" s="145" t="s">
        <v>159</v>
      </c>
      <c r="E182" s="152" t="s">
        <v>19</v>
      </c>
      <c r="F182" s="153" t="s">
        <v>242</v>
      </c>
      <c r="H182" s="154">
        <v>2.8450000000000002</v>
      </c>
      <c r="I182" s="155"/>
      <c r="L182" s="151"/>
      <c r="M182" s="156"/>
      <c r="T182" s="157"/>
      <c r="AT182" s="152" t="s">
        <v>159</v>
      </c>
      <c r="AU182" s="152" t="s">
        <v>78</v>
      </c>
      <c r="AV182" s="13" t="s">
        <v>78</v>
      </c>
      <c r="AW182" s="13" t="s">
        <v>31</v>
      </c>
      <c r="AX182" s="13" t="s">
        <v>69</v>
      </c>
      <c r="AY182" s="152" t="s">
        <v>149</v>
      </c>
    </row>
    <row r="183" spans="2:65" s="14" customFormat="1" ht="10.199999999999999">
      <c r="B183" s="158"/>
      <c r="D183" s="145" t="s">
        <v>159</v>
      </c>
      <c r="E183" s="159" t="s">
        <v>19</v>
      </c>
      <c r="F183" s="160" t="s">
        <v>162</v>
      </c>
      <c r="H183" s="161">
        <v>2.8450000000000002</v>
      </c>
      <c r="I183" s="162"/>
      <c r="L183" s="158"/>
      <c r="M183" s="163"/>
      <c r="T183" s="164"/>
      <c r="AT183" s="159" t="s">
        <v>159</v>
      </c>
      <c r="AU183" s="159" t="s">
        <v>78</v>
      </c>
      <c r="AV183" s="14" t="s">
        <v>84</v>
      </c>
      <c r="AW183" s="14" t="s">
        <v>31</v>
      </c>
      <c r="AX183" s="14" t="s">
        <v>74</v>
      </c>
      <c r="AY183" s="159" t="s">
        <v>149</v>
      </c>
    </row>
    <row r="184" spans="2:65" s="1" customFormat="1" ht="33" customHeight="1">
      <c r="B184" s="32"/>
      <c r="C184" s="127" t="s">
        <v>247</v>
      </c>
      <c r="D184" s="127" t="s">
        <v>151</v>
      </c>
      <c r="E184" s="128" t="s">
        <v>248</v>
      </c>
      <c r="F184" s="129" t="s">
        <v>249</v>
      </c>
      <c r="G184" s="130" t="s">
        <v>154</v>
      </c>
      <c r="H184" s="131">
        <v>0.375</v>
      </c>
      <c r="I184" s="132"/>
      <c r="J184" s="133">
        <f>ROUND(I184*H184,2)</f>
        <v>0</v>
      </c>
      <c r="K184" s="129" t="s">
        <v>155</v>
      </c>
      <c r="L184" s="32"/>
      <c r="M184" s="134" t="s">
        <v>19</v>
      </c>
      <c r="N184" s="135" t="s">
        <v>40</v>
      </c>
      <c r="P184" s="136">
        <f>O184*H184</f>
        <v>0</v>
      </c>
      <c r="Q184" s="136">
        <v>1.8907700000000001</v>
      </c>
      <c r="R184" s="136">
        <f>Q184*H184</f>
        <v>0.70903875000000005</v>
      </c>
      <c r="S184" s="136">
        <v>0</v>
      </c>
      <c r="T184" s="137">
        <f>S184*H184</f>
        <v>0</v>
      </c>
      <c r="AR184" s="138" t="s">
        <v>84</v>
      </c>
      <c r="AT184" s="138" t="s">
        <v>151</v>
      </c>
      <c r="AU184" s="138" t="s">
        <v>78</v>
      </c>
      <c r="AY184" s="17" t="s">
        <v>149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74</v>
      </c>
      <c r="BK184" s="139">
        <f>ROUND(I184*H184,2)</f>
        <v>0</v>
      </c>
      <c r="BL184" s="17" t="s">
        <v>84</v>
      </c>
      <c r="BM184" s="138" t="s">
        <v>250</v>
      </c>
    </row>
    <row r="185" spans="2:65" s="1" customFormat="1" ht="10.199999999999999">
      <c r="B185" s="32"/>
      <c r="D185" s="140" t="s">
        <v>157</v>
      </c>
      <c r="F185" s="141" t="s">
        <v>251</v>
      </c>
      <c r="I185" s="142"/>
      <c r="L185" s="32"/>
      <c r="M185" s="143"/>
      <c r="T185" s="53"/>
      <c r="AT185" s="17" t="s">
        <v>157</v>
      </c>
      <c r="AU185" s="17" t="s">
        <v>78</v>
      </c>
    </row>
    <row r="186" spans="2:65" s="12" customFormat="1" ht="10.199999999999999">
      <c r="B186" s="144"/>
      <c r="D186" s="145" t="s">
        <v>159</v>
      </c>
      <c r="E186" s="146" t="s">
        <v>19</v>
      </c>
      <c r="F186" s="147" t="s">
        <v>252</v>
      </c>
      <c r="H186" s="146" t="s">
        <v>19</v>
      </c>
      <c r="I186" s="148"/>
      <c r="L186" s="144"/>
      <c r="M186" s="149"/>
      <c r="T186" s="150"/>
      <c r="AT186" s="146" t="s">
        <v>159</v>
      </c>
      <c r="AU186" s="146" t="s">
        <v>78</v>
      </c>
      <c r="AV186" s="12" t="s">
        <v>74</v>
      </c>
      <c r="AW186" s="12" t="s">
        <v>31</v>
      </c>
      <c r="AX186" s="12" t="s">
        <v>69</v>
      </c>
      <c r="AY186" s="146" t="s">
        <v>149</v>
      </c>
    </row>
    <row r="187" spans="2:65" s="13" customFormat="1" ht="10.199999999999999">
      <c r="B187" s="151"/>
      <c r="D187" s="145" t="s">
        <v>159</v>
      </c>
      <c r="E187" s="152" t="s">
        <v>19</v>
      </c>
      <c r="F187" s="153" t="s">
        <v>253</v>
      </c>
      <c r="H187" s="154">
        <v>0.375</v>
      </c>
      <c r="I187" s="155"/>
      <c r="L187" s="151"/>
      <c r="M187" s="156"/>
      <c r="T187" s="157"/>
      <c r="AT187" s="152" t="s">
        <v>159</v>
      </c>
      <c r="AU187" s="152" t="s">
        <v>78</v>
      </c>
      <c r="AV187" s="13" t="s">
        <v>78</v>
      </c>
      <c r="AW187" s="13" t="s">
        <v>31</v>
      </c>
      <c r="AX187" s="13" t="s">
        <v>69</v>
      </c>
      <c r="AY187" s="152" t="s">
        <v>149</v>
      </c>
    </row>
    <row r="188" spans="2:65" s="14" customFormat="1" ht="10.199999999999999">
      <c r="B188" s="158"/>
      <c r="D188" s="145" t="s">
        <v>159</v>
      </c>
      <c r="E188" s="159" t="s">
        <v>19</v>
      </c>
      <c r="F188" s="160" t="s">
        <v>162</v>
      </c>
      <c r="H188" s="161">
        <v>0.375</v>
      </c>
      <c r="I188" s="162"/>
      <c r="L188" s="158"/>
      <c r="M188" s="163"/>
      <c r="T188" s="164"/>
      <c r="AT188" s="159" t="s">
        <v>159</v>
      </c>
      <c r="AU188" s="159" t="s">
        <v>78</v>
      </c>
      <c r="AV188" s="14" t="s">
        <v>84</v>
      </c>
      <c r="AW188" s="14" t="s">
        <v>31</v>
      </c>
      <c r="AX188" s="14" t="s">
        <v>74</v>
      </c>
      <c r="AY188" s="159" t="s">
        <v>149</v>
      </c>
    </row>
    <row r="189" spans="2:65" s="11" customFormat="1" ht="22.8" customHeight="1">
      <c r="B189" s="115"/>
      <c r="D189" s="116" t="s">
        <v>68</v>
      </c>
      <c r="E189" s="125" t="s">
        <v>90</v>
      </c>
      <c r="F189" s="125" t="s">
        <v>254</v>
      </c>
      <c r="I189" s="118"/>
      <c r="J189" s="126">
        <f>BK189</f>
        <v>0</v>
      </c>
      <c r="L189" s="115"/>
      <c r="M189" s="120"/>
      <c r="P189" s="121">
        <f>SUM(P190:P341)</f>
        <v>0</v>
      </c>
      <c r="R189" s="121">
        <f>SUM(R190:R341)</f>
        <v>25.20166231</v>
      </c>
      <c r="T189" s="122">
        <f>SUM(T190:T341)</f>
        <v>4.8849499999999999E-3</v>
      </c>
      <c r="AR189" s="116" t="s">
        <v>74</v>
      </c>
      <c r="AT189" s="123" t="s">
        <v>68</v>
      </c>
      <c r="AU189" s="123" t="s">
        <v>74</v>
      </c>
      <c r="AY189" s="116" t="s">
        <v>149</v>
      </c>
      <c r="BK189" s="124">
        <f>SUM(BK190:BK341)</f>
        <v>0</v>
      </c>
    </row>
    <row r="190" spans="2:65" s="1" customFormat="1" ht="33" customHeight="1">
      <c r="B190" s="32"/>
      <c r="C190" s="127" t="s">
        <v>228</v>
      </c>
      <c r="D190" s="127" t="s">
        <v>151</v>
      </c>
      <c r="E190" s="128" t="s">
        <v>255</v>
      </c>
      <c r="F190" s="129" t="s">
        <v>256</v>
      </c>
      <c r="G190" s="130" t="s">
        <v>190</v>
      </c>
      <c r="H190" s="131">
        <v>7.5350000000000001</v>
      </c>
      <c r="I190" s="132"/>
      <c r="J190" s="133">
        <f>ROUND(I190*H190,2)</f>
        <v>0</v>
      </c>
      <c r="K190" s="129" t="s">
        <v>155</v>
      </c>
      <c r="L190" s="32"/>
      <c r="M190" s="134" t="s">
        <v>19</v>
      </c>
      <c r="N190" s="135" t="s">
        <v>40</v>
      </c>
      <c r="P190" s="136">
        <f>O190*H190</f>
        <v>0</v>
      </c>
      <c r="Q190" s="136">
        <v>7.3499999999999998E-3</v>
      </c>
      <c r="R190" s="136">
        <f>Q190*H190</f>
        <v>5.5382250000000001E-2</v>
      </c>
      <c r="S190" s="136">
        <v>0</v>
      </c>
      <c r="T190" s="137">
        <f>S190*H190</f>
        <v>0</v>
      </c>
      <c r="AR190" s="138" t="s">
        <v>84</v>
      </c>
      <c r="AT190" s="138" t="s">
        <v>151</v>
      </c>
      <c r="AU190" s="138" t="s">
        <v>78</v>
      </c>
      <c r="AY190" s="17" t="s">
        <v>149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74</v>
      </c>
      <c r="BK190" s="139">
        <f>ROUND(I190*H190,2)</f>
        <v>0</v>
      </c>
      <c r="BL190" s="17" t="s">
        <v>84</v>
      </c>
      <c r="BM190" s="138" t="s">
        <v>257</v>
      </c>
    </row>
    <row r="191" spans="2:65" s="1" customFormat="1" ht="10.199999999999999">
      <c r="B191" s="32"/>
      <c r="D191" s="140" t="s">
        <v>157</v>
      </c>
      <c r="F191" s="141" t="s">
        <v>258</v>
      </c>
      <c r="I191" s="142"/>
      <c r="L191" s="32"/>
      <c r="M191" s="143"/>
      <c r="T191" s="53"/>
      <c r="AT191" s="17" t="s">
        <v>157</v>
      </c>
      <c r="AU191" s="17" t="s">
        <v>78</v>
      </c>
    </row>
    <row r="192" spans="2:65" s="12" customFormat="1" ht="10.199999999999999">
      <c r="B192" s="144"/>
      <c r="D192" s="145" t="s">
        <v>159</v>
      </c>
      <c r="E192" s="146" t="s">
        <v>19</v>
      </c>
      <c r="F192" s="147" t="s">
        <v>192</v>
      </c>
      <c r="H192" s="146" t="s">
        <v>19</v>
      </c>
      <c r="I192" s="148"/>
      <c r="L192" s="144"/>
      <c r="M192" s="149"/>
      <c r="T192" s="150"/>
      <c r="AT192" s="146" t="s">
        <v>159</v>
      </c>
      <c r="AU192" s="146" t="s">
        <v>78</v>
      </c>
      <c r="AV192" s="12" t="s">
        <v>74</v>
      </c>
      <c r="AW192" s="12" t="s">
        <v>31</v>
      </c>
      <c r="AX192" s="12" t="s">
        <v>69</v>
      </c>
      <c r="AY192" s="146" t="s">
        <v>149</v>
      </c>
    </row>
    <row r="193" spans="2:65" s="13" customFormat="1" ht="10.199999999999999">
      <c r="B193" s="151"/>
      <c r="D193" s="145" t="s">
        <v>159</v>
      </c>
      <c r="E193" s="152" t="s">
        <v>19</v>
      </c>
      <c r="F193" s="153" t="s">
        <v>193</v>
      </c>
      <c r="H193" s="154">
        <v>7.5350000000000001</v>
      </c>
      <c r="I193" s="155"/>
      <c r="L193" s="151"/>
      <c r="M193" s="156"/>
      <c r="T193" s="157"/>
      <c r="AT193" s="152" t="s">
        <v>159</v>
      </c>
      <c r="AU193" s="152" t="s">
        <v>78</v>
      </c>
      <c r="AV193" s="13" t="s">
        <v>78</v>
      </c>
      <c r="AW193" s="13" t="s">
        <v>31</v>
      </c>
      <c r="AX193" s="13" t="s">
        <v>69</v>
      </c>
      <c r="AY193" s="152" t="s">
        <v>149</v>
      </c>
    </row>
    <row r="194" spans="2:65" s="14" customFormat="1" ht="10.199999999999999">
      <c r="B194" s="158"/>
      <c r="D194" s="145" t="s">
        <v>159</v>
      </c>
      <c r="E194" s="159" t="s">
        <v>19</v>
      </c>
      <c r="F194" s="160" t="s">
        <v>162</v>
      </c>
      <c r="H194" s="161">
        <v>7.5350000000000001</v>
      </c>
      <c r="I194" s="162"/>
      <c r="L194" s="158"/>
      <c r="M194" s="163"/>
      <c r="T194" s="164"/>
      <c r="AT194" s="159" t="s">
        <v>159</v>
      </c>
      <c r="AU194" s="159" t="s">
        <v>78</v>
      </c>
      <c r="AV194" s="14" t="s">
        <v>84</v>
      </c>
      <c r="AW194" s="14" t="s">
        <v>31</v>
      </c>
      <c r="AX194" s="14" t="s">
        <v>74</v>
      </c>
      <c r="AY194" s="159" t="s">
        <v>149</v>
      </c>
    </row>
    <row r="195" spans="2:65" s="1" customFormat="1" ht="24.15" customHeight="1">
      <c r="B195" s="32"/>
      <c r="C195" s="127" t="s">
        <v>259</v>
      </c>
      <c r="D195" s="127" t="s">
        <v>151</v>
      </c>
      <c r="E195" s="128" t="s">
        <v>260</v>
      </c>
      <c r="F195" s="129" t="s">
        <v>261</v>
      </c>
      <c r="G195" s="130" t="s">
        <v>190</v>
      </c>
      <c r="H195" s="131">
        <v>7.5350000000000001</v>
      </c>
      <c r="I195" s="132"/>
      <c r="J195" s="133">
        <f>ROUND(I195*H195,2)</f>
        <v>0</v>
      </c>
      <c r="K195" s="129" t="s">
        <v>155</v>
      </c>
      <c r="L195" s="32"/>
      <c r="M195" s="134" t="s">
        <v>19</v>
      </c>
      <c r="N195" s="135" t="s">
        <v>40</v>
      </c>
      <c r="P195" s="136">
        <f>O195*H195</f>
        <v>0</v>
      </c>
      <c r="Q195" s="136">
        <v>4.0000000000000001E-3</v>
      </c>
      <c r="R195" s="136">
        <f>Q195*H195</f>
        <v>3.014E-2</v>
      </c>
      <c r="S195" s="136">
        <v>0</v>
      </c>
      <c r="T195" s="137">
        <f>S195*H195</f>
        <v>0</v>
      </c>
      <c r="AR195" s="138" t="s">
        <v>84</v>
      </c>
      <c r="AT195" s="138" t="s">
        <v>151</v>
      </c>
      <c r="AU195" s="138" t="s">
        <v>78</v>
      </c>
      <c r="AY195" s="17" t="s">
        <v>149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74</v>
      </c>
      <c r="BK195" s="139">
        <f>ROUND(I195*H195,2)</f>
        <v>0</v>
      </c>
      <c r="BL195" s="17" t="s">
        <v>84</v>
      </c>
      <c r="BM195" s="138" t="s">
        <v>262</v>
      </c>
    </row>
    <row r="196" spans="2:65" s="1" customFormat="1" ht="10.199999999999999">
      <c r="B196" s="32"/>
      <c r="D196" s="140" t="s">
        <v>157</v>
      </c>
      <c r="F196" s="141" t="s">
        <v>263</v>
      </c>
      <c r="I196" s="142"/>
      <c r="L196" s="32"/>
      <c r="M196" s="143"/>
      <c r="T196" s="53"/>
      <c r="AT196" s="17" t="s">
        <v>157</v>
      </c>
      <c r="AU196" s="17" t="s">
        <v>78</v>
      </c>
    </row>
    <row r="197" spans="2:65" s="12" customFormat="1" ht="10.199999999999999">
      <c r="B197" s="144"/>
      <c r="D197" s="145" t="s">
        <v>159</v>
      </c>
      <c r="E197" s="146" t="s">
        <v>19</v>
      </c>
      <c r="F197" s="147" t="s">
        <v>192</v>
      </c>
      <c r="H197" s="146" t="s">
        <v>19</v>
      </c>
      <c r="I197" s="148"/>
      <c r="L197" s="144"/>
      <c r="M197" s="149"/>
      <c r="T197" s="150"/>
      <c r="AT197" s="146" t="s">
        <v>159</v>
      </c>
      <c r="AU197" s="146" t="s">
        <v>78</v>
      </c>
      <c r="AV197" s="12" t="s">
        <v>74</v>
      </c>
      <c r="AW197" s="12" t="s">
        <v>31</v>
      </c>
      <c r="AX197" s="12" t="s">
        <v>69</v>
      </c>
      <c r="AY197" s="146" t="s">
        <v>149</v>
      </c>
    </row>
    <row r="198" spans="2:65" s="13" customFormat="1" ht="10.199999999999999">
      <c r="B198" s="151"/>
      <c r="D198" s="145" t="s">
        <v>159</v>
      </c>
      <c r="E198" s="152" t="s">
        <v>19</v>
      </c>
      <c r="F198" s="153" t="s">
        <v>264</v>
      </c>
      <c r="H198" s="154">
        <v>7.5350000000000001</v>
      </c>
      <c r="I198" s="155"/>
      <c r="L198" s="151"/>
      <c r="M198" s="156"/>
      <c r="T198" s="157"/>
      <c r="AT198" s="152" t="s">
        <v>159</v>
      </c>
      <c r="AU198" s="152" t="s">
        <v>78</v>
      </c>
      <c r="AV198" s="13" t="s">
        <v>78</v>
      </c>
      <c r="AW198" s="13" t="s">
        <v>31</v>
      </c>
      <c r="AX198" s="13" t="s">
        <v>69</v>
      </c>
      <c r="AY198" s="152" t="s">
        <v>149</v>
      </c>
    </row>
    <row r="199" spans="2:65" s="14" customFormat="1" ht="10.199999999999999">
      <c r="B199" s="158"/>
      <c r="D199" s="145" t="s">
        <v>159</v>
      </c>
      <c r="E199" s="159" t="s">
        <v>19</v>
      </c>
      <c r="F199" s="160" t="s">
        <v>162</v>
      </c>
      <c r="H199" s="161">
        <v>7.5350000000000001</v>
      </c>
      <c r="I199" s="162"/>
      <c r="L199" s="158"/>
      <c r="M199" s="163"/>
      <c r="T199" s="164"/>
      <c r="AT199" s="159" t="s">
        <v>159</v>
      </c>
      <c r="AU199" s="159" t="s">
        <v>78</v>
      </c>
      <c r="AV199" s="14" t="s">
        <v>84</v>
      </c>
      <c r="AW199" s="14" t="s">
        <v>31</v>
      </c>
      <c r="AX199" s="14" t="s">
        <v>74</v>
      </c>
      <c r="AY199" s="159" t="s">
        <v>149</v>
      </c>
    </row>
    <row r="200" spans="2:65" s="1" customFormat="1" ht="37.799999999999997" customHeight="1">
      <c r="B200" s="32"/>
      <c r="C200" s="127" t="s">
        <v>234</v>
      </c>
      <c r="D200" s="127" t="s">
        <v>151</v>
      </c>
      <c r="E200" s="128" t="s">
        <v>265</v>
      </c>
      <c r="F200" s="129" t="s">
        <v>266</v>
      </c>
      <c r="G200" s="130" t="s">
        <v>190</v>
      </c>
      <c r="H200" s="131">
        <v>7.5350000000000001</v>
      </c>
      <c r="I200" s="132"/>
      <c r="J200" s="133">
        <f>ROUND(I200*H200,2)</f>
        <v>0</v>
      </c>
      <c r="K200" s="129" t="s">
        <v>155</v>
      </c>
      <c r="L200" s="32"/>
      <c r="M200" s="134" t="s">
        <v>19</v>
      </c>
      <c r="N200" s="135" t="s">
        <v>40</v>
      </c>
      <c r="P200" s="136">
        <f>O200*H200</f>
        <v>0</v>
      </c>
      <c r="Q200" s="136">
        <v>1.54E-2</v>
      </c>
      <c r="R200" s="136">
        <f>Q200*H200</f>
        <v>0.116039</v>
      </c>
      <c r="S200" s="136">
        <v>0</v>
      </c>
      <c r="T200" s="137">
        <f>S200*H200</f>
        <v>0</v>
      </c>
      <c r="AR200" s="138" t="s">
        <v>84</v>
      </c>
      <c r="AT200" s="138" t="s">
        <v>151</v>
      </c>
      <c r="AU200" s="138" t="s">
        <v>78</v>
      </c>
      <c r="AY200" s="17" t="s">
        <v>149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74</v>
      </c>
      <c r="BK200" s="139">
        <f>ROUND(I200*H200,2)</f>
        <v>0</v>
      </c>
      <c r="BL200" s="17" t="s">
        <v>84</v>
      </c>
      <c r="BM200" s="138" t="s">
        <v>267</v>
      </c>
    </row>
    <row r="201" spans="2:65" s="1" customFormat="1" ht="10.199999999999999">
      <c r="B201" s="32"/>
      <c r="D201" s="140" t="s">
        <v>157</v>
      </c>
      <c r="F201" s="141" t="s">
        <v>268</v>
      </c>
      <c r="I201" s="142"/>
      <c r="L201" s="32"/>
      <c r="M201" s="143"/>
      <c r="T201" s="53"/>
      <c r="AT201" s="17" t="s">
        <v>157</v>
      </c>
      <c r="AU201" s="17" t="s">
        <v>78</v>
      </c>
    </row>
    <row r="202" spans="2:65" s="12" customFormat="1" ht="10.199999999999999">
      <c r="B202" s="144"/>
      <c r="D202" s="145" t="s">
        <v>159</v>
      </c>
      <c r="E202" s="146" t="s">
        <v>19</v>
      </c>
      <c r="F202" s="147" t="s">
        <v>192</v>
      </c>
      <c r="H202" s="146" t="s">
        <v>19</v>
      </c>
      <c r="I202" s="148"/>
      <c r="L202" s="144"/>
      <c r="M202" s="149"/>
      <c r="T202" s="150"/>
      <c r="AT202" s="146" t="s">
        <v>159</v>
      </c>
      <c r="AU202" s="146" t="s">
        <v>78</v>
      </c>
      <c r="AV202" s="12" t="s">
        <v>74</v>
      </c>
      <c r="AW202" s="12" t="s">
        <v>31</v>
      </c>
      <c r="AX202" s="12" t="s">
        <v>69</v>
      </c>
      <c r="AY202" s="146" t="s">
        <v>149</v>
      </c>
    </row>
    <row r="203" spans="2:65" s="13" customFormat="1" ht="10.199999999999999">
      <c r="B203" s="151"/>
      <c r="D203" s="145" t="s">
        <v>159</v>
      </c>
      <c r="E203" s="152" t="s">
        <v>19</v>
      </c>
      <c r="F203" s="153" t="s">
        <v>264</v>
      </c>
      <c r="H203" s="154">
        <v>7.5350000000000001</v>
      </c>
      <c r="I203" s="155"/>
      <c r="L203" s="151"/>
      <c r="M203" s="156"/>
      <c r="T203" s="157"/>
      <c r="AT203" s="152" t="s">
        <v>159</v>
      </c>
      <c r="AU203" s="152" t="s">
        <v>78</v>
      </c>
      <c r="AV203" s="13" t="s">
        <v>78</v>
      </c>
      <c r="AW203" s="13" t="s">
        <v>31</v>
      </c>
      <c r="AX203" s="13" t="s">
        <v>69</v>
      </c>
      <c r="AY203" s="152" t="s">
        <v>149</v>
      </c>
    </row>
    <row r="204" spans="2:65" s="14" customFormat="1" ht="10.199999999999999">
      <c r="B204" s="158"/>
      <c r="D204" s="145" t="s">
        <v>159</v>
      </c>
      <c r="E204" s="159" t="s">
        <v>19</v>
      </c>
      <c r="F204" s="160" t="s">
        <v>162</v>
      </c>
      <c r="H204" s="161">
        <v>7.5350000000000001</v>
      </c>
      <c r="I204" s="162"/>
      <c r="L204" s="158"/>
      <c r="M204" s="163"/>
      <c r="T204" s="164"/>
      <c r="AT204" s="159" t="s">
        <v>159</v>
      </c>
      <c r="AU204" s="159" t="s">
        <v>78</v>
      </c>
      <c r="AV204" s="14" t="s">
        <v>84</v>
      </c>
      <c r="AW204" s="14" t="s">
        <v>31</v>
      </c>
      <c r="AX204" s="14" t="s">
        <v>74</v>
      </c>
      <c r="AY204" s="159" t="s">
        <v>149</v>
      </c>
    </row>
    <row r="205" spans="2:65" s="1" customFormat="1" ht="21.75" customHeight="1">
      <c r="B205" s="32"/>
      <c r="C205" s="127" t="s">
        <v>7</v>
      </c>
      <c r="D205" s="127" t="s">
        <v>151</v>
      </c>
      <c r="E205" s="128" t="s">
        <v>269</v>
      </c>
      <c r="F205" s="129" t="s">
        <v>270</v>
      </c>
      <c r="G205" s="130" t="s">
        <v>190</v>
      </c>
      <c r="H205" s="131">
        <v>7.62</v>
      </c>
      <c r="I205" s="132"/>
      <c r="J205" s="133">
        <f>ROUND(I205*H205,2)</f>
        <v>0</v>
      </c>
      <c r="K205" s="129" t="s">
        <v>155</v>
      </c>
      <c r="L205" s="32"/>
      <c r="M205" s="134" t="s">
        <v>19</v>
      </c>
      <c r="N205" s="135" t="s">
        <v>40</v>
      </c>
      <c r="P205" s="136">
        <f>O205*H205</f>
        <v>0</v>
      </c>
      <c r="Q205" s="136">
        <v>3.2050000000000002E-2</v>
      </c>
      <c r="R205" s="136">
        <f>Q205*H205</f>
        <v>0.24422100000000002</v>
      </c>
      <c r="S205" s="136">
        <v>0</v>
      </c>
      <c r="T205" s="137">
        <f>S205*H205</f>
        <v>0</v>
      </c>
      <c r="AR205" s="138" t="s">
        <v>84</v>
      </c>
      <c r="AT205" s="138" t="s">
        <v>151</v>
      </c>
      <c r="AU205" s="138" t="s">
        <v>78</v>
      </c>
      <c r="AY205" s="17" t="s">
        <v>149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74</v>
      </c>
      <c r="BK205" s="139">
        <f>ROUND(I205*H205,2)</f>
        <v>0</v>
      </c>
      <c r="BL205" s="17" t="s">
        <v>84</v>
      </c>
      <c r="BM205" s="138" t="s">
        <v>271</v>
      </c>
    </row>
    <row r="206" spans="2:65" s="1" customFormat="1" ht="10.199999999999999">
      <c r="B206" s="32"/>
      <c r="D206" s="140" t="s">
        <v>157</v>
      </c>
      <c r="F206" s="141" t="s">
        <v>272</v>
      </c>
      <c r="I206" s="142"/>
      <c r="L206" s="32"/>
      <c r="M206" s="143"/>
      <c r="T206" s="53"/>
      <c r="AT206" s="17" t="s">
        <v>157</v>
      </c>
      <c r="AU206" s="17" t="s">
        <v>78</v>
      </c>
    </row>
    <row r="207" spans="2:65" s="12" customFormat="1" ht="10.199999999999999">
      <c r="B207" s="144"/>
      <c r="D207" s="145" t="s">
        <v>159</v>
      </c>
      <c r="E207" s="146" t="s">
        <v>19</v>
      </c>
      <c r="F207" s="147" t="s">
        <v>273</v>
      </c>
      <c r="H207" s="146" t="s">
        <v>19</v>
      </c>
      <c r="I207" s="148"/>
      <c r="L207" s="144"/>
      <c r="M207" s="149"/>
      <c r="T207" s="150"/>
      <c r="AT207" s="146" t="s">
        <v>159</v>
      </c>
      <c r="AU207" s="146" t="s">
        <v>78</v>
      </c>
      <c r="AV207" s="12" t="s">
        <v>74</v>
      </c>
      <c r="AW207" s="12" t="s">
        <v>31</v>
      </c>
      <c r="AX207" s="12" t="s">
        <v>69</v>
      </c>
      <c r="AY207" s="146" t="s">
        <v>149</v>
      </c>
    </row>
    <row r="208" spans="2:65" s="13" customFormat="1" ht="10.199999999999999">
      <c r="B208" s="151"/>
      <c r="D208" s="145" t="s">
        <v>159</v>
      </c>
      <c r="E208" s="152" t="s">
        <v>19</v>
      </c>
      <c r="F208" s="153" t="s">
        <v>274</v>
      </c>
      <c r="H208" s="154">
        <v>2.16</v>
      </c>
      <c r="I208" s="155"/>
      <c r="L208" s="151"/>
      <c r="M208" s="156"/>
      <c r="T208" s="157"/>
      <c r="AT208" s="152" t="s">
        <v>159</v>
      </c>
      <c r="AU208" s="152" t="s">
        <v>78</v>
      </c>
      <c r="AV208" s="13" t="s">
        <v>78</v>
      </c>
      <c r="AW208" s="13" t="s">
        <v>31</v>
      </c>
      <c r="AX208" s="13" t="s">
        <v>69</v>
      </c>
      <c r="AY208" s="152" t="s">
        <v>149</v>
      </c>
    </row>
    <row r="209" spans="2:65" s="12" customFormat="1" ht="10.199999999999999">
      <c r="B209" s="144"/>
      <c r="D209" s="145" t="s">
        <v>159</v>
      </c>
      <c r="E209" s="146" t="s">
        <v>19</v>
      </c>
      <c r="F209" s="147" t="s">
        <v>275</v>
      </c>
      <c r="H209" s="146" t="s">
        <v>19</v>
      </c>
      <c r="I209" s="148"/>
      <c r="L209" s="144"/>
      <c r="M209" s="149"/>
      <c r="T209" s="150"/>
      <c r="AT209" s="146" t="s">
        <v>159</v>
      </c>
      <c r="AU209" s="146" t="s">
        <v>78</v>
      </c>
      <c r="AV209" s="12" t="s">
        <v>74</v>
      </c>
      <c r="AW209" s="12" t="s">
        <v>31</v>
      </c>
      <c r="AX209" s="12" t="s">
        <v>69</v>
      </c>
      <c r="AY209" s="146" t="s">
        <v>149</v>
      </c>
    </row>
    <row r="210" spans="2:65" s="13" customFormat="1" ht="10.199999999999999">
      <c r="B210" s="151"/>
      <c r="D210" s="145" t="s">
        <v>159</v>
      </c>
      <c r="E210" s="152" t="s">
        <v>19</v>
      </c>
      <c r="F210" s="153" t="s">
        <v>274</v>
      </c>
      <c r="H210" s="154">
        <v>2.16</v>
      </c>
      <c r="I210" s="155"/>
      <c r="L210" s="151"/>
      <c r="M210" s="156"/>
      <c r="T210" s="157"/>
      <c r="AT210" s="152" t="s">
        <v>159</v>
      </c>
      <c r="AU210" s="152" t="s">
        <v>78</v>
      </c>
      <c r="AV210" s="13" t="s">
        <v>78</v>
      </c>
      <c r="AW210" s="13" t="s">
        <v>31</v>
      </c>
      <c r="AX210" s="13" t="s">
        <v>69</v>
      </c>
      <c r="AY210" s="152" t="s">
        <v>149</v>
      </c>
    </row>
    <row r="211" spans="2:65" s="12" customFormat="1" ht="10.199999999999999">
      <c r="B211" s="144"/>
      <c r="D211" s="145" t="s">
        <v>159</v>
      </c>
      <c r="E211" s="146" t="s">
        <v>19</v>
      </c>
      <c r="F211" s="147" t="s">
        <v>276</v>
      </c>
      <c r="H211" s="146" t="s">
        <v>19</v>
      </c>
      <c r="I211" s="148"/>
      <c r="L211" s="144"/>
      <c r="M211" s="149"/>
      <c r="T211" s="150"/>
      <c r="AT211" s="146" t="s">
        <v>159</v>
      </c>
      <c r="AU211" s="146" t="s">
        <v>78</v>
      </c>
      <c r="AV211" s="12" t="s">
        <v>74</v>
      </c>
      <c r="AW211" s="12" t="s">
        <v>31</v>
      </c>
      <c r="AX211" s="12" t="s">
        <v>69</v>
      </c>
      <c r="AY211" s="146" t="s">
        <v>149</v>
      </c>
    </row>
    <row r="212" spans="2:65" s="13" customFormat="1" ht="10.199999999999999">
      <c r="B212" s="151"/>
      <c r="D212" s="145" t="s">
        <v>159</v>
      </c>
      <c r="E212" s="152" t="s">
        <v>19</v>
      </c>
      <c r="F212" s="153" t="s">
        <v>277</v>
      </c>
      <c r="H212" s="154">
        <v>3.3</v>
      </c>
      <c r="I212" s="155"/>
      <c r="L212" s="151"/>
      <c r="M212" s="156"/>
      <c r="T212" s="157"/>
      <c r="AT212" s="152" t="s">
        <v>159</v>
      </c>
      <c r="AU212" s="152" t="s">
        <v>78</v>
      </c>
      <c r="AV212" s="13" t="s">
        <v>78</v>
      </c>
      <c r="AW212" s="13" t="s">
        <v>31</v>
      </c>
      <c r="AX212" s="13" t="s">
        <v>69</v>
      </c>
      <c r="AY212" s="152" t="s">
        <v>149</v>
      </c>
    </row>
    <row r="213" spans="2:65" s="14" customFormat="1" ht="10.199999999999999">
      <c r="B213" s="158"/>
      <c r="D213" s="145" t="s">
        <v>159</v>
      </c>
      <c r="E213" s="159" t="s">
        <v>19</v>
      </c>
      <c r="F213" s="160" t="s">
        <v>162</v>
      </c>
      <c r="H213" s="161">
        <v>7.62</v>
      </c>
      <c r="I213" s="162"/>
      <c r="L213" s="158"/>
      <c r="M213" s="163"/>
      <c r="T213" s="164"/>
      <c r="AT213" s="159" t="s">
        <v>159</v>
      </c>
      <c r="AU213" s="159" t="s">
        <v>78</v>
      </c>
      <c r="AV213" s="14" t="s">
        <v>84</v>
      </c>
      <c r="AW213" s="14" t="s">
        <v>31</v>
      </c>
      <c r="AX213" s="14" t="s">
        <v>74</v>
      </c>
      <c r="AY213" s="159" t="s">
        <v>149</v>
      </c>
    </row>
    <row r="214" spans="2:65" s="1" customFormat="1" ht="33" customHeight="1">
      <c r="B214" s="32"/>
      <c r="C214" s="127" t="s">
        <v>240</v>
      </c>
      <c r="D214" s="127" t="s">
        <v>151</v>
      </c>
      <c r="E214" s="128" t="s">
        <v>278</v>
      </c>
      <c r="F214" s="129" t="s">
        <v>279</v>
      </c>
      <c r="G214" s="130" t="s">
        <v>190</v>
      </c>
      <c r="H214" s="131">
        <v>69.784999999999997</v>
      </c>
      <c r="I214" s="132"/>
      <c r="J214" s="133">
        <f>ROUND(I214*H214,2)</f>
        <v>0</v>
      </c>
      <c r="K214" s="129" t="s">
        <v>155</v>
      </c>
      <c r="L214" s="32"/>
      <c r="M214" s="134" t="s">
        <v>19</v>
      </c>
      <c r="N214" s="135" t="s">
        <v>40</v>
      </c>
      <c r="P214" s="136">
        <f>O214*H214</f>
        <v>0</v>
      </c>
      <c r="Q214" s="136">
        <v>9.0000000000000006E-5</v>
      </c>
      <c r="R214" s="136">
        <f>Q214*H214</f>
        <v>6.2806500000000005E-3</v>
      </c>
      <c r="S214" s="136">
        <v>6.0000000000000002E-5</v>
      </c>
      <c r="T214" s="137">
        <f>S214*H214</f>
        <v>4.1871E-3</v>
      </c>
      <c r="AR214" s="138" t="s">
        <v>84</v>
      </c>
      <c r="AT214" s="138" t="s">
        <v>151</v>
      </c>
      <c r="AU214" s="138" t="s">
        <v>78</v>
      </c>
      <c r="AY214" s="17" t="s">
        <v>149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74</v>
      </c>
      <c r="BK214" s="139">
        <f>ROUND(I214*H214,2)</f>
        <v>0</v>
      </c>
      <c r="BL214" s="17" t="s">
        <v>84</v>
      </c>
      <c r="BM214" s="138" t="s">
        <v>280</v>
      </c>
    </row>
    <row r="215" spans="2:65" s="1" customFormat="1" ht="10.199999999999999">
      <c r="B215" s="32"/>
      <c r="D215" s="140" t="s">
        <v>157</v>
      </c>
      <c r="F215" s="141" t="s">
        <v>281</v>
      </c>
      <c r="I215" s="142"/>
      <c r="L215" s="32"/>
      <c r="M215" s="143"/>
      <c r="T215" s="53"/>
      <c r="AT215" s="17" t="s">
        <v>157</v>
      </c>
      <c r="AU215" s="17" t="s">
        <v>78</v>
      </c>
    </row>
    <row r="216" spans="2:65" s="13" customFormat="1" ht="10.199999999999999">
      <c r="B216" s="151"/>
      <c r="D216" s="145" t="s">
        <v>159</v>
      </c>
      <c r="E216" s="152" t="s">
        <v>19</v>
      </c>
      <c r="F216" s="153" t="s">
        <v>282</v>
      </c>
      <c r="H216" s="154">
        <v>6</v>
      </c>
      <c r="I216" s="155"/>
      <c r="L216" s="151"/>
      <c r="M216" s="156"/>
      <c r="T216" s="157"/>
      <c r="AT216" s="152" t="s">
        <v>159</v>
      </c>
      <c r="AU216" s="152" t="s">
        <v>78</v>
      </c>
      <c r="AV216" s="13" t="s">
        <v>78</v>
      </c>
      <c r="AW216" s="13" t="s">
        <v>31</v>
      </c>
      <c r="AX216" s="13" t="s">
        <v>69</v>
      </c>
      <c r="AY216" s="152" t="s">
        <v>149</v>
      </c>
    </row>
    <row r="217" spans="2:65" s="13" customFormat="1" ht="10.199999999999999">
      <c r="B217" s="151"/>
      <c r="D217" s="145" t="s">
        <v>159</v>
      </c>
      <c r="E217" s="152" t="s">
        <v>19</v>
      </c>
      <c r="F217" s="153" t="s">
        <v>283</v>
      </c>
      <c r="H217" s="154">
        <v>16.440000000000001</v>
      </c>
      <c r="I217" s="155"/>
      <c r="L217" s="151"/>
      <c r="M217" s="156"/>
      <c r="T217" s="157"/>
      <c r="AT217" s="152" t="s">
        <v>159</v>
      </c>
      <c r="AU217" s="152" t="s">
        <v>78</v>
      </c>
      <c r="AV217" s="13" t="s">
        <v>78</v>
      </c>
      <c r="AW217" s="13" t="s">
        <v>31</v>
      </c>
      <c r="AX217" s="13" t="s">
        <v>69</v>
      </c>
      <c r="AY217" s="152" t="s">
        <v>149</v>
      </c>
    </row>
    <row r="218" spans="2:65" s="13" customFormat="1" ht="10.199999999999999">
      <c r="B218" s="151"/>
      <c r="D218" s="145" t="s">
        <v>159</v>
      </c>
      <c r="E218" s="152" t="s">
        <v>19</v>
      </c>
      <c r="F218" s="153" t="s">
        <v>284</v>
      </c>
      <c r="H218" s="154">
        <v>2.3540000000000001</v>
      </c>
      <c r="I218" s="155"/>
      <c r="L218" s="151"/>
      <c r="M218" s="156"/>
      <c r="T218" s="157"/>
      <c r="AT218" s="152" t="s">
        <v>159</v>
      </c>
      <c r="AU218" s="152" t="s">
        <v>78</v>
      </c>
      <c r="AV218" s="13" t="s">
        <v>78</v>
      </c>
      <c r="AW218" s="13" t="s">
        <v>31</v>
      </c>
      <c r="AX218" s="13" t="s">
        <v>69</v>
      </c>
      <c r="AY218" s="152" t="s">
        <v>149</v>
      </c>
    </row>
    <row r="219" spans="2:65" s="13" customFormat="1" ht="10.199999999999999">
      <c r="B219" s="151"/>
      <c r="D219" s="145" t="s">
        <v>159</v>
      </c>
      <c r="E219" s="152" t="s">
        <v>19</v>
      </c>
      <c r="F219" s="153" t="s">
        <v>285</v>
      </c>
      <c r="H219" s="154">
        <v>2.4300000000000002</v>
      </c>
      <c r="I219" s="155"/>
      <c r="L219" s="151"/>
      <c r="M219" s="156"/>
      <c r="T219" s="157"/>
      <c r="AT219" s="152" t="s">
        <v>159</v>
      </c>
      <c r="AU219" s="152" t="s">
        <v>78</v>
      </c>
      <c r="AV219" s="13" t="s">
        <v>78</v>
      </c>
      <c r="AW219" s="13" t="s">
        <v>31</v>
      </c>
      <c r="AX219" s="13" t="s">
        <v>69</v>
      </c>
      <c r="AY219" s="152" t="s">
        <v>149</v>
      </c>
    </row>
    <row r="220" spans="2:65" s="13" customFormat="1" ht="10.199999999999999">
      <c r="B220" s="151"/>
      <c r="D220" s="145" t="s">
        <v>159</v>
      </c>
      <c r="E220" s="152" t="s">
        <v>19</v>
      </c>
      <c r="F220" s="153" t="s">
        <v>286</v>
      </c>
      <c r="H220" s="154">
        <v>8.9879999999999995</v>
      </c>
      <c r="I220" s="155"/>
      <c r="L220" s="151"/>
      <c r="M220" s="156"/>
      <c r="T220" s="157"/>
      <c r="AT220" s="152" t="s">
        <v>159</v>
      </c>
      <c r="AU220" s="152" t="s">
        <v>78</v>
      </c>
      <c r="AV220" s="13" t="s">
        <v>78</v>
      </c>
      <c r="AW220" s="13" t="s">
        <v>31</v>
      </c>
      <c r="AX220" s="13" t="s">
        <v>69</v>
      </c>
      <c r="AY220" s="152" t="s">
        <v>149</v>
      </c>
    </row>
    <row r="221" spans="2:65" s="13" customFormat="1" ht="10.199999999999999">
      <c r="B221" s="151"/>
      <c r="D221" s="145" t="s">
        <v>159</v>
      </c>
      <c r="E221" s="152" t="s">
        <v>19</v>
      </c>
      <c r="F221" s="153" t="s">
        <v>287</v>
      </c>
      <c r="H221" s="154">
        <v>31.646999999999998</v>
      </c>
      <c r="I221" s="155"/>
      <c r="L221" s="151"/>
      <c r="M221" s="156"/>
      <c r="T221" s="157"/>
      <c r="AT221" s="152" t="s">
        <v>159</v>
      </c>
      <c r="AU221" s="152" t="s">
        <v>78</v>
      </c>
      <c r="AV221" s="13" t="s">
        <v>78</v>
      </c>
      <c r="AW221" s="13" t="s">
        <v>31</v>
      </c>
      <c r="AX221" s="13" t="s">
        <v>69</v>
      </c>
      <c r="AY221" s="152" t="s">
        <v>149</v>
      </c>
    </row>
    <row r="222" spans="2:65" s="13" customFormat="1" ht="10.199999999999999">
      <c r="B222" s="151"/>
      <c r="D222" s="145" t="s">
        <v>159</v>
      </c>
      <c r="E222" s="152" t="s">
        <v>19</v>
      </c>
      <c r="F222" s="153" t="s">
        <v>288</v>
      </c>
      <c r="H222" s="154">
        <v>1.9259999999999999</v>
      </c>
      <c r="I222" s="155"/>
      <c r="L222" s="151"/>
      <c r="M222" s="156"/>
      <c r="T222" s="157"/>
      <c r="AT222" s="152" t="s">
        <v>159</v>
      </c>
      <c r="AU222" s="152" t="s">
        <v>78</v>
      </c>
      <c r="AV222" s="13" t="s">
        <v>78</v>
      </c>
      <c r="AW222" s="13" t="s">
        <v>31</v>
      </c>
      <c r="AX222" s="13" t="s">
        <v>69</v>
      </c>
      <c r="AY222" s="152" t="s">
        <v>149</v>
      </c>
    </row>
    <row r="223" spans="2:65" s="14" customFormat="1" ht="10.199999999999999">
      <c r="B223" s="158"/>
      <c r="D223" s="145" t="s">
        <v>159</v>
      </c>
      <c r="E223" s="159" t="s">
        <v>19</v>
      </c>
      <c r="F223" s="160" t="s">
        <v>162</v>
      </c>
      <c r="H223" s="161">
        <v>69.785000000000011</v>
      </c>
      <c r="I223" s="162"/>
      <c r="L223" s="158"/>
      <c r="M223" s="163"/>
      <c r="T223" s="164"/>
      <c r="AT223" s="159" t="s">
        <v>159</v>
      </c>
      <c r="AU223" s="159" t="s">
        <v>78</v>
      </c>
      <c r="AV223" s="14" t="s">
        <v>84</v>
      </c>
      <c r="AW223" s="14" t="s">
        <v>31</v>
      </c>
      <c r="AX223" s="14" t="s">
        <v>74</v>
      </c>
      <c r="AY223" s="159" t="s">
        <v>149</v>
      </c>
    </row>
    <row r="224" spans="2:65" s="1" customFormat="1" ht="24.15" customHeight="1">
      <c r="B224" s="32"/>
      <c r="C224" s="127" t="s">
        <v>289</v>
      </c>
      <c r="D224" s="127" t="s">
        <v>151</v>
      </c>
      <c r="E224" s="128" t="s">
        <v>290</v>
      </c>
      <c r="F224" s="129" t="s">
        <v>291</v>
      </c>
      <c r="G224" s="130" t="s">
        <v>202</v>
      </c>
      <c r="H224" s="131">
        <v>100</v>
      </c>
      <c r="I224" s="132"/>
      <c r="J224" s="133">
        <f>ROUND(I224*H224,2)</f>
        <v>0</v>
      </c>
      <c r="K224" s="129" t="s">
        <v>155</v>
      </c>
      <c r="L224" s="32"/>
      <c r="M224" s="134" t="s">
        <v>19</v>
      </c>
      <c r="N224" s="135" t="s">
        <v>40</v>
      </c>
      <c r="P224" s="136">
        <f>O224*H224</f>
        <v>0</v>
      </c>
      <c r="Q224" s="136">
        <v>1.5E-3</v>
      </c>
      <c r="R224" s="136">
        <f>Q224*H224</f>
        <v>0.15</v>
      </c>
      <c r="S224" s="136">
        <v>0</v>
      </c>
      <c r="T224" s="137">
        <f>S224*H224</f>
        <v>0</v>
      </c>
      <c r="AR224" s="138" t="s">
        <v>84</v>
      </c>
      <c r="AT224" s="138" t="s">
        <v>151</v>
      </c>
      <c r="AU224" s="138" t="s">
        <v>78</v>
      </c>
      <c r="AY224" s="17" t="s">
        <v>149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74</v>
      </c>
      <c r="BK224" s="139">
        <f>ROUND(I224*H224,2)</f>
        <v>0</v>
      </c>
      <c r="BL224" s="17" t="s">
        <v>84</v>
      </c>
      <c r="BM224" s="138" t="s">
        <v>292</v>
      </c>
    </row>
    <row r="225" spans="2:65" s="1" customFormat="1" ht="10.199999999999999">
      <c r="B225" s="32"/>
      <c r="D225" s="140" t="s">
        <v>157</v>
      </c>
      <c r="F225" s="141" t="s">
        <v>293</v>
      </c>
      <c r="I225" s="142"/>
      <c r="L225" s="32"/>
      <c r="M225" s="143"/>
      <c r="T225" s="53"/>
      <c r="AT225" s="17" t="s">
        <v>157</v>
      </c>
      <c r="AU225" s="17" t="s">
        <v>78</v>
      </c>
    </row>
    <row r="226" spans="2:65" s="12" customFormat="1" ht="10.199999999999999">
      <c r="B226" s="144"/>
      <c r="D226" s="145" t="s">
        <v>159</v>
      </c>
      <c r="E226" s="146" t="s">
        <v>19</v>
      </c>
      <c r="F226" s="147" t="s">
        <v>294</v>
      </c>
      <c r="H226" s="146" t="s">
        <v>19</v>
      </c>
      <c r="I226" s="148"/>
      <c r="L226" s="144"/>
      <c r="M226" s="149"/>
      <c r="T226" s="150"/>
      <c r="AT226" s="146" t="s">
        <v>159</v>
      </c>
      <c r="AU226" s="146" t="s">
        <v>78</v>
      </c>
      <c r="AV226" s="12" t="s">
        <v>74</v>
      </c>
      <c r="AW226" s="12" t="s">
        <v>31</v>
      </c>
      <c r="AX226" s="12" t="s">
        <v>69</v>
      </c>
      <c r="AY226" s="146" t="s">
        <v>149</v>
      </c>
    </row>
    <row r="227" spans="2:65" s="13" customFormat="1" ht="10.199999999999999">
      <c r="B227" s="151"/>
      <c r="D227" s="145" t="s">
        <v>159</v>
      </c>
      <c r="E227" s="152" t="s">
        <v>19</v>
      </c>
      <c r="F227" s="153" t="s">
        <v>295</v>
      </c>
      <c r="H227" s="154">
        <v>100</v>
      </c>
      <c r="I227" s="155"/>
      <c r="L227" s="151"/>
      <c r="M227" s="156"/>
      <c r="T227" s="157"/>
      <c r="AT227" s="152" t="s">
        <v>159</v>
      </c>
      <c r="AU227" s="152" t="s">
        <v>78</v>
      </c>
      <c r="AV227" s="13" t="s">
        <v>78</v>
      </c>
      <c r="AW227" s="13" t="s">
        <v>31</v>
      </c>
      <c r="AX227" s="13" t="s">
        <v>69</v>
      </c>
      <c r="AY227" s="152" t="s">
        <v>149</v>
      </c>
    </row>
    <row r="228" spans="2:65" s="14" customFormat="1" ht="10.199999999999999">
      <c r="B228" s="158"/>
      <c r="D228" s="145" t="s">
        <v>159</v>
      </c>
      <c r="E228" s="159" t="s">
        <v>19</v>
      </c>
      <c r="F228" s="160" t="s">
        <v>162</v>
      </c>
      <c r="H228" s="161">
        <v>100</v>
      </c>
      <c r="I228" s="162"/>
      <c r="L228" s="158"/>
      <c r="M228" s="163"/>
      <c r="T228" s="164"/>
      <c r="AT228" s="159" t="s">
        <v>159</v>
      </c>
      <c r="AU228" s="159" t="s">
        <v>78</v>
      </c>
      <c r="AV228" s="14" t="s">
        <v>84</v>
      </c>
      <c r="AW228" s="14" t="s">
        <v>31</v>
      </c>
      <c r="AX228" s="14" t="s">
        <v>74</v>
      </c>
      <c r="AY228" s="159" t="s">
        <v>149</v>
      </c>
    </row>
    <row r="229" spans="2:65" s="1" customFormat="1" ht="24.15" customHeight="1">
      <c r="B229" s="32"/>
      <c r="C229" s="127" t="s">
        <v>245</v>
      </c>
      <c r="D229" s="127" t="s">
        <v>151</v>
      </c>
      <c r="E229" s="128" t="s">
        <v>296</v>
      </c>
      <c r="F229" s="129" t="s">
        <v>297</v>
      </c>
      <c r="G229" s="130" t="s">
        <v>190</v>
      </c>
      <c r="H229" s="131">
        <v>329.36</v>
      </c>
      <c r="I229" s="132"/>
      <c r="J229" s="133">
        <f>ROUND(I229*H229,2)</f>
        <v>0</v>
      </c>
      <c r="K229" s="129" t="s">
        <v>155</v>
      </c>
      <c r="L229" s="32"/>
      <c r="M229" s="134" t="s">
        <v>19</v>
      </c>
      <c r="N229" s="135" t="s">
        <v>40</v>
      </c>
      <c r="P229" s="136">
        <f>O229*H229</f>
        <v>0</v>
      </c>
      <c r="Q229" s="136">
        <v>1.3999999999999999E-4</v>
      </c>
      <c r="R229" s="136">
        <f>Q229*H229</f>
        <v>4.6110399999999996E-2</v>
      </c>
      <c r="S229" s="136">
        <v>0</v>
      </c>
      <c r="T229" s="137">
        <f>S229*H229</f>
        <v>0</v>
      </c>
      <c r="AR229" s="138" t="s">
        <v>84</v>
      </c>
      <c r="AT229" s="138" t="s">
        <v>151</v>
      </c>
      <c r="AU229" s="138" t="s">
        <v>78</v>
      </c>
      <c r="AY229" s="17" t="s">
        <v>149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74</v>
      </c>
      <c r="BK229" s="139">
        <f>ROUND(I229*H229,2)</f>
        <v>0</v>
      </c>
      <c r="BL229" s="17" t="s">
        <v>84</v>
      </c>
      <c r="BM229" s="138" t="s">
        <v>298</v>
      </c>
    </row>
    <row r="230" spans="2:65" s="1" customFormat="1" ht="10.199999999999999">
      <c r="B230" s="32"/>
      <c r="D230" s="140" t="s">
        <v>157</v>
      </c>
      <c r="F230" s="141" t="s">
        <v>299</v>
      </c>
      <c r="I230" s="142"/>
      <c r="L230" s="32"/>
      <c r="M230" s="143"/>
      <c r="T230" s="53"/>
      <c r="AT230" s="17" t="s">
        <v>157</v>
      </c>
      <c r="AU230" s="17" t="s">
        <v>78</v>
      </c>
    </row>
    <row r="231" spans="2:65" s="12" customFormat="1" ht="10.199999999999999">
      <c r="B231" s="144"/>
      <c r="D231" s="145" t="s">
        <v>159</v>
      </c>
      <c r="E231" s="146" t="s">
        <v>19</v>
      </c>
      <c r="F231" s="147" t="s">
        <v>300</v>
      </c>
      <c r="H231" s="146" t="s">
        <v>19</v>
      </c>
      <c r="I231" s="148"/>
      <c r="L231" s="144"/>
      <c r="M231" s="149"/>
      <c r="T231" s="150"/>
      <c r="AT231" s="146" t="s">
        <v>159</v>
      </c>
      <c r="AU231" s="146" t="s">
        <v>78</v>
      </c>
      <c r="AV231" s="12" t="s">
        <v>74</v>
      </c>
      <c r="AW231" s="12" t="s">
        <v>31</v>
      </c>
      <c r="AX231" s="12" t="s">
        <v>69</v>
      </c>
      <c r="AY231" s="146" t="s">
        <v>149</v>
      </c>
    </row>
    <row r="232" spans="2:65" s="13" customFormat="1" ht="10.199999999999999">
      <c r="B232" s="151"/>
      <c r="D232" s="145" t="s">
        <v>159</v>
      </c>
      <c r="E232" s="152" t="s">
        <v>19</v>
      </c>
      <c r="F232" s="153" t="s">
        <v>301</v>
      </c>
      <c r="H232" s="154">
        <v>329.36</v>
      </c>
      <c r="I232" s="155"/>
      <c r="L232" s="151"/>
      <c r="M232" s="156"/>
      <c r="T232" s="157"/>
      <c r="AT232" s="152" t="s">
        <v>159</v>
      </c>
      <c r="AU232" s="152" t="s">
        <v>78</v>
      </c>
      <c r="AV232" s="13" t="s">
        <v>78</v>
      </c>
      <c r="AW232" s="13" t="s">
        <v>31</v>
      </c>
      <c r="AX232" s="13" t="s">
        <v>69</v>
      </c>
      <c r="AY232" s="152" t="s">
        <v>149</v>
      </c>
    </row>
    <row r="233" spans="2:65" s="14" customFormat="1" ht="10.199999999999999">
      <c r="B233" s="158"/>
      <c r="D233" s="145" t="s">
        <v>159</v>
      </c>
      <c r="E233" s="159" t="s">
        <v>19</v>
      </c>
      <c r="F233" s="160" t="s">
        <v>162</v>
      </c>
      <c r="H233" s="161">
        <v>329.36</v>
      </c>
      <c r="I233" s="162"/>
      <c r="L233" s="158"/>
      <c r="M233" s="163"/>
      <c r="T233" s="164"/>
      <c r="AT233" s="159" t="s">
        <v>159</v>
      </c>
      <c r="AU233" s="159" t="s">
        <v>78</v>
      </c>
      <c r="AV233" s="14" t="s">
        <v>84</v>
      </c>
      <c r="AW233" s="14" t="s">
        <v>31</v>
      </c>
      <c r="AX233" s="14" t="s">
        <v>74</v>
      </c>
      <c r="AY233" s="159" t="s">
        <v>149</v>
      </c>
    </row>
    <row r="234" spans="2:65" s="1" customFormat="1" ht="66.75" customHeight="1">
      <c r="B234" s="32"/>
      <c r="C234" s="127" t="s">
        <v>302</v>
      </c>
      <c r="D234" s="127" t="s">
        <v>151</v>
      </c>
      <c r="E234" s="128" t="s">
        <v>303</v>
      </c>
      <c r="F234" s="129" t="s">
        <v>304</v>
      </c>
      <c r="G234" s="130" t="s">
        <v>190</v>
      </c>
      <c r="H234" s="131">
        <v>283.45499999999998</v>
      </c>
      <c r="I234" s="132"/>
      <c r="J234" s="133">
        <f>ROUND(I234*H234,2)</f>
        <v>0</v>
      </c>
      <c r="K234" s="129" t="s">
        <v>155</v>
      </c>
      <c r="L234" s="32"/>
      <c r="M234" s="134" t="s">
        <v>19</v>
      </c>
      <c r="N234" s="135" t="s">
        <v>40</v>
      </c>
      <c r="P234" s="136">
        <f>O234*H234</f>
        <v>0</v>
      </c>
      <c r="Q234" s="136">
        <v>8.3499999999999998E-3</v>
      </c>
      <c r="R234" s="136">
        <f>Q234*H234</f>
        <v>2.36684925</v>
      </c>
      <c r="S234" s="136">
        <v>0</v>
      </c>
      <c r="T234" s="137">
        <f>S234*H234</f>
        <v>0</v>
      </c>
      <c r="AR234" s="138" t="s">
        <v>84</v>
      </c>
      <c r="AT234" s="138" t="s">
        <v>151</v>
      </c>
      <c r="AU234" s="138" t="s">
        <v>78</v>
      </c>
      <c r="AY234" s="17" t="s">
        <v>149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74</v>
      </c>
      <c r="BK234" s="139">
        <f>ROUND(I234*H234,2)</f>
        <v>0</v>
      </c>
      <c r="BL234" s="17" t="s">
        <v>84</v>
      </c>
      <c r="BM234" s="138" t="s">
        <v>305</v>
      </c>
    </row>
    <row r="235" spans="2:65" s="1" customFormat="1" ht="10.199999999999999">
      <c r="B235" s="32"/>
      <c r="D235" s="140" t="s">
        <v>157</v>
      </c>
      <c r="F235" s="141" t="s">
        <v>306</v>
      </c>
      <c r="I235" s="142"/>
      <c r="L235" s="32"/>
      <c r="M235" s="143"/>
      <c r="T235" s="53"/>
      <c r="AT235" s="17" t="s">
        <v>157</v>
      </c>
      <c r="AU235" s="17" t="s">
        <v>78</v>
      </c>
    </row>
    <row r="236" spans="2:65" s="12" customFormat="1" ht="10.199999999999999">
      <c r="B236" s="144"/>
      <c r="D236" s="145" t="s">
        <v>159</v>
      </c>
      <c r="E236" s="146" t="s">
        <v>19</v>
      </c>
      <c r="F236" s="147" t="s">
        <v>307</v>
      </c>
      <c r="H236" s="146" t="s">
        <v>19</v>
      </c>
      <c r="I236" s="148"/>
      <c r="L236" s="144"/>
      <c r="M236" s="149"/>
      <c r="T236" s="150"/>
      <c r="AT236" s="146" t="s">
        <v>159</v>
      </c>
      <c r="AU236" s="146" t="s">
        <v>78</v>
      </c>
      <c r="AV236" s="12" t="s">
        <v>74</v>
      </c>
      <c r="AW236" s="12" t="s">
        <v>31</v>
      </c>
      <c r="AX236" s="12" t="s">
        <v>69</v>
      </c>
      <c r="AY236" s="146" t="s">
        <v>149</v>
      </c>
    </row>
    <row r="237" spans="2:65" s="13" customFormat="1" ht="10.199999999999999">
      <c r="B237" s="151"/>
      <c r="D237" s="145" t="s">
        <v>159</v>
      </c>
      <c r="E237" s="152" t="s">
        <v>19</v>
      </c>
      <c r="F237" s="153" t="s">
        <v>308</v>
      </c>
      <c r="H237" s="154">
        <v>354.24</v>
      </c>
      <c r="I237" s="155"/>
      <c r="L237" s="151"/>
      <c r="M237" s="156"/>
      <c r="T237" s="157"/>
      <c r="AT237" s="152" t="s">
        <v>159</v>
      </c>
      <c r="AU237" s="152" t="s">
        <v>78</v>
      </c>
      <c r="AV237" s="13" t="s">
        <v>78</v>
      </c>
      <c r="AW237" s="13" t="s">
        <v>31</v>
      </c>
      <c r="AX237" s="13" t="s">
        <v>69</v>
      </c>
      <c r="AY237" s="152" t="s">
        <v>149</v>
      </c>
    </row>
    <row r="238" spans="2:65" s="12" customFormat="1" ht="10.199999999999999">
      <c r="B238" s="144"/>
      <c r="D238" s="145" t="s">
        <v>159</v>
      </c>
      <c r="E238" s="146" t="s">
        <v>19</v>
      </c>
      <c r="F238" s="147" t="s">
        <v>309</v>
      </c>
      <c r="H238" s="146" t="s">
        <v>19</v>
      </c>
      <c r="I238" s="148"/>
      <c r="L238" s="144"/>
      <c r="M238" s="149"/>
      <c r="T238" s="150"/>
      <c r="AT238" s="146" t="s">
        <v>159</v>
      </c>
      <c r="AU238" s="146" t="s">
        <v>78</v>
      </c>
      <c r="AV238" s="12" t="s">
        <v>74</v>
      </c>
      <c r="AW238" s="12" t="s">
        <v>31</v>
      </c>
      <c r="AX238" s="12" t="s">
        <v>69</v>
      </c>
      <c r="AY238" s="146" t="s">
        <v>149</v>
      </c>
    </row>
    <row r="239" spans="2:65" s="13" customFormat="1" ht="10.199999999999999">
      <c r="B239" s="151"/>
      <c r="D239" s="145" t="s">
        <v>159</v>
      </c>
      <c r="E239" s="152" t="s">
        <v>19</v>
      </c>
      <c r="F239" s="153" t="s">
        <v>310</v>
      </c>
      <c r="H239" s="154">
        <v>-6</v>
      </c>
      <c r="I239" s="155"/>
      <c r="L239" s="151"/>
      <c r="M239" s="156"/>
      <c r="T239" s="157"/>
      <c r="AT239" s="152" t="s">
        <v>159</v>
      </c>
      <c r="AU239" s="152" t="s">
        <v>78</v>
      </c>
      <c r="AV239" s="13" t="s">
        <v>78</v>
      </c>
      <c r="AW239" s="13" t="s">
        <v>31</v>
      </c>
      <c r="AX239" s="13" t="s">
        <v>69</v>
      </c>
      <c r="AY239" s="152" t="s">
        <v>149</v>
      </c>
    </row>
    <row r="240" spans="2:65" s="13" customFormat="1" ht="10.199999999999999">
      <c r="B240" s="151"/>
      <c r="D240" s="145" t="s">
        <v>159</v>
      </c>
      <c r="E240" s="152" t="s">
        <v>19</v>
      </c>
      <c r="F240" s="153" t="s">
        <v>311</v>
      </c>
      <c r="H240" s="154">
        <v>-16.440000000000001</v>
      </c>
      <c r="I240" s="155"/>
      <c r="L240" s="151"/>
      <c r="M240" s="156"/>
      <c r="T240" s="157"/>
      <c r="AT240" s="152" t="s">
        <v>159</v>
      </c>
      <c r="AU240" s="152" t="s">
        <v>78</v>
      </c>
      <c r="AV240" s="13" t="s">
        <v>78</v>
      </c>
      <c r="AW240" s="13" t="s">
        <v>31</v>
      </c>
      <c r="AX240" s="13" t="s">
        <v>69</v>
      </c>
      <c r="AY240" s="152" t="s">
        <v>149</v>
      </c>
    </row>
    <row r="241" spans="2:65" s="13" customFormat="1" ht="10.199999999999999">
      <c r="B241" s="151"/>
      <c r="D241" s="145" t="s">
        <v>159</v>
      </c>
      <c r="E241" s="152" t="s">
        <v>19</v>
      </c>
      <c r="F241" s="153" t="s">
        <v>312</v>
      </c>
      <c r="H241" s="154">
        <v>-2.3540000000000001</v>
      </c>
      <c r="I241" s="155"/>
      <c r="L241" s="151"/>
      <c r="M241" s="156"/>
      <c r="T241" s="157"/>
      <c r="AT241" s="152" t="s">
        <v>159</v>
      </c>
      <c r="AU241" s="152" t="s">
        <v>78</v>
      </c>
      <c r="AV241" s="13" t="s">
        <v>78</v>
      </c>
      <c r="AW241" s="13" t="s">
        <v>31</v>
      </c>
      <c r="AX241" s="13" t="s">
        <v>69</v>
      </c>
      <c r="AY241" s="152" t="s">
        <v>149</v>
      </c>
    </row>
    <row r="242" spans="2:65" s="13" customFormat="1" ht="10.199999999999999">
      <c r="B242" s="151"/>
      <c r="D242" s="145" t="s">
        <v>159</v>
      </c>
      <c r="E242" s="152" t="s">
        <v>19</v>
      </c>
      <c r="F242" s="153" t="s">
        <v>313</v>
      </c>
      <c r="H242" s="154">
        <v>-2.4300000000000002</v>
      </c>
      <c r="I242" s="155"/>
      <c r="L242" s="151"/>
      <c r="M242" s="156"/>
      <c r="T242" s="157"/>
      <c r="AT242" s="152" t="s">
        <v>159</v>
      </c>
      <c r="AU242" s="152" t="s">
        <v>78</v>
      </c>
      <c r="AV242" s="13" t="s">
        <v>78</v>
      </c>
      <c r="AW242" s="13" t="s">
        <v>31</v>
      </c>
      <c r="AX242" s="13" t="s">
        <v>69</v>
      </c>
      <c r="AY242" s="152" t="s">
        <v>149</v>
      </c>
    </row>
    <row r="243" spans="2:65" s="13" customFormat="1" ht="10.199999999999999">
      <c r="B243" s="151"/>
      <c r="D243" s="145" t="s">
        <v>159</v>
      </c>
      <c r="E243" s="152" t="s">
        <v>19</v>
      </c>
      <c r="F243" s="153" t="s">
        <v>314</v>
      </c>
      <c r="H243" s="154">
        <v>-8.9879999999999995</v>
      </c>
      <c r="I243" s="155"/>
      <c r="L243" s="151"/>
      <c r="M243" s="156"/>
      <c r="T243" s="157"/>
      <c r="AT243" s="152" t="s">
        <v>159</v>
      </c>
      <c r="AU243" s="152" t="s">
        <v>78</v>
      </c>
      <c r="AV243" s="13" t="s">
        <v>78</v>
      </c>
      <c r="AW243" s="13" t="s">
        <v>31</v>
      </c>
      <c r="AX243" s="13" t="s">
        <v>69</v>
      </c>
      <c r="AY243" s="152" t="s">
        <v>149</v>
      </c>
    </row>
    <row r="244" spans="2:65" s="13" customFormat="1" ht="10.199999999999999">
      <c r="B244" s="151"/>
      <c r="D244" s="145" t="s">
        <v>159</v>
      </c>
      <c r="E244" s="152" t="s">
        <v>19</v>
      </c>
      <c r="F244" s="153" t="s">
        <v>315</v>
      </c>
      <c r="H244" s="154">
        <v>-31.646999999999998</v>
      </c>
      <c r="I244" s="155"/>
      <c r="L244" s="151"/>
      <c r="M244" s="156"/>
      <c r="T244" s="157"/>
      <c r="AT244" s="152" t="s">
        <v>159</v>
      </c>
      <c r="AU244" s="152" t="s">
        <v>78</v>
      </c>
      <c r="AV244" s="13" t="s">
        <v>78</v>
      </c>
      <c r="AW244" s="13" t="s">
        <v>31</v>
      </c>
      <c r="AX244" s="13" t="s">
        <v>69</v>
      </c>
      <c r="AY244" s="152" t="s">
        <v>149</v>
      </c>
    </row>
    <row r="245" spans="2:65" s="13" customFormat="1" ht="10.199999999999999">
      <c r="B245" s="151"/>
      <c r="D245" s="145" t="s">
        <v>159</v>
      </c>
      <c r="E245" s="152" t="s">
        <v>19</v>
      </c>
      <c r="F245" s="153" t="s">
        <v>316</v>
      </c>
      <c r="H245" s="154">
        <v>-1</v>
      </c>
      <c r="I245" s="155"/>
      <c r="L245" s="151"/>
      <c r="M245" s="156"/>
      <c r="T245" s="157"/>
      <c r="AT245" s="152" t="s">
        <v>159</v>
      </c>
      <c r="AU245" s="152" t="s">
        <v>78</v>
      </c>
      <c r="AV245" s="13" t="s">
        <v>78</v>
      </c>
      <c r="AW245" s="13" t="s">
        <v>31</v>
      </c>
      <c r="AX245" s="13" t="s">
        <v>69</v>
      </c>
      <c r="AY245" s="152" t="s">
        <v>149</v>
      </c>
    </row>
    <row r="246" spans="2:65" s="13" customFormat="1" ht="10.199999999999999">
      <c r="B246" s="151"/>
      <c r="D246" s="145" t="s">
        <v>159</v>
      </c>
      <c r="E246" s="152" t="s">
        <v>19</v>
      </c>
      <c r="F246" s="153" t="s">
        <v>317</v>
      </c>
      <c r="H246" s="154">
        <v>-1.9259999999999999</v>
      </c>
      <c r="I246" s="155"/>
      <c r="L246" s="151"/>
      <c r="M246" s="156"/>
      <c r="T246" s="157"/>
      <c r="AT246" s="152" t="s">
        <v>159</v>
      </c>
      <c r="AU246" s="152" t="s">
        <v>78</v>
      </c>
      <c r="AV246" s="13" t="s">
        <v>78</v>
      </c>
      <c r="AW246" s="13" t="s">
        <v>31</v>
      </c>
      <c r="AX246" s="13" t="s">
        <v>69</v>
      </c>
      <c r="AY246" s="152" t="s">
        <v>149</v>
      </c>
    </row>
    <row r="247" spans="2:65" s="14" customFormat="1" ht="10.199999999999999">
      <c r="B247" s="158"/>
      <c r="D247" s="145" t="s">
        <v>159</v>
      </c>
      <c r="E247" s="159" t="s">
        <v>19</v>
      </c>
      <c r="F247" s="160" t="s">
        <v>162</v>
      </c>
      <c r="H247" s="161">
        <v>283.45500000000004</v>
      </c>
      <c r="I247" s="162"/>
      <c r="L247" s="158"/>
      <c r="M247" s="163"/>
      <c r="T247" s="164"/>
      <c r="AT247" s="159" t="s">
        <v>159</v>
      </c>
      <c r="AU247" s="159" t="s">
        <v>78</v>
      </c>
      <c r="AV247" s="14" t="s">
        <v>84</v>
      </c>
      <c r="AW247" s="14" t="s">
        <v>31</v>
      </c>
      <c r="AX247" s="14" t="s">
        <v>74</v>
      </c>
      <c r="AY247" s="159" t="s">
        <v>149</v>
      </c>
    </row>
    <row r="248" spans="2:65" s="1" customFormat="1" ht="16.5" customHeight="1">
      <c r="B248" s="32"/>
      <c r="C248" s="165" t="s">
        <v>250</v>
      </c>
      <c r="D248" s="165" t="s">
        <v>318</v>
      </c>
      <c r="E248" s="166" t="s">
        <v>319</v>
      </c>
      <c r="F248" s="167" t="s">
        <v>320</v>
      </c>
      <c r="G248" s="168" t="s">
        <v>190</v>
      </c>
      <c r="H248" s="169">
        <v>3138.8009999999999</v>
      </c>
      <c r="I248" s="170"/>
      <c r="J248" s="171">
        <f>ROUND(I248*H248,2)</f>
        <v>0</v>
      </c>
      <c r="K248" s="167" t="s">
        <v>155</v>
      </c>
      <c r="L248" s="172"/>
      <c r="M248" s="173" t="s">
        <v>19</v>
      </c>
      <c r="N248" s="174" t="s">
        <v>40</v>
      </c>
      <c r="P248" s="136">
        <f>O248*H248</f>
        <v>0</v>
      </c>
      <c r="Q248" s="136">
        <v>1.1199999999999999E-3</v>
      </c>
      <c r="R248" s="136">
        <f>Q248*H248</f>
        <v>3.5154571199999998</v>
      </c>
      <c r="S248" s="136">
        <v>0</v>
      </c>
      <c r="T248" s="137">
        <f>S248*H248</f>
        <v>0</v>
      </c>
      <c r="AR248" s="138" t="s">
        <v>96</v>
      </c>
      <c r="AT248" s="138" t="s">
        <v>318</v>
      </c>
      <c r="AU248" s="138" t="s">
        <v>78</v>
      </c>
      <c r="AY248" s="17" t="s">
        <v>149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74</v>
      </c>
      <c r="BK248" s="139">
        <f>ROUND(I248*H248,2)</f>
        <v>0</v>
      </c>
      <c r="BL248" s="17" t="s">
        <v>84</v>
      </c>
      <c r="BM248" s="138" t="s">
        <v>321</v>
      </c>
    </row>
    <row r="249" spans="2:65" s="12" customFormat="1" ht="10.199999999999999">
      <c r="B249" s="144"/>
      <c r="D249" s="145" t="s">
        <v>159</v>
      </c>
      <c r="E249" s="146" t="s">
        <v>19</v>
      </c>
      <c r="F249" s="147" t="s">
        <v>322</v>
      </c>
      <c r="H249" s="146" t="s">
        <v>19</v>
      </c>
      <c r="I249" s="148"/>
      <c r="L249" s="144"/>
      <c r="M249" s="149"/>
      <c r="T249" s="150"/>
      <c r="AT249" s="146" t="s">
        <v>159</v>
      </c>
      <c r="AU249" s="146" t="s">
        <v>78</v>
      </c>
      <c r="AV249" s="12" t="s">
        <v>74</v>
      </c>
      <c r="AW249" s="12" t="s">
        <v>31</v>
      </c>
      <c r="AX249" s="12" t="s">
        <v>69</v>
      </c>
      <c r="AY249" s="146" t="s">
        <v>149</v>
      </c>
    </row>
    <row r="250" spans="2:65" s="13" customFormat="1" ht="10.199999999999999">
      <c r="B250" s="151"/>
      <c r="D250" s="145" t="s">
        <v>159</v>
      </c>
      <c r="E250" s="152" t="s">
        <v>19</v>
      </c>
      <c r="F250" s="153" t="s">
        <v>323</v>
      </c>
      <c r="H250" s="154">
        <v>3138.8009999999999</v>
      </c>
      <c r="I250" s="155"/>
      <c r="L250" s="151"/>
      <c r="M250" s="156"/>
      <c r="T250" s="157"/>
      <c r="AT250" s="152" t="s">
        <v>159</v>
      </c>
      <c r="AU250" s="152" t="s">
        <v>78</v>
      </c>
      <c r="AV250" s="13" t="s">
        <v>78</v>
      </c>
      <c r="AW250" s="13" t="s">
        <v>31</v>
      </c>
      <c r="AX250" s="13" t="s">
        <v>69</v>
      </c>
      <c r="AY250" s="152" t="s">
        <v>149</v>
      </c>
    </row>
    <row r="251" spans="2:65" s="14" customFormat="1" ht="10.199999999999999">
      <c r="B251" s="158"/>
      <c r="D251" s="145" t="s">
        <v>159</v>
      </c>
      <c r="E251" s="159" t="s">
        <v>19</v>
      </c>
      <c r="F251" s="160" t="s">
        <v>162</v>
      </c>
      <c r="H251" s="161">
        <v>3138.8009999999999</v>
      </c>
      <c r="I251" s="162"/>
      <c r="L251" s="158"/>
      <c r="M251" s="163"/>
      <c r="T251" s="164"/>
      <c r="AT251" s="159" t="s">
        <v>159</v>
      </c>
      <c r="AU251" s="159" t="s">
        <v>78</v>
      </c>
      <c r="AV251" s="14" t="s">
        <v>84</v>
      </c>
      <c r="AW251" s="14" t="s">
        <v>31</v>
      </c>
      <c r="AX251" s="14" t="s">
        <v>74</v>
      </c>
      <c r="AY251" s="159" t="s">
        <v>149</v>
      </c>
    </row>
    <row r="252" spans="2:65" s="1" customFormat="1" ht="78" customHeight="1">
      <c r="B252" s="32"/>
      <c r="C252" s="127" t="s">
        <v>324</v>
      </c>
      <c r="D252" s="127" t="s">
        <v>151</v>
      </c>
      <c r="E252" s="128" t="s">
        <v>325</v>
      </c>
      <c r="F252" s="129" t="s">
        <v>326</v>
      </c>
      <c r="G252" s="130" t="s">
        <v>190</v>
      </c>
      <c r="H252" s="131">
        <v>283.45499999999998</v>
      </c>
      <c r="I252" s="132"/>
      <c r="J252" s="133">
        <f>ROUND(I252*H252,2)</f>
        <v>0</v>
      </c>
      <c r="K252" s="129" t="s">
        <v>155</v>
      </c>
      <c r="L252" s="32"/>
      <c r="M252" s="134" t="s">
        <v>19</v>
      </c>
      <c r="N252" s="135" t="s">
        <v>40</v>
      </c>
      <c r="P252" s="136">
        <f>O252*H252</f>
        <v>0</v>
      </c>
      <c r="Q252" s="136">
        <v>6.1399999999999996E-3</v>
      </c>
      <c r="R252" s="136">
        <f>Q252*H252</f>
        <v>1.7404136999999997</v>
      </c>
      <c r="S252" s="136">
        <v>0</v>
      </c>
      <c r="T252" s="137">
        <f>S252*H252</f>
        <v>0</v>
      </c>
      <c r="AR252" s="138" t="s">
        <v>84</v>
      </c>
      <c r="AT252" s="138" t="s">
        <v>151</v>
      </c>
      <c r="AU252" s="138" t="s">
        <v>78</v>
      </c>
      <c r="AY252" s="17" t="s">
        <v>149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74</v>
      </c>
      <c r="BK252" s="139">
        <f>ROUND(I252*H252,2)</f>
        <v>0</v>
      </c>
      <c r="BL252" s="17" t="s">
        <v>84</v>
      </c>
      <c r="BM252" s="138" t="s">
        <v>327</v>
      </c>
    </row>
    <row r="253" spans="2:65" s="1" customFormat="1" ht="10.199999999999999">
      <c r="B253" s="32"/>
      <c r="D253" s="140" t="s">
        <v>157</v>
      </c>
      <c r="F253" s="141" t="s">
        <v>328</v>
      </c>
      <c r="I253" s="142"/>
      <c r="L253" s="32"/>
      <c r="M253" s="143"/>
      <c r="T253" s="53"/>
      <c r="AT253" s="17" t="s">
        <v>157</v>
      </c>
      <c r="AU253" s="17" t="s">
        <v>78</v>
      </c>
    </row>
    <row r="254" spans="2:65" s="12" customFormat="1" ht="10.199999999999999">
      <c r="B254" s="144"/>
      <c r="D254" s="145" t="s">
        <v>159</v>
      </c>
      <c r="E254" s="146" t="s">
        <v>19</v>
      </c>
      <c r="F254" s="147" t="s">
        <v>300</v>
      </c>
      <c r="H254" s="146" t="s">
        <v>19</v>
      </c>
      <c r="I254" s="148"/>
      <c r="L254" s="144"/>
      <c r="M254" s="149"/>
      <c r="T254" s="150"/>
      <c r="AT254" s="146" t="s">
        <v>159</v>
      </c>
      <c r="AU254" s="146" t="s">
        <v>78</v>
      </c>
      <c r="AV254" s="12" t="s">
        <v>74</v>
      </c>
      <c r="AW254" s="12" t="s">
        <v>31</v>
      </c>
      <c r="AX254" s="12" t="s">
        <v>69</v>
      </c>
      <c r="AY254" s="146" t="s">
        <v>149</v>
      </c>
    </row>
    <row r="255" spans="2:65" s="13" customFormat="1" ht="10.199999999999999">
      <c r="B255" s="151"/>
      <c r="D255" s="145" t="s">
        <v>159</v>
      </c>
      <c r="E255" s="152" t="s">
        <v>19</v>
      </c>
      <c r="F255" s="153" t="s">
        <v>329</v>
      </c>
      <c r="H255" s="154">
        <v>283.45499999999998</v>
      </c>
      <c r="I255" s="155"/>
      <c r="L255" s="151"/>
      <c r="M255" s="156"/>
      <c r="T255" s="157"/>
      <c r="AT255" s="152" t="s">
        <v>159</v>
      </c>
      <c r="AU255" s="152" t="s">
        <v>78</v>
      </c>
      <c r="AV255" s="13" t="s">
        <v>78</v>
      </c>
      <c r="AW255" s="13" t="s">
        <v>31</v>
      </c>
      <c r="AX255" s="13" t="s">
        <v>69</v>
      </c>
      <c r="AY255" s="152" t="s">
        <v>149</v>
      </c>
    </row>
    <row r="256" spans="2:65" s="14" customFormat="1" ht="10.199999999999999">
      <c r="B256" s="158"/>
      <c r="D256" s="145" t="s">
        <v>159</v>
      </c>
      <c r="E256" s="159" t="s">
        <v>19</v>
      </c>
      <c r="F256" s="160" t="s">
        <v>162</v>
      </c>
      <c r="H256" s="161">
        <v>283.45499999999998</v>
      </c>
      <c r="I256" s="162"/>
      <c r="L256" s="158"/>
      <c r="M256" s="163"/>
      <c r="T256" s="164"/>
      <c r="AT256" s="159" t="s">
        <v>159</v>
      </c>
      <c r="AU256" s="159" t="s">
        <v>78</v>
      </c>
      <c r="AV256" s="14" t="s">
        <v>84</v>
      </c>
      <c r="AW256" s="14" t="s">
        <v>31</v>
      </c>
      <c r="AX256" s="14" t="s">
        <v>74</v>
      </c>
      <c r="AY256" s="159" t="s">
        <v>149</v>
      </c>
    </row>
    <row r="257" spans="2:65" s="1" customFormat="1" ht="16.5" customHeight="1">
      <c r="B257" s="32"/>
      <c r="C257" s="165" t="s">
        <v>257</v>
      </c>
      <c r="D257" s="165" t="s">
        <v>318</v>
      </c>
      <c r="E257" s="166" t="s">
        <v>330</v>
      </c>
      <c r="F257" s="167" t="s">
        <v>331</v>
      </c>
      <c r="G257" s="168" t="s">
        <v>190</v>
      </c>
      <c r="H257" s="169">
        <v>311.80099999999999</v>
      </c>
      <c r="I257" s="170"/>
      <c r="J257" s="171">
        <f>ROUND(I257*H257,2)</f>
        <v>0</v>
      </c>
      <c r="K257" s="167" t="s">
        <v>155</v>
      </c>
      <c r="L257" s="172"/>
      <c r="M257" s="173" t="s">
        <v>19</v>
      </c>
      <c r="N257" s="174" t="s">
        <v>40</v>
      </c>
      <c r="P257" s="136">
        <f>O257*H257</f>
        <v>0</v>
      </c>
      <c r="Q257" s="136">
        <v>1.6800000000000001E-3</v>
      </c>
      <c r="R257" s="136">
        <f>Q257*H257</f>
        <v>0.52382567999999996</v>
      </c>
      <c r="S257" s="136">
        <v>0</v>
      </c>
      <c r="T257" s="137">
        <f>S257*H257</f>
        <v>0</v>
      </c>
      <c r="AR257" s="138" t="s">
        <v>96</v>
      </c>
      <c r="AT257" s="138" t="s">
        <v>318</v>
      </c>
      <c r="AU257" s="138" t="s">
        <v>78</v>
      </c>
      <c r="AY257" s="17" t="s">
        <v>149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74</v>
      </c>
      <c r="BK257" s="139">
        <f>ROUND(I257*H257,2)</f>
        <v>0</v>
      </c>
      <c r="BL257" s="17" t="s">
        <v>84</v>
      </c>
      <c r="BM257" s="138" t="s">
        <v>332</v>
      </c>
    </row>
    <row r="258" spans="2:65" s="12" customFormat="1" ht="10.199999999999999">
      <c r="B258" s="144"/>
      <c r="D258" s="145" t="s">
        <v>159</v>
      </c>
      <c r="E258" s="146" t="s">
        <v>19</v>
      </c>
      <c r="F258" s="147" t="s">
        <v>322</v>
      </c>
      <c r="H258" s="146" t="s">
        <v>19</v>
      </c>
      <c r="I258" s="148"/>
      <c r="L258" s="144"/>
      <c r="M258" s="149"/>
      <c r="T258" s="150"/>
      <c r="AT258" s="146" t="s">
        <v>159</v>
      </c>
      <c r="AU258" s="146" t="s">
        <v>78</v>
      </c>
      <c r="AV258" s="12" t="s">
        <v>74</v>
      </c>
      <c r="AW258" s="12" t="s">
        <v>31</v>
      </c>
      <c r="AX258" s="12" t="s">
        <v>69</v>
      </c>
      <c r="AY258" s="146" t="s">
        <v>149</v>
      </c>
    </row>
    <row r="259" spans="2:65" s="13" customFormat="1" ht="10.199999999999999">
      <c r="B259" s="151"/>
      <c r="D259" s="145" t="s">
        <v>159</v>
      </c>
      <c r="E259" s="152" t="s">
        <v>19</v>
      </c>
      <c r="F259" s="153" t="s">
        <v>333</v>
      </c>
      <c r="H259" s="154">
        <v>311.80099999999999</v>
      </c>
      <c r="I259" s="155"/>
      <c r="L259" s="151"/>
      <c r="M259" s="156"/>
      <c r="T259" s="157"/>
      <c r="AT259" s="152" t="s">
        <v>159</v>
      </c>
      <c r="AU259" s="152" t="s">
        <v>78</v>
      </c>
      <c r="AV259" s="13" t="s">
        <v>78</v>
      </c>
      <c r="AW259" s="13" t="s">
        <v>31</v>
      </c>
      <c r="AX259" s="13" t="s">
        <v>69</v>
      </c>
      <c r="AY259" s="152" t="s">
        <v>149</v>
      </c>
    </row>
    <row r="260" spans="2:65" s="14" customFormat="1" ht="10.199999999999999">
      <c r="B260" s="158"/>
      <c r="D260" s="145" t="s">
        <v>159</v>
      </c>
      <c r="E260" s="159" t="s">
        <v>19</v>
      </c>
      <c r="F260" s="160" t="s">
        <v>162</v>
      </c>
      <c r="H260" s="161">
        <v>311.80099999999999</v>
      </c>
      <c r="I260" s="162"/>
      <c r="L260" s="158"/>
      <c r="M260" s="163"/>
      <c r="T260" s="164"/>
      <c r="AT260" s="159" t="s">
        <v>159</v>
      </c>
      <c r="AU260" s="159" t="s">
        <v>78</v>
      </c>
      <c r="AV260" s="14" t="s">
        <v>84</v>
      </c>
      <c r="AW260" s="14" t="s">
        <v>31</v>
      </c>
      <c r="AX260" s="14" t="s">
        <v>74</v>
      </c>
      <c r="AY260" s="159" t="s">
        <v>149</v>
      </c>
    </row>
    <row r="261" spans="2:65" s="1" customFormat="1" ht="55.5" customHeight="1">
      <c r="B261" s="32"/>
      <c r="C261" s="127" t="s">
        <v>334</v>
      </c>
      <c r="D261" s="127" t="s">
        <v>151</v>
      </c>
      <c r="E261" s="128" t="s">
        <v>335</v>
      </c>
      <c r="F261" s="129" t="s">
        <v>336</v>
      </c>
      <c r="G261" s="130" t="s">
        <v>202</v>
      </c>
      <c r="H261" s="131">
        <v>183.62</v>
      </c>
      <c r="I261" s="132"/>
      <c r="J261" s="133">
        <f>ROUND(I261*H261,2)</f>
        <v>0</v>
      </c>
      <c r="K261" s="129" t="s">
        <v>155</v>
      </c>
      <c r="L261" s="32"/>
      <c r="M261" s="134" t="s">
        <v>19</v>
      </c>
      <c r="N261" s="135" t="s">
        <v>40</v>
      </c>
      <c r="P261" s="136">
        <f>O261*H261</f>
        <v>0</v>
      </c>
      <c r="Q261" s="136">
        <v>3.3899999999999998E-3</v>
      </c>
      <c r="R261" s="136">
        <f>Q261*H261</f>
        <v>0.62247180000000002</v>
      </c>
      <c r="S261" s="136">
        <v>0</v>
      </c>
      <c r="T261" s="137">
        <f>S261*H261</f>
        <v>0</v>
      </c>
      <c r="AR261" s="138" t="s">
        <v>84</v>
      </c>
      <c r="AT261" s="138" t="s">
        <v>151</v>
      </c>
      <c r="AU261" s="138" t="s">
        <v>78</v>
      </c>
      <c r="AY261" s="17" t="s">
        <v>149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74</v>
      </c>
      <c r="BK261" s="139">
        <f>ROUND(I261*H261,2)</f>
        <v>0</v>
      </c>
      <c r="BL261" s="17" t="s">
        <v>84</v>
      </c>
      <c r="BM261" s="138" t="s">
        <v>337</v>
      </c>
    </row>
    <row r="262" spans="2:65" s="1" customFormat="1" ht="10.199999999999999">
      <c r="B262" s="32"/>
      <c r="D262" s="140" t="s">
        <v>157</v>
      </c>
      <c r="F262" s="141" t="s">
        <v>338</v>
      </c>
      <c r="I262" s="142"/>
      <c r="L262" s="32"/>
      <c r="M262" s="143"/>
      <c r="T262" s="53"/>
      <c r="AT262" s="17" t="s">
        <v>157</v>
      </c>
      <c r="AU262" s="17" t="s">
        <v>78</v>
      </c>
    </row>
    <row r="263" spans="2:65" s="12" customFormat="1" ht="10.199999999999999">
      <c r="B263" s="144"/>
      <c r="D263" s="145" t="s">
        <v>159</v>
      </c>
      <c r="E263" s="146" t="s">
        <v>19</v>
      </c>
      <c r="F263" s="147" t="s">
        <v>339</v>
      </c>
      <c r="H263" s="146" t="s">
        <v>19</v>
      </c>
      <c r="I263" s="148"/>
      <c r="L263" s="144"/>
      <c r="M263" s="149"/>
      <c r="T263" s="150"/>
      <c r="AT263" s="146" t="s">
        <v>159</v>
      </c>
      <c r="AU263" s="146" t="s">
        <v>78</v>
      </c>
      <c r="AV263" s="12" t="s">
        <v>74</v>
      </c>
      <c r="AW263" s="12" t="s">
        <v>31</v>
      </c>
      <c r="AX263" s="12" t="s">
        <v>69</v>
      </c>
      <c r="AY263" s="146" t="s">
        <v>149</v>
      </c>
    </row>
    <row r="264" spans="2:65" s="13" customFormat="1" ht="10.199999999999999">
      <c r="B264" s="151"/>
      <c r="D264" s="145" t="s">
        <v>159</v>
      </c>
      <c r="E264" s="152" t="s">
        <v>19</v>
      </c>
      <c r="F264" s="153" t="s">
        <v>340</v>
      </c>
      <c r="H264" s="154">
        <v>7</v>
      </c>
      <c r="I264" s="155"/>
      <c r="L264" s="151"/>
      <c r="M264" s="156"/>
      <c r="T264" s="157"/>
      <c r="AT264" s="152" t="s">
        <v>159</v>
      </c>
      <c r="AU264" s="152" t="s">
        <v>78</v>
      </c>
      <c r="AV264" s="13" t="s">
        <v>78</v>
      </c>
      <c r="AW264" s="13" t="s">
        <v>31</v>
      </c>
      <c r="AX264" s="13" t="s">
        <v>69</v>
      </c>
      <c r="AY264" s="152" t="s">
        <v>149</v>
      </c>
    </row>
    <row r="265" spans="2:65" s="13" customFormat="1" ht="10.199999999999999">
      <c r="B265" s="151"/>
      <c r="D265" s="145" t="s">
        <v>159</v>
      </c>
      <c r="E265" s="152" t="s">
        <v>19</v>
      </c>
      <c r="F265" s="153" t="s">
        <v>341</v>
      </c>
      <c r="H265" s="154">
        <v>45.92</v>
      </c>
      <c r="I265" s="155"/>
      <c r="L265" s="151"/>
      <c r="M265" s="156"/>
      <c r="T265" s="157"/>
      <c r="AT265" s="152" t="s">
        <v>159</v>
      </c>
      <c r="AU265" s="152" t="s">
        <v>78</v>
      </c>
      <c r="AV265" s="13" t="s">
        <v>78</v>
      </c>
      <c r="AW265" s="13" t="s">
        <v>31</v>
      </c>
      <c r="AX265" s="13" t="s">
        <v>69</v>
      </c>
      <c r="AY265" s="152" t="s">
        <v>149</v>
      </c>
    </row>
    <row r="266" spans="2:65" s="13" customFormat="1" ht="10.199999999999999">
      <c r="B266" s="151"/>
      <c r="D266" s="145" t="s">
        <v>159</v>
      </c>
      <c r="E266" s="152" t="s">
        <v>19</v>
      </c>
      <c r="F266" s="153" t="s">
        <v>342</v>
      </c>
      <c r="H266" s="154">
        <v>12.96</v>
      </c>
      <c r="I266" s="155"/>
      <c r="L266" s="151"/>
      <c r="M266" s="156"/>
      <c r="T266" s="157"/>
      <c r="AT266" s="152" t="s">
        <v>159</v>
      </c>
      <c r="AU266" s="152" t="s">
        <v>78</v>
      </c>
      <c r="AV266" s="13" t="s">
        <v>78</v>
      </c>
      <c r="AW266" s="13" t="s">
        <v>31</v>
      </c>
      <c r="AX266" s="13" t="s">
        <v>69</v>
      </c>
      <c r="AY266" s="152" t="s">
        <v>149</v>
      </c>
    </row>
    <row r="267" spans="2:65" s="13" customFormat="1" ht="10.199999999999999">
      <c r="B267" s="151"/>
      <c r="D267" s="145" t="s">
        <v>159</v>
      </c>
      <c r="E267" s="152" t="s">
        <v>19</v>
      </c>
      <c r="F267" s="153" t="s">
        <v>343</v>
      </c>
      <c r="H267" s="154">
        <v>6.3</v>
      </c>
      <c r="I267" s="155"/>
      <c r="L267" s="151"/>
      <c r="M267" s="156"/>
      <c r="T267" s="157"/>
      <c r="AT267" s="152" t="s">
        <v>159</v>
      </c>
      <c r="AU267" s="152" t="s">
        <v>78</v>
      </c>
      <c r="AV267" s="13" t="s">
        <v>78</v>
      </c>
      <c r="AW267" s="13" t="s">
        <v>31</v>
      </c>
      <c r="AX267" s="13" t="s">
        <v>69</v>
      </c>
      <c r="AY267" s="152" t="s">
        <v>149</v>
      </c>
    </row>
    <row r="268" spans="2:65" s="13" customFormat="1" ht="10.199999999999999">
      <c r="B268" s="151"/>
      <c r="D268" s="145" t="s">
        <v>159</v>
      </c>
      <c r="E268" s="152" t="s">
        <v>19</v>
      </c>
      <c r="F268" s="153" t="s">
        <v>344</v>
      </c>
      <c r="H268" s="154">
        <v>25.36</v>
      </c>
      <c r="I268" s="155"/>
      <c r="L268" s="151"/>
      <c r="M268" s="156"/>
      <c r="T268" s="157"/>
      <c r="AT268" s="152" t="s">
        <v>159</v>
      </c>
      <c r="AU268" s="152" t="s">
        <v>78</v>
      </c>
      <c r="AV268" s="13" t="s">
        <v>78</v>
      </c>
      <c r="AW268" s="13" t="s">
        <v>31</v>
      </c>
      <c r="AX268" s="13" t="s">
        <v>69</v>
      </c>
      <c r="AY268" s="152" t="s">
        <v>149</v>
      </c>
    </row>
    <row r="269" spans="2:65" s="13" customFormat="1" ht="10.199999999999999">
      <c r="B269" s="151"/>
      <c r="D269" s="145" t="s">
        <v>159</v>
      </c>
      <c r="E269" s="152" t="s">
        <v>19</v>
      </c>
      <c r="F269" s="153" t="s">
        <v>345</v>
      </c>
      <c r="H269" s="154">
        <v>76.34</v>
      </c>
      <c r="I269" s="155"/>
      <c r="L269" s="151"/>
      <c r="M269" s="156"/>
      <c r="T269" s="157"/>
      <c r="AT269" s="152" t="s">
        <v>159</v>
      </c>
      <c r="AU269" s="152" t="s">
        <v>78</v>
      </c>
      <c r="AV269" s="13" t="s">
        <v>78</v>
      </c>
      <c r="AW269" s="13" t="s">
        <v>31</v>
      </c>
      <c r="AX269" s="13" t="s">
        <v>69</v>
      </c>
      <c r="AY269" s="152" t="s">
        <v>149</v>
      </c>
    </row>
    <row r="270" spans="2:65" s="13" customFormat="1" ht="10.199999999999999">
      <c r="B270" s="151"/>
      <c r="D270" s="145" t="s">
        <v>159</v>
      </c>
      <c r="E270" s="152" t="s">
        <v>19</v>
      </c>
      <c r="F270" s="153" t="s">
        <v>346</v>
      </c>
      <c r="H270" s="154">
        <v>4</v>
      </c>
      <c r="I270" s="155"/>
      <c r="L270" s="151"/>
      <c r="M270" s="156"/>
      <c r="T270" s="157"/>
      <c r="AT270" s="152" t="s">
        <v>159</v>
      </c>
      <c r="AU270" s="152" t="s">
        <v>78</v>
      </c>
      <c r="AV270" s="13" t="s">
        <v>78</v>
      </c>
      <c r="AW270" s="13" t="s">
        <v>31</v>
      </c>
      <c r="AX270" s="13" t="s">
        <v>69</v>
      </c>
      <c r="AY270" s="152" t="s">
        <v>149</v>
      </c>
    </row>
    <row r="271" spans="2:65" s="13" customFormat="1" ht="10.199999999999999">
      <c r="B271" s="151"/>
      <c r="D271" s="145" t="s">
        <v>159</v>
      </c>
      <c r="E271" s="152" t="s">
        <v>19</v>
      </c>
      <c r="F271" s="153" t="s">
        <v>347</v>
      </c>
      <c r="H271" s="154">
        <v>5.74</v>
      </c>
      <c r="I271" s="155"/>
      <c r="L271" s="151"/>
      <c r="M271" s="156"/>
      <c r="T271" s="157"/>
      <c r="AT271" s="152" t="s">
        <v>159</v>
      </c>
      <c r="AU271" s="152" t="s">
        <v>78</v>
      </c>
      <c r="AV271" s="13" t="s">
        <v>78</v>
      </c>
      <c r="AW271" s="13" t="s">
        <v>31</v>
      </c>
      <c r="AX271" s="13" t="s">
        <v>69</v>
      </c>
      <c r="AY271" s="152" t="s">
        <v>149</v>
      </c>
    </row>
    <row r="272" spans="2:65" s="14" customFormat="1" ht="10.199999999999999">
      <c r="B272" s="158"/>
      <c r="D272" s="145" t="s">
        <v>159</v>
      </c>
      <c r="E272" s="159" t="s">
        <v>19</v>
      </c>
      <c r="F272" s="160" t="s">
        <v>162</v>
      </c>
      <c r="H272" s="161">
        <v>183.62</v>
      </c>
      <c r="I272" s="162"/>
      <c r="L272" s="158"/>
      <c r="M272" s="163"/>
      <c r="T272" s="164"/>
      <c r="AT272" s="159" t="s">
        <v>159</v>
      </c>
      <c r="AU272" s="159" t="s">
        <v>78</v>
      </c>
      <c r="AV272" s="14" t="s">
        <v>84</v>
      </c>
      <c r="AW272" s="14" t="s">
        <v>31</v>
      </c>
      <c r="AX272" s="14" t="s">
        <v>74</v>
      </c>
      <c r="AY272" s="159" t="s">
        <v>149</v>
      </c>
    </row>
    <row r="273" spans="2:65" s="1" customFormat="1" ht="24.15" customHeight="1">
      <c r="B273" s="32"/>
      <c r="C273" s="165" t="s">
        <v>262</v>
      </c>
      <c r="D273" s="165" t="s">
        <v>318</v>
      </c>
      <c r="E273" s="166" t="s">
        <v>348</v>
      </c>
      <c r="F273" s="167" t="s">
        <v>349</v>
      </c>
      <c r="G273" s="168" t="s">
        <v>190</v>
      </c>
      <c r="H273" s="169">
        <v>50.496000000000002</v>
      </c>
      <c r="I273" s="170"/>
      <c r="J273" s="171">
        <f>ROUND(I273*H273,2)</f>
        <v>0</v>
      </c>
      <c r="K273" s="167" t="s">
        <v>155</v>
      </c>
      <c r="L273" s="172"/>
      <c r="M273" s="173" t="s">
        <v>19</v>
      </c>
      <c r="N273" s="174" t="s">
        <v>40</v>
      </c>
      <c r="P273" s="136">
        <f>O273*H273</f>
        <v>0</v>
      </c>
      <c r="Q273" s="136">
        <v>8.9999999999999998E-4</v>
      </c>
      <c r="R273" s="136">
        <f>Q273*H273</f>
        <v>4.5446399999999998E-2</v>
      </c>
      <c r="S273" s="136">
        <v>0</v>
      </c>
      <c r="T273" s="137">
        <f>S273*H273</f>
        <v>0</v>
      </c>
      <c r="AR273" s="138" t="s">
        <v>96</v>
      </c>
      <c r="AT273" s="138" t="s">
        <v>318</v>
      </c>
      <c r="AU273" s="138" t="s">
        <v>78</v>
      </c>
      <c r="AY273" s="17" t="s">
        <v>149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74</v>
      </c>
      <c r="BK273" s="139">
        <f>ROUND(I273*H273,2)</f>
        <v>0</v>
      </c>
      <c r="BL273" s="17" t="s">
        <v>84</v>
      </c>
      <c r="BM273" s="138" t="s">
        <v>350</v>
      </c>
    </row>
    <row r="274" spans="2:65" s="12" customFormat="1" ht="10.199999999999999">
      <c r="B274" s="144"/>
      <c r="D274" s="145" t="s">
        <v>159</v>
      </c>
      <c r="E274" s="146" t="s">
        <v>19</v>
      </c>
      <c r="F274" s="147" t="s">
        <v>322</v>
      </c>
      <c r="H274" s="146" t="s">
        <v>19</v>
      </c>
      <c r="I274" s="148"/>
      <c r="L274" s="144"/>
      <c r="M274" s="149"/>
      <c r="T274" s="150"/>
      <c r="AT274" s="146" t="s">
        <v>159</v>
      </c>
      <c r="AU274" s="146" t="s">
        <v>78</v>
      </c>
      <c r="AV274" s="12" t="s">
        <v>74</v>
      </c>
      <c r="AW274" s="12" t="s">
        <v>31</v>
      </c>
      <c r="AX274" s="12" t="s">
        <v>69</v>
      </c>
      <c r="AY274" s="146" t="s">
        <v>149</v>
      </c>
    </row>
    <row r="275" spans="2:65" s="13" customFormat="1" ht="10.199999999999999">
      <c r="B275" s="151"/>
      <c r="D275" s="145" t="s">
        <v>159</v>
      </c>
      <c r="E275" s="152" t="s">
        <v>19</v>
      </c>
      <c r="F275" s="153" t="s">
        <v>351</v>
      </c>
      <c r="H275" s="154">
        <v>50.496000000000002</v>
      </c>
      <c r="I275" s="155"/>
      <c r="L275" s="151"/>
      <c r="M275" s="156"/>
      <c r="T275" s="157"/>
      <c r="AT275" s="152" t="s">
        <v>159</v>
      </c>
      <c r="AU275" s="152" t="s">
        <v>78</v>
      </c>
      <c r="AV275" s="13" t="s">
        <v>78</v>
      </c>
      <c r="AW275" s="13" t="s">
        <v>31</v>
      </c>
      <c r="AX275" s="13" t="s">
        <v>69</v>
      </c>
      <c r="AY275" s="152" t="s">
        <v>149</v>
      </c>
    </row>
    <row r="276" spans="2:65" s="14" customFormat="1" ht="10.199999999999999">
      <c r="B276" s="158"/>
      <c r="D276" s="145" t="s">
        <v>159</v>
      </c>
      <c r="E276" s="159" t="s">
        <v>19</v>
      </c>
      <c r="F276" s="160" t="s">
        <v>162</v>
      </c>
      <c r="H276" s="161">
        <v>50.496000000000002</v>
      </c>
      <c r="I276" s="162"/>
      <c r="L276" s="158"/>
      <c r="M276" s="163"/>
      <c r="T276" s="164"/>
      <c r="AT276" s="159" t="s">
        <v>159</v>
      </c>
      <c r="AU276" s="159" t="s">
        <v>78</v>
      </c>
      <c r="AV276" s="14" t="s">
        <v>84</v>
      </c>
      <c r="AW276" s="14" t="s">
        <v>31</v>
      </c>
      <c r="AX276" s="14" t="s">
        <v>74</v>
      </c>
      <c r="AY276" s="159" t="s">
        <v>149</v>
      </c>
    </row>
    <row r="277" spans="2:65" s="1" customFormat="1" ht="55.5" customHeight="1">
      <c r="B277" s="32"/>
      <c r="C277" s="127" t="s">
        <v>352</v>
      </c>
      <c r="D277" s="127" t="s">
        <v>151</v>
      </c>
      <c r="E277" s="128" t="s">
        <v>353</v>
      </c>
      <c r="F277" s="129" t="s">
        <v>354</v>
      </c>
      <c r="G277" s="130" t="s">
        <v>190</v>
      </c>
      <c r="H277" s="131">
        <v>285.38099999999997</v>
      </c>
      <c r="I277" s="132"/>
      <c r="J277" s="133">
        <f>ROUND(I277*H277,2)</f>
        <v>0</v>
      </c>
      <c r="K277" s="129" t="s">
        <v>155</v>
      </c>
      <c r="L277" s="32"/>
      <c r="M277" s="134" t="s">
        <v>19</v>
      </c>
      <c r="N277" s="135" t="s">
        <v>40</v>
      </c>
      <c r="P277" s="136">
        <f>O277*H277</f>
        <v>0</v>
      </c>
      <c r="Q277" s="136">
        <v>8.0000000000000007E-5</v>
      </c>
      <c r="R277" s="136">
        <f>Q277*H277</f>
        <v>2.283048E-2</v>
      </c>
      <c r="S277" s="136">
        <v>0</v>
      </c>
      <c r="T277" s="137">
        <f>S277*H277</f>
        <v>0</v>
      </c>
      <c r="AR277" s="138" t="s">
        <v>84</v>
      </c>
      <c r="AT277" s="138" t="s">
        <v>151</v>
      </c>
      <c r="AU277" s="138" t="s">
        <v>78</v>
      </c>
      <c r="AY277" s="17" t="s">
        <v>149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7" t="s">
        <v>74</v>
      </c>
      <c r="BK277" s="139">
        <f>ROUND(I277*H277,2)</f>
        <v>0</v>
      </c>
      <c r="BL277" s="17" t="s">
        <v>84</v>
      </c>
      <c r="BM277" s="138" t="s">
        <v>355</v>
      </c>
    </row>
    <row r="278" spans="2:65" s="1" customFormat="1" ht="10.199999999999999">
      <c r="B278" s="32"/>
      <c r="D278" s="140" t="s">
        <v>157</v>
      </c>
      <c r="F278" s="141" t="s">
        <v>356</v>
      </c>
      <c r="I278" s="142"/>
      <c r="L278" s="32"/>
      <c r="M278" s="143"/>
      <c r="T278" s="53"/>
      <c r="AT278" s="17" t="s">
        <v>157</v>
      </c>
      <c r="AU278" s="17" t="s">
        <v>78</v>
      </c>
    </row>
    <row r="279" spans="2:65" s="12" customFormat="1" ht="10.199999999999999">
      <c r="B279" s="144"/>
      <c r="D279" s="145" t="s">
        <v>159</v>
      </c>
      <c r="E279" s="146" t="s">
        <v>19</v>
      </c>
      <c r="F279" s="147" t="s">
        <v>357</v>
      </c>
      <c r="H279" s="146" t="s">
        <v>19</v>
      </c>
      <c r="I279" s="148"/>
      <c r="L279" s="144"/>
      <c r="M279" s="149"/>
      <c r="T279" s="150"/>
      <c r="AT279" s="146" t="s">
        <v>159</v>
      </c>
      <c r="AU279" s="146" t="s">
        <v>78</v>
      </c>
      <c r="AV279" s="12" t="s">
        <v>74</v>
      </c>
      <c r="AW279" s="12" t="s">
        <v>31</v>
      </c>
      <c r="AX279" s="12" t="s">
        <v>69</v>
      </c>
      <c r="AY279" s="146" t="s">
        <v>149</v>
      </c>
    </row>
    <row r="280" spans="2:65" s="13" customFormat="1" ht="10.199999999999999">
      <c r="B280" s="151"/>
      <c r="D280" s="145" t="s">
        <v>159</v>
      </c>
      <c r="E280" s="152" t="s">
        <v>19</v>
      </c>
      <c r="F280" s="153" t="s">
        <v>358</v>
      </c>
      <c r="H280" s="154">
        <v>285.38099999999997</v>
      </c>
      <c r="I280" s="155"/>
      <c r="L280" s="151"/>
      <c r="M280" s="156"/>
      <c r="T280" s="157"/>
      <c r="AT280" s="152" t="s">
        <v>159</v>
      </c>
      <c r="AU280" s="152" t="s">
        <v>78</v>
      </c>
      <c r="AV280" s="13" t="s">
        <v>78</v>
      </c>
      <c r="AW280" s="13" t="s">
        <v>31</v>
      </c>
      <c r="AX280" s="13" t="s">
        <v>69</v>
      </c>
      <c r="AY280" s="152" t="s">
        <v>149</v>
      </c>
    </row>
    <row r="281" spans="2:65" s="14" customFormat="1" ht="10.199999999999999">
      <c r="B281" s="158"/>
      <c r="D281" s="145" t="s">
        <v>159</v>
      </c>
      <c r="E281" s="159" t="s">
        <v>19</v>
      </c>
      <c r="F281" s="160" t="s">
        <v>162</v>
      </c>
      <c r="H281" s="161">
        <v>285.38099999999997</v>
      </c>
      <c r="I281" s="162"/>
      <c r="L281" s="158"/>
      <c r="M281" s="163"/>
      <c r="T281" s="164"/>
      <c r="AT281" s="159" t="s">
        <v>159</v>
      </c>
      <c r="AU281" s="159" t="s">
        <v>78</v>
      </c>
      <c r="AV281" s="14" t="s">
        <v>84</v>
      </c>
      <c r="AW281" s="14" t="s">
        <v>31</v>
      </c>
      <c r="AX281" s="14" t="s">
        <v>74</v>
      </c>
      <c r="AY281" s="159" t="s">
        <v>149</v>
      </c>
    </row>
    <row r="282" spans="2:65" s="1" customFormat="1" ht="24.15" customHeight="1">
      <c r="B282" s="32"/>
      <c r="C282" s="127" t="s">
        <v>267</v>
      </c>
      <c r="D282" s="127" t="s">
        <v>151</v>
      </c>
      <c r="E282" s="128" t="s">
        <v>359</v>
      </c>
      <c r="F282" s="129" t="s">
        <v>360</v>
      </c>
      <c r="G282" s="130" t="s">
        <v>202</v>
      </c>
      <c r="H282" s="131">
        <v>619.67999999999995</v>
      </c>
      <c r="I282" s="132"/>
      <c r="J282" s="133">
        <f>ROUND(I282*H282,2)</f>
        <v>0</v>
      </c>
      <c r="K282" s="129" t="s">
        <v>155</v>
      </c>
      <c r="L282" s="32"/>
      <c r="M282" s="134" t="s">
        <v>19</v>
      </c>
      <c r="N282" s="135" t="s">
        <v>40</v>
      </c>
      <c r="P282" s="136">
        <f>O282*H282</f>
        <v>0</v>
      </c>
      <c r="Q282" s="136">
        <v>0</v>
      </c>
      <c r="R282" s="136">
        <f>Q282*H282</f>
        <v>0</v>
      </c>
      <c r="S282" s="136">
        <v>0</v>
      </c>
      <c r="T282" s="137">
        <f>S282*H282</f>
        <v>0</v>
      </c>
      <c r="AR282" s="138" t="s">
        <v>84</v>
      </c>
      <c r="AT282" s="138" t="s">
        <v>151</v>
      </c>
      <c r="AU282" s="138" t="s">
        <v>78</v>
      </c>
      <c r="AY282" s="17" t="s">
        <v>149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7" t="s">
        <v>74</v>
      </c>
      <c r="BK282" s="139">
        <f>ROUND(I282*H282,2)</f>
        <v>0</v>
      </c>
      <c r="BL282" s="17" t="s">
        <v>84</v>
      </c>
      <c r="BM282" s="138" t="s">
        <v>361</v>
      </c>
    </row>
    <row r="283" spans="2:65" s="1" customFormat="1" ht="10.199999999999999">
      <c r="B283" s="32"/>
      <c r="D283" s="140" t="s">
        <v>157</v>
      </c>
      <c r="F283" s="141" t="s">
        <v>362</v>
      </c>
      <c r="I283" s="142"/>
      <c r="L283" s="32"/>
      <c r="M283" s="143"/>
      <c r="T283" s="53"/>
      <c r="AT283" s="17" t="s">
        <v>157</v>
      </c>
      <c r="AU283" s="17" t="s">
        <v>78</v>
      </c>
    </row>
    <row r="284" spans="2:65" s="12" customFormat="1" ht="10.199999999999999">
      <c r="B284" s="144"/>
      <c r="D284" s="145" t="s">
        <v>159</v>
      </c>
      <c r="E284" s="146" t="s">
        <v>19</v>
      </c>
      <c r="F284" s="147" t="s">
        <v>363</v>
      </c>
      <c r="H284" s="146" t="s">
        <v>19</v>
      </c>
      <c r="I284" s="148"/>
      <c r="L284" s="144"/>
      <c r="M284" s="149"/>
      <c r="T284" s="150"/>
      <c r="AT284" s="146" t="s">
        <v>159</v>
      </c>
      <c r="AU284" s="146" t="s">
        <v>78</v>
      </c>
      <c r="AV284" s="12" t="s">
        <v>74</v>
      </c>
      <c r="AW284" s="12" t="s">
        <v>31</v>
      </c>
      <c r="AX284" s="12" t="s">
        <v>69</v>
      </c>
      <c r="AY284" s="146" t="s">
        <v>149</v>
      </c>
    </row>
    <row r="285" spans="2:65" s="13" customFormat="1" ht="10.199999999999999">
      <c r="B285" s="151"/>
      <c r="D285" s="145" t="s">
        <v>159</v>
      </c>
      <c r="E285" s="152" t="s">
        <v>19</v>
      </c>
      <c r="F285" s="153" t="s">
        <v>364</v>
      </c>
      <c r="H285" s="154">
        <v>185</v>
      </c>
      <c r="I285" s="155"/>
      <c r="L285" s="151"/>
      <c r="M285" s="156"/>
      <c r="T285" s="157"/>
      <c r="AT285" s="152" t="s">
        <v>159</v>
      </c>
      <c r="AU285" s="152" t="s">
        <v>78</v>
      </c>
      <c r="AV285" s="13" t="s">
        <v>78</v>
      </c>
      <c r="AW285" s="13" t="s">
        <v>31</v>
      </c>
      <c r="AX285" s="13" t="s">
        <v>69</v>
      </c>
      <c r="AY285" s="152" t="s">
        <v>149</v>
      </c>
    </row>
    <row r="286" spans="2:65" s="12" customFormat="1" ht="10.199999999999999">
      <c r="B286" s="144"/>
      <c r="D286" s="145" t="s">
        <v>159</v>
      </c>
      <c r="E286" s="146" t="s">
        <v>19</v>
      </c>
      <c r="F286" s="147" t="s">
        <v>365</v>
      </c>
      <c r="H286" s="146" t="s">
        <v>19</v>
      </c>
      <c r="I286" s="148"/>
      <c r="L286" s="144"/>
      <c r="M286" s="149"/>
      <c r="T286" s="150"/>
      <c r="AT286" s="146" t="s">
        <v>159</v>
      </c>
      <c r="AU286" s="146" t="s">
        <v>78</v>
      </c>
      <c r="AV286" s="12" t="s">
        <v>74</v>
      </c>
      <c r="AW286" s="12" t="s">
        <v>31</v>
      </c>
      <c r="AX286" s="12" t="s">
        <v>69</v>
      </c>
      <c r="AY286" s="146" t="s">
        <v>149</v>
      </c>
    </row>
    <row r="287" spans="2:65" s="13" customFormat="1" ht="20.399999999999999">
      <c r="B287" s="151"/>
      <c r="D287" s="145" t="s">
        <v>159</v>
      </c>
      <c r="E287" s="152" t="s">
        <v>19</v>
      </c>
      <c r="F287" s="153" t="s">
        <v>366</v>
      </c>
      <c r="H287" s="154">
        <v>342.26</v>
      </c>
      <c r="I287" s="155"/>
      <c r="L287" s="151"/>
      <c r="M287" s="156"/>
      <c r="T287" s="157"/>
      <c r="AT287" s="152" t="s">
        <v>159</v>
      </c>
      <c r="AU287" s="152" t="s">
        <v>78</v>
      </c>
      <c r="AV287" s="13" t="s">
        <v>78</v>
      </c>
      <c r="AW287" s="13" t="s">
        <v>31</v>
      </c>
      <c r="AX287" s="13" t="s">
        <v>69</v>
      </c>
      <c r="AY287" s="152" t="s">
        <v>149</v>
      </c>
    </row>
    <row r="288" spans="2:65" s="12" customFormat="1" ht="10.199999999999999">
      <c r="B288" s="144"/>
      <c r="D288" s="145" t="s">
        <v>159</v>
      </c>
      <c r="E288" s="146" t="s">
        <v>19</v>
      </c>
      <c r="F288" s="147" t="s">
        <v>367</v>
      </c>
      <c r="H288" s="146" t="s">
        <v>19</v>
      </c>
      <c r="I288" s="148"/>
      <c r="L288" s="144"/>
      <c r="M288" s="149"/>
      <c r="T288" s="150"/>
      <c r="AT288" s="146" t="s">
        <v>159</v>
      </c>
      <c r="AU288" s="146" t="s">
        <v>78</v>
      </c>
      <c r="AV288" s="12" t="s">
        <v>74</v>
      </c>
      <c r="AW288" s="12" t="s">
        <v>31</v>
      </c>
      <c r="AX288" s="12" t="s">
        <v>69</v>
      </c>
      <c r="AY288" s="146" t="s">
        <v>149</v>
      </c>
    </row>
    <row r="289" spans="2:65" s="13" customFormat="1" ht="10.199999999999999">
      <c r="B289" s="151"/>
      <c r="D289" s="145" t="s">
        <v>159</v>
      </c>
      <c r="E289" s="152" t="s">
        <v>19</v>
      </c>
      <c r="F289" s="153" t="s">
        <v>368</v>
      </c>
      <c r="H289" s="154">
        <v>40.659999999999997</v>
      </c>
      <c r="I289" s="155"/>
      <c r="L289" s="151"/>
      <c r="M289" s="156"/>
      <c r="T289" s="157"/>
      <c r="AT289" s="152" t="s">
        <v>159</v>
      </c>
      <c r="AU289" s="152" t="s">
        <v>78</v>
      </c>
      <c r="AV289" s="13" t="s">
        <v>78</v>
      </c>
      <c r="AW289" s="13" t="s">
        <v>31</v>
      </c>
      <c r="AX289" s="13" t="s">
        <v>69</v>
      </c>
      <c r="AY289" s="152" t="s">
        <v>149</v>
      </c>
    </row>
    <row r="290" spans="2:65" s="12" customFormat="1" ht="10.199999999999999">
      <c r="B290" s="144"/>
      <c r="D290" s="145" t="s">
        <v>159</v>
      </c>
      <c r="E290" s="146" t="s">
        <v>19</v>
      </c>
      <c r="F290" s="147" t="s">
        <v>369</v>
      </c>
      <c r="H290" s="146" t="s">
        <v>19</v>
      </c>
      <c r="I290" s="148"/>
      <c r="L290" s="144"/>
      <c r="M290" s="149"/>
      <c r="T290" s="150"/>
      <c r="AT290" s="146" t="s">
        <v>159</v>
      </c>
      <c r="AU290" s="146" t="s">
        <v>78</v>
      </c>
      <c r="AV290" s="12" t="s">
        <v>74</v>
      </c>
      <c r="AW290" s="12" t="s">
        <v>31</v>
      </c>
      <c r="AX290" s="12" t="s">
        <v>69</v>
      </c>
      <c r="AY290" s="146" t="s">
        <v>149</v>
      </c>
    </row>
    <row r="291" spans="2:65" s="13" customFormat="1" ht="10.199999999999999">
      <c r="B291" s="151"/>
      <c r="D291" s="145" t="s">
        <v>159</v>
      </c>
      <c r="E291" s="152" t="s">
        <v>19</v>
      </c>
      <c r="F291" s="153" t="s">
        <v>370</v>
      </c>
      <c r="H291" s="154">
        <v>41.76</v>
      </c>
      <c r="I291" s="155"/>
      <c r="L291" s="151"/>
      <c r="M291" s="156"/>
      <c r="T291" s="157"/>
      <c r="AT291" s="152" t="s">
        <v>159</v>
      </c>
      <c r="AU291" s="152" t="s">
        <v>78</v>
      </c>
      <c r="AV291" s="13" t="s">
        <v>78</v>
      </c>
      <c r="AW291" s="13" t="s">
        <v>31</v>
      </c>
      <c r="AX291" s="13" t="s">
        <v>69</v>
      </c>
      <c r="AY291" s="152" t="s">
        <v>149</v>
      </c>
    </row>
    <row r="292" spans="2:65" s="12" customFormat="1" ht="10.199999999999999">
      <c r="B292" s="144"/>
      <c r="D292" s="145" t="s">
        <v>159</v>
      </c>
      <c r="E292" s="146" t="s">
        <v>19</v>
      </c>
      <c r="F292" s="147" t="s">
        <v>371</v>
      </c>
      <c r="H292" s="146" t="s">
        <v>19</v>
      </c>
      <c r="I292" s="148"/>
      <c r="L292" s="144"/>
      <c r="M292" s="149"/>
      <c r="T292" s="150"/>
      <c r="AT292" s="146" t="s">
        <v>159</v>
      </c>
      <c r="AU292" s="146" t="s">
        <v>78</v>
      </c>
      <c r="AV292" s="12" t="s">
        <v>74</v>
      </c>
      <c r="AW292" s="12" t="s">
        <v>31</v>
      </c>
      <c r="AX292" s="12" t="s">
        <v>69</v>
      </c>
      <c r="AY292" s="146" t="s">
        <v>149</v>
      </c>
    </row>
    <row r="293" spans="2:65" s="13" customFormat="1" ht="10.199999999999999">
      <c r="B293" s="151"/>
      <c r="D293" s="145" t="s">
        <v>159</v>
      </c>
      <c r="E293" s="152" t="s">
        <v>19</v>
      </c>
      <c r="F293" s="153" t="s">
        <v>372</v>
      </c>
      <c r="H293" s="154">
        <v>10</v>
      </c>
      <c r="I293" s="155"/>
      <c r="L293" s="151"/>
      <c r="M293" s="156"/>
      <c r="T293" s="157"/>
      <c r="AT293" s="152" t="s">
        <v>159</v>
      </c>
      <c r="AU293" s="152" t="s">
        <v>78</v>
      </c>
      <c r="AV293" s="13" t="s">
        <v>78</v>
      </c>
      <c r="AW293" s="13" t="s">
        <v>31</v>
      </c>
      <c r="AX293" s="13" t="s">
        <v>69</v>
      </c>
      <c r="AY293" s="152" t="s">
        <v>149</v>
      </c>
    </row>
    <row r="294" spans="2:65" s="14" customFormat="1" ht="10.199999999999999">
      <c r="B294" s="158"/>
      <c r="D294" s="145" t="s">
        <v>159</v>
      </c>
      <c r="E294" s="159" t="s">
        <v>19</v>
      </c>
      <c r="F294" s="160" t="s">
        <v>162</v>
      </c>
      <c r="H294" s="161">
        <v>619.67999999999995</v>
      </c>
      <c r="I294" s="162"/>
      <c r="L294" s="158"/>
      <c r="M294" s="163"/>
      <c r="T294" s="164"/>
      <c r="AT294" s="159" t="s">
        <v>159</v>
      </c>
      <c r="AU294" s="159" t="s">
        <v>78</v>
      </c>
      <c r="AV294" s="14" t="s">
        <v>84</v>
      </c>
      <c r="AW294" s="14" t="s">
        <v>31</v>
      </c>
      <c r="AX294" s="14" t="s">
        <v>74</v>
      </c>
      <c r="AY294" s="159" t="s">
        <v>149</v>
      </c>
    </row>
    <row r="295" spans="2:65" s="1" customFormat="1" ht="24.15" customHeight="1">
      <c r="B295" s="32"/>
      <c r="C295" s="165" t="s">
        <v>373</v>
      </c>
      <c r="D295" s="165" t="s">
        <v>318</v>
      </c>
      <c r="E295" s="166" t="s">
        <v>374</v>
      </c>
      <c r="F295" s="167" t="s">
        <v>375</v>
      </c>
      <c r="G295" s="168" t="s">
        <v>202</v>
      </c>
      <c r="H295" s="169">
        <v>203.5</v>
      </c>
      <c r="I295" s="170"/>
      <c r="J295" s="171">
        <f>ROUND(I295*H295,2)</f>
        <v>0</v>
      </c>
      <c r="K295" s="167" t="s">
        <v>155</v>
      </c>
      <c r="L295" s="172"/>
      <c r="M295" s="173" t="s">
        <v>19</v>
      </c>
      <c r="N295" s="174" t="s">
        <v>40</v>
      </c>
      <c r="P295" s="136">
        <f>O295*H295</f>
        <v>0</v>
      </c>
      <c r="Q295" s="136">
        <v>4.0000000000000003E-5</v>
      </c>
      <c r="R295" s="136">
        <f>Q295*H295</f>
        <v>8.1400000000000014E-3</v>
      </c>
      <c r="S295" s="136">
        <v>0</v>
      </c>
      <c r="T295" s="137">
        <f>S295*H295</f>
        <v>0</v>
      </c>
      <c r="AR295" s="138" t="s">
        <v>96</v>
      </c>
      <c r="AT295" s="138" t="s">
        <v>318</v>
      </c>
      <c r="AU295" s="138" t="s">
        <v>78</v>
      </c>
      <c r="AY295" s="17" t="s">
        <v>149</v>
      </c>
      <c r="BE295" s="139">
        <f>IF(N295="základní",J295,0)</f>
        <v>0</v>
      </c>
      <c r="BF295" s="139">
        <f>IF(N295="snížená",J295,0)</f>
        <v>0</v>
      </c>
      <c r="BG295" s="139">
        <f>IF(N295="zákl. přenesená",J295,0)</f>
        <v>0</v>
      </c>
      <c r="BH295" s="139">
        <f>IF(N295="sníž. přenesená",J295,0)</f>
        <v>0</v>
      </c>
      <c r="BI295" s="139">
        <f>IF(N295="nulová",J295,0)</f>
        <v>0</v>
      </c>
      <c r="BJ295" s="17" t="s">
        <v>74</v>
      </c>
      <c r="BK295" s="139">
        <f>ROUND(I295*H295,2)</f>
        <v>0</v>
      </c>
      <c r="BL295" s="17" t="s">
        <v>84</v>
      </c>
      <c r="BM295" s="138" t="s">
        <v>376</v>
      </c>
    </row>
    <row r="296" spans="2:65" s="13" customFormat="1" ht="10.199999999999999">
      <c r="B296" s="151"/>
      <c r="D296" s="145" t="s">
        <v>159</v>
      </c>
      <c r="E296" s="152" t="s">
        <v>19</v>
      </c>
      <c r="F296" s="153" t="s">
        <v>377</v>
      </c>
      <c r="H296" s="154">
        <v>203.5</v>
      </c>
      <c r="I296" s="155"/>
      <c r="L296" s="151"/>
      <c r="M296" s="156"/>
      <c r="T296" s="157"/>
      <c r="AT296" s="152" t="s">
        <v>159</v>
      </c>
      <c r="AU296" s="152" t="s">
        <v>78</v>
      </c>
      <c r="AV296" s="13" t="s">
        <v>78</v>
      </c>
      <c r="AW296" s="13" t="s">
        <v>31</v>
      </c>
      <c r="AX296" s="13" t="s">
        <v>69</v>
      </c>
      <c r="AY296" s="152" t="s">
        <v>149</v>
      </c>
    </row>
    <row r="297" spans="2:65" s="14" customFormat="1" ht="10.199999999999999">
      <c r="B297" s="158"/>
      <c r="D297" s="145" t="s">
        <v>159</v>
      </c>
      <c r="E297" s="159" t="s">
        <v>19</v>
      </c>
      <c r="F297" s="160" t="s">
        <v>162</v>
      </c>
      <c r="H297" s="161">
        <v>203.5</v>
      </c>
      <c r="I297" s="162"/>
      <c r="L297" s="158"/>
      <c r="M297" s="163"/>
      <c r="T297" s="164"/>
      <c r="AT297" s="159" t="s">
        <v>159</v>
      </c>
      <c r="AU297" s="159" t="s">
        <v>78</v>
      </c>
      <c r="AV297" s="14" t="s">
        <v>84</v>
      </c>
      <c r="AW297" s="14" t="s">
        <v>31</v>
      </c>
      <c r="AX297" s="14" t="s">
        <v>74</v>
      </c>
      <c r="AY297" s="159" t="s">
        <v>149</v>
      </c>
    </row>
    <row r="298" spans="2:65" s="1" customFormat="1" ht="21.75" customHeight="1">
      <c r="B298" s="32"/>
      <c r="C298" s="165" t="s">
        <v>271</v>
      </c>
      <c r="D298" s="165" t="s">
        <v>318</v>
      </c>
      <c r="E298" s="166" t="s">
        <v>378</v>
      </c>
      <c r="F298" s="167" t="s">
        <v>379</v>
      </c>
      <c r="G298" s="168" t="s">
        <v>202</v>
      </c>
      <c r="H298" s="169">
        <v>377.3</v>
      </c>
      <c r="I298" s="170"/>
      <c r="J298" s="171">
        <f>ROUND(I298*H298,2)</f>
        <v>0</v>
      </c>
      <c r="K298" s="167" t="s">
        <v>155</v>
      </c>
      <c r="L298" s="172"/>
      <c r="M298" s="173" t="s">
        <v>19</v>
      </c>
      <c r="N298" s="174" t="s">
        <v>40</v>
      </c>
      <c r="P298" s="136">
        <f>O298*H298</f>
        <v>0</v>
      </c>
      <c r="Q298" s="136">
        <v>1.1E-4</v>
      </c>
      <c r="R298" s="136">
        <f>Q298*H298</f>
        <v>4.1503000000000005E-2</v>
      </c>
      <c r="S298" s="136">
        <v>0</v>
      </c>
      <c r="T298" s="137">
        <f>S298*H298</f>
        <v>0</v>
      </c>
      <c r="AR298" s="138" t="s">
        <v>96</v>
      </c>
      <c r="AT298" s="138" t="s">
        <v>318</v>
      </c>
      <c r="AU298" s="138" t="s">
        <v>78</v>
      </c>
      <c r="AY298" s="17" t="s">
        <v>149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7" t="s">
        <v>74</v>
      </c>
      <c r="BK298" s="139">
        <f>ROUND(I298*H298,2)</f>
        <v>0</v>
      </c>
      <c r="BL298" s="17" t="s">
        <v>84</v>
      </c>
      <c r="BM298" s="138" t="s">
        <v>380</v>
      </c>
    </row>
    <row r="299" spans="2:65" s="13" customFormat="1" ht="10.199999999999999">
      <c r="B299" s="151"/>
      <c r="D299" s="145" t="s">
        <v>159</v>
      </c>
      <c r="E299" s="152" t="s">
        <v>19</v>
      </c>
      <c r="F299" s="153" t="s">
        <v>381</v>
      </c>
      <c r="H299" s="154">
        <v>377.3</v>
      </c>
      <c r="I299" s="155"/>
      <c r="L299" s="151"/>
      <c r="M299" s="156"/>
      <c r="T299" s="157"/>
      <c r="AT299" s="152" t="s">
        <v>159</v>
      </c>
      <c r="AU299" s="152" t="s">
        <v>78</v>
      </c>
      <c r="AV299" s="13" t="s">
        <v>78</v>
      </c>
      <c r="AW299" s="13" t="s">
        <v>31</v>
      </c>
      <c r="AX299" s="13" t="s">
        <v>69</v>
      </c>
      <c r="AY299" s="152" t="s">
        <v>149</v>
      </c>
    </row>
    <row r="300" spans="2:65" s="14" customFormat="1" ht="10.199999999999999">
      <c r="B300" s="158"/>
      <c r="D300" s="145" t="s">
        <v>159</v>
      </c>
      <c r="E300" s="159" t="s">
        <v>19</v>
      </c>
      <c r="F300" s="160" t="s">
        <v>162</v>
      </c>
      <c r="H300" s="161">
        <v>377.3</v>
      </c>
      <c r="I300" s="162"/>
      <c r="L300" s="158"/>
      <c r="M300" s="163"/>
      <c r="T300" s="164"/>
      <c r="AT300" s="159" t="s">
        <v>159</v>
      </c>
      <c r="AU300" s="159" t="s">
        <v>78</v>
      </c>
      <c r="AV300" s="14" t="s">
        <v>84</v>
      </c>
      <c r="AW300" s="14" t="s">
        <v>31</v>
      </c>
      <c r="AX300" s="14" t="s">
        <v>74</v>
      </c>
      <c r="AY300" s="159" t="s">
        <v>149</v>
      </c>
    </row>
    <row r="301" spans="2:65" s="1" customFormat="1" ht="24.15" customHeight="1">
      <c r="B301" s="32"/>
      <c r="C301" s="165" t="s">
        <v>382</v>
      </c>
      <c r="D301" s="165" t="s">
        <v>318</v>
      </c>
      <c r="E301" s="166" t="s">
        <v>383</v>
      </c>
      <c r="F301" s="167" t="s">
        <v>384</v>
      </c>
      <c r="G301" s="168" t="s">
        <v>202</v>
      </c>
      <c r="H301" s="169">
        <v>45.1</v>
      </c>
      <c r="I301" s="170"/>
      <c r="J301" s="171">
        <f>ROUND(I301*H301,2)</f>
        <v>0</v>
      </c>
      <c r="K301" s="167" t="s">
        <v>155</v>
      </c>
      <c r="L301" s="172"/>
      <c r="M301" s="173" t="s">
        <v>19</v>
      </c>
      <c r="N301" s="174" t="s">
        <v>40</v>
      </c>
      <c r="P301" s="136">
        <f>O301*H301</f>
        <v>0</v>
      </c>
      <c r="Q301" s="136">
        <v>2.0000000000000001E-4</v>
      </c>
      <c r="R301" s="136">
        <f>Q301*H301</f>
        <v>9.0200000000000002E-3</v>
      </c>
      <c r="S301" s="136">
        <v>0</v>
      </c>
      <c r="T301" s="137">
        <f>S301*H301</f>
        <v>0</v>
      </c>
      <c r="AR301" s="138" t="s">
        <v>96</v>
      </c>
      <c r="AT301" s="138" t="s">
        <v>318</v>
      </c>
      <c r="AU301" s="138" t="s">
        <v>78</v>
      </c>
      <c r="AY301" s="17" t="s">
        <v>149</v>
      </c>
      <c r="BE301" s="139">
        <f>IF(N301="základní",J301,0)</f>
        <v>0</v>
      </c>
      <c r="BF301" s="139">
        <f>IF(N301="snížená",J301,0)</f>
        <v>0</v>
      </c>
      <c r="BG301" s="139">
        <f>IF(N301="zákl. přenesená",J301,0)</f>
        <v>0</v>
      </c>
      <c r="BH301" s="139">
        <f>IF(N301="sníž. přenesená",J301,0)</f>
        <v>0</v>
      </c>
      <c r="BI301" s="139">
        <f>IF(N301="nulová",J301,0)</f>
        <v>0</v>
      </c>
      <c r="BJ301" s="17" t="s">
        <v>74</v>
      </c>
      <c r="BK301" s="139">
        <f>ROUND(I301*H301,2)</f>
        <v>0</v>
      </c>
      <c r="BL301" s="17" t="s">
        <v>84</v>
      </c>
      <c r="BM301" s="138" t="s">
        <v>385</v>
      </c>
    </row>
    <row r="302" spans="2:65" s="13" customFormat="1" ht="10.199999999999999">
      <c r="B302" s="151"/>
      <c r="D302" s="145" t="s">
        <v>159</v>
      </c>
      <c r="E302" s="152" t="s">
        <v>19</v>
      </c>
      <c r="F302" s="153" t="s">
        <v>386</v>
      </c>
      <c r="H302" s="154">
        <v>45.1</v>
      </c>
      <c r="I302" s="155"/>
      <c r="L302" s="151"/>
      <c r="M302" s="156"/>
      <c r="T302" s="157"/>
      <c r="AT302" s="152" t="s">
        <v>159</v>
      </c>
      <c r="AU302" s="152" t="s">
        <v>78</v>
      </c>
      <c r="AV302" s="13" t="s">
        <v>78</v>
      </c>
      <c r="AW302" s="13" t="s">
        <v>31</v>
      </c>
      <c r="AX302" s="13" t="s">
        <v>69</v>
      </c>
      <c r="AY302" s="152" t="s">
        <v>149</v>
      </c>
    </row>
    <row r="303" spans="2:65" s="14" customFormat="1" ht="10.199999999999999">
      <c r="B303" s="158"/>
      <c r="D303" s="145" t="s">
        <v>159</v>
      </c>
      <c r="E303" s="159" t="s">
        <v>19</v>
      </c>
      <c r="F303" s="160" t="s">
        <v>162</v>
      </c>
      <c r="H303" s="161">
        <v>45.1</v>
      </c>
      <c r="I303" s="162"/>
      <c r="L303" s="158"/>
      <c r="M303" s="163"/>
      <c r="T303" s="164"/>
      <c r="AT303" s="159" t="s">
        <v>159</v>
      </c>
      <c r="AU303" s="159" t="s">
        <v>78</v>
      </c>
      <c r="AV303" s="14" t="s">
        <v>84</v>
      </c>
      <c r="AW303" s="14" t="s">
        <v>31</v>
      </c>
      <c r="AX303" s="14" t="s">
        <v>74</v>
      </c>
      <c r="AY303" s="159" t="s">
        <v>149</v>
      </c>
    </row>
    <row r="304" spans="2:65" s="1" customFormat="1" ht="24.15" customHeight="1">
      <c r="B304" s="32"/>
      <c r="C304" s="165" t="s">
        <v>280</v>
      </c>
      <c r="D304" s="165" t="s">
        <v>318</v>
      </c>
      <c r="E304" s="166" t="s">
        <v>387</v>
      </c>
      <c r="F304" s="167" t="s">
        <v>388</v>
      </c>
      <c r="G304" s="168" t="s">
        <v>202</v>
      </c>
      <c r="H304" s="169">
        <v>46.2</v>
      </c>
      <c r="I304" s="170"/>
      <c r="J304" s="171">
        <f>ROUND(I304*H304,2)</f>
        <v>0</v>
      </c>
      <c r="K304" s="167" t="s">
        <v>155</v>
      </c>
      <c r="L304" s="172"/>
      <c r="M304" s="173" t="s">
        <v>19</v>
      </c>
      <c r="N304" s="174" t="s">
        <v>40</v>
      </c>
      <c r="P304" s="136">
        <f>O304*H304</f>
        <v>0</v>
      </c>
      <c r="Q304" s="136">
        <v>2.9999999999999997E-4</v>
      </c>
      <c r="R304" s="136">
        <f>Q304*H304</f>
        <v>1.3859999999999999E-2</v>
      </c>
      <c r="S304" s="136">
        <v>0</v>
      </c>
      <c r="T304" s="137">
        <f>S304*H304</f>
        <v>0</v>
      </c>
      <c r="AR304" s="138" t="s">
        <v>96</v>
      </c>
      <c r="AT304" s="138" t="s">
        <v>318</v>
      </c>
      <c r="AU304" s="138" t="s">
        <v>78</v>
      </c>
      <c r="AY304" s="17" t="s">
        <v>149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7" t="s">
        <v>74</v>
      </c>
      <c r="BK304" s="139">
        <f>ROUND(I304*H304,2)</f>
        <v>0</v>
      </c>
      <c r="BL304" s="17" t="s">
        <v>84</v>
      </c>
      <c r="BM304" s="138" t="s">
        <v>389</v>
      </c>
    </row>
    <row r="305" spans="2:65" s="13" customFormat="1" ht="10.199999999999999">
      <c r="B305" s="151"/>
      <c r="D305" s="145" t="s">
        <v>159</v>
      </c>
      <c r="E305" s="152" t="s">
        <v>19</v>
      </c>
      <c r="F305" s="153" t="s">
        <v>390</v>
      </c>
      <c r="H305" s="154">
        <v>46.2</v>
      </c>
      <c r="I305" s="155"/>
      <c r="L305" s="151"/>
      <c r="M305" s="156"/>
      <c r="T305" s="157"/>
      <c r="AT305" s="152" t="s">
        <v>159</v>
      </c>
      <c r="AU305" s="152" t="s">
        <v>78</v>
      </c>
      <c r="AV305" s="13" t="s">
        <v>78</v>
      </c>
      <c r="AW305" s="13" t="s">
        <v>31</v>
      </c>
      <c r="AX305" s="13" t="s">
        <v>69</v>
      </c>
      <c r="AY305" s="152" t="s">
        <v>149</v>
      </c>
    </row>
    <row r="306" spans="2:65" s="14" customFormat="1" ht="10.199999999999999">
      <c r="B306" s="158"/>
      <c r="D306" s="145" t="s">
        <v>159</v>
      </c>
      <c r="E306" s="159" t="s">
        <v>19</v>
      </c>
      <c r="F306" s="160" t="s">
        <v>162</v>
      </c>
      <c r="H306" s="161">
        <v>46.2</v>
      </c>
      <c r="I306" s="162"/>
      <c r="L306" s="158"/>
      <c r="M306" s="163"/>
      <c r="T306" s="164"/>
      <c r="AT306" s="159" t="s">
        <v>159</v>
      </c>
      <c r="AU306" s="159" t="s">
        <v>78</v>
      </c>
      <c r="AV306" s="14" t="s">
        <v>84</v>
      </c>
      <c r="AW306" s="14" t="s">
        <v>31</v>
      </c>
      <c r="AX306" s="14" t="s">
        <v>74</v>
      </c>
      <c r="AY306" s="159" t="s">
        <v>149</v>
      </c>
    </row>
    <row r="307" spans="2:65" s="1" customFormat="1" ht="21.75" customHeight="1">
      <c r="B307" s="32"/>
      <c r="C307" s="165" t="s">
        <v>391</v>
      </c>
      <c r="D307" s="165" t="s">
        <v>318</v>
      </c>
      <c r="E307" s="166" t="s">
        <v>392</v>
      </c>
      <c r="F307" s="167" t="s">
        <v>393</v>
      </c>
      <c r="G307" s="168" t="s">
        <v>202</v>
      </c>
      <c r="H307" s="169">
        <v>5.5</v>
      </c>
      <c r="I307" s="170"/>
      <c r="J307" s="171">
        <f>ROUND(I307*H307,2)</f>
        <v>0</v>
      </c>
      <c r="K307" s="167" t="s">
        <v>155</v>
      </c>
      <c r="L307" s="172"/>
      <c r="M307" s="173" t="s">
        <v>19</v>
      </c>
      <c r="N307" s="174" t="s">
        <v>40</v>
      </c>
      <c r="P307" s="136">
        <f>O307*H307</f>
        <v>0</v>
      </c>
      <c r="Q307" s="136">
        <v>5.0000000000000001E-4</v>
      </c>
      <c r="R307" s="136">
        <f>Q307*H307</f>
        <v>2.7499999999999998E-3</v>
      </c>
      <c r="S307" s="136">
        <v>0</v>
      </c>
      <c r="T307" s="137">
        <f>S307*H307</f>
        <v>0</v>
      </c>
      <c r="AR307" s="138" t="s">
        <v>96</v>
      </c>
      <c r="AT307" s="138" t="s">
        <v>318</v>
      </c>
      <c r="AU307" s="138" t="s">
        <v>78</v>
      </c>
      <c r="AY307" s="17" t="s">
        <v>149</v>
      </c>
      <c r="BE307" s="139">
        <f>IF(N307="základní",J307,0)</f>
        <v>0</v>
      </c>
      <c r="BF307" s="139">
        <f>IF(N307="snížená",J307,0)</f>
        <v>0</v>
      </c>
      <c r="BG307" s="139">
        <f>IF(N307="zákl. přenesená",J307,0)</f>
        <v>0</v>
      </c>
      <c r="BH307" s="139">
        <f>IF(N307="sníž. přenesená",J307,0)</f>
        <v>0</v>
      </c>
      <c r="BI307" s="139">
        <f>IF(N307="nulová",J307,0)</f>
        <v>0</v>
      </c>
      <c r="BJ307" s="17" t="s">
        <v>74</v>
      </c>
      <c r="BK307" s="139">
        <f>ROUND(I307*H307,2)</f>
        <v>0</v>
      </c>
      <c r="BL307" s="17" t="s">
        <v>84</v>
      </c>
      <c r="BM307" s="138" t="s">
        <v>394</v>
      </c>
    </row>
    <row r="308" spans="2:65" s="13" customFormat="1" ht="10.199999999999999">
      <c r="B308" s="151"/>
      <c r="D308" s="145" t="s">
        <v>159</v>
      </c>
      <c r="E308" s="152" t="s">
        <v>19</v>
      </c>
      <c r="F308" s="153" t="s">
        <v>395</v>
      </c>
      <c r="H308" s="154">
        <v>5.5</v>
      </c>
      <c r="I308" s="155"/>
      <c r="L308" s="151"/>
      <c r="M308" s="156"/>
      <c r="T308" s="157"/>
      <c r="AT308" s="152" t="s">
        <v>159</v>
      </c>
      <c r="AU308" s="152" t="s">
        <v>78</v>
      </c>
      <c r="AV308" s="13" t="s">
        <v>78</v>
      </c>
      <c r="AW308" s="13" t="s">
        <v>31</v>
      </c>
      <c r="AX308" s="13" t="s">
        <v>69</v>
      </c>
      <c r="AY308" s="152" t="s">
        <v>149</v>
      </c>
    </row>
    <row r="309" spans="2:65" s="14" customFormat="1" ht="10.199999999999999">
      <c r="B309" s="158"/>
      <c r="D309" s="145" t="s">
        <v>159</v>
      </c>
      <c r="E309" s="159" t="s">
        <v>19</v>
      </c>
      <c r="F309" s="160" t="s">
        <v>162</v>
      </c>
      <c r="H309" s="161">
        <v>5.5</v>
      </c>
      <c r="I309" s="162"/>
      <c r="L309" s="158"/>
      <c r="M309" s="163"/>
      <c r="T309" s="164"/>
      <c r="AT309" s="159" t="s">
        <v>159</v>
      </c>
      <c r="AU309" s="159" t="s">
        <v>78</v>
      </c>
      <c r="AV309" s="14" t="s">
        <v>84</v>
      </c>
      <c r="AW309" s="14" t="s">
        <v>31</v>
      </c>
      <c r="AX309" s="14" t="s">
        <v>74</v>
      </c>
      <c r="AY309" s="159" t="s">
        <v>149</v>
      </c>
    </row>
    <row r="310" spans="2:65" s="1" customFormat="1" ht="16.5" customHeight="1">
      <c r="B310" s="32"/>
      <c r="C310" s="165" t="s">
        <v>292</v>
      </c>
      <c r="D310" s="165" t="s">
        <v>318</v>
      </c>
      <c r="E310" s="166" t="s">
        <v>396</v>
      </c>
      <c r="F310" s="167" t="s">
        <v>397</v>
      </c>
      <c r="G310" s="168" t="s">
        <v>202</v>
      </c>
      <c r="H310" s="169">
        <v>5.5</v>
      </c>
      <c r="I310" s="170"/>
      <c r="J310" s="171">
        <f>ROUND(I310*H310,2)</f>
        <v>0</v>
      </c>
      <c r="K310" s="167" t="s">
        <v>155</v>
      </c>
      <c r="L310" s="172"/>
      <c r="M310" s="173" t="s">
        <v>19</v>
      </c>
      <c r="N310" s="174" t="s">
        <v>40</v>
      </c>
      <c r="P310" s="136">
        <f>O310*H310</f>
        <v>0</v>
      </c>
      <c r="Q310" s="136">
        <v>1E-4</v>
      </c>
      <c r="R310" s="136">
        <f>Q310*H310</f>
        <v>5.5000000000000003E-4</v>
      </c>
      <c r="S310" s="136">
        <v>0</v>
      </c>
      <c r="T310" s="137">
        <f>S310*H310</f>
        <v>0</v>
      </c>
      <c r="AR310" s="138" t="s">
        <v>96</v>
      </c>
      <c r="AT310" s="138" t="s">
        <v>318</v>
      </c>
      <c r="AU310" s="138" t="s">
        <v>78</v>
      </c>
      <c r="AY310" s="17" t="s">
        <v>149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74</v>
      </c>
      <c r="BK310" s="139">
        <f>ROUND(I310*H310,2)</f>
        <v>0</v>
      </c>
      <c r="BL310" s="17" t="s">
        <v>84</v>
      </c>
      <c r="BM310" s="138" t="s">
        <v>398</v>
      </c>
    </row>
    <row r="311" spans="2:65" s="13" customFormat="1" ht="10.199999999999999">
      <c r="B311" s="151"/>
      <c r="D311" s="145" t="s">
        <v>159</v>
      </c>
      <c r="E311" s="152" t="s">
        <v>19</v>
      </c>
      <c r="F311" s="153" t="s">
        <v>395</v>
      </c>
      <c r="H311" s="154">
        <v>5.5</v>
      </c>
      <c r="I311" s="155"/>
      <c r="L311" s="151"/>
      <c r="M311" s="156"/>
      <c r="T311" s="157"/>
      <c r="AT311" s="152" t="s">
        <v>159</v>
      </c>
      <c r="AU311" s="152" t="s">
        <v>78</v>
      </c>
      <c r="AV311" s="13" t="s">
        <v>78</v>
      </c>
      <c r="AW311" s="13" t="s">
        <v>31</v>
      </c>
      <c r="AX311" s="13" t="s">
        <v>69</v>
      </c>
      <c r="AY311" s="152" t="s">
        <v>149</v>
      </c>
    </row>
    <row r="312" spans="2:65" s="14" customFormat="1" ht="10.199999999999999">
      <c r="B312" s="158"/>
      <c r="D312" s="145" t="s">
        <v>159</v>
      </c>
      <c r="E312" s="159" t="s">
        <v>19</v>
      </c>
      <c r="F312" s="160" t="s">
        <v>162</v>
      </c>
      <c r="H312" s="161">
        <v>5.5</v>
      </c>
      <c r="I312" s="162"/>
      <c r="L312" s="158"/>
      <c r="M312" s="163"/>
      <c r="T312" s="164"/>
      <c r="AT312" s="159" t="s">
        <v>159</v>
      </c>
      <c r="AU312" s="159" t="s">
        <v>78</v>
      </c>
      <c r="AV312" s="14" t="s">
        <v>84</v>
      </c>
      <c r="AW312" s="14" t="s">
        <v>31</v>
      </c>
      <c r="AX312" s="14" t="s">
        <v>74</v>
      </c>
      <c r="AY312" s="159" t="s">
        <v>149</v>
      </c>
    </row>
    <row r="313" spans="2:65" s="1" customFormat="1" ht="37.799999999999997" customHeight="1">
      <c r="B313" s="32"/>
      <c r="C313" s="127" t="s">
        <v>399</v>
      </c>
      <c r="D313" s="127" t="s">
        <v>151</v>
      </c>
      <c r="E313" s="128" t="s">
        <v>400</v>
      </c>
      <c r="F313" s="129" t="s">
        <v>401</v>
      </c>
      <c r="G313" s="130" t="s">
        <v>190</v>
      </c>
      <c r="H313" s="131">
        <v>329.36</v>
      </c>
      <c r="I313" s="132"/>
      <c r="J313" s="133">
        <f>ROUND(I313*H313,2)</f>
        <v>0</v>
      </c>
      <c r="K313" s="129" t="s">
        <v>155</v>
      </c>
      <c r="L313" s="32"/>
      <c r="M313" s="134" t="s">
        <v>19</v>
      </c>
      <c r="N313" s="135" t="s">
        <v>40</v>
      </c>
      <c r="P313" s="136">
        <f>O313*H313</f>
        <v>0</v>
      </c>
      <c r="Q313" s="136">
        <v>3.3E-3</v>
      </c>
      <c r="R313" s="136">
        <f>Q313*H313</f>
        <v>1.0868880000000001</v>
      </c>
      <c r="S313" s="136">
        <v>0</v>
      </c>
      <c r="T313" s="137">
        <f>S313*H313</f>
        <v>0</v>
      </c>
      <c r="AR313" s="138" t="s">
        <v>84</v>
      </c>
      <c r="AT313" s="138" t="s">
        <v>151</v>
      </c>
      <c r="AU313" s="138" t="s">
        <v>78</v>
      </c>
      <c r="AY313" s="17" t="s">
        <v>149</v>
      </c>
      <c r="BE313" s="139">
        <f>IF(N313="základní",J313,0)</f>
        <v>0</v>
      </c>
      <c r="BF313" s="139">
        <f>IF(N313="snížená",J313,0)</f>
        <v>0</v>
      </c>
      <c r="BG313" s="139">
        <f>IF(N313="zákl. přenesená",J313,0)</f>
        <v>0</v>
      </c>
      <c r="BH313" s="139">
        <f>IF(N313="sníž. přenesená",J313,0)</f>
        <v>0</v>
      </c>
      <c r="BI313" s="139">
        <f>IF(N313="nulová",J313,0)</f>
        <v>0</v>
      </c>
      <c r="BJ313" s="17" t="s">
        <v>74</v>
      </c>
      <c r="BK313" s="139">
        <f>ROUND(I313*H313,2)</f>
        <v>0</v>
      </c>
      <c r="BL313" s="17" t="s">
        <v>84</v>
      </c>
      <c r="BM313" s="138" t="s">
        <v>402</v>
      </c>
    </row>
    <row r="314" spans="2:65" s="1" customFormat="1" ht="10.199999999999999">
      <c r="B314" s="32"/>
      <c r="D314" s="140" t="s">
        <v>157</v>
      </c>
      <c r="F314" s="141" t="s">
        <v>403</v>
      </c>
      <c r="I314" s="142"/>
      <c r="L314" s="32"/>
      <c r="M314" s="143"/>
      <c r="T314" s="53"/>
      <c r="AT314" s="17" t="s">
        <v>157</v>
      </c>
      <c r="AU314" s="17" t="s">
        <v>78</v>
      </c>
    </row>
    <row r="315" spans="2:65" s="12" customFormat="1" ht="10.199999999999999">
      <c r="B315" s="144"/>
      <c r="D315" s="145" t="s">
        <v>159</v>
      </c>
      <c r="E315" s="146" t="s">
        <v>19</v>
      </c>
      <c r="F315" s="147" t="s">
        <v>300</v>
      </c>
      <c r="H315" s="146" t="s">
        <v>19</v>
      </c>
      <c r="I315" s="148"/>
      <c r="L315" s="144"/>
      <c r="M315" s="149"/>
      <c r="T315" s="150"/>
      <c r="AT315" s="146" t="s">
        <v>159</v>
      </c>
      <c r="AU315" s="146" t="s">
        <v>78</v>
      </c>
      <c r="AV315" s="12" t="s">
        <v>74</v>
      </c>
      <c r="AW315" s="12" t="s">
        <v>31</v>
      </c>
      <c r="AX315" s="12" t="s">
        <v>69</v>
      </c>
      <c r="AY315" s="146" t="s">
        <v>149</v>
      </c>
    </row>
    <row r="316" spans="2:65" s="13" customFormat="1" ht="10.199999999999999">
      <c r="B316" s="151"/>
      <c r="D316" s="145" t="s">
        <v>159</v>
      </c>
      <c r="E316" s="152" t="s">
        <v>19</v>
      </c>
      <c r="F316" s="153" t="s">
        <v>301</v>
      </c>
      <c r="H316" s="154">
        <v>329.36</v>
      </c>
      <c r="I316" s="155"/>
      <c r="L316" s="151"/>
      <c r="M316" s="156"/>
      <c r="T316" s="157"/>
      <c r="AT316" s="152" t="s">
        <v>159</v>
      </c>
      <c r="AU316" s="152" t="s">
        <v>78</v>
      </c>
      <c r="AV316" s="13" t="s">
        <v>78</v>
      </c>
      <c r="AW316" s="13" t="s">
        <v>31</v>
      </c>
      <c r="AX316" s="13" t="s">
        <v>69</v>
      </c>
      <c r="AY316" s="152" t="s">
        <v>149</v>
      </c>
    </row>
    <row r="317" spans="2:65" s="14" customFormat="1" ht="10.199999999999999">
      <c r="B317" s="158"/>
      <c r="D317" s="145" t="s">
        <v>159</v>
      </c>
      <c r="E317" s="159" t="s">
        <v>19</v>
      </c>
      <c r="F317" s="160" t="s">
        <v>162</v>
      </c>
      <c r="H317" s="161">
        <v>329.36</v>
      </c>
      <c r="I317" s="162"/>
      <c r="L317" s="158"/>
      <c r="M317" s="163"/>
      <c r="T317" s="164"/>
      <c r="AT317" s="159" t="s">
        <v>159</v>
      </c>
      <c r="AU317" s="159" t="s">
        <v>78</v>
      </c>
      <c r="AV317" s="14" t="s">
        <v>84</v>
      </c>
      <c r="AW317" s="14" t="s">
        <v>31</v>
      </c>
      <c r="AX317" s="14" t="s">
        <v>74</v>
      </c>
      <c r="AY317" s="159" t="s">
        <v>149</v>
      </c>
    </row>
    <row r="318" spans="2:65" s="1" customFormat="1" ht="37.799999999999997" customHeight="1">
      <c r="B318" s="32"/>
      <c r="C318" s="127" t="s">
        <v>298</v>
      </c>
      <c r="D318" s="127" t="s">
        <v>151</v>
      </c>
      <c r="E318" s="128" t="s">
        <v>404</v>
      </c>
      <c r="F318" s="129" t="s">
        <v>405</v>
      </c>
      <c r="G318" s="130" t="s">
        <v>190</v>
      </c>
      <c r="H318" s="131">
        <v>69.784999999999997</v>
      </c>
      <c r="I318" s="132"/>
      <c r="J318" s="133">
        <f>ROUND(I318*H318,2)</f>
        <v>0</v>
      </c>
      <c r="K318" s="129" t="s">
        <v>155</v>
      </c>
      <c r="L318" s="32"/>
      <c r="M318" s="134" t="s">
        <v>19</v>
      </c>
      <c r="N318" s="135" t="s">
        <v>40</v>
      </c>
      <c r="P318" s="136">
        <f>O318*H318</f>
        <v>0</v>
      </c>
      <c r="Q318" s="136">
        <v>2.0000000000000002E-5</v>
      </c>
      <c r="R318" s="136">
        <f>Q318*H318</f>
        <v>1.3957000000000002E-3</v>
      </c>
      <c r="S318" s="136">
        <v>1.0000000000000001E-5</v>
      </c>
      <c r="T318" s="137">
        <f>S318*H318</f>
        <v>6.9785000000000008E-4</v>
      </c>
      <c r="AR318" s="138" t="s">
        <v>84</v>
      </c>
      <c r="AT318" s="138" t="s">
        <v>151</v>
      </c>
      <c r="AU318" s="138" t="s">
        <v>78</v>
      </c>
      <c r="AY318" s="17" t="s">
        <v>149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74</v>
      </c>
      <c r="BK318" s="139">
        <f>ROUND(I318*H318,2)</f>
        <v>0</v>
      </c>
      <c r="BL318" s="17" t="s">
        <v>84</v>
      </c>
      <c r="BM318" s="138" t="s">
        <v>406</v>
      </c>
    </row>
    <row r="319" spans="2:65" s="1" customFormat="1" ht="10.199999999999999">
      <c r="B319" s="32"/>
      <c r="D319" s="140" t="s">
        <v>157</v>
      </c>
      <c r="F319" s="141" t="s">
        <v>407</v>
      </c>
      <c r="I319" s="142"/>
      <c r="L319" s="32"/>
      <c r="M319" s="143"/>
      <c r="T319" s="53"/>
      <c r="AT319" s="17" t="s">
        <v>157</v>
      </c>
      <c r="AU319" s="17" t="s">
        <v>78</v>
      </c>
    </row>
    <row r="320" spans="2:65" s="13" customFormat="1" ht="10.199999999999999">
      <c r="B320" s="151"/>
      <c r="D320" s="145" t="s">
        <v>159</v>
      </c>
      <c r="E320" s="152" t="s">
        <v>19</v>
      </c>
      <c r="F320" s="153" t="s">
        <v>282</v>
      </c>
      <c r="H320" s="154">
        <v>6</v>
      </c>
      <c r="I320" s="155"/>
      <c r="L320" s="151"/>
      <c r="M320" s="156"/>
      <c r="T320" s="157"/>
      <c r="AT320" s="152" t="s">
        <v>159</v>
      </c>
      <c r="AU320" s="152" t="s">
        <v>78</v>
      </c>
      <c r="AV320" s="13" t="s">
        <v>78</v>
      </c>
      <c r="AW320" s="13" t="s">
        <v>31</v>
      </c>
      <c r="AX320" s="13" t="s">
        <v>69</v>
      </c>
      <c r="AY320" s="152" t="s">
        <v>149</v>
      </c>
    </row>
    <row r="321" spans="2:65" s="13" customFormat="1" ht="10.199999999999999">
      <c r="B321" s="151"/>
      <c r="D321" s="145" t="s">
        <v>159</v>
      </c>
      <c r="E321" s="152" t="s">
        <v>19</v>
      </c>
      <c r="F321" s="153" t="s">
        <v>283</v>
      </c>
      <c r="H321" s="154">
        <v>16.440000000000001</v>
      </c>
      <c r="I321" s="155"/>
      <c r="L321" s="151"/>
      <c r="M321" s="156"/>
      <c r="T321" s="157"/>
      <c r="AT321" s="152" t="s">
        <v>159</v>
      </c>
      <c r="AU321" s="152" t="s">
        <v>78</v>
      </c>
      <c r="AV321" s="13" t="s">
        <v>78</v>
      </c>
      <c r="AW321" s="13" t="s">
        <v>31</v>
      </c>
      <c r="AX321" s="13" t="s">
        <v>69</v>
      </c>
      <c r="AY321" s="152" t="s">
        <v>149</v>
      </c>
    </row>
    <row r="322" spans="2:65" s="13" customFormat="1" ht="10.199999999999999">
      <c r="B322" s="151"/>
      <c r="D322" s="145" t="s">
        <v>159</v>
      </c>
      <c r="E322" s="152" t="s">
        <v>19</v>
      </c>
      <c r="F322" s="153" t="s">
        <v>284</v>
      </c>
      <c r="H322" s="154">
        <v>2.3540000000000001</v>
      </c>
      <c r="I322" s="155"/>
      <c r="L322" s="151"/>
      <c r="M322" s="156"/>
      <c r="T322" s="157"/>
      <c r="AT322" s="152" t="s">
        <v>159</v>
      </c>
      <c r="AU322" s="152" t="s">
        <v>78</v>
      </c>
      <c r="AV322" s="13" t="s">
        <v>78</v>
      </c>
      <c r="AW322" s="13" t="s">
        <v>31</v>
      </c>
      <c r="AX322" s="13" t="s">
        <v>69</v>
      </c>
      <c r="AY322" s="152" t="s">
        <v>149</v>
      </c>
    </row>
    <row r="323" spans="2:65" s="13" customFormat="1" ht="10.199999999999999">
      <c r="B323" s="151"/>
      <c r="D323" s="145" t="s">
        <v>159</v>
      </c>
      <c r="E323" s="152" t="s">
        <v>19</v>
      </c>
      <c r="F323" s="153" t="s">
        <v>285</v>
      </c>
      <c r="H323" s="154">
        <v>2.4300000000000002</v>
      </c>
      <c r="I323" s="155"/>
      <c r="L323" s="151"/>
      <c r="M323" s="156"/>
      <c r="T323" s="157"/>
      <c r="AT323" s="152" t="s">
        <v>159</v>
      </c>
      <c r="AU323" s="152" t="s">
        <v>78</v>
      </c>
      <c r="AV323" s="13" t="s">
        <v>78</v>
      </c>
      <c r="AW323" s="13" t="s">
        <v>31</v>
      </c>
      <c r="AX323" s="13" t="s">
        <v>69</v>
      </c>
      <c r="AY323" s="152" t="s">
        <v>149</v>
      </c>
    </row>
    <row r="324" spans="2:65" s="13" customFormat="1" ht="10.199999999999999">
      <c r="B324" s="151"/>
      <c r="D324" s="145" t="s">
        <v>159</v>
      </c>
      <c r="E324" s="152" t="s">
        <v>19</v>
      </c>
      <c r="F324" s="153" t="s">
        <v>286</v>
      </c>
      <c r="H324" s="154">
        <v>8.9879999999999995</v>
      </c>
      <c r="I324" s="155"/>
      <c r="L324" s="151"/>
      <c r="M324" s="156"/>
      <c r="T324" s="157"/>
      <c r="AT324" s="152" t="s">
        <v>159</v>
      </c>
      <c r="AU324" s="152" t="s">
        <v>78</v>
      </c>
      <c r="AV324" s="13" t="s">
        <v>78</v>
      </c>
      <c r="AW324" s="13" t="s">
        <v>31</v>
      </c>
      <c r="AX324" s="13" t="s">
        <v>69</v>
      </c>
      <c r="AY324" s="152" t="s">
        <v>149</v>
      </c>
    </row>
    <row r="325" spans="2:65" s="13" customFormat="1" ht="10.199999999999999">
      <c r="B325" s="151"/>
      <c r="D325" s="145" t="s">
        <v>159</v>
      </c>
      <c r="E325" s="152" t="s">
        <v>19</v>
      </c>
      <c r="F325" s="153" t="s">
        <v>287</v>
      </c>
      <c r="H325" s="154">
        <v>31.646999999999998</v>
      </c>
      <c r="I325" s="155"/>
      <c r="L325" s="151"/>
      <c r="M325" s="156"/>
      <c r="T325" s="157"/>
      <c r="AT325" s="152" t="s">
        <v>159</v>
      </c>
      <c r="AU325" s="152" t="s">
        <v>78</v>
      </c>
      <c r="AV325" s="13" t="s">
        <v>78</v>
      </c>
      <c r="AW325" s="13" t="s">
        <v>31</v>
      </c>
      <c r="AX325" s="13" t="s">
        <v>69</v>
      </c>
      <c r="AY325" s="152" t="s">
        <v>149</v>
      </c>
    </row>
    <row r="326" spans="2:65" s="13" customFormat="1" ht="10.199999999999999">
      <c r="B326" s="151"/>
      <c r="D326" s="145" t="s">
        <v>159</v>
      </c>
      <c r="E326" s="152" t="s">
        <v>19</v>
      </c>
      <c r="F326" s="153" t="s">
        <v>288</v>
      </c>
      <c r="H326" s="154">
        <v>1.9259999999999999</v>
      </c>
      <c r="I326" s="155"/>
      <c r="L326" s="151"/>
      <c r="M326" s="156"/>
      <c r="T326" s="157"/>
      <c r="AT326" s="152" t="s">
        <v>159</v>
      </c>
      <c r="AU326" s="152" t="s">
        <v>78</v>
      </c>
      <c r="AV326" s="13" t="s">
        <v>78</v>
      </c>
      <c r="AW326" s="13" t="s">
        <v>31</v>
      </c>
      <c r="AX326" s="13" t="s">
        <v>69</v>
      </c>
      <c r="AY326" s="152" t="s">
        <v>149</v>
      </c>
    </row>
    <row r="327" spans="2:65" s="14" customFormat="1" ht="10.199999999999999">
      <c r="B327" s="158"/>
      <c r="D327" s="145" t="s">
        <v>159</v>
      </c>
      <c r="E327" s="159" t="s">
        <v>19</v>
      </c>
      <c r="F327" s="160" t="s">
        <v>162</v>
      </c>
      <c r="H327" s="161">
        <v>69.785000000000011</v>
      </c>
      <c r="I327" s="162"/>
      <c r="L327" s="158"/>
      <c r="M327" s="163"/>
      <c r="T327" s="164"/>
      <c r="AT327" s="159" t="s">
        <v>159</v>
      </c>
      <c r="AU327" s="159" t="s">
        <v>78</v>
      </c>
      <c r="AV327" s="14" t="s">
        <v>84</v>
      </c>
      <c r="AW327" s="14" t="s">
        <v>31</v>
      </c>
      <c r="AX327" s="14" t="s">
        <v>74</v>
      </c>
      <c r="AY327" s="159" t="s">
        <v>149</v>
      </c>
    </row>
    <row r="328" spans="2:65" s="1" customFormat="1" ht="37.799999999999997" customHeight="1">
      <c r="B328" s="32"/>
      <c r="C328" s="127" t="s">
        <v>408</v>
      </c>
      <c r="D328" s="127" t="s">
        <v>151</v>
      </c>
      <c r="E328" s="128" t="s">
        <v>409</v>
      </c>
      <c r="F328" s="129" t="s">
        <v>410</v>
      </c>
      <c r="G328" s="130" t="s">
        <v>154</v>
      </c>
      <c r="H328" s="131">
        <v>4.62</v>
      </c>
      <c r="I328" s="132"/>
      <c r="J328" s="133">
        <f>ROUND(I328*H328,2)</f>
        <v>0</v>
      </c>
      <c r="K328" s="129" t="s">
        <v>155</v>
      </c>
      <c r="L328" s="32"/>
      <c r="M328" s="134" t="s">
        <v>19</v>
      </c>
      <c r="N328" s="135" t="s">
        <v>40</v>
      </c>
      <c r="P328" s="136">
        <f>O328*H328</f>
        <v>0</v>
      </c>
      <c r="Q328" s="136">
        <v>2.5018699999999998</v>
      </c>
      <c r="R328" s="136">
        <f>Q328*H328</f>
        <v>11.558639399999999</v>
      </c>
      <c r="S328" s="136">
        <v>0</v>
      </c>
      <c r="T328" s="137">
        <f>S328*H328</f>
        <v>0</v>
      </c>
      <c r="AR328" s="138" t="s">
        <v>84</v>
      </c>
      <c r="AT328" s="138" t="s">
        <v>151</v>
      </c>
      <c r="AU328" s="138" t="s">
        <v>78</v>
      </c>
      <c r="AY328" s="17" t="s">
        <v>149</v>
      </c>
      <c r="BE328" s="139">
        <f>IF(N328="základní",J328,0)</f>
        <v>0</v>
      </c>
      <c r="BF328" s="139">
        <f>IF(N328="snížená",J328,0)</f>
        <v>0</v>
      </c>
      <c r="BG328" s="139">
        <f>IF(N328="zákl. přenesená",J328,0)</f>
        <v>0</v>
      </c>
      <c r="BH328" s="139">
        <f>IF(N328="sníž. přenesená",J328,0)</f>
        <v>0</v>
      </c>
      <c r="BI328" s="139">
        <f>IF(N328="nulová",J328,0)</f>
        <v>0</v>
      </c>
      <c r="BJ328" s="17" t="s">
        <v>74</v>
      </c>
      <c r="BK328" s="139">
        <f>ROUND(I328*H328,2)</f>
        <v>0</v>
      </c>
      <c r="BL328" s="17" t="s">
        <v>84</v>
      </c>
      <c r="BM328" s="138" t="s">
        <v>411</v>
      </c>
    </row>
    <row r="329" spans="2:65" s="1" customFormat="1" ht="10.199999999999999">
      <c r="B329" s="32"/>
      <c r="D329" s="140" t="s">
        <v>157</v>
      </c>
      <c r="F329" s="141" t="s">
        <v>412</v>
      </c>
      <c r="I329" s="142"/>
      <c r="L329" s="32"/>
      <c r="M329" s="143"/>
      <c r="T329" s="53"/>
      <c r="AT329" s="17" t="s">
        <v>157</v>
      </c>
      <c r="AU329" s="17" t="s">
        <v>78</v>
      </c>
    </row>
    <row r="330" spans="2:65" s="12" customFormat="1" ht="10.199999999999999">
      <c r="B330" s="144"/>
      <c r="D330" s="145" t="s">
        <v>159</v>
      </c>
      <c r="E330" s="146" t="s">
        <v>19</v>
      </c>
      <c r="F330" s="147" t="s">
        <v>413</v>
      </c>
      <c r="H330" s="146" t="s">
        <v>19</v>
      </c>
      <c r="I330" s="148"/>
      <c r="L330" s="144"/>
      <c r="M330" s="149"/>
      <c r="T330" s="150"/>
      <c r="AT330" s="146" t="s">
        <v>159</v>
      </c>
      <c r="AU330" s="146" t="s">
        <v>78</v>
      </c>
      <c r="AV330" s="12" t="s">
        <v>74</v>
      </c>
      <c r="AW330" s="12" t="s">
        <v>31</v>
      </c>
      <c r="AX330" s="12" t="s">
        <v>69</v>
      </c>
      <c r="AY330" s="146" t="s">
        <v>149</v>
      </c>
    </row>
    <row r="331" spans="2:65" s="12" customFormat="1" ht="10.199999999999999">
      <c r="B331" s="144"/>
      <c r="D331" s="145" t="s">
        <v>159</v>
      </c>
      <c r="E331" s="146" t="s">
        <v>19</v>
      </c>
      <c r="F331" s="147" t="s">
        <v>414</v>
      </c>
      <c r="H331" s="146" t="s">
        <v>19</v>
      </c>
      <c r="I331" s="148"/>
      <c r="L331" s="144"/>
      <c r="M331" s="149"/>
      <c r="T331" s="150"/>
      <c r="AT331" s="146" t="s">
        <v>159</v>
      </c>
      <c r="AU331" s="146" t="s">
        <v>78</v>
      </c>
      <c r="AV331" s="12" t="s">
        <v>74</v>
      </c>
      <c r="AW331" s="12" t="s">
        <v>31</v>
      </c>
      <c r="AX331" s="12" t="s">
        <v>69</v>
      </c>
      <c r="AY331" s="146" t="s">
        <v>149</v>
      </c>
    </row>
    <row r="332" spans="2:65" s="13" customFormat="1" ht="10.199999999999999">
      <c r="B332" s="151"/>
      <c r="D332" s="145" t="s">
        <v>159</v>
      </c>
      <c r="E332" s="152" t="s">
        <v>19</v>
      </c>
      <c r="F332" s="153" t="s">
        <v>415</v>
      </c>
      <c r="H332" s="154">
        <v>3.5619999999999998</v>
      </c>
      <c r="I332" s="155"/>
      <c r="L332" s="151"/>
      <c r="M332" s="156"/>
      <c r="T332" s="157"/>
      <c r="AT332" s="152" t="s">
        <v>159</v>
      </c>
      <c r="AU332" s="152" t="s">
        <v>78</v>
      </c>
      <c r="AV332" s="13" t="s">
        <v>78</v>
      </c>
      <c r="AW332" s="13" t="s">
        <v>31</v>
      </c>
      <c r="AX332" s="13" t="s">
        <v>69</v>
      </c>
      <c r="AY332" s="152" t="s">
        <v>149</v>
      </c>
    </row>
    <row r="333" spans="2:65" s="12" customFormat="1" ht="10.199999999999999">
      <c r="B333" s="144"/>
      <c r="D333" s="145" t="s">
        <v>159</v>
      </c>
      <c r="E333" s="146" t="s">
        <v>19</v>
      </c>
      <c r="F333" s="147" t="s">
        <v>416</v>
      </c>
      <c r="H333" s="146" t="s">
        <v>19</v>
      </c>
      <c r="I333" s="148"/>
      <c r="L333" s="144"/>
      <c r="M333" s="149"/>
      <c r="T333" s="150"/>
      <c r="AT333" s="146" t="s">
        <v>159</v>
      </c>
      <c r="AU333" s="146" t="s">
        <v>78</v>
      </c>
      <c r="AV333" s="12" t="s">
        <v>74</v>
      </c>
      <c r="AW333" s="12" t="s">
        <v>31</v>
      </c>
      <c r="AX333" s="12" t="s">
        <v>69</v>
      </c>
      <c r="AY333" s="146" t="s">
        <v>149</v>
      </c>
    </row>
    <row r="334" spans="2:65" s="13" customFormat="1" ht="10.199999999999999">
      <c r="B334" s="151"/>
      <c r="D334" s="145" t="s">
        <v>159</v>
      </c>
      <c r="E334" s="152" t="s">
        <v>19</v>
      </c>
      <c r="F334" s="153" t="s">
        <v>417</v>
      </c>
      <c r="H334" s="154">
        <v>1.0580000000000001</v>
      </c>
      <c r="I334" s="155"/>
      <c r="L334" s="151"/>
      <c r="M334" s="156"/>
      <c r="T334" s="157"/>
      <c r="AT334" s="152" t="s">
        <v>159</v>
      </c>
      <c r="AU334" s="152" t="s">
        <v>78</v>
      </c>
      <c r="AV334" s="13" t="s">
        <v>78</v>
      </c>
      <c r="AW334" s="13" t="s">
        <v>31</v>
      </c>
      <c r="AX334" s="13" t="s">
        <v>69</v>
      </c>
      <c r="AY334" s="152" t="s">
        <v>149</v>
      </c>
    </row>
    <row r="335" spans="2:65" s="14" customFormat="1" ht="10.199999999999999">
      <c r="B335" s="158"/>
      <c r="D335" s="145" t="s">
        <v>159</v>
      </c>
      <c r="E335" s="159" t="s">
        <v>19</v>
      </c>
      <c r="F335" s="160" t="s">
        <v>162</v>
      </c>
      <c r="H335" s="161">
        <v>4.62</v>
      </c>
      <c r="I335" s="162"/>
      <c r="L335" s="158"/>
      <c r="M335" s="163"/>
      <c r="T335" s="164"/>
      <c r="AT335" s="159" t="s">
        <v>159</v>
      </c>
      <c r="AU335" s="159" t="s">
        <v>78</v>
      </c>
      <c r="AV335" s="14" t="s">
        <v>84</v>
      </c>
      <c r="AW335" s="14" t="s">
        <v>31</v>
      </c>
      <c r="AX335" s="14" t="s">
        <v>74</v>
      </c>
      <c r="AY335" s="159" t="s">
        <v>149</v>
      </c>
    </row>
    <row r="336" spans="2:65" s="1" customFormat="1" ht="33" customHeight="1">
      <c r="B336" s="32"/>
      <c r="C336" s="127" t="s">
        <v>305</v>
      </c>
      <c r="D336" s="127" t="s">
        <v>151</v>
      </c>
      <c r="E336" s="128" t="s">
        <v>418</v>
      </c>
      <c r="F336" s="129" t="s">
        <v>419</v>
      </c>
      <c r="G336" s="130" t="s">
        <v>190</v>
      </c>
      <c r="H336" s="131">
        <v>148.63200000000001</v>
      </c>
      <c r="I336" s="132"/>
      <c r="J336" s="133">
        <f>ROUND(I336*H336,2)</f>
        <v>0</v>
      </c>
      <c r="K336" s="129" t="s">
        <v>155</v>
      </c>
      <c r="L336" s="32"/>
      <c r="M336" s="134" t="s">
        <v>19</v>
      </c>
      <c r="N336" s="135" t="s">
        <v>40</v>
      </c>
      <c r="P336" s="136">
        <f>O336*H336</f>
        <v>0</v>
      </c>
      <c r="Q336" s="136">
        <v>2.0140000000000002E-2</v>
      </c>
      <c r="R336" s="136">
        <f>Q336*H336</f>
        <v>2.9934484800000005</v>
      </c>
      <c r="S336" s="136">
        <v>0</v>
      </c>
      <c r="T336" s="137">
        <f>S336*H336</f>
        <v>0</v>
      </c>
      <c r="AR336" s="138" t="s">
        <v>84</v>
      </c>
      <c r="AT336" s="138" t="s">
        <v>151</v>
      </c>
      <c r="AU336" s="138" t="s">
        <v>78</v>
      </c>
      <c r="AY336" s="17" t="s">
        <v>149</v>
      </c>
      <c r="BE336" s="139">
        <f>IF(N336="základní",J336,0)</f>
        <v>0</v>
      </c>
      <c r="BF336" s="139">
        <f>IF(N336="snížená",J336,0)</f>
        <v>0</v>
      </c>
      <c r="BG336" s="139">
        <f>IF(N336="zákl. přenesená",J336,0)</f>
        <v>0</v>
      </c>
      <c r="BH336" s="139">
        <f>IF(N336="sníž. přenesená",J336,0)</f>
        <v>0</v>
      </c>
      <c r="BI336" s="139">
        <f>IF(N336="nulová",J336,0)</f>
        <v>0</v>
      </c>
      <c r="BJ336" s="17" t="s">
        <v>74</v>
      </c>
      <c r="BK336" s="139">
        <f>ROUND(I336*H336,2)</f>
        <v>0</v>
      </c>
      <c r="BL336" s="17" t="s">
        <v>84</v>
      </c>
      <c r="BM336" s="138" t="s">
        <v>420</v>
      </c>
    </row>
    <row r="337" spans="2:65" s="1" customFormat="1" ht="10.199999999999999">
      <c r="B337" s="32"/>
      <c r="D337" s="140" t="s">
        <v>157</v>
      </c>
      <c r="F337" s="141" t="s">
        <v>421</v>
      </c>
      <c r="I337" s="142"/>
      <c r="L337" s="32"/>
      <c r="M337" s="143"/>
      <c r="T337" s="53"/>
      <c r="AT337" s="17" t="s">
        <v>157</v>
      </c>
      <c r="AU337" s="17" t="s">
        <v>78</v>
      </c>
    </row>
    <row r="338" spans="2:65" s="12" customFormat="1" ht="20.399999999999999">
      <c r="B338" s="144"/>
      <c r="D338" s="145" t="s">
        <v>159</v>
      </c>
      <c r="E338" s="146" t="s">
        <v>19</v>
      </c>
      <c r="F338" s="147" t="s">
        <v>422</v>
      </c>
      <c r="H338" s="146" t="s">
        <v>19</v>
      </c>
      <c r="I338" s="148"/>
      <c r="L338" s="144"/>
      <c r="M338" s="149"/>
      <c r="T338" s="150"/>
      <c r="AT338" s="146" t="s">
        <v>159</v>
      </c>
      <c r="AU338" s="146" t="s">
        <v>78</v>
      </c>
      <c r="AV338" s="12" t="s">
        <v>74</v>
      </c>
      <c r="AW338" s="12" t="s">
        <v>31</v>
      </c>
      <c r="AX338" s="12" t="s">
        <v>69</v>
      </c>
      <c r="AY338" s="146" t="s">
        <v>149</v>
      </c>
    </row>
    <row r="339" spans="2:65" s="13" customFormat="1" ht="10.199999999999999">
      <c r="B339" s="151"/>
      <c r="D339" s="145" t="s">
        <v>159</v>
      </c>
      <c r="E339" s="152" t="s">
        <v>19</v>
      </c>
      <c r="F339" s="153" t="s">
        <v>423</v>
      </c>
      <c r="H339" s="154">
        <v>141.58600000000001</v>
      </c>
      <c r="I339" s="155"/>
      <c r="L339" s="151"/>
      <c r="M339" s="156"/>
      <c r="T339" s="157"/>
      <c r="AT339" s="152" t="s">
        <v>159</v>
      </c>
      <c r="AU339" s="152" t="s">
        <v>78</v>
      </c>
      <c r="AV339" s="13" t="s">
        <v>78</v>
      </c>
      <c r="AW339" s="13" t="s">
        <v>31</v>
      </c>
      <c r="AX339" s="13" t="s">
        <v>69</v>
      </c>
      <c r="AY339" s="152" t="s">
        <v>149</v>
      </c>
    </row>
    <row r="340" spans="2:65" s="13" customFormat="1" ht="10.199999999999999">
      <c r="B340" s="151"/>
      <c r="D340" s="145" t="s">
        <v>159</v>
      </c>
      <c r="E340" s="152" t="s">
        <v>19</v>
      </c>
      <c r="F340" s="153" t="s">
        <v>424</v>
      </c>
      <c r="H340" s="154">
        <v>7.0460000000000003</v>
      </c>
      <c r="I340" s="155"/>
      <c r="L340" s="151"/>
      <c r="M340" s="156"/>
      <c r="T340" s="157"/>
      <c r="AT340" s="152" t="s">
        <v>159</v>
      </c>
      <c r="AU340" s="152" t="s">
        <v>78</v>
      </c>
      <c r="AV340" s="13" t="s">
        <v>78</v>
      </c>
      <c r="AW340" s="13" t="s">
        <v>31</v>
      </c>
      <c r="AX340" s="13" t="s">
        <v>69</v>
      </c>
      <c r="AY340" s="152" t="s">
        <v>149</v>
      </c>
    </row>
    <row r="341" spans="2:65" s="14" customFormat="1" ht="10.199999999999999">
      <c r="B341" s="158"/>
      <c r="D341" s="145" t="s">
        <v>159</v>
      </c>
      <c r="E341" s="159" t="s">
        <v>19</v>
      </c>
      <c r="F341" s="160" t="s">
        <v>162</v>
      </c>
      <c r="H341" s="161">
        <v>148.63200000000001</v>
      </c>
      <c r="I341" s="162"/>
      <c r="L341" s="158"/>
      <c r="M341" s="163"/>
      <c r="T341" s="164"/>
      <c r="AT341" s="159" t="s">
        <v>159</v>
      </c>
      <c r="AU341" s="159" t="s">
        <v>78</v>
      </c>
      <c r="AV341" s="14" t="s">
        <v>84</v>
      </c>
      <c r="AW341" s="14" t="s">
        <v>31</v>
      </c>
      <c r="AX341" s="14" t="s">
        <v>74</v>
      </c>
      <c r="AY341" s="159" t="s">
        <v>149</v>
      </c>
    </row>
    <row r="342" spans="2:65" s="11" customFormat="1" ht="22.8" customHeight="1">
      <c r="B342" s="115"/>
      <c r="D342" s="116" t="s">
        <v>68</v>
      </c>
      <c r="E342" s="125" t="s">
        <v>199</v>
      </c>
      <c r="F342" s="125" t="s">
        <v>425</v>
      </c>
      <c r="I342" s="118"/>
      <c r="J342" s="126">
        <f>BK342</f>
        <v>0</v>
      </c>
      <c r="L342" s="115"/>
      <c r="M342" s="120"/>
      <c r="P342" s="121">
        <f>SUM(P343:P468)</f>
        <v>0</v>
      </c>
      <c r="R342" s="121">
        <f>SUM(R343:R468)</f>
        <v>6.0374381600000007</v>
      </c>
      <c r="T342" s="122">
        <f>SUM(T343:T468)</f>
        <v>93.676380000000009</v>
      </c>
      <c r="AR342" s="116" t="s">
        <v>74</v>
      </c>
      <c r="AT342" s="123" t="s">
        <v>68</v>
      </c>
      <c r="AU342" s="123" t="s">
        <v>74</v>
      </c>
      <c r="AY342" s="116" t="s">
        <v>149</v>
      </c>
      <c r="BK342" s="124">
        <f>SUM(BK343:BK468)</f>
        <v>0</v>
      </c>
    </row>
    <row r="343" spans="2:65" s="1" customFormat="1" ht="44.25" customHeight="1">
      <c r="B343" s="32"/>
      <c r="C343" s="127" t="s">
        <v>426</v>
      </c>
      <c r="D343" s="127" t="s">
        <v>151</v>
      </c>
      <c r="E343" s="128" t="s">
        <v>427</v>
      </c>
      <c r="F343" s="129" t="s">
        <v>428</v>
      </c>
      <c r="G343" s="130" t="s">
        <v>190</v>
      </c>
      <c r="H343" s="131">
        <v>635.28</v>
      </c>
      <c r="I343" s="132"/>
      <c r="J343" s="133">
        <f>ROUND(I343*H343,2)</f>
        <v>0</v>
      </c>
      <c r="K343" s="129" t="s">
        <v>155</v>
      </c>
      <c r="L343" s="32"/>
      <c r="M343" s="134" t="s">
        <v>19</v>
      </c>
      <c r="N343" s="135" t="s">
        <v>40</v>
      </c>
      <c r="P343" s="136">
        <f>O343*H343</f>
        <v>0</v>
      </c>
      <c r="Q343" s="136">
        <v>0</v>
      </c>
      <c r="R343" s="136">
        <f>Q343*H343</f>
        <v>0</v>
      </c>
      <c r="S343" s="136">
        <v>0</v>
      </c>
      <c r="T343" s="137">
        <f>S343*H343</f>
        <v>0</v>
      </c>
      <c r="AR343" s="138" t="s">
        <v>84</v>
      </c>
      <c r="AT343" s="138" t="s">
        <v>151</v>
      </c>
      <c r="AU343" s="138" t="s">
        <v>78</v>
      </c>
      <c r="AY343" s="17" t="s">
        <v>149</v>
      </c>
      <c r="BE343" s="139">
        <f>IF(N343="základní",J343,0)</f>
        <v>0</v>
      </c>
      <c r="BF343" s="139">
        <f>IF(N343="snížená",J343,0)</f>
        <v>0</v>
      </c>
      <c r="BG343" s="139">
        <f>IF(N343="zákl. přenesená",J343,0)</f>
        <v>0</v>
      </c>
      <c r="BH343" s="139">
        <f>IF(N343="sníž. přenesená",J343,0)</f>
        <v>0</v>
      </c>
      <c r="BI343" s="139">
        <f>IF(N343="nulová",J343,0)</f>
        <v>0</v>
      </c>
      <c r="BJ343" s="17" t="s">
        <v>74</v>
      </c>
      <c r="BK343" s="139">
        <f>ROUND(I343*H343,2)</f>
        <v>0</v>
      </c>
      <c r="BL343" s="17" t="s">
        <v>84</v>
      </c>
      <c r="BM343" s="138" t="s">
        <v>429</v>
      </c>
    </row>
    <row r="344" spans="2:65" s="1" customFormat="1" ht="10.199999999999999">
      <c r="B344" s="32"/>
      <c r="D344" s="140" t="s">
        <v>157</v>
      </c>
      <c r="F344" s="141" t="s">
        <v>430</v>
      </c>
      <c r="I344" s="142"/>
      <c r="L344" s="32"/>
      <c r="M344" s="143"/>
      <c r="T344" s="53"/>
      <c r="AT344" s="17" t="s">
        <v>157</v>
      </c>
      <c r="AU344" s="17" t="s">
        <v>78</v>
      </c>
    </row>
    <row r="345" spans="2:65" s="12" customFormat="1" ht="10.199999999999999">
      <c r="B345" s="144"/>
      <c r="D345" s="145" t="s">
        <v>159</v>
      </c>
      <c r="E345" s="146" t="s">
        <v>19</v>
      </c>
      <c r="F345" s="147" t="s">
        <v>307</v>
      </c>
      <c r="H345" s="146" t="s">
        <v>19</v>
      </c>
      <c r="I345" s="148"/>
      <c r="L345" s="144"/>
      <c r="M345" s="149"/>
      <c r="T345" s="150"/>
      <c r="AT345" s="146" t="s">
        <v>159</v>
      </c>
      <c r="AU345" s="146" t="s">
        <v>78</v>
      </c>
      <c r="AV345" s="12" t="s">
        <v>74</v>
      </c>
      <c r="AW345" s="12" t="s">
        <v>31</v>
      </c>
      <c r="AX345" s="12" t="s">
        <v>69</v>
      </c>
      <c r="AY345" s="146" t="s">
        <v>149</v>
      </c>
    </row>
    <row r="346" spans="2:65" s="13" customFormat="1" ht="20.399999999999999">
      <c r="B346" s="151"/>
      <c r="D346" s="145" t="s">
        <v>159</v>
      </c>
      <c r="E346" s="152" t="s">
        <v>19</v>
      </c>
      <c r="F346" s="153" t="s">
        <v>431</v>
      </c>
      <c r="H346" s="154">
        <v>635.28</v>
      </c>
      <c r="I346" s="155"/>
      <c r="L346" s="151"/>
      <c r="M346" s="156"/>
      <c r="T346" s="157"/>
      <c r="AT346" s="152" t="s">
        <v>159</v>
      </c>
      <c r="AU346" s="152" t="s">
        <v>78</v>
      </c>
      <c r="AV346" s="13" t="s">
        <v>78</v>
      </c>
      <c r="AW346" s="13" t="s">
        <v>31</v>
      </c>
      <c r="AX346" s="13" t="s">
        <v>69</v>
      </c>
      <c r="AY346" s="152" t="s">
        <v>149</v>
      </c>
    </row>
    <row r="347" spans="2:65" s="14" customFormat="1" ht="10.199999999999999">
      <c r="B347" s="158"/>
      <c r="D347" s="145" t="s">
        <v>159</v>
      </c>
      <c r="E347" s="159" t="s">
        <v>19</v>
      </c>
      <c r="F347" s="160" t="s">
        <v>162</v>
      </c>
      <c r="H347" s="161">
        <v>635.28</v>
      </c>
      <c r="I347" s="162"/>
      <c r="L347" s="158"/>
      <c r="M347" s="163"/>
      <c r="T347" s="164"/>
      <c r="AT347" s="159" t="s">
        <v>159</v>
      </c>
      <c r="AU347" s="159" t="s">
        <v>78</v>
      </c>
      <c r="AV347" s="14" t="s">
        <v>84</v>
      </c>
      <c r="AW347" s="14" t="s">
        <v>31</v>
      </c>
      <c r="AX347" s="14" t="s">
        <v>74</v>
      </c>
      <c r="AY347" s="159" t="s">
        <v>149</v>
      </c>
    </row>
    <row r="348" spans="2:65" s="1" customFormat="1" ht="55.5" customHeight="1">
      <c r="B348" s="32"/>
      <c r="C348" s="127" t="s">
        <v>321</v>
      </c>
      <c r="D348" s="127" t="s">
        <v>151</v>
      </c>
      <c r="E348" s="128" t="s">
        <v>432</v>
      </c>
      <c r="F348" s="129" t="s">
        <v>433</v>
      </c>
      <c r="G348" s="130" t="s">
        <v>190</v>
      </c>
      <c r="H348" s="131">
        <v>57175.199999999997</v>
      </c>
      <c r="I348" s="132"/>
      <c r="J348" s="133">
        <f>ROUND(I348*H348,2)</f>
        <v>0</v>
      </c>
      <c r="K348" s="129" t="s">
        <v>155</v>
      </c>
      <c r="L348" s="32"/>
      <c r="M348" s="134" t="s">
        <v>19</v>
      </c>
      <c r="N348" s="135" t="s">
        <v>40</v>
      </c>
      <c r="P348" s="136">
        <f>O348*H348</f>
        <v>0</v>
      </c>
      <c r="Q348" s="136">
        <v>0</v>
      </c>
      <c r="R348" s="136">
        <f>Q348*H348</f>
        <v>0</v>
      </c>
      <c r="S348" s="136">
        <v>0</v>
      </c>
      <c r="T348" s="137">
        <f>S348*H348</f>
        <v>0</v>
      </c>
      <c r="AR348" s="138" t="s">
        <v>84</v>
      </c>
      <c r="AT348" s="138" t="s">
        <v>151</v>
      </c>
      <c r="AU348" s="138" t="s">
        <v>78</v>
      </c>
      <c r="AY348" s="17" t="s">
        <v>149</v>
      </c>
      <c r="BE348" s="139">
        <f>IF(N348="základní",J348,0)</f>
        <v>0</v>
      </c>
      <c r="BF348" s="139">
        <f>IF(N348="snížená",J348,0)</f>
        <v>0</v>
      </c>
      <c r="BG348" s="139">
        <f>IF(N348="zákl. přenesená",J348,0)</f>
        <v>0</v>
      </c>
      <c r="BH348" s="139">
        <f>IF(N348="sníž. přenesená",J348,0)</f>
        <v>0</v>
      </c>
      <c r="BI348" s="139">
        <f>IF(N348="nulová",J348,0)</f>
        <v>0</v>
      </c>
      <c r="BJ348" s="17" t="s">
        <v>74</v>
      </c>
      <c r="BK348" s="139">
        <f>ROUND(I348*H348,2)</f>
        <v>0</v>
      </c>
      <c r="BL348" s="17" t="s">
        <v>84</v>
      </c>
      <c r="BM348" s="138" t="s">
        <v>434</v>
      </c>
    </row>
    <row r="349" spans="2:65" s="1" customFormat="1" ht="10.199999999999999">
      <c r="B349" s="32"/>
      <c r="D349" s="140" t="s">
        <v>157</v>
      </c>
      <c r="F349" s="141" t="s">
        <v>435</v>
      </c>
      <c r="I349" s="142"/>
      <c r="L349" s="32"/>
      <c r="M349" s="143"/>
      <c r="T349" s="53"/>
      <c r="AT349" s="17" t="s">
        <v>157</v>
      </c>
      <c r="AU349" s="17" t="s">
        <v>78</v>
      </c>
    </row>
    <row r="350" spans="2:65" s="13" customFormat="1" ht="10.199999999999999">
      <c r="B350" s="151"/>
      <c r="D350" s="145" t="s">
        <v>159</v>
      </c>
      <c r="E350" s="152" t="s">
        <v>19</v>
      </c>
      <c r="F350" s="153" t="s">
        <v>436</v>
      </c>
      <c r="H350" s="154">
        <v>57175.199999999997</v>
      </c>
      <c r="I350" s="155"/>
      <c r="L350" s="151"/>
      <c r="M350" s="156"/>
      <c r="T350" s="157"/>
      <c r="AT350" s="152" t="s">
        <v>159</v>
      </c>
      <c r="AU350" s="152" t="s">
        <v>78</v>
      </c>
      <c r="AV350" s="13" t="s">
        <v>78</v>
      </c>
      <c r="AW350" s="13" t="s">
        <v>31</v>
      </c>
      <c r="AX350" s="13" t="s">
        <v>69</v>
      </c>
      <c r="AY350" s="152" t="s">
        <v>149</v>
      </c>
    </row>
    <row r="351" spans="2:65" s="14" customFormat="1" ht="10.199999999999999">
      <c r="B351" s="158"/>
      <c r="D351" s="145" t="s">
        <v>159</v>
      </c>
      <c r="E351" s="159" t="s">
        <v>19</v>
      </c>
      <c r="F351" s="160" t="s">
        <v>162</v>
      </c>
      <c r="H351" s="161">
        <v>57175.199999999997</v>
      </c>
      <c r="I351" s="162"/>
      <c r="L351" s="158"/>
      <c r="M351" s="163"/>
      <c r="T351" s="164"/>
      <c r="AT351" s="159" t="s">
        <v>159</v>
      </c>
      <c r="AU351" s="159" t="s">
        <v>78</v>
      </c>
      <c r="AV351" s="14" t="s">
        <v>84</v>
      </c>
      <c r="AW351" s="14" t="s">
        <v>31</v>
      </c>
      <c r="AX351" s="14" t="s">
        <v>74</v>
      </c>
      <c r="AY351" s="159" t="s">
        <v>149</v>
      </c>
    </row>
    <row r="352" spans="2:65" s="1" customFormat="1" ht="62.7" customHeight="1">
      <c r="B352" s="32"/>
      <c r="C352" s="127" t="s">
        <v>437</v>
      </c>
      <c r="D352" s="127" t="s">
        <v>151</v>
      </c>
      <c r="E352" s="128" t="s">
        <v>438</v>
      </c>
      <c r="F352" s="129" t="s">
        <v>439</v>
      </c>
      <c r="G352" s="130" t="s">
        <v>196</v>
      </c>
      <c r="H352" s="131">
        <v>2</v>
      </c>
      <c r="I352" s="132"/>
      <c r="J352" s="133">
        <f>ROUND(I352*H352,2)</f>
        <v>0</v>
      </c>
      <c r="K352" s="129" t="s">
        <v>155</v>
      </c>
      <c r="L352" s="32"/>
      <c r="M352" s="134" t="s">
        <v>19</v>
      </c>
      <c r="N352" s="135" t="s">
        <v>40</v>
      </c>
      <c r="P352" s="136">
        <f>O352*H352</f>
        <v>0</v>
      </c>
      <c r="Q352" s="136">
        <v>0</v>
      </c>
      <c r="R352" s="136">
        <f>Q352*H352</f>
        <v>0</v>
      </c>
      <c r="S352" s="136">
        <v>0</v>
      </c>
      <c r="T352" s="137">
        <f>S352*H352</f>
        <v>0</v>
      </c>
      <c r="AR352" s="138" t="s">
        <v>84</v>
      </c>
      <c r="AT352" s="138" t="s">
        <v>151</v>
      </c>
      <c r="AU352" s="138" t="s">
        <v>78</v>
      </c>
      <c r="AY352" s="17" t="s">
        <v>149</v>
      </c>
      <c r="BE352" s="139">
        <f>IF(N352="základní",J352,0)</f>
        <v>0</v>
      </c>
      <c r="BF352" s="139">
        <f>IF(N352="snížená",J352,0)</f>
        <v>0</v>
      </c>
      <c r="BG352" s="139">
        <f>IF(N352="zákl. přenesená",J352,0)</f>
        <v>0</v>
      </c>
      <c r="BH352" s="139">
        <f>IF(N352="sníž. přenesená",J352,0)</f>
        <v>0</v>
      </c>
      <c r="BI352" s="139">
        <f>IF(N352="nulová",J352,0)</f>
        <v>0</v>
      </c>
      <c r="BJ352" s="17" t="s">
        <v>74</v>
      </c>
      <c r="BK352" s="139">
        <f>ROUND(I352*H352,2)</f>
        <v>0</v>
      </c>
      <c r="BL352" s="17" t="s">
        <v>84</v>
      </c>
      <c r="BM352" s="138" t="s">
        <v>440</v>
      </c>
    </row>
    <row r="353" spans="2:65" s="1" customFormat="1" ht="10.199999999999999">
      <c r="B353" s="32"/>
      <c r="D353" s="140" t="s">
        <v>157</v>
      </c>
      <c r="F353" s="141" t="s">
        <v>441</v>
      </c>
      <c r="I353" s="142"/>
      <c r="L353" s="32"/>
      <c r="M353" s="143"/>
      <c r="T353" s="53"/>
      <c r="AT353" s="17" t="s">
        <v>157</v>
      </c>
      <c r="AU353" s="17" t="s">
        <v>78</v>
      </c>
    </row>
    <row r="354" spans="2:65" s="1" customFormat="1" ht="44.25" customHeight="1">
      <c r="B354" s="32"/>
      <c r="C354" s="127" t="s">
        <v>327</v>
      </c>
      <c r="D354" s="127" t="s">
        <v>151</v>
      </c>
      <c r="E354" s="128" t="s">
        <v>442</v>
      </c>
      <c r="F354" s="129" t="s">
        <v>443</v>
      </c>
      <c r="G354" s="130" t="s">
        <v>190</v>
      </c>
      <c r="H354" s="131">
        <v>635.28</v>
      </c>
      <c r="I354" s="132"/>
      <c r="J354" s="133">
        <f>ROUND(I354*H354,2)</f>
        <v>0</v>
      </c>
      <c r="K354" s="129" t="s">
        <v>155</v>
      </c>
      <c r="L354" s="32"/>
      <c r="M354" s="134" t="s">
        <v>19</v>
      </c>
      <c r="N354" s="135" t="s">
        <v>40</v>
      </c>
      <c r="P354" s="136">
        <f>O354*H354</f>
        <v>0</v>
      </c>
      <c r="Q354" s="136">
        <v>0</v>
      </c>
      <c r="R354" s="136">
        <f>Q354*H354</f>
        <v>0</v>
      </c>
      <c r="S354" s="136">
        <v>0</v>
      </c>
      <c r="T354" s="137">
        <f>S354*H354</f>
        <v>0</v>
      </c>
      <c r="AR354" s="138" t="s">
        <v>84</v>
      </c>
      <c r="AT354" s="138" t="s">
        <v>151</v>
      </c>
      <c r="AU354" s="138" t="s">
        <v>78</v>
      </c>
      <c r="AY354" s="17" t="s">
        <v>149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7" t="s">
        <v>74</v>
      </c>
      <c r="BK354" s="139">
        <f>ROUND(I354*H354,2)</f>
        <v>0</v>
      </c>
      <c r="BL354" s="17" t="s">
        <v>84</v>
      </c>
      <c r="BM354" s="138" t="s">
        <v>444</v>
      </c>
    </row>
    <row r="355" spans="2:65" s="1" customFormat="1" ht="10.199999999999999">
      <c r="B355" s="32"/>
      <c r="D355" s="140" t="s">
        <v>157</v>
      </c>
      <c r="F355" s="141" t="s">
        <v>445</v>
      </c>
      <c r="I355" s="142"/>
      <c r="L355" s="32"/>
      <c r="M355" s="143"/>
      <c r="T355" s="53"/>
      <c r="AT355" s="17" t="s">
        <v>157</v>
      </c>
      <c r="AU355" s="17" t="s">
        <v>78</v>
      </c>
    </row>
    <row r="356" spans="2:65" s="12" customFormat="1" ht="10.199999999999999">
      <c r="B356" s="144"/>
      <c r="D356" s="145" t="s">
        <v>159</v>
      </c>
      <c r="E356" s="146" t="s">
        <v>19</v>
      </c>
      <c r="F356" s="147" t="s">
        <v>357</v>
      </c>
      <c r="H356" s="146" t="s">
        <v>19</v>
      </c>
      <c r="I356" s="148"/>
      <c r="L356" s="144"/>
      <c r="M356" s="149"/>
      <c r="T356" s="150"/>
      <c r="AT356" s="146" t="s">
        <v>159</v>
      </c>
      <c r="AU356" s="146" t="s">
        <v>78</v>
      </c>
      <c r="AV356" s="12" t="s">
        <v>74</v>
      </c>
      <c r="AW356" s="12" t="s">
        <v>31</v>
      </c>
      <c r="AX356" s="12" t="s">
        <v>69</v>
      </c>
      <c r="AY356" s="146" t="s">
        <v>149</v>
      </c>
    </row>
    <row r="357" spans="2:65" s="13" customFormat="1" ht="10.199999999999999">
      <c r="B357" s="151"/>
      <c r="D357" s="145" t="s">
        <v>159</v>
      </c>
      <c r="E357" s="152" t="s">
        <v>19</v>
      </c>
      <c r="F357" s="153" t="s">
        <v>446</v>
      </c>
      <c r="H357" s="154">
        <v>635.28</v>
      </c>
      <c r="I357" s="155"/>
      <c r="L357" s="151"/>
      <c r="M357" s="156"/>
      <c r="T357" s="157"/>
      <c r="AT357" s="152" t="s">
        <v>159</v>
      </c>
      <c r="AU357" s="152" t="s">
        <v>78</v>
      </c>
      <c r="AV357" s="13" t="s">
        <v>78</v>
      </c>
      <c r="AW357" s="13" t="s">
        <v>31</v>
      </c>
      <c r="AX357" s="13" t="s">
        <v>69</v>
      </c>
      <c r="AY357" s="152" t="s">
        <v>149</v>
      </c>
    </row>
    <row r="358" spans="2:65" s="14" customFormat="1" ht="10.199999999999999">
      <c r="B358" s="158"/>
      <c r="D358" s="145" t="s">
        <v>159</v>
      </c>
      <c r="E358" s="159" t="s">
        <v>19</v>
      </c>
      <c r="F358" s="160" t="s">
        <v>162</v>
      </c>
      <c r="H358" s="161">
        <v>635.28</v>
      </c>
      <c r="I358" s="162"/>
      <c r="L358" s="158"/>
      <c r="M358" s="163"/>
      <c r="T358" s="164"/>
      <c r="AT358" s="159" t="s">
        <v>159</v>
      </c>
      <c r="AU358" s="159" t="s">
        <v>78</v>
      </c>
      <c r="AV358" s="14" t="s">
        <v>84</v>
      </c>
      <c r="AW358" s="14" t="s">
        <v>31</v>
      </c>
      <c r="AX358" s="14" t="s">
        <v>74</v>
      </c>
      <c r="AY358" s="159" t="s">
        <v>149</v>
      </c>
    </row>
    <row r="359" spans="2:65" s="1" customFormat="1" ht="24.15" customHeight="1">
      <c r="B359" s="32"/>
      <c r="C359" s="127" t="s">
        <v>447</v>
      </c>
      <c r="D359" s="127" t="s">
        <v>151</v>
      </c>
      <c r="E359" s="128" t="s">
        <v>448</v>
      </c>
      <c r="F359" s="129" t="s">
        <v>449</v>
      </c>
      <c r="G359" s="130" t="s">
        <v>190</v>
      </c>
      <c r="H359" s="131">
        <v>635.28</v>
      </c>
      <c r="I359" s="132"/>
      <c r="J359" s="133">
        <f>ROUND(I359*H359,2)</f>
        <v>0</v>
      </c>
      <c r="K359" s="129" t="s">
        <v>155</v>
      </c>
      <c r="L359" s="32"/>
      <c r="M359" s="134" t="s">
        <v>19</v>
      </c>
      <c r="N359" s="135" t="s">
        <v>40</v>
      </c>
      <c r="P359" s="136">
        <f>O359*H359</f>
        <v>0</v>
      </c>
      <c r="Q359" s="136">
        <v>0</v>
      </c>
      <c r="R359" s="136">
        <f>Q359*H359</f>
        <v>0</v>
      </c>
      <c r="S359" s="136">
        <v>0</v>
      </c>
      <c r="T359" s="137">
        <f>S359*H359</f>
        <v>0</v>
      </c>
      <c r="AR359" s="138" t="s">
        <v>84</v>
      </c>
      <c r="AT359" s="138" t="s">
        <v>151</v>
      </c>
      <c r="AU359" s="138" t="s">
        <v>78</v>
      </c>
      <c r="AY359" s="17" t="s">
        <v>149</v>
      </c>
      <c r="BE359" s="139">
        <f>IF(N359="základní",J359,0)</f>
        <v>0</v>
      </c>
      <c r="BF359" s="139">
        <f>IF(N359="snížená",J359,0)</f>
        <v>0</v>
      </c>
      <c r="BG359" s="139">
        <f>IF(N359="zákl. přenesená",J359,0)</f>
        <v>0</v>
      </c>
      <c r="BH359" s="139">
        <f>IF(N359="sníž. přenesená",J359,0)</f>
        <v>0</v>
      </c>
      <c r="BI359" s="139">
        <f>IF(N359="nulová",J359,0)</f>
        <v>0</v>
      </c>
      <c r="BJ359" s="17" t="s">
        <v>74</v>
      </c>
      <c r="BK359" s="139">
        <f>ROUND(I359*H359,2)</f>
        <v>0</v>
      </c>
      <c r="BL359" s="17" t="s">
        <v>84</v>
      </c>
      <c r="BM359" s="138" t="s">
        <v>450</v>
      </c>
    </row>
    <row r="360" spans="2:65" s="1" customFormat="1" ht="10.199999999999999">
      <c r="B360" s="32"/>
      <c r="D360" s="140" t="s">
        <v>157</v>
      </c>
      <c r="F360" s="141" t="s">
        <v>451</v>
      </c>
      <c r="I360" s="142"/>
      <c r="L360" s="32"/>
      <c r="M360" s="143"/>
      <c r="T360" s="53"/>
      <c r="AT360" s="17" t="s">
        <v>157</v>
      </c>
      <c r="AU360" s="17" t="s">
        <v>78</v>
      </c>
    </row>
    <row r="361" spans="2:65" s="12" customFormat="1" ht="10.199999999999999">
      <c r="B361" s="144"/>
      <c r="D361" s="145" t="s">
        <v>159</v>
      </c>
      <c r="E361" s="146" t="s">
        <v>19</v>
      </c>
      <c r="F361" s="147" t="s">
        <v>357</v>
      </c>
      <c r="H361" s="146" t="s">
        <v>19</v>
      </c>
      <c r="I361" s="148"/>
      <c r="L361" s="144"/>
      <c r="M361" s="149"/>
      <c r="T361" s="150"/>
      <c r="AT361" s="146" t="s">
        <v>159</v>
      </c>
      <c r="AU361" s="146" t="s">
        <v>78</v>
      </c>
      <c r="AV361" s="12" t="s">
        <v>74</v>
      </c>
      <c r="AW361" s="12" t="s">
        <v>31</v>
      </c>
      <c r="AX361" s="12" t="s">
        <v>69</v>
      </c>
      <c r="AY361" s="146" t="s">
        <v>149</v>
      </c>
    </row>
    <row r="362" spans="2:65" s="13" customFormat="1" ht="10.199999999999999">
      <c r="B362" s="151"/>
      <c r="D362" s="145" t="s">
        <v>159</v>
      </c>
      <c r="E362" s="152" t="s">
        <v>19</v>
      </c>
      <c r="F362" s="153" t="s">
        <v>446</v>
      </c>
      <c r="H362" s="154">
        <v>635.28</v>
      </c>
      <c r="I362" s="155"/>
      <c r="L362" s="151"/>
      <c r="M362" s="156"/>
      <c r="T362" s="157"/>
      <c r="AT362" s="152" t="s">
        <v>159</v>
      </c>
      <c r="AU362" s="152" t="s">
        <v>78</v>
      </c>
      <c r="AV362" s="13" t="s">
        <v>78</v>
      </c>
      <c r="AW362" s="13" t="s">
        <v>31</v>
      </c>
      <c r="AX362" s="13" t="s">
        <v>69</v>
      </c>
      <c r="AY362" s="152" t="s">
        <v>149</v>
      </c>
    </row>
    <row r="363" spans="2:65" s="14" customFormat="1" ht="10.199999999999999">
      <c r="B363" s="158"/>
      <c r="D363" s="145" t="s">
        <v>159</v>
      </c>
      <c r="E363" s="159" t="s">
        <v>19</v>
      </c>
      <c r="F363" s="160" t="s">
        <v>162</v>
      </c>
      <c r="H363" s="161">
        <v>635.28</v>
      </c>
      <c r="I363" s="162"/>
      <c r="L363" s="158"/>
      <c r="M363" s="163"/>
      <c r="T363" s="164"/>
      <c r="AT363" s="159" t="s">
        <v>159</v>
      </c>
      <c r="AU363" s="159" t="s">
        <v>78</v>
      </c>
      <c r="AV363" s="14" t="s">
        <v>84</v>
      </c>
      <c r="AW363" s="14" t="s">
        <v>31</v>
      </c>
      <c r="AX363" s="14" t="s">
        <v>74</v>
      </c>
      <c r="AY363" s="159" t="s">
        <v>149</v>
      </c>
    </row>
    <row r="364" spans="2:65" s="1" customFormat="1" ht="33" customHeight="1">
      <c r="B364" s="32"/>
      <c r="C364" s="127" t="s">
        <v>332</v>
      </c>
      <c r="D364" s="127" t="s">
        <v>151</v>
      </c>
      <c r="E364" s="128" t="s">
        <v>452</v>
      </c>
      <c r="F364" s="129" t="s">
        <v>453</v>
      </c>
      <c r="G364" s="130" t="s">
        <v>190</v>
      </c>
      <c r="H364" s="131">
        <v>57175.199999999997</v>
      </c>
      <c r="I364" s="132"/>
      <c r="J364" s="133">
        <f>ROUND(I364*H364,2)</f>
        <v>0</v>
      </c>
      <c r="K364" s="129" t="s">
        <v>155</v>
      </c>
      <c r="L364" s="32"/>
      <c r="M364" s="134" t="s">
        <v>19</v>
      </c>
      <c r="N364" s="135" t="s">
        <v>40</v>
      </c>
      <c r="P364" s="136">
        <f>O364*H364</f>
        <v>0</v>
      </c>
      <c r="Q364" s="136">
        <v>0</v>
      </c>
      <c r="R364" s="136">
        <f>Q364*H364</f>
        <v>0</v>
      </c>
      <c r="S364" s="136">
        <v>0</v>
      </c>
      <c r="T364" s="137">
        <f>S364*H364</f>
        <v>0</v>
      </c>
      <c r="AR364" s="138" t="s">
        <v>84</v>
      </c>
      <c r="AT364" s="138" t="s">
        <v>151</v>
      </c>
      <c r="AU364" s="138" t="s">
        <v>78</v>
      </c>
      <c r="AY364" s="17" t="s">
        <v>149</v>
      </c>
      <c r="BE364" s="139">
        <f>IF(N364="základní",J364,0)</f>
        <v>0</v>
      </c>
      <c r="BF364" s="139">
        <f>IF(N364="snížená",J364,0)</f>
        <v>0</v>
      </c>
      <c r="BG364" s="139">
        <f>IF(N364="zákl. přenesená",J364,0)</f>
        <v>0</v>
      </c>
      <c r="BH364" s="139">
        <f>IF(N364="sníž. přenesená",J364,0)</f>
        <v>0</v>
      </c>
      <c r="BI364" s="139">
        <f>IF(N364="nulová",J364,0)</f>
        <v>0</v>
      </c>
      <c r="BJ364" s="17" t="s">
        <v>74</v>
      </c>
      <c r="BK364" s="139">
        <f>ROUND(I364*H364,2)</f>
        <v>0</v>
      </c>
      <c r="BL364" s="17" t="s">
        <v>84</v>
      </c>
      <c r="BM364" s="138" t="s">
        <v>454</v>
      </c>
    </row>
    <row r="365" spans="2:65" s="1" customFormat="1" ht="10.199999999999999">
      <c r="B365" s="32"/>
      <c r="D365" s="140" t="s">
        <v>157</v>
      </c>
      <c r="F365" s="141" t="s">
        <v>455</v>
      </c>
      <c r="I365" s="142"/>
      <c r="L365" s="32"/>
      <c r="M365" s="143"/>
      <c r="T365" s="53"/>
      <c r="AT365" s="17" t="s">
        <v>157</v>
      </c>
      <c r="AU365" s="17" t="s">
        <v>78</v>
      </c>
    </row>
    <row r="366" spans="2:65" s="13" customFormat="1" ht="10.199999999999999">
      <c r="B366" s="151"/>
      <c r="D366" s="145" t="s">
        <v>159</v>
      </c>
      <c r="E366" s="152" t="s">
        <v>19</v>
      </c>
      <c r="F366" s="153" t="s">
        <v>436</v>
      </c>
      <c r="H366" s="154">
        <v>57175.199999999997</v>
      </c>
      <c r="I366" s="155"/>
      <c r="L366" s="151"/>
      <c r="M366" s="156"/>
      <c r="T366" s="157"/>
      <c r="AT366" s="152" t="s">
        <v>159</v>
      </c>
      <c r="AU366" s="152" t="s">
        <v>78</v>
      </c>
      <c r="AV366" s="13" t="s">
        <v>78</v>
      </c>
      <c r="AW366" s="13" t="s">
        <v>31</v>
      </c>
      <c r="AX366" s="13" t="s">
        <v>69</v>
      </c>
      <c r="AY366" s="152" t="s">
        <v>149</v>
      </c>
    </row>
    <row r="367" spans="2:65" s="14" customFormat="1" ht="10.199999999999999">
      <c r="B367" s="158"/>
      <c r="D367" s="145" t="s">
        <v>159</v>
      </c>
      <c r="E367" s="159" t="s">
        <v>19</v>
      </c>
      <c r="F367" s="160" t="s">
        <v>162</v>
      </c>
      <c r="H367" s="161">
        <v>57175.199999999997</v>
      </c>
      <c r="I367" s="162"/>
      <c r="L367" s="158"/>
      <c r="M367" s="163"/>
      <c r="T367" s="164"/>
      <c r="AT367" s="159" t="s">
        <v>159</v>
      </c>
      <c r="AU367" s="159" t="s">
        <v>78</v>
      </c>
      <c r="AV367" s="14" t="s">
        <v>84</v>
      </c>
      <c r="AW367" s="14" t="s">
        <v>31</v>
      </c>
      <c r="AX367" s="14" t="s">
        <v>74</v>
      </c>
      <c r="AY367" s="159" t="s">
        <v>149</v>
      </c>
    </row>
    <row r="368" spans="2:65" s="1" customFormat="1" ht="24.15" customHeight="1">
      <c r="B368" s="32"/>
      <c r="C368" s="127" t="s">
        <v>456</v>
      </c>
      <c r="D368" s="127" t="s">
        <v>151</v>
      </c>
      <c r="E368" s="128" t="s">
        <v>457</v>
      </c>
      <c r="F368" s="129" t="s">
        <v>458</v>
      </c>
      <c r="G368" s="130" t="s">
        <v>190</v>
      </c>
      <c r="H368" s="131">
        <v>635.28</v>
      </c>
      <c r="I368" s="132"/>
      <c r="J368" s="133">
        <f>ROUND(I368*H368,2)</f>
        <v>0</v>
      </c>
      <c r="K368" s="129" t="s">
        <v>155</v>
      </c>
      <c r="L368" s="32"/>
      <c r="M368" s="134" t="s">
        <v>19</v>
      </c>
      <c r="N368" s="135" t="s">
        <v>40</v>
      </c>
      <c r="P368" s="136">
        <f>O368*H368</f>
        <v>0</v>
      </c>
      <c r="Q368" s="136">
        <v>0</v>
      </c>
      <c r="R368" s="136">
        <f>Q368*H368</f>
        <v>0</v>
      </c>
      <c r="S368" s="136">
        <v>0</v>
      </c>
      <c r="T368" s="137">
        <f>S368*H368</f>
        <v>0</v>
      </c>
      <c r="AR368" s="138" t="s">
        <v>84</v>
      </c>
      <c r="AT368" s="138" t="s">
        <v>151</v>
      </c>
      <c r="AU368" s="138" t="s">
        <v>78</v>
      </c>
      <c r="AY368" s="17" t="s">
        <v>149</v>
      </c>
      <c r="BE368" s="139">
        <f>IF(N368="základní",J368,0)</f>
        <v>0</v>
      </c>
      <c r="BF368" s="139">
        <f>IF(N368="snížená",J368,0)</f>
        <v>0</v>
      </c>
      <c r="BG368" s="139">
        <f>IF(N368="zákl. přenesená",J368,0)</f>
        <v>0</v>
      </c>
      <c r="BH368" s="139">
        <f>IF(N368="sníž. přenesená",J368,0)</f>
        <v>0</v>
      </c>
      <c r="BI368" s="139">
        <f>IF(N368="nulová",J368,0)</f>
        <v>0</v>
      </c>
      <c r="BJ368" s="17" t="s">
        <v>74</v>
      </c>
      <c r="BK368" s="139">
        <f>ROUND(I368*H368,2)</f>
        <v>0</v>
      </c>
      <c r="BL368" s="17" t="s">
        <v>84</v>
      </c>
      <c r="BM368" s="138" t="s">
        <v>459</v>
      </c>
    </row>
    <row r="369" spans="2:65" s="1" customFormat="1" ht="10.199999999999999">
      <c r="B369" s="32"/>
      <c r="D369" s="140" t="s">
        <v>157</v>
      </c>
      <c r="F369" s="141" t="s">
        <v>460</v>
      </c>
      <c r="I369" s="142"/>
      <c r="L369" s="32"/>
      <c r="M369" s="143"/>
      <c r="T369" s="53"/>
      <c r="AT369" s="17" t="s">
        <v>157</v>
      </c>
      <c r="AU369" s="17" t="s">
        <v>78</v>
      </c>
    </row>
    <row r="370" spans="2:65" s="12" customFormat="1" ht="10.199999999999999">
      <c r="B370" s="144"/>
      <c r="D370" s="145" t="s">
        <v>159</v>
      </c>
      <c r="E370" s="146" t="s">
        <v>19</v>
      </c>
      <c r="F370" s="147" t="s">
        <v>357</v>
      </c>
      <c r="H370" s="146" t="s">
        <v>19</v>
      </c>
      <c r="I370" s="148"/>
      <c r="L370" s="144"/>
      <c r="M370" s="149"/>
      <c r="T370" s="150"/>
      <c r="AT370" s="146" t="s">
        <v>159</v>
      </c>
      <c r="AU370" s="146" t="s">
        <v>78</v>
      </c>
      <c r="AV370" s="12" t="s">
        <v>74</v>
      </c>
      <c r="AW370" s="12" t="s">
        <v>31</v>
      </c>
      <c r="AX370" s="12" t="s">
        <v>69</v>
      </c>
      <c r="AY370" s="146" t="s">
        <v>149</v>
      </c>
    </row>
    <row r="371" spans="2:65" s="13" customFormat="1" ht="10.199999999999999">
      <c r="B371" s="151"/>
      <c r="D371" s="145" t="s">
        <v>159</v>
      </c>
      <c r="E371" s="152" t="s">
        <v>19</v>
      </c>
      <c r="F371" s="153" t="s">
        <v>446</v>
      </c>
      <c r="H371" s="154">
        <v>635.28</v>
      </c>
      <c r="I371" s="155"/>
      <c r="L371" s="151"/>
      <c r="M371" s="156"/>
      <c r="T371" s="157"/>
      <c r="AT371" s="152" t="s">
        <v>159</v>
      </c>
      <c r="AU371" s="152" t="s">
        <v>78</v>
      </c>
      <c r="AV371" s="13" t="s">
        <v>78</v>
      </c>
      <c r="AW371" s="13" t="s">
        <v>31</v>
      </c>
      <c r="AX371" s="13" t="s">
        <v>69</v>
      </c>
      <c r="AY371" s="152" t="s">
        <v>149</v>
      </c>
    </row>
    <row r="372" spans="2:65" s="14" customFormat="1" ht="10.199999999999999">
      <c r="B372" s="158"/>
      <c r="D372" s="145" t="s">
        <v>159</v>
      </c>
      <c r="E372" s="159" t="s">
        <v>19</v>
      </c>
      <c r="F372" s="160" t="s">
        <v>162</v>
      </c>
      <c r="H372" s="161">
        <v>635.28</v>
      </c>
      <c r="I372" s="162"/>
      <c r="L372" s="158"/>
      <c r="M372" s="163"/>
      <c r="T372" s="164"/>
      <c r="AT372" s="159" t="s">
        <v>159</v>
      </c>
      <c r="AU372" s="159" t="s">
        <v>78</v>
      </c>
      <c r="AV372" s="14" t="s">
        <v>84</v>
      </c>
      <c r="AW372" s="14" t="s">
        <v>31</v>
      </c>
      <c r="AX372" s="14" t="s">
        <v>74</v>
      </c>
      <c r="AY372" s="159" t="s">
        <v>149</v>
      </c>
    </row>
    <row r="373" spans="2:65" s="1" customFormat="1" ht="33" customHeight="1">
      <c r="B373" s="32"/>
      <c r="C373" s="127" t="s">
        <v>337</v>
      </c>
      <c r="D373" s="127" t="s">
        <v>151</v>
      </c>
      <c r="E373" s="128" t="s">
        <v>461</v>
      </c>
      <c r="F373" s="129" t="s">
        <v>462</v>
      </c>
      <c r="G373" s="130" t="s">
        <v>202</v>
      </c>
      <c r="H373" s="131">
        <v>16</v>
      </c>
      <c r="I373" s="132"/>
      <c r="J373" s="133">
        <f>ROUND(I373*H373,2)</f>
        <v>0</v>
      </c>
      <c r="K373" s="129" t="s">
        <v>155</v>
      </c>
      <c r="L373" s="32"/>
      <c r="M373" s="134" t="s">
        <v>19</v>
      </c>
      <c r="N373" s="135" t="s">
        <v>40</v>
      </c>
      <c r="P373" s="136">
        <f>O373*H373</f>
        <v>0</v>
      </c>
      <c r="Q373" s="136">
        <v>0</v>
      </c>
      <c r="R373" s="136">
        <f>Q373*H373</f>
        <v>0</v>
      </c>
      <c r="S373" s="136">
        <v>0</v>
      </c>
      <c r="T373" s="137">
        <f>S373*H373</f>
        <v>0</v>
      </c>
      <c r="AR373" s="138" t="s">
        <v>84</v>
      </c>
      <c r="AT373" s="138" t="s">
        <v>151</v>
      </c>
      <c r="AU373" s="138" t="s">
        <v>78</v>
      </c>
      <c r="AY373" s="17" t="s">
        <v>149</v>
      </c>
      <c r="BE373" s="139">
        <f>IF(N373="základní",J373,0)</f>
        <v>0</v>
      </c>
      <c r="BF373" s="139">
        <f>IF(N373="snížená",J373,0)</f>
        <v>0</v>
      </c>
      <c r="BG373" s="139">
        <f>IF(N373="zákl. přenesená",J373,0)</f>
        <v>0</v>
      </c>
      <c r="BH373" s="139">
        <f>IF(N373="sníž. přenesená",J373,0)</f>
        <v>0</v>
      </c>
      <c r="BI373" s="139">
        <f>IF(N373="nulová",J373,0)</f>
        <v>0</v>
      </c>
      <c r="BJ373" s="17" t="s">
        <v>74</v>
      </c>
      <c r="BK373" s="139">
        <f>ROUND(I373*H373,2)</f>
        <v>0</v>
      </c>
      <c r="BL373" s="17" t="s">
        <v>84</v>
      </c>
      <c r="BM373" s="138" t="s">
        <v>463</v>
      </c>
    </row>
    <row r="374" spans="2:65" s="1" customFormat="1" ht="10.199999999999999">
      <c r="B374" s="32"/>
      <c r="D374" s="140" t="s">
        <v>157</v>
      </c>
      <c r="F374" s="141" t="s">
        <v>464</v>
      </c>
      <c r="I374" s="142"/>
      <c r="L374" s="32"/>
      <c r="M374" s="143"/>
      <c r="T374" s="53"/>
      <c r="AT374" s="17" t="s">
        <v>157</v>
      </c>
      <c r="AU374" s="17" t="s">
        <v>78</v>
      </c>
    </row>
    <row r="375" spans="2:65" s="13" customFormat="1" ht="10.199999999999999">
      <c r="B375" s="151"/>
      <c r="D375" s="145" t="s">
        <v>159</v>
      </c>
      <c r="E375" s="152" t="s">
        <v>19</v>
      </c>
      <c r="F375" s="153" t="s">
        <v>465</v>
      </c>
      <c r="H375" s="154">
        <v>16</v>
      </c>
      <c r="I375" s="155"/>
      <c r="L375" s="151"/>
      <c r="M375" s="156"/>
      <c r="T375" s="157"/>
      <c r="AT375" s="152" t="s">
        <v>159</v>
      </c>
      <c r="AU375" s="152" t="s">
        <v>78</v>
      </c>
      <c r="AV375" s="13" t="s">
        <v>78</v>
      </c>
      <c r="AW375" s="13" t="s">
        <v>31</v>
      </c>
      <c r="AX375" s="13" t="s">
        <v>69</v>
      </c>
      <c r="AY375" s="152" t="s">
        <v>149</v>
      </c>
    </row>
    <row r="376" spans="2:65" s="14" customFormat="1" ht="10.199999999999999">
      <c r="B376" s="158"/>
      <c r="D376" s="145" t="s">
        <v>159</v>
      </c>
      <c r="E376" s="159" t="s">
        <v>19</v>
      </c>
      <c r="F376" s="160" t="s">
        <v>162</v>
      </c>
      <c r="H376" s="161">
        <v>16</v>
      </c>
      <c r="I376" s="162"/>
      <c r="L376" s="158"/>
      <c r="M376" s="163"/>
      <c r="T376" s="164"/>
      <c r="AT376" s="159" t="s">
        <v>159</v>
      </c>
      <c r="AU376" s="159" t="s">
        <v>78</v>
      </c>
      <c r="AV376" s="14" t="s">
        <v>84</v>
      </c>
      <c r="AW376" s="14" t="s">
        <v>31</v>
      </c>
      <c r="AX376" s="14" t="s">
        <v>74</v>
      </c>
      <c r="AY376" s="159" t="s">
        <v>149</v>
      </c>
    </row>
    <row r="377" spans="2:65" s="1" customFormat="1" ht="37.799999999999997" customHeight="1">
      <c r="B377" s="32"/>
      <c r="C377" s="127" t="s">
        <v>466</v>
      </c>
      <c r="D377" s="127" t="s">
        <v>151</v>
      </c>
      <c r="E377" s="128" t="s">
        <v>467</v>
      </c>
      <c r="F377" s="129" t="s">
        <v>468</v>
      </c>
      <c r="G377" s="130" t="s">
        <v>202</v>
      </c>
      <c r="H377" s="131">
        <v>1440</v>
      </c>
      <c r="I377" s="132"/>
      <c r="J377" s="133">
        <f>ROUND(I377*H377,2)</f>
        <v>0</v>
      </c>
      <c r="K377" s="129" t="s">
        <v>155</v>
      </c>
      <c r="L377" s="32"/>
      <c r="M377" s="134" t="s">
        <v>19</v>
      </c>
      <c r="N377" s="135" t="s">
        <v>40</v>
      </c>
      <c r="P377" s="136">
        <f>O377*H377</f>
        <v>0</v>
      </c>
      <c r="Q377" s="136">
        <v>0</v>
      </c>
      <c r="R377" s="136">
        <f>Q377*H377</f>
        <v>0</v>
      </c>
      <c r="S377" s="136">
        <v>0</v>
      </c>
      <c r="T377" s="137">
        <f>S377*H377</f>
        <v>0</v>
      </c>
      <c r="AR377" s="138" t="s">
        <v>84</v>
      </c>
      <c r="AT377" s="138" t="s">
        <v>151</v>
      </c>
      <c r="AU377" s="138" t="s">
        <v>78</v>
      </c>
      <c r="AY377" s="17" t="s">
        <v>149</v>
      </c>
      <c r="BE377" s="139">
        <f>IF(N377="základní",J377,0)</f>
        <v>0</v>
      </c>
      <c r="BF377" s="139">
        <f>IF(N377="snížená",J377,0)</f>
        <v>0</v>
      </c>
      <c r="BG377" s="139">
        <f>IF(N377="zákl. přenesená",J377,0)</f>
        <v>0</v>
      </c>
      <c r="BH377" s="139">
        <f>IF(N377="sníž. přenesená",J377,0)</f>
        <v>0</v>
      </c>
      <c r="BI377" s="139">
        <f>IF(N377="nulová",J377,0)</f>
        <v>0</v>
      </c>
      <c r="BJ377" s="17" t="s">
        <v>74</v>
      </c>
      <c r="BK377" s="139">
        <f>ROUND(I377*H377,2)</f>
        <v>0</v>
      </c>
      <c r="BL377" s="17" t="s">
        <v>84</v>
      </c>
      <c r="BM377" s="138" t="s">
        <v>469</v>
      </c>
    </row>
    <row r="378" spans="2:65" s="1" customFormat="1" ht="10.199999999999999">
      <c r="B378" s="32"/>
      <c r="D378" s="140" t="s">
        <v>157</v>
      </c>
      <c r="F378" s="141" t="s">
        <v>470</v>
      </c>
      <c r="I378" s="142"/>
      <c r="L378" s="32"/>
      <c r="M378" s="143"/>
      <c r="T378" s="53"/>
      <c r="AT378" s="17" t="s">
        <v>157</v>
      </c>
      <c r="AU378" s="17" t="s">
        <v>78</v>
      </c>
    </row>
    <row r="379" spans="2:65" s="13" customFormat="1" ht="10.199999999999999">
      <c r="B379" s="151"/>
      <c r="D379" s="145" t="s">
        <v>159</v>
      </c>
      <c r="E379" s="152" t="s">
        <v>19</v>
      </c>
      <c r="F379" s="153" t="s">
        <v>222</v>
      </c>
      <c r="H379" s="154">
        <v>16</v>
      </c>
      <c r="I379" s="155"/>
      <c r="L379" s="151"/>
      <c r="M379" s="156"/>
      <c r="T379" s="157"/>
      <c r="AT379" s="152" t="s">
        <v>159</v>
      </c>
      <c r="AU379" s="152" t="s">
        <v>78</v>
      </c>
      <c r="AV379" s="13" t="s">
        <v>78</v>
      </c>
      <c r="AW379" s="13" t="s">
        <v>31</v>
      </c>
      <c r="AX379" s="13" t="s">
        <v>69</v>
      </c>
      <c r="AY379" s="152" t="s">
        <v>149</v>
      </c>
    </row>
    <row r="380" spans="2:65" s="14" customFormat="1" ht="10.199999999999999">
      <c r="B380" s="158"/>
      <c r="D380" s="145" t="s">
        <v>159</v>
      </c>
      <c r="E380" s="159" t="s">
        <v>19</v>
      </c>
      <c r="F380" s="160" t="s">
        <v>162</v>
      </c>
      <c r="H380" s="161">
        <v>16</v>
      </c>
      <c r="I380" s="162"/>
      <c r="L380" s="158"/>
      <c r="M380" s="163"/>
      <c r="T380" s="164"/>
      <c r="AT380" s="159" t="s">
        <v>159</v>
      </c>
      <c r="AU380" s="159" t="s">
        <v>78</v>
      </c>
      <c r="AV380" s="14" t="s">
        <v>84</v>
      </c>
      <c r="AW380" s="14" t="s">
        <v>31</v>
      </c>
      <c r="AX380" s="14" t="s">
        <v>69</v>
      </c>
      <c r="AY380" s="159" t="s">
        <v>149</v>
      </c>
    </row>
    <row r="381" spans="2:65" s="13" customFormat="1" ht="10.199999999999999">
      <c r="B381" s="151"/>
      <c r="D381" s="145" t="s">
        <v>159</v>
      </c>
      <c r="E381" s="152" t="s">
        <v>19</v>
      </c>
      <c r="F381" s="153" t="s">
        <v>471</v>
      </c>
      <c r="H381" s="154">
        <v>1440</v>
      </c>
      <c r="I381" s="155"/>
      <c r="L381" s="151"/>
      <c r="M381" s="156"/>
      <c r="T381" s="157"/>
      <c r="AT381" s="152" t="s">
        <v>159</v>
      </c>
      <c r="AU381" s="152" t="s">
        <v>78</v>
      </c>
      <c r="AV381" s="13" t="s">
        <v>78</v>
      </c>
      <c r="AW381" s="13" t="s">
        <v>31</v>
      </c>
      <c r="AX381" s="13" t="s">
        <v>69</v>
      </c>
      <c r="AY381" s="152" t="s">
        <v>149</v>
      </c>
    </row>
    <row r="382" spans="2:65" s="14" customFormat="1" ht="10.199999999999999">
      <c r="B382" s="158"/>
      <c r="D382" s="145" t="s">
        <v>159</v>
      </c>
      <c r="E382" s="159" t="s">
        <v>19</v>
      </c>
      <c r="F382" s="160" t="s">
        <v>162</v>
      </c>
      <c r="H382" s="161">
        <v>1440</v>
      </c>
      <c r="I382" s="162"/>
      <c r="L382" s="158"/>
      <c r="M382" s="163"/>
      <c r="T382" s="164"/>
      <c r="AT382" s="159" t="s">
        <v>159</v>
      </c>
      <c r="AU382" s="159" t="s">
        <v>78</v>
      </c>
      <c r="AV382" s="14" t="s">
        <v>84</v>
      </c>
      <c r="AW382" s="14" t="s">
        <v>31</v>
      </c>
      <c r="AX382" s="14" t="s">
        <v>74</v>
      </c>
      <c r="AY382" s="159" t="s">
        <v>149</v>
      </c>
    </row>
    <row r="383" spans="2:65" s="1" customFormat="1" ht="33" customHeight="1">
      <c r="B383" s="32"/>
      <c r="C383" s="127" t="s">
        <v>350</v>
      </c>
      <c r="D383" s="127" t="s">
        <v>151</v>
      </c>
      <c r="E383" s="128" t="s">
        <v>472</v>
      </c>
      <c r="F383" s="129" t="s">
        <v>473</v>
      </c>
      <c r="G383" s="130" t="s">
        <v>202</v>
      </c>
      <c r="H383" s="131">
        <v>16</v>
      </c>
      <c r="I383" s="132"/>
      <c r="J383" s="133">
        <f>ROUND(I383*H383,2)</f>
        <v>0</v>
      </c>
      <c r="K383" s="129" t="s">
        <v>155</v>
      </c>
      <c r="L383" s="32"/>
      <c r="M383" s="134" t="s">
        <v>19</v>
      </c>
      <c r="N383" s="135" t="s">
        <v>40</v>
      </c>
      <c r="P383" s="136">
        <f>O383*H383</f>
        <v>0</v>
      </c>
      <c r="Q383" s="136">
        <v>0</v>
      </c>
      <c r="R383" s="136">
        <f>Q383*H383</f>
        <v>0</v>
      </c>
      <c r="S383" s="136">
        <v>0</v>
      </c>
      <c r="T383" s="137">
        <f>S383*H383</f>
        <v>0</v>
      </c>
      <c r="AR383" s="138" t="s">
        <v>84</v>
      </c>
      <c r="AT383" s="138" t="s">
        <v>151</v>
      </c>
      <c r="AU383" s="138" t="s">
        <v>78</v>
      </c>
      <c r="AY383" s="17" t="s">
        <v>149</v>
      </c>
      <c r="BE383" s="139">
        <f>IF(N383="základní",J383,0)</f>
        <v>0</v>
      </c>
      <c r="BF383" s="139">
        <f>IF(N383="snížená",J383,0)</f>
        <v>0</v>
      </c>
      <c r="BG383" s="139">
        <f>IF(N383="zákl. přenesená",J383,0)</f>
        <v>0</v>
      </c>
      <c r="BH383" s="139">
        <f>IF(N383="sníž. přenesená",J383,0)</f>
        <v>0</v>
      </c>
      <c r="BI383" s="139">
        <f>IF(N383="nulová",J383,0)</f>
        <v>0</v>
      </c>
      <c r="BJ383" s="17" t="s">
        <v>74</v>
      </c>
      <c r="BK383" s="139">
        <f>ROUND(I383*H383,2)</f>
        <v>0</v>
      </c>
      <c r="BL383" s="17" t="s">
        <v>84</v>
      </c>
      <c r="BM383" s="138" t="s">
        <v>474</v>
      </c>
    </row>
    <row r="384" spans="2:65" s="1" customFormat="1" ht="10.199999999999999">
      <c r="B384" s="32"/>
      <c r="D384" s="140" t="s">
        <v>157</v>
      </c>
      <c r="F384" s="141" t="s">
        <v>475</v>
      </c>
      <c r="I384" s="142"/>
      <c r="L384" s="32"/>
      <c r="M384" s="143"/>
      <c r="T384" s="53"/>
      <c r="AT384" s="17" t="s">
        <v>157</v>
      </c>
      <c r="AU384" s="17" t="s">
        <v>78</v>
      </c>
    </row>
    <row r="385" spans="2:65" s="1" customFormat="1" ht="37.799999999999997" customHeight="1">
      <c r="B385" s="32"/>
      <c r="C385" s="127" t="s">
        <v>476</v>
      </c>
      <c r="D385" s="127" t="s">
        <v>151</v>
      </c>
      <c r="E385" s="128" t="s">
        <v>477</v>
      </c>
      <c r="F385" s="129" t="s">
        <v>478</v>
      </c>
      <c r="G385" s="130" t="s">
        <v>190</v>
      </c>
      <c r="H385" s="131">
        <v>297.77999999999997</v>
      </c>
      <c r="I385" s="132"/>
      <c r="J385" s="133">
        <f>ROUND(I385*H385,2)</f>
        <v>0</v>
      </c>
      <c r="K385" s="129" t="s">
        <v>155</v>
      </c>
      <c r="L385" s="32"/>
      <c r="M385" s="134" t="s">
        <v>19</v>
      </c>
      <c r="N385" s="135" t="s">
        <v>40</v>
      </c>
      <c r="P385" s="136">
        <f>O385*H385</f>
        <v>0</v>
      </c>
      <c r="Q385" s="136">
        <v>0</v>
      </c>
      <c r="R385" s="136">
        <f>Q385*H385</f>
        <v>0</v>
      </c>
      <c r="S385" s="136">
        <v>0</v>
      </c>
      <c r="T385" s="137">
        <f>S385*H385</f>
        <v>0</v>
      </c>
      <c r="AR385" s="138" t="s">
        <v>84</v>
      </c>
      <c r="AT385" s="138" t="s">
        <v>151</v>
      </c>
      <c r="AU385" s="138" t="s">
        <v>78</v>
      </c>
      <c r="AY385" s="17" t="s">
        <v>149</v>
      </c>
      <c r="BE385" s="139">
        <f>IF(N385="základní",J385,0)</f>
        <v>0</v>
      </c>
      <c r="BF385" s="139">
        <f>IF(N385="snížená",J385,0)</f>
        <v>0</v>
      </c>
      <c r="BG385" s="139">
        <f>IF(N385="zákl. přenesená",J385,0)</f>
        <v>0</v>
      </c>
      <c r="BH385" s="139">
        <f>IF(N385="sníž. přenesená",J385,0)</f>
        <v>0</v>
      </c>
      <c r="BI385" s="139">
        <f>IF(N385="nulová",J385,0)</f>
        <v>0</v>
      </c>
      <c r="BJ385" s="17" t="s">
        <v>74</v>
      </c>
      <c r="BK385" s="139">
        <f>ROUND(I385*H385,2)</f>
        <v>0</v>
      </c>
      <c r="BL385" s="17" t="s">
        <v>84</v>
      </c>
      <c r="BM385" s="138" t="s">
        <v>479</v>
      </c>
    </row>
    <row r="386" spans="2:65" s="1" customFormat="1" ht="10.199999999999999">
      <c r="B386" s="32"/>
      <c r="D386" s="140" t="s">
        <v>157</v>
      </c>
      <c r="F386" s="141" t="s">
        <v>480</v>
      </c>
      <c r="I386" s="142"/>
      <c r="L386" s="32"/>
      <c r="M386" s="143"/>
      <c r="T386" s="53"/>
      <c r="AT386" s="17" t="s">
        <v>157</v>
      </c>
      <c r="AU386" s="17" t="s">
        <v>78</v>
      </c>
    </row>
    <row r="387" spans="2:65" s="12" customFormat="1" ht="10.199999999999999">
      <c r="B387" s="144"/>
      <c r="D387" s="145" t="s">
        <v>159</v>
      </c>
      <c r="E387" s="146" t="s">
        <v>19</v>
      </c>
      <c r="F387" s="147" t="s">
        <v>481</v>
      </c>
      <c r="H387" s="146" t="s">
        <v>19</v>
      </c>
      <c r="I387" s="148"/>
      <c r="L387" s="144"/>
      <c r="M387" s="149"/>
      <c r="T387" s="150"/>
      <c r="AT387" s="146" t="s">
        <v>159</v>
      </c>
      <c r="AU387" s="146" t="s">
        <v>78</v>
      </c>
      <c r="AV387" s="12" t="s">
        <v>74</v>
      </c>
      <c r="AW387" s="12" t="s">
        <v>31</v>
      </c>
      <c r="AX387" s="12" t="s">
        <v>69</v>
      </c>
      <c r="AY387" s="146" t="s">
        <v>149</v>
      </c>
    </row>
    <row r="388" spans="2:65" s="13" customFormat="1" ht="10.199999999999999">
      <c r="B388" s="151"/>
      <c r="D388" s="145" t="s">
        <v>159</v>
      </c>
      <c r="E388" s="152" t="s">
        <v>19</v>
      </c>
      <c r="F388" s="153" t="s">
        <v>482</v>
      </c>
      <c r="H388" s="154">
        <v>260.61</v>
      </c>
      <c r="I388" s="155"/>
      <c r="L388" s="151"/>
      <c r="M388" s="156"/>
      <c r="T388" s="157"/>
      <c r="AT388" s="152" t="s">
        <v>159</v>
      </c>
      <c r="AU388" s="152" t="s">
        <v>78</v>
      </c>
      <c r="AV388" s="13" t="s">
        <v>78</v>
      </c>
      <c r="AW388" s="13" t="s">
        <v>31</v>
      </c>
      <c r="AX388" s="13" t="s">
        <v>69</v>
      </c>
      <c r="AY388" s="152" t="s">
        <v>149</v>
      </c>
    </row>
    <row r="389" spans="2:65" s="13" customFormat="1" ht="10.199999999999999">
      <c r="B389" s="151"/>
      <c r="D389" s="145" t="s">
        <v>159</v>
      </c>
      <c r="E389" s="152" t="s">
        <v>19</v>
      </c>
      <c r="F389" s="153" t="s">
        <v>483</v>
      </c>
      <c r="H389" s="154">
        <v>37.17</v>
      </c>
      <c r="I389" s="155"/>
      <c r="L389" s="151"/>
      <c r="M389" s="156"/>
      <c r="T389" s="157"/>
      <c r="AT389" s="152" t="s">
        <v>159</v>
      </c>
      <c r="AU389" s="152" t="s">
        <v>78</v>
      </c>
      <c r="AV389" s="13" t="s">
        <v>78</v>
      </c>
      <c r="AW389" s="13" t="s">
        <v>31</v>
      </c>
      <c r="AX389" s="13" t="s">
        <v>69</v>
      </c>
      <c r="AY389" s="152" t="s">
        <v>149</v>
      </c>
    </row>
    <row r="390" spans="2:65" s="14" customFormat="1" ht="10.199999999999999">
      <c r="B390" s="158"/>
      <c r="D390" s="145" t="s">
        <v>159</v>
      </c>
      <c r="E390" s="159" t="s">
        <v>19</v>
      </c>
      <c r="F390" s="160" t="s">
        <v>162</v>
      </c>
      <c r="H390" s="161">
        <v>297.78000000000003</v>
      </c>
      <c r="I390" s="162"/>
      <c r="L390" s="158"/>
      <c r="M390" s="163"/>
      <c r="T390" s="164"/>
      <c r="AT390" s="159" t="s">
        <v>159</v>
      </c>
      <c r="AU390" s="159" t="s">
        <v>78</v>
      </c>
      <c r="AV390" s="14" t="s">
        <v>84</v>
      </c>
      <c r="AW390" s="14" t="s">
        <v>31</v>
      </c>
      <c r="AX390" s="14" t="s">
        <v>74</v>
      </c>
      <c r="AY390" s="159" t="s">
        <v>149</v>
      </c>
    </row>
    <row r="391" spans="2:65" s="1" customFormat="1" ht="37.799999999999997" customHeight="1">
      <c r="B391" s="32"/>
      <c r="C391" s="127" t="s">
        <v>355</v>
      </c>
      <c r="D391" s="127" t="s">
        <v>151</v>
      </c>
      <c r="E391" s="128" t="s">
        <v>484</v>
      </c>
      <c r="F391" s="129" t="s">
        <v>485</v>
      </c>
      <c r="G391" s="130" t="s">
        <v>190</v>
      </c>
      <c r="H391" s="131">
        <v>297.77999999999997</v>
      </c>
      <c r="I391" s="132"/>
      <c r="J391" s="133">
        <f>ROUND(I391*H391,2)</f>
        <v>0</v>
      </c>
      <c r="K391" s="129" t="s">
        <v>155</v>
      </c>
      <c r="L391" s="32"/>
      <c r="M391" s="134" t="s">
        <v>19</v>
      </c>
      <c r="N391" s="135" t="s">
        <v>40</v>
      </c>
      <c r="P391" s="136">
        <f>O391*H391</f>
        <v>0</v>
      </c>
      <c r="Q391" s="136">
        <v>4.0000000000000003E-5</v>
      </c>
      <c r="R391" s="136">
        <f>Q391*H391</f>
        <v>1.19112E-2</v>
      </c>
      <c r="S391" s="136">
        <v>0</v>
      </c>
      <c r="T391" s="137">
        <f>S391*H391</f>
        <v>0</v>
      </c>
      <c r="AR391" s="138" t="s">
        <v>84</v>
      </c>
      <c r="AT391" s="138" t="s">
        <v>151</v>
      </c>
      <c r="AU391" s="138" t="s">
        <v>78</v>
      </c>
      <c r="AY391" s="17" t="s">
        <v>149</v>
      </c>
      <c r="BE391" s="139">
        <f>IF(N391="základní",J391,0)</f>
        <v>0</v>
      </c>
      <c r="BF391" s="139">
        <f>IF(N391="snížená",J391,0)</f>
        <v>0</v>
      </c>
      <c r="BG391" s="139">
        <f>IF(N391="zákl. přenesená",J391,0)</f>
        <v>0</v>
      </c>
      <c r="BH391" s="139">
        <f>IF(N391="sníž. přenesená",J391,0)</f>
        <v>0</v>
      </c>
      <c r="BI391" s="139">
        <f>IF(N391="nulová",J391,0)</f>
        <v>0</v>
      </c>
      <c r="BJ391" s="17" t="s">
        <v>74</v>
      </c>
      <c r="BK391" s="139">
        <f>ROUND(I391*H391,2)</f>
        <v>0</v>
      </c>
      <c r="BL391" s="17" t="s">
        <v>84</v>
      </c>
      <c r="BM391" s="138" t="s">
        <v>295</v>
      </c>
    </row>
    <row r="392" spans="2:65" s="1" customFormat="1" ht="10.199999999999999">
      <c r="B392" s="32"/>
      <c r="D392" s="140" t="s">
        <v>157</v>
      </c>
      <c r="F392" s="141" t="s">
        <v>486</v>
      </c>
      <c r="I392" s="142"/>
      <c r="L392" s="32"/>
      <c r="M392" s="143"/>
      <c r="T392" s="53"/>
      <c r="AT392" s="17" t="s">
        <v>157</v>
      </c>
      <c r="AU392" s="17" t="s">
        <v>78</v>
      </c>
    </row>
    <row r="393" spans="2:65" s="12" customFormat="1" ht="10.199999999999999">
      <c r="B393" s="144"/>
      <c r="D393" s="145" t="s">
        <v>159</v>
      </c>
      <c r="E393" s="146" t="s">
        <v>19</v>
      </c>
      <c r="F393" s="147" t="s">
        <v>481</v>
      </c>
      <c r="H393" s="146" t="s">
        <v>19</v>
      </c>
      <c r="I393" s="148"/>
      <c r="L393" s="144"/>
      <c r="M393" s="149"/>
      <c r="T393" s="150"/>
      <c r="AT393" s="146" t="s">
        <v>159</v>
      </c>
      <c r="AU393" s="146" t="s">
        <v>78</v>
      </c>
      <c r="AV393" s="12" t="s">
        <v>74</v>
      </c>
      <c r="AW393" s="12" t="s">
        <v>31</v>
      </c>
      <c r="AX393" s="12" t="s">
        <v>69</v>
      </c>
      <c r="AY393" s="146" t="s">
        <v>149</v>
      </c>
    </row>
    <row r="394" spans="2:65" s="13" customFormat="1" ht="10.199999999999999">
      <c r="B394" s="151"/>
      <c r="D394" s="145" t="s">
        <v>159</v>
      </c>
      <c r="E394" s="152" t="s">
        <v>19</v>
      </c>
      <c r="F394" s="153" t="s">
        <v>482</v>
      </c>
      <c r="H394" s="154">
        <v>260.61</v>
      </c>
      <c r="I394" s="155"/>
      <c r="L394" s="151"/>
      <c r="M394" s="156"/>
      <c r="T394" s="157"/>
      <c r="AT394" s="152" t="s">
        <v>159</v>
      </c>
      <c r="AU394" s="152" t="s">
        <v>78</v>
      </c>
      <c r="AV394" s="13" t="s">
        <v>78</v>
      </c>
      <c r="AW394" s="13" t="s">
        <v>31</v>
      </c>
      <c r="AX394" s="13" t="s">
        <v>69</v>
      </c>
      <c r="AY394" s="152" t="s">
        <v>149</v>
      </c>
    </row>
    <row r="395" spans="2:65" s="13" customFormat="1" ht="10.199999999999999">
      <c r="B395" s="151"/>
      <c r="D395" s="145" t="s">
        <v>159</v>
      </c>
      <c r="E395" s="152" t="s">
        <v>19</v>
      </c>
      <c r="F395" s="153" t="s">
        <v>483</v>
      </c>
      <c r="H395" s="154">
        <v>37.17</v>
      </c>
      <c r="I395" s="155"/>
      <c r="L395" s="151"/>
      <c r="M395" s="156"/>
      <c r="T395" s="157"/>
      <c r="AT395" s="152" t="s">
        <v>159</v>
      </c>
      <c r="AU395" s="152" t="s">
        <v>78</v>
      </c>
      <c r="AV395" s="13" t="s">
        <v>78</v>
      </c>
      <c r="AW395" s="13" t="s">
        <v>31</v>
      </c>
      <c r="AX395" s="13" t="s">
        <v>69</v>
      </c>
      <c r="AY395" s="152" t="s">
        <v>149</v>
      </c>
    </row>
    <row r="396" spans="2:65" s="14" customFormat="1" ht="10.199999999999999">
      <c r="B396" s="158"/>
      <c r="D396" s="145" t="s">
        <v>159</v>
      </c>
      <c r="E396" s="159" t="s">
        <v>19</v>
      </c>
      <c r="F396" s="160" t="s">
        <v>162</v>
      </c>
      <c r="H396" s="161">
        <v>297.78000000000003</v>
      </c>
      <c r="I396" s="162"/>
      <c r="L396" s="158"/>
      <c r="M396" s="163"/>
      <c r="T396" s="164"/>
      <c r="AT396" s="159" t="s">
        <v>159</v>
      </c>
      <c r="AU396" s="159" t="s">
        <v>78</v>
      </c>
      <c r="AV396" s="14" t="s">
        <v>84</v>
      </c>
      <c r="AW396" s="14" t="s">
        <v>31</v>
      </c>
      <c r="AX396" s="14" t="s">
        <v>74</v>
      </c>
      <c r="AY396" s="159" t="s">
        <v>149</v>
      </c>
    </row>
    <row r="397" spans="2:65" s="1" customFormat="1" ht="49.05" customHeight="1">
      <c r="B397" s="32"/>
      <c r="C397" s="127" t="s">
        <v>487</v>
      </c>
      <c r="D397" s="127" t="s">
        <v>151</v>
      </c>
      <c r="E397" s="128" t="s">
        <v>488</v>
      </c>
      <c r="F397" s="129" t="s">
        <v>489</v>
      </c>
      <c r="G397" s="130" t="s">
        <v>196</v>
      </c>
      <c r="H397" s="131">
        <v>10</v>
      </c>
      <c r="I397" s="132"/>
      <c r="J397" s="133">
        <f>ROUND(I397*H397,2)</f>
        <v>0</v>
      </c>
      <c r="K397" s="129" t="s">
        <v>155</v>
      </c>
      <c r="L397" s="32"/>
      <c r="M397" s="134" t="s">
        <v>19</v>
      </c>
      <c r="N397" s="135" t="s">
        <v>40</v>
      </c>
      <c r="P397" s="136">
        <f>O397*H397</f>
        <v>0</v>
      </c>
      <c r="Q397" s="136">
        <v>8.0000000000000007E-5</v>
      </c>
      <c r="R397" s="136">
        <f>Q397*H397</f>
        <v>8.0000000000000004E-4</v>
      </c>
      <c r="S397" s="136">
        <v>0</v>
      </c>
      <c r="T397" s="137">
        <f>S397*H397</f>
        <v>0</v>
      </c>
      <c r="AR397" s="138" t="s">
        <v>84</v>
      </c>
      <c r="AT397" s="138" t="s">
        <v>151</v>
      </c>
      <c r="AU397" s="138" t="s">
        <v>78</v>
      </c>
      <c r="AY397" s="17" t="s">
        <v>149</v>
      </c>
      <c r="BE397" s="139">
        <f>IF(N397="základní",J397,0)</f>
        <v>0</v>
      </c>
      <c r="BF397" s="139">
        <f>IF(N397="snížená",J397,0)</f>
        <v>0</v>
      </c>
      <c r="BG397" s="139">
        <f>IF(N397="zákl. přenesená",J397,0)</f>
        <v>0</v>
      </c>
      <c r="BH397" s="139">
        <f>IF(N397="sníž. přenesená",J397,0)</f>
        <v>0</v>
      </c>
      <c r="BI397" s="139">
        <f>IF(N397="nulová",J397,0)</f>
        <v>0</v>
      </c>
      <c r="BJ397" s="17" t="s">
        <v>74</v>
      </c>
      <c r="BK397" s="139">
        <f>ROUND(I397*H397,2)</f>
        <v>0</v>
      </c>
      <c r="BL397" s="17" t="s">
        <v>84</v>
      </c>
      <c r="BM397" s="138" t="s">
        <v>490</v>
      </c>
    </row>
    <row r="398" spans="2:65" s="1" customFormat="1" ht="10.199999999999999">
      <c r="B398" s="32"/>
      <c r="D398" s="140" t="s">
        <v>157</v>
      </c>
      <c r="F398" s="141" t="s">
        <v>491</v>
      </c>
      <c r="I398" s="142"/>
      <c r="L398" s="32"/>
      <c r="M398" s="143"/>
      <c r="T398" s="53"/>
      <c r="AT398" s="17" t="s">
        <v>157</v>
      </c>
      <c r="AU398" s="17" t="s">
        <v>78</v>
      </c>
    </row>
    <row r="399" spans="2:65" s="1" customFormat="1" ht="49.05" customHeight="1">
      <c r="B399" s="32"/>
      <c r="C399" s="127" t="s">
        <v>361</v>
      </c>
      <c r="D399" s="127" t="s">
        <v>151</v>
      </c>
      <c r="E399" s="128" t="s">
        <v>492</v>
      </c>
      <c r="F399" s="129" t="s">
        <v>493</v>
      </c>
      <c r="G399" s="130" t="s">
        <v>196</v>
      </c>
      <c r="H399" s="131">
        <v>10</v>
      </c>
      <c r="I399" s="132"/>
      <c r="J399" s="133">
        <f>ROUND(I399*H399,2)</f>
        <v>0</v>
      </c>
      <c r="K399" s="129" t="s">
        <v>155</v>
      </c>
      <c r="L399" s="32"/>
      <c r="M399" s="134" t="s">
        <v>19</v>
      </c>
      <c r="N399" s="135" t="s">
        <v>40</v>
      </c>
      <c r="P399" s="136">
        <f>O399*H399</f>
        <v>0</v>
      </c>
      <c r="Q399" s="136">
        <v>1.4999999999999999E-4</v>
      </c>
      <c r="R399" s="136">
        <f>Q399*H399</f>
        <v>1.4999999999999998E-3</v>
      </c>
      <c r="S399" s="136">
        <v>0</v>
      </c>
      <c r="T399" s="137">
        <f>S399*H399</f>
        <v>0</v>
      </c>
      <c r="AR399" s="138" t="s">
        <v>84</v>
      </c>
      <c r="AT399" s="138" t="s">
        <v>151</v>
      </c>
      <c r="AU399" s="138" t="s">
        <v>78</v>
      </c>
      <c r="AY399" s="17" t="s">
        <v>149</v>
      </c>
      <c r="BE399" s="139">
        <f>IF(N399="základní",J399,0)</f>
        <v>0</v>
      </c>
      <c r="BF399" s="139">
        <f>IF(N399="snížená",J399,0)</f>
        <v>0</v>
      </c>
      <c r="BG399" s="139">
        <f>IF(N399="zákl. přenesená",J399,0)</f>
        <v>0</v>
      </c>
      <c r="BH399" s="139">
        <f>IF(N399="sníž. přenesená",J399,0)</f>
        <v>0</v>
      </c>
      <c r="BI399" s="139">
        <f>IF(N399="nulová",J399,0)</f>
        <v>0</v>
      </c>
      <c r="BJ399" s="17" t="s">
        <v>74</v>
      </c>
      <c r="BK399" s="139">
        <f>ROUND(I399*H399,2)</f>
        <v>0</v>
      </c>
      <c r="BL399" s="17" t="s">
        <v>84</v>
      </c>
      <c r="BM399" s="138" t="s">
        <v>494</v>
      </c>
    </row>
    <row r="400" spans="2:65" s="1" customFormat="1" ht="10.199999999999999">
      <c r="B400" s="32"/>
      <c r="D400" s="140" t="s">
        <v>157</v>
      </c>
      <c r="F400" s="141" t="s">
        <v>495</v>
      </c>
      <c r="I400" s="142"/>
      <c r="L400" s="32"/>
      <c r="M400" s="143"/>
      <c r="T400" s="53"/>
      <c r="AT400" s="17" t="s">
        <v>157</v>
      </c>
      <c r="AU400" s="17" t="s">
        <v>78</v>
      </c>
    </row>
    <row r="401" spans="2:65" s="1" customFormat="1" ht="24.15" customHeight="1">
      <c r="B401" s="32"/>
      <c r="C401" s="127" t="s">
        <v>496</v>
      </c>
      <c r="D401" s="127" t="s">
        <v>151</v>
      </c>
      <c r="E401" s="128" t="s">
        <v>497</v>
      </c>
      <c r="F401" s="129" t="s">
        <v>498</v>
      </c>
      <c r="G401" s="130" t="s">
        <v>196</v>
      </c>
      <c r="H401" s="131">
        <v>3</v>
      </c>
      <c r="I401" s="132"/>
      <c r="J401" s="133">
        <f>ROUND(I401*H401,2)</f>
        <v>0</v>
      </c>
      <c r="K401" s="129" t="s">
        <v>155</v>
      </c>
      <c r="L401" s="32"/>
      <c r="M401" s="134" t="s">
        <v>19</v>
      </c>
      <c r="N401" s="135" t="s">
        <v>40</v>
      </c>
      <c r="P401" s="136">
        <f>O401*H401</f>
        <v>0</v>
      </c>
      <c r="Q401" s="136">
        <v>1.1E-4</v>
      </c>
      <c r="R401" s="136">
        <f>Q401*H401</f>
        <v>3.3E-4</v>
      </c>
      <c r="S401" s="136">
        <v>0</v>
      </c>
      <c r="T401" s="137">
        <f>S401*H401</f>
        <v>0</v>
      </c>
      <c r="AR401" s="138" t="s">
        <v>84</v>
      </c>
      <c r="AT401" s="138" t="s">
        <v>151</v>
      </c>
      <c r="AU401" s="138" t="s">
        <v>78</v>
      </c>
      <c r="AY401" s="17" t="s">
        <v>149</v>
      </c>
      <c r="BE401" s="139">
        <f>IF(N401="základní",J401,0)</f>
        <v>0</v>
      </c>
      <c r="BF401" s="139">
        <f>IF(N401="snížená",J401,0)</f>
        <v>0</v>
      </c>
      <c r="BG401" s="139">
        <f>IF(N401="zákl. přenesená",J401,0)</f>
        <v>0</v>
      </c>
      <c r="BH401" s="139">
        <f>IF(N401="sníž. přenesená",J401,0)</f>
        <v>0</v>
      </c>
      <c r="BI401" s="139">
        <f>IF(N401="nulová",J401,0)</f>
        <v>0</v>
      </c>
      <c r="BJ401" s="17" t="s">
        <v>74</v>
      </c>
      <c r="BK401" s="139">
        <f>ROUND(I401*H401,2)</f>
        <v>0</v>
      </c>
      <c r="BL401" s="17" t="s">
        <v>84</v>
      </c>
      <c r="BM401" s="138" t="s">
        <v>499</v>
      </c>
    </row>
    <row r="402" spans="2:65" s="1" customFormat="1" ht="10.199999999999999">
      <c r="B402" s="32"/>
      <c r="D402" s="140" t="s">
        <v>157</v>
      </c>
      <c r="F402" s="141" t="s">
        <v>500</v>
      </c>
      <c r="I402" s="142"/>
      <c r="L402" s="32"/>
      <c r="M402" s="143"/>
      <c r="T402" s="53"/>
      <c r="AT402" s="17" t="s">
        <v>157</v>
      </c>
      <c r="AU402" s="17" t="s">
        <v>78</v>
      </c>
    </row>
    <row r="403" spans="2:65" s="1" customFormat="1" ht="16.5" customHeight="1">
      <c r="B403" s="32"/>
      <c r="C403" s="165" t="s">
        <v>376</v>
      </c>
      <c r="D403" s="165" t="s">
        <v>318</v>
      </c>
      <c r="E403" s="166" t="s">
        <v>501</v>
      </c>
      <c r="F403" s="167" t="s">
        <v>502</v>
      </c>
      <c r="G403" s="168" t="s">
        <v>196</v>
      </c>
      <c r="H403" s="169">
        <v>3</v>
      </c>
      <c r="I403" s="170"/>
      <c r="J403" s="171">
        <f>ROUND(I403*H403,2)</f>
        <v>0</v>
      </c>
      <c r="K403" s="167" t="s">
        <v>155</v>
      </c>
      <c r="L403" s="172"/>
      <c r="M403" s="173" t="s">
        <v>19</v>
      </c>
      <c r="N403" s="174" t="s">
        <v>40</v>
      </c>
      <c r="P403" s="136">
        <f>O403*H403</f>
        <v>0</v>
      </c>
      <c r="Q403" s="136">
        <v>1.2E-2</v>
      </c>
      <c r="R403" s="136">
        <f>Q403*H403</f>
        <v>3.6000000000000004E-2</v>
      </c>
      <c r="S403" s="136">
        <v>0</v>
      </c>
      <c r="T403" s="137">
        <f>S403*H403</f>
        <v>0</v>
      </c>
      <c r="AR403" s="138" t="s">
        <v>96</v>
      </c>
      <c r="AT403" s="138" t="s">
        <v>318</v>
      </c>
      <c r="AU403" s="138" t="s">
        <v>78</v>
      </c>
      <c r="AY403" s="17" t="s">
        <v>149</v>
      </c>
      <c r="BE403" s="139">
        <f>IF(N403="základní",J403,0)</f>
        <v>0</v>
      </c>
      <c r="BF403" s="139">
        <f>IF(N403="snížená",J403,0)</f>
        <v>0</v>
      </c>
      <c r="BG403" s="139">
        <f>IF(N403="zákl. přenesená",J403,0)</f>
        <v>0</v>
      </c>
      <c r="BH403" s="139">
        <f>IF(N403="sníž. přenesená",J403,0)</f>
        <v>0</v>
      </c>
      <c r="BI403" s="139">
        <f>IF(N403="nulová",J403,0)</f>
        <v>0</v>
      </c>
      <c r="BJ403" s="17" t="s">
        <v>74</v>
      </c>
      <c r="BK403" s="139">
        <f>ROUND(I403*H403,2)</f>
        <v>0</v>
      </c>
      <c r="BL403" s="17" t="s">
        <v>84</v>
      </c>
      <c r="BM403" s="138" t="s">
        <v>503</v>
      </c>
    </row>
    <row r="404" spans="2:65" s="1" customFormat="1" ht="24.15" customHeight="1">
      <c r="B404" s="32"/>
      <c r="C404" s="127" t="s">
        <v>504</v>
      </c>
      <c r="D404" s="127" t="s">
        <v>151</v>
      </c>
      <c r="E404" s="128" t="s">
        <v>505</v>
      </c>
      <c r="F404" s="129" t="s">
        <v>506</v>
      </c>
      <c r="G404" s="130" t="s">
        <v>190</v>
      </c>
      <c r="H404" s="131">
        <v>3.6850000000000001</v>
      </c>
      <c r="I404" s="132"/>
      <c r="J404" s="133">
        <f>ROUND(I404*H404,2)</f>
        <v>0</v>
      </c>
      <c r="K404" s="129" t="s">
        <v>155</v>
      </c>
      <c r="L404" s="32"/>
      <c r="M404" s="134" t="s">
        <v>19</v>
      </c>
      <c r="N404" s="135" t="s">
        <v>40</v>
      </c>
      <c r="P404" s="136">
        <f>O404*H404</f>
        <v>0</v>
      </c>
      <c r="Q404" s="136">
        <v>0</v>
      </c>
      <c r="R404" s="136">
        <f>Q404*H404</f>
        <v>0</v>
      </c>
      <c r="S404" s="136">
        <v>0.20799999999999999</v>
      </c>
      <c r="T404" s="137">
        <f>S404*H404</f>
        <v>0.76647999999999994</v>
      </c>
      <c r="AR404" s="138" t="s">
        <v>84</v>
      </c>
      <c r="AT404" s="138" t="s">
        <v>151</v>
      </c>
      <c r="AU404" s="138" t="s">
        <v>78</v>
      </c>
      <c r="AY404" s="17" t="s">
        <v>149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7" t="s">
        <v>74</v>
      </c>
      <c r="BK404" s="139">
        <f>ROUND(I404*H404,2)</f>
        <v>0</v>
      </c>
      <c r="BL404" s="17" t="s">
        <v>84</v>
      </c>
      <c r="BM404" s="138" t="s">
        <v>507</v>
      </c>
    </row>
    <row r="405" spans="2:65" s="1" customFormat="1" ht="10.199999999999999">
      <c r="B405" s="32"/>
      <c r="D405" s="140" t="s">
        <v>157</v>
      </c>
      <c r="F405" s="141" t="s">
        <v>508</v>
      </c>
      <c r="I405" s="142"/>
      <c r="L405" s="32"/>
      <c r="M405" s="143"/>
      <c r="T405" s="53"/>
      <c r="AT405" s="17" t="s">
        <v>157</v>
      </c>
      <c r="AU405" s="17" t="s">
        <v>78</v>
      </c>
    </row>
    <row r="406" spans="2:65" s="12" customFormat="1" ht="10.199999999999999">
      <c r="B406" s="144"/>
      <c r="D406" s="145" t="s">
        <v>159</v>
      </c>
      <c r="E406" s="146" t="s">
        <v>19</v>
      </c>
      <c r="F406" s="147" t="s">
        <v>509</v>
      </c>
      <c r="H406" s="146" t="s">
        <v>19</v>
      </c>
      <c r="I406" s="148"/>
      <c r="L406" s="144"/>
      <c r="M406" s="149"/>
      <c r="T406" s="150"/>
      <c r="AT406" s="146" t="s">
        <v>159</v>
      </c>
      <c r="AU406" s="146" t="s">
        <v>78</v>
      </c>
      <c r="AV406" s="12" t="s">
        <v>74</v>
      </c>
      <c r="AW406" s="12" t="s">
        <v>31</v>
      </c>
      <c r="AX406" s="12" t="s">
        <v>69</v>
      </c>
      <c r="AY406" s="146" t="s">
        <v>149</v>
      </c>
    </row>
    <row r="407" spans="2:65" s="13" customFormat="1" ht="10.199999999999999">
      <c r="B407" s="151"/>
      <c r="D407" s="145" t="s">
        <v>159</v>
      </c>
      <c r="E407" s="152" t="s">
        <v>19</v>
      </c>
      <c r="F407" s="153" t="s">
        <v>510</v>
      </c>
      <c r="H407" s="154">
        <v>3.6850000000000001</v>
      </c>
      <c r="I407" s="155"/>
      <c r="L407" s="151"/>
      <c r="M407" s="156"/>
      <c r="T407" s="157"/>
      <c r="AT407" s="152" t="s">
        <v>159</v>
      </c>
      <c r="AU407" s="152" t="s">
        <v>78</v>
      </c>
      <c r="AV407" s="13" t="s">
        <v>78</v>
      </c>
      <c r="AW407" s="13" t="s">
        <v>31</v>
      </c>
      <c r="AX407" s="13" t="s">
        <v>69</v>
      </c>
      <c r="AY407" s="152" t="s">
        <v>149</v>
      </c>
    </row>
    <row r="408" spans="2:65" s="14" customFormat="1" ht="10.199999999999999">
      <c r="B408" s="158"/>
      <c r="D408" s="145" t="s">
        <v>159</v>
      </c>
      <c r="E408" s="159" t="s">
        <v>19</v>
      </c>
      <c r="F408" s="160" t="s">
        <v>162</v>
      </c>
      <c r="H408" s="161">
        <v>3.6850000000000001</v>
      </c>
      <c r="I408" s="162"/>
      <c r="L408" s="158"/>
      <c r="M408" s="163"/>
      <c r="T408" s="164"/>
      <c r="AT408" s="159" t="s">
        <v>159</v>
      </c>
      <c r="AU408" s="159" t="s">
        <v>78</v>
      </c>
      <c r="AV408" s="14" t="s">
        <v>84</v>
      </c>
      <c r="AW408" s="14" t="s">
        <v>31</v>
      </c>
      <c r="AX408" s="14" t="s">
        <v>74</v>
      </c>
      <c r="AY408" s="159" t="s">
        <v>149</v>
      </c>
    </row>
    <row r="409" spans="2:65" s="1" customFormat="1" ht="44.25" customHeight="1">
      <c r="B409" s="32"/>
      <c r="C409" s="127" t="s">
        <v>380</v>
      </c>
      <c r="D409" s="127" t="s">
        <v>151</v>
      </c>
      <c r="E409" s="128" t="s">
        <v>511</v>
      </c>
      <c r="F409" s="129" t="s">
        <v>512</v>
      </c>
      <c r="G409" s="130" t="s">
        <v>154</v>
      </c>
      <c r="H409" s="131">
        <v>1.5569999999999999</v>
      </c>
      <c r="I409" s="132"/>
      <c r="J409" s="133">
        <f>ROUND(I409*H409,2)</f>
        <v>0</v>
      </c>
      <c r="K409" s="129" t="s">
        <v>155</v>
      </c>
      <c r="L409" s="32"/>
      <c r="M409" s="134" t="s">
        <v>19</v>
      </c>
      <c r="N409" s="135" t="s">
        <v>40</v>
      </c>
      <c r="P409" s="136">
        <f>O409*H409</f>
        <v>0</v>
      </c>
      <c r="Q409" s="136">
        <v>0</v>
      </c>
      <c r="R409" s="136">
        <f>Q409*H409</f>
        <v>0</v>
      </c>
      <c r="S409" s="136">
        <v>1.8</v>
      </c>
      <c r="T409" s="137">
        <f>S409*H409</f>
        <v>2.8026</v>
      </c>
      <c r="AR409" s="138" t="s">
        <v>84</v>
      </c>
      <c r="AT409" s="138" t="s">
        <v>151</v>
      </c>
      <c r="AU409" s="138" t="s">
        <v>78</v>
      </c>
      <c r="AY409" s="17" t="s">
        <v>149</v>
      </c>
      <c r="BE409" s="139">
        <f>IF(N409="základní",J409,0)</f>
        <v>0</v>
      </c>
      <c r="BF409" s="139">
        <f>IF(N409="snížená",J409,0)</f>
        <v>0</v>
      </c>
      <c r="BG409" s="139">
        <f>IF(N409="zákl. přenesená",J409,0)</f>
        <v>0</v>
      </c>
      <c r="BH409" s="139">
        <f>IF(N409="sníž. přenesená",J409,0)</f>
        <v>0</v>
      </c>
      <c r="BI409" s="139">
        <f>IF(N409="nulová",J409,0)</f>
        <v>0</v>
      </c>
      <c r="BJ409" s="17" t="s">
        <v>74</v>
      </c>
      <c r="BK409" s="139">
        <f>ROUND(I409*H409,2)</f>
        <v>0</v>
      </c>
      <c r="BL409" s="17" t="s">
        <v>84</v>
      </c>
      <c r="BM409" s="138" t="s">
        <v>513</v>
      </c>
    </row>
    <row r="410" spans="2:65" s="1" customFormat="1" ht="10.199999999999999">
      <c r="B410" s="32"/>
      <c r="D410" s="140" t="s">
        <v>157</v>
      </c>
      <c r="F410" s="141" t="s">
        <v>514</v>
      </c>
      <c r="I410" s="142"/>
      <c r="L410" s="32"/>
      <c r="M410" s="143"/>
      <c r="T410" s="53"/>
      <c r="AT410" s="17" t="s">
        <v>157</v>
      </c>
      <c r="AU410" s="17" t="s">
        <v>78</v>
      </c>
    </row>
    <row r="411" spans="2:65" s="12" customFormat="1" ht="10.199999999999999">
      <c r="B411" s="144"/>
      <c r="D411" s="145" t="s">
        <v>159</v>
      </c>
      <c r="E411" s="146" t="s">
        <v>19</v>
      </c>
      <c r="F411" s="147" t="s">
        <v>515</v>
      </c>
      <c r="H411" s="146" t="s">
        <v>19</v>
      </c>
      <c r="I411" s="148"/>
      <c r="L411" s="144"/>
      <c r="M411" s="149"/>
      <c r="T411" s="150"/>
      <c r="AT411" s="146" t="s">
        <v>159</v>
      </c>
      <c r="AU411" s="146" t="s">
        <v>78</v>
      </c>
      <c r="AV411" s="12" t="s">
        <v>74</v>
      </c>
      <c r="AW411" s="12" t="s">
        <v>31</v>
      </c>
      <c r="AX411" s="12" t="s">
        <v>69</v>
      </c>
      <c r="AY411" s="146" t="s">
        <v>149</v>
      </c>
    </row>
    <row r="412" spans="2:65" s="13" customFormat="1" ht="10.199999999999999">
      <c r="B412" s="151"/>
      <c r="D412" s="145" t="s">
        <v>159</v>
      </c>
      <c r="E412" s="152" t="s">
        <v>19</v>
      </c>
      <c r="F412" s="153" t="s">
        <v>516</v>
      </c>
      <c r="H412" s="154">
        <v>1.5569999999999999</v>
      </c>
      <c r="I412" s="155"/>
      <c r="L412" s="151"/>
      <c r="M412" s="156"/>
      <c r="T412" s="157"/>
      <c r="AT412" s="152" t="s">
        <v>159</v>
      </c>
      <c r="AU412" s="152" t="s">
        <v>78</v>
      </c>
      <c r="AV412" s="13" t="s">
        <v>78</v>
      </c>
      <c r="AW412" s="13" t="s">
        <v>31</v>
      </c>
      <c r="AX412" s="13" t="s">
        <v>69</v>
      </c>
      <c r="AY412" s="152" t="s">
        <v>149</v>
      </c>
    </row>
    <row r="413" spans="2:65" s="14" customFormat="1" ht="10.199999999999999">
      <c r="B413" s="158"/>
      <c r="D413" s="145" t="s">
        <v>159</v>
      </c>
      <c r="E413" s="159" t="s">
        <v>19</v>
      </c>
      <c r="F413" s="160" t="s">
        <v>162</v>
      </c>
      <c r="H413" s="161">
        <v>1.5569999999999999</v>
      </c>
      <c r="I413" s="162"/>
      <c r="L413" s="158"/>
      <c r="M413" s="163"/>
      <c r="T413" s="164"/>
      <c r="AT413" s="159" t="s">
        <v>159</v>
      </c>
      <c r="AU413" s="159" t="s">
        <v>78</v>
      </c>
      <c r="AV413" s="14" t="s">
        <v>84</v>
      </c>
      <c r="AW413" s="14" t="s">
        <v>31</v>
      </c>
      <c r="AX413" s="14" t="s">
        <v>74</v>
      </c>
      <c r="AY413" s="159" t="s">
        <v>149</v>
      </c>
    </row>
    <row r="414" spans="2:65" s="1" customFormat="1" ht="24.15" customHeight="1">
      <c r="B414" s="32"/>
      <c r="C414" s="127" t="s">
        <v>517</v>
      </c>
      <c r="D414" s="127" t="s">
        <v>151</v>
      </c>
      <c r="E414" s="128" t="s">
        <v>518</v>
      </c>
      <c r="F414" s="129" t="s">
        <v>519</v>
      </c>
      <c r="G414" s="130" t="s">
        <v>154</v>
      </c>
      <c r="H414" s="131">
        <v>4.62</v>
      </c>
      <c r="I414" s="132"/>
      <c r="J414" s="133">
        <f>ROUND(I414*H414,2)</f>
        <v>0</v>
      </c>
      <c r="K414" s="129" t="s">
        <v>155</v>
      </c>
      <c r="L414" s="32"/>
      <c r="M414" s="134" t="s">
        <v>19</v>
      </c>
      <c r="N414" s="135" t="s">
        <v>40</v>
      </c>
      <c r="P414" s="136">
        <f>O414*H414</f>
        <v>0</v>
      </c>
      <c r="Q414" s="136">
        <v>0</v>
      </c>
      <c r="R414" s="136">
        <f>Q414*H414</f>
        <v>0</v>
      </c>
      <c r="S414" s="136">
        <v>2.2000000000000002</v>
      </c>
      <c r="T414" s="137">
        <f>S414*H414</f>
        <v>10.164000000000001</v>
      </c>
      <c r="AR414" s="138" t="s">
        <v>84</v>
      </c>
      <c r="AT414" s="138" t="s">
        <v>151</v>
      </c>
      <c r="AU414" s="138" t="s">
        <v>78</v>
      </c>
      <c r="AY414" s="17" t="s">
        <v>149</v>
      </c>
      <c r="BE414" s="139">
        <f>IF(N414="základní",J414,0)</f>
        <v>0</v>
      </c>
      <c r="BF414" s="139">
        <f>IF(N414="snížená",J414,0)</f>
        <v>0</v>
      </c>
      <c r="BG414" s="139">
        <f>IF(N414="zákl. přenesená",J414,0)</f>
        <v>0</v>
      </c>
      <c r="BH414" s="139">
        <f>IF(N414="sníž. přenesená",J414,0)</f>
        <v>0</v>
      </c>
      <c r="BI414" s="139">
        <f>IF(N414="nulová",J414,0)</f>
        <v>0</v>
      </c>
      <c r="BJ414" s="17" t="s">
        <v>74</v>
      </c>
      <c r="BK414" s="139">
        <f>ROUND(I414*H414,2)</f>
        <v>0</v>
      </c>
      <c r="BL414" s="17" t="s">
        <v>84</v>
      </c>
      <c r="BM414" s="138" t="s">
        <v>520</v>
      </c>
    </row>
    <row r="415" spans="2:65" s="1" customFormat="1" ht="10.199999999999999">
      <c r="B415" s="32"/>
      <c r="D415" s="140" t="s">
        <v>157</v>
      </c>
      <c r="F415" s="141" t="s">
        <v>521</v>
      </c>
      <c r="I415" s="142"/>
      <c r="L415" s="32"/>
      <c r="M415" s="143"/>
      <c r="T415" s="53"/>
      <c r="AT415" s="17" t="s">
        <v>157</v>
      </c>
      <c r="AU415" s="17" t="s">
        <v>78</v>
      </c>
    </row>
    <row r="416" spans="2:65" s="12" customFormat="1" ht="10.199999999999999">
      <c r="B416" s="144"/>
      <c r="D416" s="145" t="s">
        <v>159</v>
      </c>
      <c r="E416" s="146" t="s">
        <v>19</v>
      </c>
      <c r="F416" s="147" t="s">
        <v>413</v>
      </c>
      <c r="H416" s="146" t="s">
        <v>19</v>
      </c>
      <c r="I416" s="148"/>
      <c r="L416" s="144"/>
      <c r="M416" s="149"/>
      <c r="T416" s="150"/>
      <c r="AT416" s="146" t="s">
        <v>159</v>
      </c>
      <c r="AU416" s="146" t="s">
        <v>78</v>
      </c>
      <c r="AV416" s="12" t="s">
        <v>74</v>
      </c>
      <c r="AW416" s="12" t="s">
        <v>31</v>
      </c>
      <c r="AX416" s="12" t="s">
        <v>69</v>
      </c>
      <c r="AY416" s="146" t="s">
        <v>149</v>
      </c>
    </row>
    <row r="417" spans="2:65" s="12" customFormat="1" ht="10.199999999999999">
      <c r="B417" s="144"/>
      <c r="D417" s="145" t="s">
        <v>159</v>
      </c>
      <c r="E417" s="146" t="s">
        <v>19</v>
      </c>
      <c r="F417" s="147" t="s">
        <v>414</v>
      </c>
      <c r="H417" s="146" t="s">
        <v>19</v>
      </c>
      <c r="I417" s="148"/>
      <c r="L417" s="144"/>
      <c r="M417" s="149"/>
      <c r="T417" s="150"/>
      <c r="AT417" s="146" t="s">
        <v>159</v>
      </c>
      <c r="AU417" s="146" t="s">
        <v>78</v>
      </c>
      <c r="AV417" s="12" t="s">
        <v>74</v>
      </c>
      <c r="AW417" s="12" t="s">
        <v>31</v>
      </c>
      <c r="AX417" s="12" t="s">
        <v>69</v>
      </c>
      <c r="AY417" s="146" t="s">
        <v>149</v>
      </c>
    </row>
    <row r="418" spans="2:65" s="13" customFormat="1" ht="10.199999999999999">
      <c r="B418" s="151"/>
      <c r="D418" s="145" t="s">
        <v>159</v>
      </c>
      <c r="E418" s="152" t="s">
        <v>19</v>
      </c>
      <c r="F418" s="153" t="s">
        <v>415</v>
      </c>
      <c r="H418" s="154">
        <v>3.5619999999999998</v>
      </c>
      <c r="I418" s="155"/>
      <c r="L418" s="151"/>
      <c r="M418" s="156"/>
      <c r="T418" s="157"/>
      <c r="AT418" s="152" t="s">
        <v>159</v>
      </c>
      <c r="AU418" s="152" t="s">
        <v>78</v>
      </c>
      <c r="AV418" s="13" t="s">
        <v>78</v>
      </c>
      <c r="AW418" s="13" t="s">
        <v>31</v>
      </c>
      <c r="AX418" s="13" t="s">
        <v>69</v>
      </c>
      <c r="AY418" s="152" t="s">
        <v>149</v>
      </c>
    </row>
    <row r="419" spans="2:65" s="12" customFormat="1" ht="10.199999999999999">
      <c r="B419" s="144"/>
      <c r="D419" s="145" t="s">
        <v>159</v>
      </c>
      <c r="E419" s="146" t="s">
        <v>19</v>
      </c>
      <c r="F419" s="147" t="s">
        <v>416</v>
      </c>
      <c r="H419" s="146" t="s">
        <v>19</v>
      </c>
      <c r="I419" s="148"/>
      <c r="L419" s="144"/>
      <c r="M419" s="149"/>
      <c r="T419" s="150"/>
      <c r="AT419" s="146" t="s">
        <v>159</v>
      </c>
      <c r="AU419" s="146" t="s">
        <v>78</v>
      </c>
      <c r="AV419" s="12" t="s">
        <v>74</v>
      </c>
      <c r="AW419" s="12" t="s">
        <v>31</v>
      </c>
      <c r="AX419" s="12" t="s">
        <v>69</v>
      </c>
      <c r="AY419" s="146" t="s">
        <v>149</v>
      </c>
    </row>
    <row r="420" spans="2:65" s="13" customFormat="1" ht="10.199999999999999">
      <c r="B420" s="151"/>
      <c r="D420" s="145" t="s">
        <v>159</v>
      </c>
      <c r="E420" s="152" t="s">
        <v>19</v>
      </c>
      <c r="F420" s="153" t="s">
        <v>417</v>
      </c>
      <c r="H420" s="154">
        <v>1.0580000000000001</v>
      </c>
      <c r="I420" s="155"/>
      <c r="L420" s="151"/>
      <c r="M420" s="156"/>
      <c r="T420" s="157"/>
      <c r="AT420" s="152" t="s">
        <v>159</v>
      </c>
      <c r="AU420" s="152" t="s">
        <v>78</v>
      </c>
      <c r="AV420" s="13" t="s">
        <v>78</v>
      </c>
      <c r="AW420" s="13" t="s">
        <v>31</v>
      </c>
      <c r="AX420" s="13" t="s">
        <v>69</v>
      </c>
      <c r="AY420" s="152" t="s">
        <v>149</v>
      </c>
    </row>
    <row r="421" spans="2:65" s="14" customFormat="1" ht="10.199999999999999">
      <c r="B421" s="158"/>
      <c r="D421" s="145" t="s">
        <v>159</v>
      </c>
      <c r="E421" s="159" t="s">
        <v>19</v>
      </c>
      <c r="F421" s="160" t="s">
        <v>162</v>
      </c>
      <c r="H421" s="161">
        <v>4.62</v>
      </c>
      <c r="I421" s="162"/>
      <c r="L421" s="158"/>
      <c r="M421" s="163"/>
      <c r="T421" s="164"/>
      <c r="AT421" s="159" t="s">
        <v>159</v>
      </c>
      <c r="AU421" s="159" t="s">
        <v>78</v>
      </c>
      <c r="AV421" s="14" t="s">
        <v>84</v>
      </c>
      <c r="AW421" s="14" t="s">
        <v>31</v>
      </c>
      <c r="AX421" s="14" t="s">
        <v>74</v>
      </c>
      <c r="AY421" s="159" t="s">
        <v>149</v>
      </c>
    </row>
    <row r="422" spans="2:65" s="1" customFormat="1" ht="24.15" customHeight="1">
      <c r="B422" s="32"/>
      <c r="C422" s="127" t="s">
        <v>385</v>
      </c>
      <c r="D422" s="127" t="s">
        <v>151</v>
      </c>
      <c r="E422" s="128" t="s">
        <v>522</v>
      </c>
      <c r="F422" s="129" t="s">
        <v>523</v>
      </c>
      <c r="G422" s="130" t="s">
        <v>154</v>
      </c>
      <c r="H422" s="131">
        <v>32.661000000000001</v>
      </c>
      <c r="I422" s="132"/>
      <c r="J422" s="133">
        <f>ROUND(I422*H422,2)</f>
        <v>0</v>
      </c>
      <c r="K422" s="129" t="s">
        <v>155</v>
      </c>
      <c r="L422" s="32"/>
      <c r="M422" s="134" t="s">
        <v>19</v>
      </c>
      <c r="N422" s="135" t="s">
        <v>40</v>
      </c>
      <c r="P422" s="136">
        <f>O422*H422</f>
        <v>0</v>
      </c>
      <c r="Q422" s="136">
        <v>0</v>
      </c>
      <c r="R422" s="136">
        <f>Q422*H422</f>
        <v>0</v>
      </c>
      <c r="S422" s="136">
        <v>2.2000000000000002</v>
      </c>
      <c r="T422" s="137">
        <f>S422*H422</f>
        <v>71.854200000000006</v>
      </c>
      <c r="AR422" s="138" t="s">
        <v>84</v>
      </c>
      <c r="AT422" s="138" t="s">
        <v>151</v>
      </c>
      <c r="AU422" s="138" t="s">
        <v>78</v>
      </c>
      <c r="AY422" s="17" t="s">
        <v>149</v>
      </c>
      <c r="BE422" s="139">
        <f>IF(N422="základní",J422,0)</f>
        <v>0</v>
      </c>
      <c r="BF422" s="139">
        <f>IF(N422="snížená",J422,0)</f>
        <v>0</v>
      </c>
      <c r="BG422" s="139">
        <f>IF(N422="zákl. přenesená",J422,0)</f>
        <v>0</v>
      </c>
      <c r="BH422" s="139">
        <f>IF(N422="sníž. přenesená",J422,0)</f>
        <v>0</v>
      </c>
      <c r="BI422" s="139">
        <f>IF(N422="nulová",J422,0)</f>
        <v>0</v>
      </c>
      <c r="BJ422" s="17" t="s">
        <v>74</v>
      </c>
      <c r="BK422" s="139">
        <f>ROUND(I422*H422,2)</f>
        <v>0</v>
      </c>
      <c r="BL422" s="17" t="s">
        <v>84</v>
      </c>
      <c r="BM422" s="138" t="s">
        <v>524</v>
      </c>
    </row>
    <row r="423" spans="2:65" s="1" customFormat="1" ht="10.199999999999999">
      <c r="B423" s="32"/>
      <c r="D423" s="140" t="s">
        <v>157</v>
      </c>
      <c r="F423" s="141" t="s">
        <v>525</v>
      </c>
      <c r="I423" s="142"/>
      <c r="L423" s="32"/>
      <c r="M423" s="143"/>
      <c r="T423" s="53"/>
      <c r="AT423" s="17" t="s">
        <v>157</v>
      </c>
      <c r="AU423" s="17" t="s">
        <v>78</v>
      </c>
    </row>
    <row r="424" spans="2:65" s="12" customFormat="1" ht="10.199999999999999">
      <c r="B424" s="144"/>
      <c r="D424" s="145" t="s">
        <v>159</v>
      </c>
      <c r="E424" s="146" t="s">
        <v>19</v>
      </c>
      <c r="F424" s="147" t="s">
        <v>526</v>
      </c>
      <c r="H424" s="146" t="s">
        <v>19</v>
      </c>
      <c r="I424" s="148"/>
      <c r="L424" s="144"/>
      <c r="M424" s="149"/>
      <c r="T424" s="150"/>
      <c r="AT424" s="146" t="s">
        <v>159</v>
      </c>
      <c r="AU424" s="146" t="s">
        <v>78</v>
      </c>
      <c r="AV424" s="12" t="s">
        <v>74</v>
      </c>
      <c r="AW424" s="12" t="s">
        <v>31</v>
      </c>
      <c r="AX424" s="12" t="s">
        <v>69</v>
      </c>
      <c r="AY424" s="146" t="s">
        <v>149</v>
      </c>
    </row>
    <row r="425" spans="2:65" s="13" customFormat="1" ht="10.199999999999999">
      <c r="B425" s="151"/>
      <c r="D425" s="145" t="s">
        <v>159</v>
      </c>
      <c r="E425" s="152" t="s">
        <v>19</v>
      </c>
      <c r="F425" s="153" t="s">
        <v>527</v>
      </c>
      <c r="H425" s="154">
        <v>31.047000000000001</v>
      </c>
      <c r="I425" s="155"/>
      <c r="L425" s="151"/>
      <c r="M425" s="156"/>
      <c r="T425" s="157"/>
      <c r="AT425" s="152" t="s">
        <v>159</v>
      </c>
      <c r="AU425" s="152" t="s">
        <v>78</v>
      </c>
      <c r="AV425" s="13" t="s">
        <v>78</v>
      </c>
      <c r="AW425" s="13" t="s">
        <v>31</v>
      </c>
      <c r="AX425" s="13" t="s">
        <v>69</v>
      </c>
      <c r="AY425" s="152" t="s">
        <v>149</v>
      </c>
    </row>
    <row r="426" spans="2:65" s="13" customFormat="1" ht="10.199999999999999">
      <c r="B426" s="151"/>
      <c r="D426" s="145" t="s">
        <v>159</v>
      </c>
      <c r="E426" s="152" t="s">
        <v>19</v>
      </c>
      <c r="F426" s="153" t="s">
        <v>528</v>
      </c>
      <c r="H426" s="154">
        <v>1.6140000000000001</v>
      </c>
      <c r="I426" s="155"/>
      <c r="L426" s="151"/>
      <c r="M426" s="156"/>
      <c r="T426" s="157"/>
      <c r="AT426" s="152" t="s">
        <v>159</v>
      </c>
      <c r="AU426" s="152" t="s">
        <v>78</v>
      </c>
      <c r="AV426" s="13" t="s">
        <v>78</v>
      </c>
      <c r="AW426" s="13" t="s">
        <v>31</v>
      </c>
      <c r="AX426" s="13" t="s">
        <v>69</v>
      </c>
      <c r="AY426" s="152" t="s">
        <v>149</v>
      </c>
    </row>
    <row r="427" spans="2:65" s="14" customFormat="1" ht="10.199999999999999">
      <c r="B427" s="158"/>
      <c r="D427" s="145" t="s">
        <v>159</v>
      </c>
      <c r="E427" s="159" t="s">
        <v>19</v>
      </c>
      <c r="F427" s="160" t="s">
        <v>162</v>
      </c>
      <c r="H427" s="161">
        <v>32.661000000000001</v>
      </c>
      <c r="I427" s="162"/>
      <c r="L427" s="158"/>
      <c r="M427" s="163"/>
      <c r="T427" s="164"/>
      <c r="AT427" s="159" t="s">
        <v>159</v>
      </c>
      <c r="AU427" s="159" t="s">
        <v>78</v>
      </c>
      <c r="AV427" s="14" t="s">
        <v>84</v>
      </c>
      <c r="AW427" s="14" t="s">
        <v>31</v>
      </c>
      <c r="AX427" s="14" t="s">
        <v>74</v>
      </c>
      <c r="AY427" s="159" t="s">
        <v>149</v>
      </c>
    </row>
    <row r="428" spans="2:65" s="1" customFormat="1" ht="55.5" customHeight="1">
      <c r="B428" s="32"/>
      <c r="C428" s="127" t="s">
        <v>529</v>
      </c>
      <c r="D428" s="127" t="s">
        <v>151</v>
      </c>
      <c r="E428" s="128" t="s">
        <v>530</v>
      </c>
      <c r="F428" s="129" t="s">
        <v>531</v>
      </c>
      <c r="G428" s="130" t="s">
        <v>190</v>
      </c>
      <c r="H428" s="131">
        <v>3.3</v>
      </c>
      <c r="I428" s="132"/>
      <c r="J428" s="133">
        <f>ROUND(I428*H428,2)</f>
        <v>0</v>
      </c>
      <c r="K428" s="129" t="s">
        <v>155</v>
      </c>
      <c r="L428" s="32"/>
      <c r="M428" s="134" t="s">
        <v>19</v>
      </c>
      <c r="N428" s="135" t="s">
        <v>40</v>
      </c>
      <c r="P428" s="136">
        <f>O428*H428</f>
        <v>0</v>
      </c>
      <c r="Q428" s="136">
        <v>0</v>
      </c>
      <c r="R428" s="136">
        <f>Q428*H428</f>
        <v>0</v>
      </c>
      <c r="S428" s="136">
        <v>0.183</v>
      </c>
      <c r="T428" s="137">
        <f>S428*H428</f>
        <v>0.60389999999999999</v>
      </c>
      <c r="AR428" s="138" t="s">
        <v>84</v>
      </c>
      <c r="AT428" s="138" t="s">
        <v>151</v>
      </c>
      <c r="AU428" s="138" t="s">
        <v>78</v>
      </c>
      <c r="AY428" s="17" t="s">
        <v>149</v>
      </c>
      <c r="BE428" s="139">
        <f>IF(N428="základní",J428,0)</f>
        <v>0</v>
      </c>
      <c r="BF428" s="139">
        <f>IF(N428="snížená",J428,0)</f>
        <v>0</v>
      </c>
      <c r="BG428" s="139">
        <f>IF(N428="zákl. přenesená",J428,0)</f>
        <v>0</v>
      </c>
      <c r="BH428" s="139">
        <f>IF(N428="sníž. přenesená",J428,0)</f>
        <v>0</v>
      </c>
      <c r="BI428" s="139">
        <f>IF(N428="nulová",J428,0)</f>
        <v>0</v>
      </c>
      <c r="BJ428" s="17" t="s">
        <v>74</v>
      </c>
      <c r="BK428" s="139">
        <f>ROUND(I428*H428,2)</f>
        <v>0</v>
      </c>
      <c r="BL428" s="17" t="s">
        <v>84</v>
      </c>
      <c r="BM428" s="138" t="s">
        <v>532</v>
      </c>
    </row>
    <row r="429" spans="2:65" s="1" customFormat="1" ht="10.199999999999999">
      <c r="B429" s="32"/>
      <c r="D429" s="140" t="s">
        <v>157</v>
      </c>
      <c r="F429" s="141" t="s">
        <v>533</v>
      </c>
      <c r="I429" s="142"/>
      <c r="L429" s="32"/>
      <c r="M429" s="143"/>
      <c r="T429" s="53"/>
      <c r="AT429" s="17" t="s">
        <v>157</v>
      </c>
      <c r="AU429" s="17" t="s">
        <v>78</v>
      </c>
    </row>
    <row r="430" spans="2:65" s="12" customFormat="1" ht="10.199999999999999">
      <c r="B430" s="144"/>
      <c r="D430" s="145" t="s">
        <v>159</v>
      </c>
      <c r="E430" s="146" t="s">
        <v>19</v>
      </c>
      <c r="F430" s="147" t="s">
        <v>534</v>
      </c>
      <c r="H430" s="146" t="s">
        <v>19</v>
      </c>
      <c r="I430" s="148"/>
      <c r="L430" s="144"/>
      <c r="M430" s="149"/>
      <c r="T430" s="150"/>
      <c r="AT430" s="146" t="s">
        <v>159</v>
      </c>
      <c r="AU430" s="146" t="s">
        <v>78</v>
      </c>
      <c r="AV430" s="12" t="s">
        <v>74</v>
      </c>
      <c r="AW430" s="12" t="s">
        <v>31</v>
      </c>
      <c r="AX430" s="12" t="s">
        <v>69</v>
      </c>
      <c r="AY430" s="146" t="s">
        <v>149</v>
      </c>
    </row>
    <row r="431" spans="2:65" s="13" customFormat="1" ht="10.199999999999999">
      <c r="B431" s="151"/>
      <c r="D431" s="145" t="s">
        <v>159</v>
      </c>
      <c r="E431" s="152" t="s">
        <v>19</v>
      </c>
      <c r="F431" s="153" t="s">
        <v>535</v>
      </c>
      <c r="H431" s="154">
        <v>3.3</v>
      </c>
      <c r="I431" s="155"/>
      <c r="L431" s="151"/>
      <c r="M431" s="156"/>
      <c r="T431" s="157"/>
      <c r="AT431" s="152" t="s">
        <v>159</v>
      </c>
      <c r="AU431" s="152" t="s">
        <v>78</v>
      </c>
      <c r="AV431" s="13" t="s">
        <v>78</v>
      </c>
      <c r="AW431" s="13" t="s">
        <v>31</v>
      </c>
      <c r="AX431" s="13" t="s">
        <v>69</v>
      </c>
      <c r="AY431" s="152" t="s">
        <v>149</v>
      </c>
    </row>
    <row r="432" spans="2:65" s="14" customFormat="1" ht="10.199999999999999">
      <c r="B432" s="158"/>
      <c r="D432" s="145" t="s">
        <v>159</v>
      </c>
      <c r="E432" s="159" t="s">
        <v>19</v>
      </c>
      <c r="F432" s="160" t="s">
        <v>162</v>
      </c>
      <c r="H432" s="161">
        <v>3.3</v>
      </c>
      <c r="I432" s="162"/>
      <c r="L432" s="158"/>
      <c r="M432" s="163"/>
      <c r="T432" s="164"/>
      <c r="AT432" s="159" t="s">
        <v>159</v>
      </c>
      <c r="AU432" s="159" t="s">
        <v>78</v>
      </c>
      <c r="AV432" s="14" t="s">
        <v>84</v>
      </c>
      <c r="AW432" s="14" t="s">
        <v>31</v>
      </c>
      <c r="AX432" s="14" t="s">
        <v>74</v>
      </c>
      <c r="AY432" s="159" t="s">
        <v>149</v>
      </c>
    </row>
    <row r="433" spans="2:65" s="1" customFormat="1" ht="37.799999999999997" customHeight="1">
      <c r="B433" s="32"/>
      <c r="C433" s="127" t="s">
        <v>389</v>
      </c>
      <c r="D433" s="127" t="s">
        <v>151</v>
      </c>
      <c r="E433" s="128" t="s">
        <v>536</v>
      </c>
      <c r="F433" s="129" t="s">
        <v>537</v>
      </c>
      <c r="G433" s="130" t="s">
        <v>190</v>
      </c>
      <c r="H433" s="131">
        <v>6</v>
      </c>
      <c r="I433" s="132"/>
      <c r="J433" s="133">
        <f>ROUND(I433*H433,2)</f>
        <v>0</v>
      </c>
      <c r="K433" s="129" t="s">
        <v>155</v>
      </c>
      <c r="L433" s="32"/>
      <c r="M433" s="134" t="s">
        <v>19</v>
      </c>
      <c r="N433" s="135" t="s">
        <v>40</v>
      </c>
      <c r="P433" s="136">
        <f>O433*H433</f>
        <v>0</v>
      </c>
      <c r="Q433" s="136">
        <v>0</v>
      </c>
      <c r="R433" s="136">
        <f>Q433*H433</f>
        <v>0</v>
      </c>
      <c r="S433" s="136">
        <v>7.5999999999999998E-2</v>
      </c>
      <c r="T433" s="137">
        <f>S433*H433</f>
        <v>0.45599999999999996</v>
      </c>
      <c r="AR433" s="138" t="s">
        <v>84</v>
      </c>
      <c r="AT433" s="138" t="s">
        <v>151</v>
      </c>
      <c r="AU433" s="138" t="s">
        <v>78</v>
      </c>
      <c r="AY433" s="17" t="s">
        <v>149</v>
      </c>
      <c r="BE433" s="139">
        <f>IF(N433="základní",J433,0)</f>
        <v>0</v>
      </c>
      <c r="BF433" s="139">
        <f>IF(N433="snížená",J433,0)</f>
        <v>0</v>
      </c>
      <c r="BG433" s="139">
        <f>IF(N433="zákl. přenesená",J433,0)</f>
        <v>0</v>
      </c>
      <c r="BH433" s="139">
        <f>IF(N433="sníž. přenesená",J433,0)</f>
        <v>0</v>
      </c>
      <c r="BI433" s="139">
        <f>IF(N433="nulová",J433,0)</f>
        <v>0</v>
      </c>
      <c r="BJ433" s="17" t="s">
        <v>74</v>
      </c>
      <c r="BK433" s="139">
        <f>ROUND(I433*H433,2)</f>
        <v>0</v>
      </c>
      <c r="BL433" s="17" t="s">
        <v>84</v>
      </c>
      <c r="BM433" s="138" t="s">
        <v>538</v>
      </c>
    </row>
    <row r="434" spans="2:65" s="1" customFormat="1" ht="10.199999999999999">
      <c r="B434" s="32"/>
      <c r="D434" s="140" t="s">
        <v>157</v>
      </c>
      <c r="F434" s="141" t="s">
        <v>539</v>
      </c>
      <c r="I434" s="142"/>
      <c r="L434" s="32"/>
      <c r="M434" s="143"/>
      <c r="T434" s="53"/>
      <c r="AT434" s="17" t="s">
        <v>157</v>
      </c>
      <c r="AU434" s="17" t="s">
        <v>78</v>
      </c>
    </row>
    <row r="435" spans="2:65" s="12" customFormat="1" ht="10.199999999999999">
      <c r="B435" s="144"/>
      <c r="D435" s="145" t="s">
        <v>159</v>
      </c>
      <c r="E435" s="146" t="s">
        <v>19</v>
      </c>
      <c r="F435" s="147" t="s">
        <v>540</v>
      </c>
      <c r="H435" s="146" t="s">
        <v>19</v>
      </c>
      <c r="I435" s="148"/>
      <c r="L435" s="144"/>
      <c r="M435" s="149"/>
      <c r="T435" s="150"/>
      <c r="AT435" s="146" t="s">
        <v>159</v>
      </c>
      <c r="AU435" s="146" t="s">
        <v>78</v>
      </c>
      <c r="AV435" s="12" t="s">
        <v>74</v>
      </c>
      <c r="AW435" s="12" t="s">
        <v>31</v>
      </c>
      <c r="AX435" s="12" t="s">
        <v>69</v>
      </c>
      <c r="AY435" s="146" t="s">
        <v>149</v>
      </c>
    </row>
    <row r="436" spans="2:65" s="13" customFormat="1" ht="10.199999999999999">
      <c r="B436" s="151"/>
      <c r="D436" s="145" t="s">
        <v>159</v>
      </c>
      <c r="E436" s="152" t="s">
        <v>19</v>
      </c>
      <c r="F436" s="153" t="s">
        <v>541</v>
      </c>
      <c r="H436" s="154">
        <v>1.6</v>
      </c>
      <c r="I436" s="155"/>
      <c r="L436" s="151"/>
      <c r="M436" s="156"/>
      <c r="T436" s="157"/>
      <c r="AT436" s="152" t="s">
        <v>159</v>
      </c>
      <c r="AU436" s="152" t="s">
        <v>78</v>
      </c>
      <c r="AV436" s="13" t="s">
        <v>78</v>
      </c>
      <c r="AW436" s="13" t="s">
        <v>31</v>
      </c>
      <c r="AX436" s="13" t="s">
        <v>69</v>
      </c>
      <c r="AY436" s="152" t="s">
        <v>149</v>
      </c>
    </row>
    <row r="437" spans="2:65" s="12" customFormat="1" ht="10.199999999999999">
      <c r="B437" s="144"/>
      <c r="D437" s="145" t="s">
        <v>159</v>
      </c>
      <c r="E437" s="146" t="s">
        <v>19</v>
      </c>
      <c r="F437" s="147" t="s">
        <v>198</v>
      </c>
      <c r="H437" s="146" t="s">
        <v>19</v>
      </c>
      <c r="I437" s="148"/>
      <c r="L437" s="144"/>
      <c r="M437" s="149"/>
      <c r="T437" s="150"/>
      <c r="AT437" s="146" t="s">
        <v>159</v>
      </c>
      <c r="AU437" s="146" t="s">
        <v>78</v>
      </c>
      <c r="AV437" s="12" t="s">
        <v>74</v>
      </c>
      <c r="AW437" s="12" t="s">
        <v>31</v>
      </c>
      <c r="AX437" s="12" t="s">
        <v>69</v>
      </c>
      <c r="AY437" s="146" t="s">
        <v>149</v>
      </c>
    </row>
    <row r="438" spans="2:65" s="13" customFormat="1" ht="10.199999999999999">
      <c r="B438" s="151"/>
      <c r="D438" s="145" t="s">
        <v>159</v>
      </c>
      <c r="E438" s="152" t="s">
        <v>19</v>
      </c>
      <c r="F438" s="153" t="s">
        <v>542</v>
      </c>
      <c r="H438" s="154">
        <v>3.2</v>
      </c>
      <c r="I438" s="155"/>
      <c r="L438" s="151"/>
      <c r="M438" s="156"/>
      <c r="T438" s="157"/>
      <c r="AT438" s="152" t="s">
        <v>159</v>
      </c>
      <c r="AU438" s="152" t="s">
        <v>78</v>
      </c>
      <c r="AV438" s="13" t="s">
        <v>78</v>
      </c>
      <c r="AW438" s="13" t="s">
        <v>31</v>
      </c>
      <c r="AX438" s="13" t="s">
        <v>69</v>
      </c>
      <c r="AY438" s="152" t="s">
        <v>149</v>
      </c>
    </row>
    <row r="439" spans="2:65" s="13" customFormat="1" ht="10.199999999999999">
      <c r="B439" s="151"/>
      <c r="D439" s="145" t="s">
        <v>159</v>
      </c>
      <c r="E439" s="152" t="s">
        <v>19</v>
      </c>
      <c r="F439" s="153" t="s">
        <v>543</v>
      </c>
      <c r="H439" s="154">
        <v>1.2</v>
      </c>
      <c r="I439" s="155"/>
      <c r="L439" s="151"/>
      <c r="M439" s="156"/>
      <c r="T439" s="157"/>
      <c r="AT439" s="152" t="s">
        <v>159</v>
      </c>
      <c r="AU439" s="152" t="s">
        <v>78</v>
      </c>
      <c r="AV439" s="13" t="s">
        <v>78</v>
      </c>
      <c r="AW439" s="13" t="s">
        <v>31</v>
      </c>
      <c r="AX439" s="13" t="s">
        <v>69</v>
      </c>
      <c r="AY439" s="152" t="s">
        <v>149</v>
      </c>
    </row>
    <row r="440" spans="2:65" s="14" customFormat="1" ht="10.199999999999999">
      <c r="B440" s="158"/>
      <c r="D440" s="145" t="s">
        <v>159</v>
      </c>
      <c r="E440" s="159" t="s">
        <v>19</v>
      </c>
      <c r="F440" s="160" t="s">
        <v>162</v>
      </c>
      <c r="H440" s="161">
        <v>6.0000000000000009</v>
      </c>
      <c r="I440" s="162"/>
      <c r="L440" s="158"/>
      <c r="M440" s="163"/>
      <c r="T440" s="164"/>
      <c r="AT440" s="159" t="s">
        <v>159</v>
      </c>
      <c r="AU440" s="159" t="s">
        <v>78</v>
      </c>
      <c r="AV440" s="14" t="s">
        <v>84</v>
      </c>
      <c r="AW440" s="14" t="s">
        <v>31</v>
      </c>
      <c r="AX440" s="14" t="s">
        <v>74</v>
      </c>
      <c r="AY440" s="159" t="s">
        <v>149</v>
      </c>
    </row>
    <row r="441" spans="2:65" s="1" customFormat="1" ht="24.15" customHeight="1">
      <c r="B441" s="32"/>
      <c r="C441" s="127" t="s">
        <v>544</v>
      </c>
      <c r="D441" s="127" t="s">
        <v>151</v>
      </c>
      <c r="E441" s="128" t="s">
        <v>545</v>
      </c>
      <c r="F441" s="129" t="s">
        <v>546</v>
      </c>
      <c r="G441" s="130" t="s">
        <v>547</v>
      </c>
      <c r="H441" s="131">
        <v>1</v>
      </c>
      <c r="I441" s="132"/>
      <c r="J441" s="133">
        <f>ROUND(I441*H441,2)</f>
        <v>0</v>
      </c>
      <c r="K441" s="129" t="s">
        <v>19</v>
      </c>
      <c r="L441" s="32"/>
      <c r="M441" s="134" t="s">
        <v>19</v>
      </c>
      <c r="N441" s="135" t="s">
        <v>40</v>
      </c>
      <c r="P441" s="136">
        <f>O441*H441</f>
        <v>0</v>
      </c>
      <c r="Q441" s="136">
        <v>0</v>
      </c>
      <c r="R441" s="136">
        <f>Q441*H441</f>
        <v>0</v>
      </c>
      <c r="S441" s="136">
        <v>0</v>
      </c>
      <c r="T441" s="137">
        <f>S441*H441</f>
        <v>0</v>
      </c>
      <c r="AR441" s="138" t="s">
        <v>84</v>
      </c>
      <c r="AT441" s="138" t="s">
        <v>151</v>
      </c>
      <c r="AU441" s="138" t="s">
        <v>78</v>
      </c>
      <c r="AY441" s="17" t="s">
        <v>149</v>
      </c>
      <c r="BE441" s="139">
        <f>IF(N441="základní",J441,0)</f>
        <v>0</v>
      </c>
      <c r="BF441" s="139">
        <f>IF(N441="snížená",J441,0)</f>
        <v>0</v>
      </c>
      <c r="BG441" s="139">
        <f>IF(N441="zákl. přenesená",J441,0)</f>
        <v>0</v>
      </c>
      <c r="BH441" s="139">
        <f>IF(N441="sníž. přenesená",J441,0)</f>
        <v>0</v>
      </c>
      <c r="BI441" s="139">
        <f>IF(N441="nulová",J441,0)</f>
        <v>0</v>
      </c>
      <c r="BJ441" s="17" t="s">
        <v>74</v>
      </c>
      <c r="BK441" s="139">
        <f>ROUND(I441*H441,2)</f>
        <v>0</v>
      </c>
      <c r="BL441" s="17" t="s">
        <v>84</v>
      </c>
      <c r="BM441" s="138" t="s">
        <v>548</v>
      </c>
    </row>
    <row r="442" spans="2:65" s="1" customFormat="1" ht="55.5" customHeight="1">
      <c r="B442" s="32"/>
      <c r="C442" s="127" t="s">
        <v>394</v>
      </c>
      <c r="D442" s="127" t="s">
        <v>151</v>
      </c>
      <c r="E442" s="128" t="s">
        <v>549</v>
      </c>
      <c r="F442" s="129" t="s">
        <v>550</v>
      </c>
      <c r="G442" s="130" t="s">
        <v>154</v>
      </c>
      <c r="H442" s="131">
        <v>3.5390000000000001</v>
      </c>
      <c r="I442" s="132"/>
      <c r="J442" s="133">
        <f>ROUND(I442*H442,2)</f>
        <v>0</v>
      </c>
      <c r="K442" s="129" t="s">
        <v>155</v>
      </c>
      <c r="L442" s="32"/>
      <c r="M442" s="134" t="s">
        <v>19</v>
      </c>
      <c r="N442" s="135" t="s">
        <v>40</v>
      </c>
      <c r="P442" s="136">
        <f>O442*H442</f>
        <v>0</v>
      </c>
      <c r="Q442" s="136">
        <v>0</v>
      </c>
      <c r="R442" s="136">
        <f>Q442*H442</f>
        <v>0</v>
      </c>
      <c r="S442" s="136">
        <v>1.8</v>
      </c>
      <c r="T442" s="137">
        <f>S442*H442</f>
        <v>6.3702000000000005</v>
      </c>
      <c r="AR442" s="138" t="s">
        <v>84</v>
      </c>
      <c r="AT442" s="138" t="s">
        <v>151</v>
      </c>
      <c r="AU442" s="138" t="s">
        <v>78</v>
      </c>
      <c r="AY442" s="17" t="s">
        <v>149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7" t="s">
        <v>74</v>
      </c>
      <c r="BK442" s="139">
        <f>ROUND(I442*H442,2)</f>
        <v>0</v>
      </c>
      <c r="BL442" s="17" t="s">
        <v>84</v>
      </c>
      <c r="BM442" s="138" t="s">
        <v>551</v>
      </c>
    </row>
    <row r="443" spans="2:65" s="1" customFormat="1" ht="10.199999999999999">
      <c r="B443" s="32"/>
      <c r="D443" s="140" t="s">
        <v>157</v>
      </c>
      <c r="F443" s="141" t="s">
        <v>552</v>
      </c>
      <c r="I443" s="142"/>
      <c r="L443" s="32"/>
      <c r="M443" s="143"/>
      <c r="T443" s="53"/>
      <c r="AT443" s="17" t="s">
        <v>157</v>
      </c>
      <c r="AU443" s="17" t="s">
        <v>78</v>
      </c>
    </row>
    <row r="444" spans="2:65" s="12" customFormat="1" ht="10.199999999999999">
      <c r="B444" s="144"/>
      <c r="D444" s="145" t="s">
        <v>159</v>
      </c>
      <c r="E444" s="146" t="s">
        <v>19</v>
      </c>
      <c r="F444" s="147" t="s">
        <v>553</v>
      </c>
      <c r="H444" s="146" t="s">
        <v>19</v>
      </c>
      <c r="I444" s="148"/>
      <c r="L444" s="144"/>
      <c r="M444" s="149"/>
      <c r="T444" s="150"/>
      <c r="AT444" s="146" t="s">
        <v>159</v>
      </c>
      <c r="AU444" s="146" t="s">
        <v>78</v>
      </c>
      <c r="AV444" s="12" t="s">
        <v>74</v>
      </c>
      <c r="AW444" s="12" t="s">
        <v>31</v>
      </c>
      <c r="AX444" s="12" t="s">
        <v>69</v>
      </c>
      <c r="AY444" s="146" t="s">
        <v>149</v>
      </c>
    </row>
    <row r="445" spans="2:65" s="13" customFormat="1" ht="10.199999999999999">
      <c r="B445" s="151"/>
      <c r="D445" s="145" t="s">
        <v>159</v>
      </c>
      <c r="E445" s="152" t="s">
        <v>19</v>
      </c>
      <c r="F445" s="153" t="s">
        <v>554</v>
      </c>
      <c r="H445" s="154">
        <v>3.5390000000000001</v>
      </c>
      <c r="I445" s="155"/>
      <c r="L445" s="151"/>
      <c r="M445" s="156"/>
      <c r="T445" s="157"/>
      <c r="AT445" s="152" t="s">
        <v>159</v>
      </c>
      <c r="AU445" s="152" t="s">
        <v>78</v>
      </c>
      <c r="AV445" s="13" t="s">
        <v>78</v>
      </c>
      <c r="AW445" s="13" t="s">
        <v>31</v>
      </c>
      <c r="AX445" s="13" t="s">
        <v>69</v>
      </c>
      <c r="AY445" s="152" t="s">
        <v>149</v>
      </c>
    </row>
    <row r="446" spans="2:65" s="14" customFormat="1" ht="10.199999999999999">
      <c r="B446" s="158"/>
      <c r="D446" s="145" t="s">
        <v>159</v>
      </c>
      <c r="E446" s="159" t="s">
        <v>19</v>
      </c>
      <c r="F446" s="160" t="s">
        <v>162</v>
      </c>
      <c r="H446" s="161">
        <v>3.5390000000000001</v>
      </c>
      <c r="I446" s="162"/>
      <c r="L446" s="158"/>
      <c r="M446" s="163"/>
      <c r="T446" s="164"/>
      <c r="AT446" s="159" t="s">
        <v>159</v>
      </c>
      <c r="AU446" s="159" t="s">
        <v>78</v>
      </c>
      <c r="AV446" s="14" t="s">
        <v>84</v>
      </c>
      <c r="AW446" s="14" t="s">
        <v>31</v>
      </c>
      <c r="AX446" s="14" t="s">
        <v>74</v>
      </c>
      <c r="AY446" s="159" t="s">
        <v>149</v>
      </c>
    </row>
    <row r="447" spans="2:65" s="1" customFormat="1" ht="37.799999999999997" customHeight="1">
      <c r="B447" s="32"/>
      <c r="C447" s="127" t="s">
        <v>555</v>
      </c>
      <c r="D447" s="127" t="s">
        <v>151</v>
      </c>
      <c r="E447" s="128" t="s">
        <v>556</v>
      </c>
      <c r="F447" s="129" t="s">
        <v>557</v>
      </c>
      <c r="G447" s="130" t="s">
        <v>196</v>
      </c>
      <c r="H447" s="131">
        <v>1</v>
      </c>
      <c r="I447" s="132"/>
      <c r="J447" s="133">
        <f>ROUND(I447*H447,2)</f>
        <v>0</v>
      </c>
      <c r="K447" s="129" t="s">
        <v>155</v>
      </c>
      <c r="L447" s="32"/>
      <c r="M447" s="134" t="s">
        <v>19</v>
      </c>
      <c r="N447" s="135" t="s">
        <v>40</v>
      </c>
      <c r="P447" s="136">
        <f>O447*H447</f>
        <v>0</v>
      </c>
      <c r="Q447" s="136">
        <v>0</v>
      </c>
      <c r="R447" s="136">
        <f>Q447*H447</f>
        <v>0</v>
      </c>
      <c r="S447" s="136">
        <v>0.11899999999999999</v>
      </c>
      <c r="T447" s="137">
        <f>S447*H447</f>
        <v>0.11899999999999999</v>
      </c>
      <c r="AR447" s="138" t="s">
        <v>84</v>
      </c>
      <c r="AT447" s="138" t="s">
        <v>151</v>
      </c>
      <c r="AU447" s="138" t="s">
        <v>78</v>
      </c>
      <c r="AY447" s="17" t="s">
        <v>149</v>
      </c>
      <c r="BE447" s="139">
        <f>IF(N447="základní",J447,0)</f>
        <v>0</v>
      </c>
      <c r="BF447" s="139">
        <f>IF(N447="snížená",J447,0)</f>
        <v>0</v>
      </c>
      <c r="BG447" s="139">
        <f>IF(N447="zákl. přenesená",J447,0)</f>
        <v>0</v>
      </c>
      <c r="BH447" s="139">
        <f>IF(N447="sníž. přenesená",J447,0)</f>
        <v>0</v>
      </c>
      <c r="BI447" s="139">
        <f>IF(N447="nulová",J447,0)</f>
        <v>0</v>
      </c>
      <c r="BJ447" s="17" t="s">
        <v>74</v>
      </c>
      <c r="BK447" s="139">
        <f>ROUND(I447*H447,2)</f>
        <v>0</v>
      </c>
      <c r="BL447" s="17" t="s">
        <v>84</v>
      </c>
      <c r="BM447" s="138" t="s">
        <v>558</v>
      </c>
    </row>
    <row r="448" spans="2:65" s="1" customFormat="1" ht="10.199999999999999">
      <c r="B448" s="32"/>
      <c r="D448" s="140" t="s">
        <v>157</v>
      </c>
      <c r="F448" s="141" t="s">
        <v>559</v>
      </c>
      <c r="I448" s="142"/>
      <c r="L448" s="32"/>
      <c r="M448" s="143"/>
      <c r="T448" s="53"/>
      <c r="AT448" s="17" t="s">
        <v>157</v>
      </c>
      <c r="AU448" s="17" t="s">
        <v>78</v>
      </c>
    </row>
    <row r="449" spans="2:65" s="12" customFormat="1" ht="10.199999999999999">
      <c r="B449" s="144"/>
      <c r="D449" s="145" t="s">
        <v>159</v>
      </c>
      <c r="E449" s="146" t="s">
        <v>19</v>
      </c>
      <c r="F449" s="147" t="s">
        <v>560</v>
      </c>
      <c r="H449" s="146" t="s">
        <v>19</v>
      </c>
      <c r="I449" s="148"/>
      <c r="L449" s="144"/>
      <c r="M449" s="149"/>
      <c r="T449" s="150"/>
      <c r="AT449" s="146" t="s">
        <v>159</v>
      </c>
      <c r="AU449" s="146" t="s">
        <v>78</v>
      </c>
      <c r="AV449" s="12" t="s">
        <v>74</v>
      </c>
      <c r="AW449" s="12" t="s">
        <v>31</v>
      </c>
      <c r="AX449" s="12" t="s">
        <v>69</v>
      </c>
      <c r="AY449" s="146" t="s">
        <v>149</v>
      </c>
    </row>
    <row r="450" spans="2:65" s="13" customFormat="1" ht="10.199999999999999">
      <c r="B450" s="151"/>
      <c r="D450" s="145" t="s">
        <v>159</v>
      </c>
      <c r="E450" s="152" t="s">
        <v>19</v>
      </c>
      <c r="F450" s="153" t="s">
        <v>74</v>
      </c>
      <c r="H450" s="154">
        <v>1</v>
      </c>
      <c r="I450" s="155"/>
      <c r="L450" s="151"/>
      <c r="M450" s="156"/>
      <c r="T450" s="157"/>
      <c r="AT450" s="152" t="s">
        <v>159</v>
      </c>
      <c r="AU450" s="152" t="s">
        <v>78</v>
      </c>
      <c r="AV450" s="13" t="s">
        <v>78</v>
      </c>
      <c r="AW450" s="13" t="s">
        <v>31</v>
      </c>
      <c r="AX450" s="13" t="s">
        <v>69</v>
      </c>
      <c r="AY450" s="152" t="s">
        <v>149</v>
      </c>
    </row>
    <row r="451" spans="2:65" s="14" customFormat="1" ht="10.199999999999999">
      <c r="B451" s="158"/>
      <c r="D451" s="145" t="s">
        <v>159</v>
      </c>
      <c r="E451" s="159" t="s">
        <v>19</v>
      </c>
      <c r="F451" s="160" t="s">
        <v>162</v>
      </c>
      <c r="H451" s="161">
        <v>1</v>
      </c>
      <c r="I451" s="162"/>
      <c r="L451" s="158"/>
      <c r="M451" s="163"/>
      <c r="T451" s="164"/>
      <c r="AT451" s="159" t="s">
        <v>159</v>
      </c>
      <c r="AU451" s="159" t="s">
        <v>78</v>
      </c>
      <c r="AV451" s="14" t="s">
        <v>84</v>
      </c>
      <c r="AW451" s="14" t="s">
        <v>31</v>
      </c>
      <c r="AX451" s="14" t="s">
        <v>74</v>
      </c>
      <c r="AY451" s="159" t="s">
        <v>149</v>
      </c>
    </row>
    <row r="452" spans="2:65" s="1" customFormat="1" ht="37.799999999999997" customHeight="1">
      <c r="B452" s="32"/>
      <c r="C452" s="127" t="s">
        <v>398</v>
      </c>
      <c r="D452" s="127" t="s">
        <v>151</v>
      </c>
      <c r="E452" s="128" t="s">
        <v>561</v>
      </c>
      <c r="F452" s="129" t="s">
        <v>562</v>
      </c>
      <c r="G452" s="130" t="s">
        <v>196</v>
      </c>
      <c r="H452" s="131">
        <v>6</v>
      </c>
      <c r="I452" s="132"/>
      <c r="J452" s="133">
        <f>ROUND(I452*H452,2)</f>
        <v>0</v>
      </c>
      <c r="K452" s="129" t="s">
        <v>155</v>
      </c>
      <c r="L452" s="32"/>
      <c r="M452" s="134" t="s">
        <v>19</v>
      </c>
      <c r="N452" s="135" t="s">
        <v>40</v>
      </c>
      <c r="P452" s="136">
        <f>O452*H452</f>
        <v>0</v>
      </c>
      <c r="Q452" s="136">
        <v>0</v>
      </c>
      <c r="R452" s="136">
        <f>Q452*H452</f>
        <v>0</v>
      </c>
      <c r="S452" s="136">
        <v>0.09</v>
      </c>
      <c r="T452" s="137">
        <f>S452*H452</f>
        <v>0.54</v>
      </c>
      <c r="AR452" s="138" t="s">
        <v>84</v>
      </c>
      <c r="AT452" s="138" t="s">
        <v>151</v>
      </c>
      <c r="AU452" s="138" t="s">
        <v>78</v>
      </c>
      <c r="AY452" s="17" t="s">
        <v>149</v>
      </c>
      <c r="BE452" s="139">
        <f>IF(N452="základní",J452,0)</f>
        <v>0</v>
      </c>
      <c r="BF452" s="139">
        <f>IF(N452="snížená",J452,0)</f>
        <v>0</v>
      </c>
      <c r="BG452" s="139">
        <f>IF(N452="zákl. přenesená",J452,0)</f>
        <v>0</v>
      </c>
      <c r="BH452" s="139">
        <f>IF(N452="sníž. přenesená",J452,0)</f>
        <v>0</v>
      </c>
      <c r="BI452" s="139">
        <f>IF(N452="nulová",J452,0)</f>
        <v>0</v>
      </c>
      <c r="BJ452" s="17" t="s">
        <v>74</v>
      </c>
      <c r="BK452" s="139">
        <f>ROUND(I452*H452,2)</f>
        <v>0</v>
      </c>
      <c r="BL452" s="17" t="s">
        <v>84</v>
      </c>
      <c r="BM452" s="138" t="s">
        <v>563</v>
      </c>
    </row>
    <row r="453" spans="2:65" s="1" customFormat="1" ht="10.199999999999999">
      <c r="B453" s="32"/>
      <c r="D453" s="140" t="s">
        <v>157</v>
      </c>
      <c r="F453" s="141" t="s">
        <v>564</v>
      </c>
      <c r="I453" s="142"/>
      <c r="L453" s="32"/>
      <c r="M453" s="143"/>
      <c r="T453" s="53"/>
      <c r="AT453" s="17" t="s">
        <v>157</v>
      </c>
      <c r="AU453" s="17" t="s">
        <v>78</v>
      </c>
    </row>
    <row r="454" spans="2:65" s="12" customFormat="1" ht="10.199999999999999">
      <c r="B454" s="144"/>
      <c r="D454" s="145" t="s">
        <v>159</v>
      </c>
      <c r="E454" s="146" t="s">
        <v>19</v>
      </c>
      <c r="F454" s="147" t="s">
        <v>236</v>
      </c>
      <c r="H454" s="146" t="s">
        <v>19</v>
      </c>
      <c r="I454" s="148"/>
      <c r="L454" s="144"/>
      <c r="M454" s="149"/>
      <c r="T454" s="150"/>
      <c r="AT454" s="146" t="s">
        <v>159</v>
      </c>
      <c r="AU454" s="146" t="s">
        <v>78</v>
      </c>
      <c r="AV454" s="12" t="s">
        <v>74</v>
      </c>
      <c r="AW454" s="12" t="s">
        <v>31</v>
      </c>
      <c r="AX454" s="12" t="s">
        <v>69</v>
      </c>
      <c r="AY454" s="146" t="s">
        <v>149</v>
      </c>
    </row>
    <row r="455" spans="2:65" s="13" customFormat="1" ht="10.199999999999999">
      <c r="B455" s="151"/>
      <c r="D455" s="145" t="s">
        <v>159</v>
      </c>
      <c r="E455" s="152" t="s">
        <v>19</v>
      </c>
      <c r="F455" s="153" t="s">
        <v>90</v>
      </c>
      <c r="H455" s="154">
        <v>6</v>
      </c>
      <c r="I455" s="155"/>
      <c r="L455" s="151"/>
      <c r="M455" s="156"/>
      <c r="T455" s="157"/>
      <c r="AT455" s="152" t="s">
        <v>159</v>
      </c>
      <c r="AU455" s="152" t="s">
        <v>78</v>
      </c>
      <c r="AV455" s="13" t="s">
        <v>78</v>
      </c>
      <c r="AW455" s="13" t="s">
        <v>31</v>
      </c>
      <c r="AX455" s="13" t="s">
        <v>69</v>
      </c>
      <c r="AY455" s="152" t="s">
        <v>149</v>
      </c>
    </row>
    <row r="456" spans="2:65" s="14" customFormat="1" ht="10.199999999999999">
      <c r="B456" s="158"/>
      <c r="D456" s="145" t="s">
        <v>159</v>
      </c>
      <c r="E456" s="159" t="s">
        <v>19</v>
      </c>
      <c r="F456" s="160" t="s">
        <v>162</v>
      </c>
      <c r="H456" s="161">
        <v>6</v>
      </c>
      <c r="I456" s="162"/>
      <c r="L456" s="158"/>
      <c r="M456" s="163"/>
      <c r="T456" s="164"/>
      <c r="AT456" s="159" t="s">
        <v>159</v>
      </c>
      <c r="AU456" s="159" t="s">
        <v>78</v>
      </c>
      <c r="AV456" s="14" t="s">
        <v>84</v>
      </c>
      <c r="AW456" s="14" t="s">
        <v>31</v>
      </c>
      <c r="AX456" s="14" t="s">
        <v>74</v>
      </c>
      <c r="AY456" s="159" t="s">
        <v>149</v>
      </c>
    </row>
    <row r="457" spans="2:65" s="1" customFormat="1" ht="33" customHeight="1">
      <c r="B457" s="32"/>
      <c r="C457" s="127" t="s">
        <v>565</v>
      </c>
      <c r="D457" s="127" t="s">
        <v>151</v>
      </c>
      <c r="E457" s="128" t="s">
        <v>418</v>
      </c>
      <c r="F457" s="129" t="s">
        <v>419</v>
      </c>
      <c r="G457" s="130" t="s">
        <v>190</v>
      </c>
      <c r="H457" s="131">
        <v>297.26400000000001</v>
      </c>
      <c r="I457" s="132"/>
      <c r="J457" s="133">
        <f>ROUND(I457*H457,2)</f>
        <v>0</v>
      </c>
      <c r="K457" s="129" t="s">
        <v>155</v>
      </c>
      <c r="L457" s="32"/>
      <c r="M457" s="134" t="s">
        <v>19</v>
      </c>
      <c r="N457" s="135" t="s">
        <v>40</v>
      </c>
      <c r="P457" s="136">
        <f>O457*H457</f>
        <v>0</v>
      </c>
      <c r="Q457" s="136">
        <v>2.0140000000000002E-2</v>
      </c>
      <c r="R457" s="136">
        <f>Q457*H457</f>
        <v>5.986896960000001</v>
      </c>
      <c r="S457" s="136">
        <v>0</v>
      </c>
      <c r="T457" s="137">
        <f>S457*H457</f>
        <v>0</v>
      </c>
      <c r="AR457" s="138" t="s">
        <v>84</v>
      </c>
      <c r="AT457" s="138" t="s">
        <v>151</v>
      </c>
      <c r="AU457" s="138" t="s">
        <v>78</v>
      </c>
      <c r="AY457" s="17" t="s">
        <v>149</v>
      </c>
      <c r="BE457" s="139">
        <f>IF(N457="základní",J457,0)</f>
        <v>0</v>
      </c>
      <c r="BF457" s="139">
        <f>IF(N457="snížená",J457,0)</f>
        <v>0</v>
      </c>
      <c r="BG457" s="139">
        <f>IF(N457="zákl. přenesená",J457,0)</f>
        <v>0</v>
      </c>
      <c r="BH457" s="139">
        <f>IF(N457="sníž. přenesená",J457,0)</f>
        <v>0</v>
      </c>
      <c r="BI457" s="139">
        <f>IF(N457="nulová",J457,0)</f>
        <v>0</v>
      </c>
      <c r="BJ457" s="17" t="s">
        <v>74</v>
      </c>
      <c r="BK457" s="139">
        <f>ROUND(I457*H457,2)</f>
        <v>0</v>
      </c>
      <c r="BL457" s="17" t="s">
        <v>84</v>
      </c>
      <c r="BM457" s="138" t="s">
        <v>566</v>
      </c>
    </row>
    <row r="458" spans="2:65" s="1" customFormat="1" ht="10.199999999999999">
      <c r="B458" s="32"/>
      <c r="D458" s="140" t="s">
        <v>157</v>
      </c>
      <c r="F458" s="141" t="s">
        <v>421</v>
      </c>
      <c r="I458" s="142"/>
      <c r="L458" s="32"/>
      <c r="M458" s="143"/>
      <c r="T458" s="53"/>
      <c r="AT458" s="17" t="s">
        <v>157</v>
      </c>
      <c r="AU458" s="17" t="s">
        <v>78</v>
      </c>
    </row>
    <row r="459" spans="2:65" s="12" customFormat="1" ht="10.199999999999999">
      <c r="B459" s="144"/>
      <c r="D459" s="145" t="s">
        <v>159</v>
      </c>
      <c r="E459" s="146" t="s">
        <v>19</v>
      </c>
      <c r="F459" s="147" t="s">
        <v>567</v>
      </c>
      <c r="H459" s="146" t="s">
        <v>19</v>
      </c>
      <c r="I459" s="148"/>
      <c r="L459" s="144"/>
      <c r="M459" s="149"/>
      <c r="T459" s="150"/>
      <c r="AT459" s="146" t="s">
        <v>159</v>
      </c>
      <c r="AU459" s="146" t="s">
        <v>78</v>
      </c>
      <c r="AV459" s="12" t="s">
        <v>74</v>
      </c>
      <c r="AW459" s="12" t="s">
        <v>31</v>
      </c>
      <c r="AX459" s="12" t="s">
        <v>69</v>
      </c>
      <c r="AY459" s="146" t="s">
        <v>149</v>
      </c>
    </row>
    <row r="460" spans="2:65" s="13" customFormat="1" ht="10.199999999999999">
      <c r="B460" s="151"/>
      <c r="D460" s="145" t="s">
        <v>159</v>
      </c>
      <c r="E460" s="152" t="s">
        <v>19</v>
      </c>
      <c r="F460" s="153" t="s">
        <v>568</v>
      </c>
      <c r="H460" s="154">
        <v>283.17200000000003</v>
      </c>
      <c r="I460" s="155"/>
      <c r="L460" s="151"/>
      <c r="M460" s="156"/>
      <c r="T460" s="157"/>
      <c r="AT460" s="152" t="s">
        <v>159</v>
      </c>
      <c r="AU460" s="152" t="s">
        <v>78</v>
      </c>
      <c r="AV460" s="13" t="s">
        <v>78</v>
      </c>
      <c r="AW460" s="13" t="s">
        <v>31</v>
      </c>
      <c r="AX460" s="13" t="s">
        <v>69</v>
      </c>
      <c r="AY460" s="152" t="s">
        <v>149</v>
      </c>
    </row>
    <row r="461" spans="2:65" s="13" customFormat="1" ht="10.199999999999999">
      <c r="B461" s="151"/>
      <c r="D461" s="145" t="s">
        <v>159</v>
      </c>
      <c r="E461" s="152" t="s">
        <v>19</v>
      </c>
      <c r="F461" s="153" t="s">
        <v>569</v>
      </c>
      <c r="H461" s="154">
        <v>14.092000000000001</v>
      </c>
      <c r="I461" s="155"/>
      <c r="L461" s="151"/>
      <c r="M461" s="156"/>
      <c r="T461" s="157"/>
      <c r="AT461" s="152" t="s">
        <v>159</v>
      </c>
      <c r="AU461" s="152" t="s">
        <v>78</v>
      </c>
      <c r="AV461" s="13" t="s">
        <v>78</v>
      </c>
      <c r="AW461" s="13" t="s">
        <v>31</v>
      </c>
      <c r="AX461" s="13" t="s">
        <v>69</v>
      </c>
      <c r="AY461" s="152" t="s">
        <v>149</v>
      </c>
    </row>
    <row r="462" spans="2:65" s="14" customFormat="1" ht="10.199999999999999">
      <c r="B462" s="158"/>
      <c r="D462" s="145" t="s">
        <v>159</v>
      </c>
      <c r="E462" s="159" t="s">
        <v>19</v>
      </c>
      <c r="F462" s="160" t="s">
        <v>162</v>
      </c>
      <c r="H462" s="161">
        <v>297.26400000000001</v>
      </c>
      <c r="I462" s="162"/>
      <c r="L462" s="158"/>
      <c r="M462" s="163"/>
      <c r="T462" s="164"/>
      <c r="AT462" s="159" t="s">
        <v>159</v>
      </c>
      <c r="AU462" s="159" t="s">
        <v>78</v>
      </c>
      <c r="AV462" s="14" t="s">
        <v>84</v>
      </c>
      <c r="AW462" s="14" t="s">
        <v>31</v>
      </c>
      <c r="AX462" s="14" t="s">
        <v>74</v>
      </c>
      <c r="AY462" s="159" t="s">
        <v>149</v>
      </c>
    </row>
    <row r="463" spans="2:65" s="1" customFormat="1" ht="24.15" customHeight="1">
      <c r="B463" s="32"/>
      <c r="C463" s="127" t="s">
        <v>402</v>
      </c>
      <c r="D463" s="127" t="s">
        <v>151</v>
      </c>
      <c r="E463" s="128" t="s">
        <v>570</v>
      </c>
      <c r="F463" s="129" t="s">
        <v>571</v>
      </c>
      <c r="G463" s="130" t="s">
        <v>190</v>
      </c>
      <c r="H463" s="131">
        <v>635.28</v>
      </c>
      <c r="I463" s="132"/>
      <c r="J463" s="133">
        <f>ROUND(I463*H463,2)</f>
        <v>0</v>
      </c>
      <c r="K463" s="129" t="s">
        <v>155</v>
      </c>
      <c r="L463" s="32"/>
      <c r="M463" s="134" t="s">
        <v>19</v>
      </c>
      <c r="N463" s="135" t="s">
        <v>40</v>
      </c>
      <c r="P463" s="136">
        <f>O463*H463</f>
        <v>0</v>
      </c>
      <c r="Q463" s="136">
        <v>0</v>
      </c>
      <c r="R463" s="136">
        <f>Q463*H463</f>
        <v>0</v>
      </c>
      <c r="S463" s="136">
        <v>0</v>
      </c>
      <c r="T463" s="137">
        <f>S463*H463</f>
        <v>0</v>
      </c>
      <c r="AR463" s="138" t="s">
        <v>84</v>
      </c>
      <c r="AT463" s="138" t="s">
        <v>151</v>
      </c>
      <c r="AU463" s="138" t="s">
        <v>78</v>
      </c>
      <c r="AY463" s="17" t="s">
        <v>149</v>
      </c>
      <c r="BE463" s="139">
        <f>IF(N463="základní",J463,0)</f>
        <v>0</v>
      </c>
      <c r="BF463" s="139">
        <f>IF(N463="snížená",J463,0)</f>
        <v>0</v>
      </c>
      <c r="BG463" s="139">
        <f>IF(N463="zákl. přenesená",J463,0)</f>
        <v>0</v>
      </c>
      <c r="BH463" s="139">
        <f>IF(N463="sníž. přenesená",J463,0)</f>
        <v>0</v>
      </c>
      <c r="BI463" s="139">
        <f>IF(N463="nulová",J463,0)</f>
        <v>0</v>
      </c>
      <c r="BJ463" s="17" t="s">
        <v>74</v>
      </c>
      <c r="BK463" s="139">
        <f>ROUND(I463*H463,2)</f>
        <v>0</v>
      </c>
      <c r="BL463" s="17" t="s">
        <v>84</v>
      </c>
      <c r="BM463" s="138" t="s">
        <v>572</v>
      </c>
    </row>
    <row r="464" spans="2:65" s="1" customFormat="1" ht="10.199999999999999">
      <c r="B464" s="32"/>
      <c r="D464" s="140" t="s">
        <v>157</v>
      </c>
      <c r="F464" s="141" t="s">
        <v>573</v>
      </c>
      <c r="I464" s="142"/>
      <c r="L464" s="32"/>
      <c r="M464" s="143"/>
      <c r="T464" s="53"/>
      <c r="AT464" s="17" t="s">
        <v>157</v>
      </c>
      <c r="AU464" s="17" t="s">
        <v>78</v>
      </c>
    </row>
    <row r="465" spans="2:65" s="13" customFormat="1" ht="10.199999999999999">
      <c r="B465" s="151"/>
      <c r="D465" s="145" t="s">
        <v>159</v>
      </c>
      <c r="E465" s="152" t="s">
        <v>19</v>
      </c>
      <c r="F465" s="153" t="s">
        <v>574</v>
      </c>
      <c r="H465" s="154">
        <v>635.28</v>
      </c>
      <c r="I465" s="155"/>
      <c r="L465" s="151"/>
      <c r="M465" s="156"/>
      <c r="T465" s="157"/>
      <c r="AT465" s="152" t="s">
        <v>159</v>
      </c>
      <c r="AU465" s="152" t="s">
        <v>78</v>
      </c>
      <c r="AV465" s="13" t="s">
        <v>78</v>
      </c>
      <c r="AW465" s="13" t="s">
        <v>31</v>
      </c>
      <c r="AX465" s="13" t="s">
        <v>69</v>
      </c>
      <c r="AY465" s="152" t="s">
        <v>149</v>
      </c>
    </row>
    <row r="466" spans="2:65" s="14" customFormat="1" ht="10.199999999999999">
      <c r="B466" s="158"/>
      <c r="D466" s="145" t="s">
        <v>159</v>
      </c>
      <c r="E466" s="159" t="s">
        <v>19</v>
      </c>
      <c r="F466" s="160" t="s">
        <v>162</v>
      </c>
      <c r="H466" s="161">
        <v>635.28</v>
      </c>
      <c r="I466" s="162"/>
      <c r="L466" s="158"/>
      <c r="M466" s="163"/>
      <c r="T466" s="164"/>
      <c r="AT466" s="159" t="s">
        <v>159</v>
      </c>
      <c r="AU466" s="159" t="s">
        <v>78</v>
      </c>
      <c r="AV466" s="14" t="s">
        <v>84</v>
      </c>
      <c r="AW466" s="14" t="s">
        <v>31</v>
      </c>
      <c r="AX466" s="14" t="s">
        <v>74</v>
      </c>
      <c r="AY466" s="159" t="s">
        <v>149</v>
      </c>
    </row>
    <row r="467" spans="2:65" s="1" customFormat="1" ht="44.25" customHeight="1">
      <c r="B467" s="32"/>
      <c r="C467" s="127" t="s">
        <v>575</v>
      </c>
      <c r="D467" s="127" t="s">
        <v>151</v>
      </c>
      <c r="E467" s="128" t="s">
        <v>576</v>
      </c>
      <c r="F467" s="129" t="s">
        <v>577</v>
      </c>
      <c r="G467" s="130" t="s">
        <v>190</v>
      </c>
      <c r="H467" s="131">
        <v>635.28</v>
      </c>
      <c r="I467" s="132"/>
      <c r="J467" s="133">
        <f>ROUND(I467*H467,2)</f>
        <v>0</v>
      </c>
      <c r="K467" s="129" t="s">
        <v>155</v>
      </c>
      <c r="L467" s="32"/>
      <c r="M467" s="134" t="s">
        <v>19</v>
      </c>
      <c r="N467" s="135" t="s">
        <v>40</v>
      </c>
      <c r="P467" s="136">
        <f>O467*H467</f>
        <v>0</v>
      </c>
      <c r="Q467" s="136">
        <v>0</v>
      </c>
      <c r="R467" s="136">
        <f>Q467*H467</f>
        <v>0</v>
      </c>
      <c r="S467" s="136">
        <v>0</v>
      </c>
      <c r="T467" s="137">
        <f>S467*H467</f>
        <v>0</v>
      </c>
      <c r="AR467" s="138" t="s">
        <v>84</v>
      </c>
      <c r="AT467" s="138" t="s">
        <v>151</v>
      </c>
      <c r="AU467" s="138" t="s">
        <v>78</v>
      </c>
      <c r="AY467" s="17" t="s">
        <v>149</v>
      </c>
      <c r="BE467" s="139">
        <f>IF(N467="základní",J467,0)</f>
        <v>0</v>
      </c>
      <c r="BF467" s="139">
        <f>IF(N467="snížená",J467,0)</f>
        <v>0</v>
      </c>
      <c r="BG467" s="139">
        <f>IF(N467="zákl. přenesená",J467,0)</f>
        <v>0</v>
      </c>
      <c r="BH467" s="139">
        <f>IF(N467="sníž. přenesená",J467,0)</f>
        <v>0</v>
      </c>
      <c r="BI467" s="139">
        <f>IF(N467="nulová",J467,0)</f>
        <v>0</v>
      </c>
      <c r="BJ467" s="17" t="s">
        <v>74</v>
      </c>
      <c r="BK467" s="139">
        <f>ROUND(I467*H467,2)</f>
        <v>0</v>
      </c>
      <c r="BL467" s="17" t="s">
        <v>84</v>
      </c>
      <c r="BM467" s="138" t="s">
        <v>578</v>
      </c>
    </row>
    <row r="468" spans="2:65" s="1" customFormat="1" ht="10.199999999999999">
      <c r="B468" s="32"/>
      <c r="D468" s="140" t="s">
        <v>157</v>
      </c>
      <c r="F468" s="141" t="s">
        <v>579</v>
      </c>
      <c r="I468" s="142"/>
      <c r="L468" s="32"/>
      <c r="M468" s="143"/>
      <c r="T468" s="53"/>
      <c r="AT468" s="17" t="s">
        <v>157</v>
      </c>
      <c r="AU468" s="17" t="s">
        <v>78</v>
      </c>
    </row>
    <row r="469" spans="2:65" s="11" customFormat="1" ht="22.8" customHeight="1">
      <c r="B469" s="115"/>
      <c r="D469" s="116" t="s">
        <v>68</v>
      </c>
      <c r="E469" s="125" t="s">
        <v>580</v>
      </c>
      <c r="F469" s="125" t="s">
        <v>581</v>
      </c>
      <c r="I469" s="118"/>
      <c r="J469" s="126">
        <f>BK469</f>
        <v>0</v>
      </c>
      <c r="L469" s="115"/>
      <c r="M469" s="120"/>
      <c r="P469" s="121">
        <f>SUM(P470:P481)</f>
        <v>0</v>
      </c>
      <c r="R469" s="121">
        <f>SUM(R470:R481)</f>
        <v>0</v>
      </c>
      <c r="T469" s="122">
        <f>SUM(T470:T481)</f>
        <v>0</v>
      </c>
      <c r="AR469" s="116" t="s">
        <v>74</v>
      </c>
      <c r="AT469" s="123" t="s">
        <v>68</v>
      </c>
      <c r="AU469" s="123" t="s">
        <v>74</v>
      </c>
      <c r="AY469" s="116" t="s">
        <v>149</v>
      </c>
      <c r="BK469" s="124">
        <f>SUM(BK470:BK481)</f>
        <v>0</v>
      </c>
    </row>
    <row r="470" spans="2:65" s="1" customFormat="1" ht="37.799999999999997" customHeight="1">
      <c r="B470" s="32"/>
      <c r="C470" s="127" t="s">
        <v>406</v>
      </c>
      <c r="D470" s="127" t="s">
        <v>151</v>
      </c>
      <c r="E470" s="128" t="s">
        <v>582</v>
      </c>
      <c r="F470" s="129" t="s">
        <v>583</v>
      </c>
      <c r="G470" s="130" t="s">
        <v>173</v>
      </c>
      <c r="H470" s="131">
        <v>101.446</v>
      </c>
      <c r="I470" s="132"/>
      <c r="J470" s="133">
        <f>ROUND(I470*H470,2)</f>
        <v>0</v>
      </c>
      <c r="K470" s="129" t="s">
        <v>155</v>
      </c>
      <c r="L470" s="32"/>
      <c r="M470" s="134" t="s">
        <v>19</v>
      </c>
      <c r="N470" s="135" t="s">
        <v>40</v>
      </c>
      <c r="P470" s="136">
        <f>O470*H470</f>
        <v>0</v>
      </c>
      <c r="Q470" s="136">
        <v>0</v>
      </c>
      <c r="R470" s="136">
        <f>Q470*H470</f>
        <v>0</v>
      </c>
      <c r="S470" s="136">
        <v>0</v>
      </c>
      <c r="T470" s="137">
        <f>S470*H470</f>
        <v>0</v>
      </c>
      <c r="AR470" s="138" t="s">
        <v>84</v>
      </c>
      <c r="AT470" s="138" t="s">
        <v>151</v>
      </c>
      <c r="AU470" s="138" t="s">
        <v>78</v>
      </c>
      <c r="AY470" s="17" t="s">
        <v>149</v>
      </c>
      <c r="BE470" s="139">
        <f>IF(N470="základní",J470,0)</f>
        <v>0</v>
      </c>
      <c r="BF470" s="139">
        <f>IF(N470="snížená",J470,0)</f>
        <v>0</v>
      </c>
      <c r="BG470" s="139">
        <f>IF(N470="zákl. přenesená",J470,0)</f>
        <v>0</v>
      </c>
      <c r="BH470" s="139">
        <f>IF(N470="sníž. přenesená",J470,0)</f>
        <v>0</v>
      </c>
      <c r="BI470" s="139">
        <f>IF(N470="nulová",J470,0)</f>
        <v>0</v>
      </c>
      <c r="BJ470" s="17" t="s">
        <v>74</v>
      </c>
      <c r="BK470" s="139">
        <f>ROUND(I470*H470,2)</f>
        <v>0</v>
      </c>
      <c r="BL470" s="17" t="s">
        <v>84</v>
      </c>
      <c r="BM470" s="138" t="s">
        <v>584</v>
      </c>
    </row>
    <row r="471" spans="2:65" s="1" customFormat="1" ht="10.199999999999999">
      <c r="B471" s="32"/>
      <c r="D471" s="140" t="s">
        <v>157</v>
      </c>
      <c r="F471" s="141" t="s">
        <v>585</v>
      </c>
      <c r="I471" s="142"/>
      <c r="L471" s="32"/>
      <c r="M471" s="143"/>
      <c r="T471" s="53"/>
      <c r="AT471" s="17" t="s">
        <v>157</v>
      </c>
      <c r="AU471" s="17" t="s">
        <v>78</v>
      </c>
    </row>
    <row r="472" spans="2:65" s="1" customFormat="1" ht="33" customHeight="1">
      <c r="B472" s="32"/>
      <c r="C472" s="127" t="s">
        <v>586</v>
      </c>
      <c r="D472" s="127" t="s">
        <v>151</v>
      </c>
      <c r="E472" s="128" t="s">
        <v>587</v>
      </c>
      <c r="F472" s="129" t="s">
        <v>588</v>
      </c>
      <c r="G472" s="130" t="s">
        <v>173</v>
      </c>
      <c r="H472" s="131">
        <v>101.446</v>
      </c>
      <c r="I472" s="132"/>
      <c r="J472" s="133">
        <f>ROUND(I472*H472,2)</f>
        <v>0</v>
      </c>
      <c r="K472" s="129" t="s">
        <v>155</v>
      </c>
      <c r="L472" s="32"/>
      <c r="M472" s="134" t="s">
        <v>19</v>
      </c>
      <c r="N472" s="135" t="s">
        <v>40</v>
      </c>
      <c r="P472" s="136">
        <f>O472*H472</f>
        <v>0</v>
      </c>
      <c r="Q472" s="136">
        <v>0</v>
      </c>
      <c r="R472" s="136">
        <f>Q472*H472</f>
        <v>0</v>
      </c>
      <c r="S472" s="136">
        <v>0</v>
      </c>
      <c r="T472" s="137">
        <f>S472*H472</f>
        <v>0</v>
      </c>
      <c r="AR472" s="138" t="s">
        <v>84</v>
      </c>
      <c r="AT472" s="138" t="s">
        <v>151</v>
      </c>
      <c r="AU472" s="138" t="s">
        <v>78</v>
      </c>
      <c r="AY472" s="17" t="s">
        <v>149</v>
      </c>
      <c r="BE472" s="139">
        <f>IF(N472="základní",J472,0)</f>
        <v>0</v>
      </c>
      <c r="BF472" s="139">
        <f>IF(N472="snížená",J472,0)</f>
        <v>0</v>
      </c>
      <c r="BG472" s="139">
        <f>IF(N472="zákl. přenesená",J472,0)</f>
        <v>0</v>
      </c>
      <c r="BH472" s="139">
        <f>IF(N472="sníž. přenesená",J472,0)</f>
        <v>0</v>
      </c>
      <c r="BI472" s="139">
        <f>IF(N472="nulová",J472,0)</f>
        <v>0</v>
      </c>
      <c r="BJ472" s="17" t="s">
        <v>74</v>
      </c>
      <c r="BK472" s="139">
        <f>ROUND(I472*H472,2)</f>
        <v>0</v>
      </c>
      <c r="BL472" s="17" t="s">
        <v>84</v>
      </c>
      <c r="BM472" s="138" t="s">
        <v>589</v>
      </c>
    </row>
    <row r="473" spans="2:65" s="1" customFormat="1" ht="10.199999999999999">
      <c r="B473" s="32"/>
      <c r="D473" s="140" t="s">
        <v>157</v>
      </c>
      <c r="F473" s="141" t="s">
        <v>590</v>
      </c>
      <c r="I473" s="142"/>
      <c r="L473" s="32"/>
      <c r="M473" s="143"/>
      <c r="T473" s="53"/>
      <c r="AT473" s="17" t="s">
        <v>157</v>
      </c>
      <c r="AU473" s="17" t="s">
        <v>78</v>
      </c>
    </row>
    <row r="474" spans="2:65" s="1" customFormat="1" ht="44.25" customHeight="1">
      <c r="B474" s="32"/>
      <c r="C474" s="127" t="s">
        <v>411</v>
      </c>
      <c r="D474" s="127" t="s">
        <v>151</v>
      </c>
      <c r="E474" s="128" t="s">
        <v>591</v>
      </c>
      <c r="F474" s="129" t="s">
        <v>592</v>
      </c>
      <c r="G474" s="130" t="s">
        <v>173</v>
      </c>
      <c r="H474" s="131">
        <v>1014.46</v>
      </c>
      <c r="I474" s="132"/>
      <c r="J474" s="133">
        <f>ROUND(I474*H474,2)</f>
        <v>0</v>
      </c>
      <c r="K474" s="129" t="s">
        <v>155</v>
      </c>
      <c r="L474" s="32"/>
      <c r="M474" s="134" t="s">
        <v>19</v>
      </c>
      <c r="N474" s="135" t="s">
        <v>40</v>
      </c>
      <c r="P474" s="136">
        <f>O474*H474</f>
        <v>0</v>
      </c>
      <c r="Q474" s="136">
        <v>0</v>
      </c>
      <c r="R474" s="136">
        <f>Q474*H474</f>
        <v>0</v>
      </c>
      <c r="S474" s="136">
        <v>0</v>
      </c>
      <c r="T474" s="137">
        <f>S474*H474</f>
        <v>0</v>
      </c>
      <c r="AR474" s="138" t="s">
        <v>84</v>
      </c>
      <c r="AT474" s="138" t="s">
        <v>151</v>
      </c>
      <c r="AU474" s="138" t="s">
        <v>78</v>
      </c>
      <c r="AY474" s="17" t="s">
        <v>149</v>
      </c>
      <c r="BE474" s="139">
        <f>IF(N474="základní",J474,0)</f>
        <v>0</v>
      </c>
      <c r="BF474" s="139">
        <f>IF(N474="snížená",J474,0)</f>
        <v>0</v>
      </c>
      <c r="BG474" s="139">
        <f>IF(N474="zákl. přenesená",J474,0)</f>
        <v>0</v>
      </c>
      <c r="BH474" s="139">
        <f>IF(N474="sníž. přenesená",J474,0)</f>
        <v>0</v>
      </c>
      <c r="BI474" s="139">
        <f>IF(N474="nulová",J474,0)</f>
        <v>0</v>
      </c>
      <c r="BJ474" s="17" t="s">
        <v>74</v>
      </c>
      <c r="BK474" s="139">
        <f>ROUND(I474*H474,2)</f>
        <v>0</v>
      </c>
      <c r="BL474" s="17" t="s">
        <v>84</v>
      </c>
      <c r="BM474" s="138" t="s">
        <v>593</v>
      </c>
    </row>
    <row r="475" spans="2:65" s="1" customFormat="1" ht="10.199999999999999">
      <c r="B475" s="32"/>
      <c r="D475" s="140" t="s">
        <v>157</v>
      </c>
      <c r="F475" s="141" t="s">
        <v>594</v>
      </c>
      <c r="I475" s="142"/>
      <c r="L475" s="32"/>
      <c r="M475" s="143"/>
      <c r="T475" s="53"/>
      <c r="AT475" s="17" t="s">
        <v>157</v>
      </c>
      <c r="AU475" s="17" t="s">
        <v>78</v>
      </c>
    </row>
    <row r="476" spans="2:65" s="13" customFormat="1" ht="10.199999999999999">
      <c r="B476" s="151"/>
      <c r="D476" s="145" t="s">
        <v>159</v>
      </c>
      <c r="E476" s="152" t="s">
        <v>19</v>
      </c>
      <c r="F476" s="153" t="s">
        <v>595</v>
      </c>
      <c r="H476" s="154">
        <v>1014.46</v>
      </c>
      <c r="I476" s="155"/>
      <c r="L476" s="151"/>
      <c r="M476" s="156"/>
      <c r="T476" s="157"/>
      <c r="AT476" s="152" t="s">
        <v>159</v>
      </c>
      <c r="AU476" s="152" t="s">
        <v>78</v>
      </c>
      <c r="AV476" s="13" t="s">
        <v>78</v>
      </c>
      <c r="AW476" s="13" t="s">
        <v>31</v>
      </c>
      <c r="AX476" s="13" t="s">
        <v>69</v>
      </c>
      <c r="AY476" s="152" t="s">
        <v>149</v>
      </c>
    </row>
    <row r="477" spans="2:65" s="14" customFormat="1" ht="10.199999999999999">
      <c r="B477" s="158"/>
      <c r="D477" s="145" t="s">
        <v>159</v>
      </c>
      <c r="E477" s="159" t="s">
        <v>19</v>
      </c>
      <c r="F477" s="160" t="s">
        <v>162</v>
      </c>
      <c r="H477" s="161">
        <v>1014.46</v>
      </c>
      <c r="I477" s="162"/>
      <c r="L477" s="158"/>
      <c r="M477" s="163"/>
      <c r="T477" s="164"/>
      <c r="AT477" s="159" t="s">
        <v>159</v>
      </c>
      <c r="AU477" s="159" t="s">
        <v>78</v>
      </c>
      <c r="AV477" s="14" t="s">
        <v>84</v>
      </c>
      <c r="AW477" s="14" t="s">
        <v>31</v>
      </c>
      <c r="AX477" s="14" t="s">
        <v>74</v>
      </c>
      <c r="AY477" s="159" t="s">
        <v>149</v>
      </c>
    </row>
    <row r="478" spans="2:65" s="1" customFormat="1" ht="37.799999999999997" customHeight="1">
      <c r="B478" s="32"/>
      <c r="C478" s="127" t="s">
        <v>596</v>
      </c>
      <c r="D478" s="127" t="s">
        <v>151</v>
      </c>
      <c r="E478" s="128" t="s">
        <v>597</v>
      </c>
      <c r="F478" s="129" t="s">
        <v>598</v>
      </c>
      <c r="G478" s="130" t="s">
        <v>173</v>
      </c>
      <c r="H478" s="131">
        <v>101.446</v>
      </c>
      <c r="I478" s="132"/>
      <c r="J478" s="133">
        <f>ROUND(I478*H478,2)</f>
        <v>0</v>
      </c>
      <c r="K478" s="129" t="s">
        <v>155</v>
      </c>
      <c r="L478" s="32"/>
      <c r="M478" s="134" t="s">
        <v>19</v>
      </c>
      <c r="N478" s="135" t="s">
        <v>40</v>
      </c>
      <c r="P478" s="136">
        <f>O478*H478</f>
        <v>0</v>
      </c>
      <c r="Q478" s="136">
        <v>0</v>
      </c>
      <c r="R478" s="136">
        <f>Q478*H478</f>
        <v>0</v>
      </c>
      <c r="S478" s="136">
        <v>0</v>
      </c>
      <c r="T478" s="137">
        <f>S478*H478</f>
        <v>0</v>
      </c>
      <c r="AR478" s="138" t="s">
        <v>84</v>
      </c>
      <c r="AT478" s="138" t="s">
        <v>151</v>
      </c>
      <c r="AU478" s="138" t="s">
        <v>78</v>
      </c>
      <c r="AY478" s="17" t="s">
        <v>149</v>
      </c>
      <c r="BE478" s="139">
        <f>IF(N478="základní",J478,0)</f>
        <v>0</v>
      </c>
      <c r="BF478" s="139">
        <f>IF(N478="snížená",J478,0)</f>
        <v>0</v>
      </c>
      <c r="BG478" s="139">
        <f>IF(N478="zákl. přenesená",J478,0)</f>
        <v>0</v>
      </c>
      <c r="BH478" s="139">
        <f>IF(N478="sníž. přenesená",J478,0)</f>
        <v>0</v>
      </c>
      <c r="BI478" s="139">
        <f>IF(N478="nulová",J478,0)</f>
        <v>0</v>
      </c>
      <c r="BJ478" s="17" t="s">
        <v>74</v>
      </c>
      <c r="BK478" s="139">
        <f>ROUND(I478*H478,2)</f>
        <v>0</v>
      </c>
      <c r="BL478" s="17" t="s">
        <v>84</v>
      </c>
      <c r="BM478" s="138" t="s">
        <v>599</v>
      </c>
    </row>
    <row r="479" spans="2:65" s="1" customFormat="1" ht="10.199999999999999">
      <c r="B479" s="32"/>
      <c r="D479" s="140" t="s">
        <v>157</v>
      </c>
      <c r="F479" s="141" t="s">
        <v>600</v>
      </c>
      <c r="I479" s="142"/>
      <c r="L479" s="32"/>
      <c r="M479" s="143"/>
      <c r="T479" s="53"/>
      <c r="AT479" s="17" t="s">
        <v>157</v>
      </c>
      <c r="AU479" s="17" t="s">
        <v>78</v>
      </c>
    </row>
    <row r="480" spans="2:65" s="1" customFormat="1" ht="44.25" customHeight="1">
      <c r="B480" s="32"/>
      <c r="C480" s="127" t="s">
        <v>420</v>
      </c>
      <c r="D480" s="127" t="s">
        <v>151</v>
      </c>
      <c r="E480" s="128" t="s">
        <v>601</v>
      </c>
      <c r="F480" s="129" t="s">
        <v>602</v>
      </c>
      <c r="G480" s="130" t="s">
        <v>173</v>
      </c>
      <c r="H480" s="131">
        <v>101.446</v>
      </c>
      <c r="I480" s="132"/>
      <c r="J480" s="133">
        <f>ROUND(I480*H480,2)</f>
        <v>0</v>
      </c>
      <c r="K480" s="129" t="s">
        <v>155</v>
      </c>
      <c r="L480" s="32"/>
      <c r="M480" s="134" t="s">
        <v>19</v>
      </c>
      <c r="N480" s="135" t="s">
        <v>40</v>
      </c>
      <c r="P480" s="136">
        <f>O480*H480</f>
        <v>0</v>
      </c>
      <c r="Q480" s="136">
        <v>0</v>
      </c>
      <c r="R480" s="136">
        <f>Q480*H480</f>
        <v>0</v>
      </c>
      <c r="S480" s="136">
        <v>0</v>
      </c>
      <c r="T480" s="137">
        <f>S480*H480</f>
        <v>0</v>
      </c>
      <c r="AR480" s="138" t="s">
        <v>84</v>
      </c>
      <c r="AT480" s="138" t="s">
        <v>151</v>
      </c>
      <c r="AU480" s="138" t="s">
        <v>78</v>
      </c>
      <c r="AY480" s="17" t="s">
        <v>149</v>
      </c>
      <c r="BE480" s="139">
        <f>IF(N480="základní",J480,0)</f>
        <v>0</v>
      </c>
      <c r="BF480" s="139">
        <f>IF(N480="snížená",J480,0)</f>
        <v>0</v>
      </c>
      <c r="BG480" s="139">
        <f>IF(N480="zákl. přenesená",J480,0)</f>
        <v>0</v>
      </c>
      <c r="BH480" s="139">
        <f>IF(N480="sníž. přenesená",J480,0)</f>
        <v>0</v>
      </c>
      <c r="BI480" s="139">
        <f>IF(N480="nulová",J480,0)</f>
        <v>0</v>
      </c>
      <c r="BJ480" s="17" t="s">
        <v>74</v>
      </c>
      <c r="BK480" s="139">
        <f>ROUND(I480*H480,2)</f>
        <v>0</v>
      </c>
      <c r="BL480" s="17" t="s">
        <v>84</v>
      </c>
      <c r="BM480" s="138" t="s">
        <v>603</v>
      </c>
    </row>
    <row r="481" spans="2:65" s="1" customFormat="1" ht="10.199999999999999">
      <c r="B481" s="32"/>
      <c r="D481" s="140" t="s">
        <v>157</v>
      </c>
      <c r="F481" s="141" t="s">
        <v>604</v>
      </c>
      <c r="I481" s="142"/>
      <c r="L481" s="32"/>
      <c r="M481" s="143"/>
      <c r="T481" s="53"/>
      <c r="AT481" s="17" t="s">
        <v>157</v>
      </c>
      <c r="AU481" s="17" t="s">
        <v>78</v>
      </c>
    </row>
    <row r="482" spans="2:65" s="11" customFormat="1" ht="22.8" customHeight="1">
      <c r="B482" s="115"/>
      <c r="D482" s="116" t="s">
        <v>68</v>
      </c>
      <c r="E482" s="125" t="s">
        <v>605</v>
      </c>
      <c r="F482" s="125" t="s">
        <v>606</v>
      </c>
      <c r="I482" s="118"/>
      <c r="J482" s="126">
        <f>BK482</f>
        <v>0</v>
      </c>
      <c r="L482" s="115"/>
      <c r="M482" s="120"/>
      <c r="P482" s="121">
        <f>SUM(P483:P484)</f>
        <v>0</v>
      </c>
      <c r="R482" s="121">
        <f>SUM(R483:R484)</f>
        <v>0</v>
      </c>
      <c r="T482" s="122">
        <f>SUM(T483:T484)</f>
        <v>0</v>
      </c>
      <c r="AR482" s="116" t="s">
        <v>74</v>
      </c>
      <c r="AT482" s="123" t="s">
        <v>68</v>
      </c>
      <c r="AU482" s="123" t="s">
        <v>74</v>
      </c>
      <c r="AY482" s="116" t="s">
        <v>149</v>
      </c>
      <c r="BK482" s="124">
        <f>SUM(BK483:BK484)</f>
        <v>0</v>
      </c>
    </row>
    <row r="483" spans="2:65" s="1" customFormat="1" ht="55.5" customHeight="1">
      <c r="B483" s="32"/>
      <c r="C483" s="127" t="s">
        <v>607</v>
      </c>
      <c r="D483" s="127" t="s">
        <v>151</v>
      </c>
      <c r="E483" s="128" t="s">
        <v>608</v>
      </c>
      <c r="F483" s="129" t="s">
        <v>609</v>
      </c>
      <c r="G483" s="130" t="s">
        <v>173</v>
      </c>
      <c r="H483" s="131">
        <v>80.718999999999994</v>
      </c>
      <c r="I483" s="132"/>
      <c r="J483" s="133">
        <f>ROUND(I483*H483,2)</f>
        <v>0</v>
      </c>
      <c r="K483" s="129" t="s">
        <v>155</v>
      </c>
      <c r="L483" s="32"/>
      <c r="M483" s="134" t="s">
        <v>19</v>
      </c>
      <c r="N483" s="135" t="s">
        <v>40</v>
      </c>
      <c r="P483" s="136">
        <f>O483*H483</f>
        <v>0</v>
      </c>
      <c r="Q483" s="136">
        <v>0</v>
      </c>
      <c r="R483" s="136">
        <f>Q483*H483</f>
        <v>0</v>
      </c>
      <c r="S483" s="136">
        <v>0</v>
      </c>
      <c r="T483" s="137">
        <f>S483*H483</f>
        <v>0</v>
      </c>
      <c r="AR483" s="138" t="s">
        <v>84</v>
      </c>
      <c r="AT483" s="138" t="s">
        <v>151</v>
      </c>
      <c r="AU483" s="138" t="s">
        <v>78</v>
      </c>
      <c r="AY483" s="17" t="s">
        <v>149</v>
      </c>
      <c r="BE483" s="139">
        <f>IF(N483="základní",J483,0)</f>
        <v>0</v>
      </c>
      <c r="BF483" s="139">
        <f>IF(N483="snížená",J483,0)</f>
        <v>0</v>
      </c>
      <c r="BG483" s="139">
        <f>IF(N483="zákl. přenesená",J483,0)</f>
        <v>0</v>
      </c>
      <c r="BH483" s="139">
        <f>IF(N483="sníž. přenesená",J483,0)</f>
        <v>0</v>
      </c>
      <c r="BI483" s="139">
        <f>IF(N483="nulová",J483,0)</f>
        <v>0</v>
      </c>
      <c r="BJ483" s="17" t="s">
        <v>74</v>
      </c>
      <c r="BK483" s="139">
        <f>ROUND(I483*H483,2)</f>
        <v>0</v>
      </c>
      <c r="BL483" s="17" t="s">
        <v>84</v>
      </c>
      <c r="BM483" s="138" t="s">
        <v>610</v>
      </c>
    </row>
    <row r="484" spans="2:65" s="1" customFormat="1" ht="10.199999999999999">
      <c r="B484" s="32"/>
      <c r="D484" s="140" t="s">
        <v>157</v>
      </c>
      <c r="F484" s="141" t="s">
        <v>611</v>
      </c>
      <c r="I484" s="142"/>
      <c r="L484" s="32"/>
      <c r="M484" s="143"/>
      <c r="T484" s="53"/>
      <c r="AT484" s="17" t="s">
        <v>157</v>
      </c>
      <c r="AU484" s="17" t="s">
        <v>78</v>
      </c>
    </row>
    <row r="485" spans="2:65" s="11" customFormat="1" ht="25.95" customHeight="1">
      <c r="B485" s="115"/>
      <c r="D485" s="116" t="s">
        <v>68</v>
      </c>
      <c r="E485" s="117" t="s">
        <v>612</v>
      </c>
      <c r="F485" s="117" t="s">
        <v>613</v>
      </c>
      <c r="I485" s="118"/>
      <c r="J485" s="119">
        <f>BK485</f>
        <v>0</v>
      </c>
      <c r="L485" s="115"/>
      <c r="M485" s="120"/>
      <c r="P485" s="121">
        <f>P486+P499+P599+P694+P698+P704+P712+P863+P874+P1020+P1068+P1121+P1165+P1187</f>
        <v>0</v>
      </c>
      <c r="R485" s="121">
        <f>R486+R499+R599+R694+R698+R704+R712+R863+R874+R1020+R1068+R1121+R1165+R1187</f>
        <v>45.34658885999999</v>
      </c>
      <c r="T485" s="122">
        <f>T486+T499+T599+T694+T698+T704+T712+T863+T874+T1020+T1068+T1121+T1165+T1187</f>
        <v>9.1152864600000001</v>
      </c>
      <c r="AR485" s="116" t="s">
        <v>78</v>
      </c>
      <c r="AT485" s="123" t="s">
        <v>68</v>
      </c>
      <c r="AU485" s="123" t="s">
        <v>69</v>
      </c>
      <c r="AY485" s="116" t="s">
        <v>149</v>
      </c>
      <c r="BK485" s="124">
        <f>BK486+BK499+BK599+BK694+BK698+BK704+BK712+BK863+BK874+BK1020+BK1068+BK1121+BK1165+BK1187</f>
        <v>0</v>
      </c>
    </row>
    <row r="486" spans="2:65" s="11" customFormat="1" ht="22.8" customHeight="1">
      <c r="B486" s="115"/>
      <c r="D486" s="116" t="s">
        <v>68</v>
      </c>
      <c r="E486" s="125" t="s">
        <v>614</v>
      </c>
      <c r="F486" s="125" t="s">
        <v>615</v>
      </c>
      <c r="I486" s="118"/>
      <c r="J486" s="126">
        <f>BK486</f>
        <v>0</v>
      </c>
      <c r="L486" s="115"/>
      <c r="M486" s="120"/>
      <c r="P486" s="121">
        <f>SUM(P487:P498)</f>
        <v>0</v>
      </c>
      <c r="R486" s="121">
        <f>SUM(R487:R498)</f>
        <v>0.37461599999999995</v>
      </c>
      <c r="T486" s="122">
        <f>SUM(T487:T498)</f>
        <v>0</v>
      </c>
      <c r="AR486" s="116" t="s">
        <v>78</v>
      </c>
      <c r="AT486" s="123" t="s">
        <v>68</v>
      </c>
      <c r="AU486" s="123" t="s">
        <v>74</v>
      </c>
      <c r="AY486" s="116" t="s">
        <v>149</v>
      </c>
      <c r="BK486" s="124">
        <f>SUM(BK487:BK498)</f>
        <v>0</v>
      </c>
    </row>
    <row r="487" spans="2:65" s="1" customFormat="1" ht="33" customHeight="1">
      <c r="B487" s="32"/>
      <c r="C487" s="127" t="s">
        <v>429</v>
      </c>
      <c r="D487" s="127" t="s">
        <v>151</v>
      </c>
      <c r="E487" s="128" t="s">
        <v>616</v>
      </c>
      <c r="F487" s="129" t="s">
        <v>617</v>
      </c>
      <c r="G487" s="130" t="s">
        <v>190</v>
      </c>
      <c r="H487" s="131">
        <v>59.2</v>
      </c>
      <c r="I487" s="132"/>
      <c r="J487" s="133">
        <f>ROUND(I487*H487,2)</f>
        <v>0</v>
      </c>
      <c r="K487" s="129" t="s">
        <v>155</v>
      </c>
      <c r="L487" s="32"/>
      <c r="M487" s="134" t="s">
        <v>19</v>
      </c>
      <c r="N487" s="135" t="s">
        <v>40</v>
      </c>
      <c r="P487" s="136">
        <f>O487*H487</f>
        <v>0</v>
      </c>
      <c r="Q487" s="136">
        <v>4.7299999999999998E-3</v>
      </c>
      <c r="R487" s="136">
        <f>Q487*H487</f>
        <v>0.28001599999999999</v>
      </c>
      <c r="S487" s="136">
        <v>0</v>
      </c>
      <c r="T487" s="137">
        <f>S487*H487</f>
        <v>0</v>
      </c>
      <c r="AR487" s="138" t="s">
        <v>222</v>
      </c>
      <c r="AT487" s="138" t="s">
        <v>151</v>
      </c>
      <c r="AU487" s="138" t="s">
        <v>78</v>
      </c>
      <c r="AY487" s="17" t="s">
        <v>149</v>
      </c>
      <c r="BE487" s="139">
        <f>IF(N487="základní",J487,0)</f>
        <v>0</v>
      </c>
      <c r="BF487" s="139">
        <f>IF(N487="snížená",J487,0)</f>
        <v>0</v>
      </c>
      <c r="BG487" s="139">
        <f>IF(N487="zákl. přenesená",J487,0)</f>
        <v>0</v>
      </c>
      <c r="BH487" s="139">
        <f>IF(N487="sníž. přenesená",J487,0)</f>
        <v>0</v>
      </c>
      <c r="BI487" s="139">
        <f>IF(N487="nulová",J487,0)</f>
        <v>0</v>
      </c>
      <c r="BJ487" s="17" t="s">
        <v>74</v>
      </c>
      <c r="BK487" s="139">
        <f>ROUND(I487*H487,2)</f>
        <v>0</v>
      </c>
      <c r="BL487" s="17" t="s">
        <v>222</v>
      </c>
      <c r="BM487" s="138" t="s">
        <v>618</v>
      </c>
    </row>
    <row r="488" spans="2:65" s="1" customFormat="1" ht="10.199999999999999">
      <c r="B488" s="32"/>
      <c r="D488" s="140" t="s">
        <v>157</v>
      </c>
      <c r="F488" s="141" t="s">
        <v>619</v>
      </c>
      <c r="I488" s="142"/>
      <c r="L488" s="32"/>
      <c r="M488" s="143"/>
      <c r="T488" s="53"/>
      <c r="AT488" s="17" t="s">
        <v>157</v>
      </c>
      <c r="AU488" s="17" t="s">
        <v>78</v>
      </c>
    </row>
    <row r="489" spans="2:65" s="12" customFormat="1" ht="10.199999999999999">
      <c r="B489" s="144"/>
      <c r="D489" s="145" t="s">
        <v>159</v>
      </c>
      <c r="E489" s="146" t="s">
        <v>19</v>
      </c>
      <c r="F489" s="147" t="s">
        <v>620</v>
      </c>
      <c r="H489" s="146" t="s">
        <v>19</v>
      </c>
      <c r="I489" s="148"/>
      <c r="L489" s="144"/>
      <c r="M489" s="149"/>
      <c r="T489" s="150"/>
      <c r="AT489" s="146" t="s">
        <v>159</v>
      </c>
      <c r="AU489" s="146" t="s">
        <v>78</v>
      </c>
      <c r="AV489" s="12" t="s">
        <v>74</v>
      </c>
      <c r="AW489" s="12" t="s">
        <v>31</v>
      </c>
      <c r="AX489" s="12" t="s">
        <v>69</v>
      </c>
      <c r="AY489" s="146" t="s">
        <v>149</v>
      </c>
    </row>
    <row r="490" spans="2:65" s="13" customFormat="1" ht="10.199999999999999">
      <c r="B490" s="151"/>
      <c r="D490" s="145" t="s">
        <v>159</v>
      </c>
      <c r="E490" s="152" t="s">
        <v>19</v>
      </c>
      <c r="F490" s="153" t="s">
        <v>621</v>
      </c>
      <c r="H490" s="154">
        <v>59.2</v>
      </c>
      <c r="I490" s="155"/>
      <c r="L490" s="151"/>
      <c r="M490" s="156"/>
      <c r="T490" s="157"/>
      <c r="AT490" s="152" t="s">
        <v>159</v>
      </c>
      <c r="AU490" s="152" t="s">
        <v>78</v>
      </c>
      <c r="AV490" s="13" t="s">
        <v>78</v>
      </c>
      <c r="AW490" s="13" t="s">
        <v>31</v>
      </c>
      <c r="AX490" s="13" t="s">
        <v>69</v>
      </c>
      <c r="AY490" s="152" t="s">
        <v>149</v>
      </c>
    </row>
    <row r="491" spans="2:65" s="14" customFormat="1" ht="10.199999999999999">
      <c r="B491" s="158"/>
      <c r="D491" s="145" t="s">
        <v>159</v>
      </c>
      <c r="E491" s="159" t="s">
        <v>19</v>
      </c>
      <c r="F491" s="160" t="s">
        <v>162</v>
      </c>
      <c r="H491" s="161">
        <v>59.2</v>
      </c>
      <c r="I491" s="162"/>
      <c r="L491" s="158"/>
      <c r="M491" s="163"/>
      <c r="T491" s="164"/>
      <c r="AT491" s="159" t="s">
        <v>159</v>
      </c>
      <c r="AU491" s="159" t="s">
        <v>78</v>
      </c>
      <c r="AV491" s="14" t="s">
        <v>84</v>
      </c>
      <c r="AW491" s="14" t="s">
        <v>31</v>
      </c>
      <c r="AX491" s="14" t="s">
        <v>74</v>
      </c>
      <c r="AY491" s="159" t="s">
        <v>149</v>
      </c>
    </row>
    <row r="492" spans="2:65" s="1" customFormat="1" ht="33" customHeight="1">
      <c r="B492" s="32"/>
      <c r="C492" s="127" t="s">
        <v>622</v>
      </c>
      <c r="D492" s="127" t="s">
        <v>151</v>
      </c>
      <c r="E492" s="128" t="s">
        <v>623</v>
      </c>
      <c r="F492" s="129" t="s">
        <v>624</v>
      </c>
      <c r="G492" s="130" t="s">
        <v>190</v>
      </c>
      <c r="H492" s="131">
        <v>20</v>
      </c>
      <c r="I492" s="132"/>
      <c r="J492" s="133">
        <f>ROUND(I492*H492,2)</f>
        <v>0</v>
      </c>
      <c r="K492" s="129" t="s">
        <v>155</v>
      </c>
      <c r="L492" s="32"/>
      <c r="M492" s="134" t="s">
        <v>19</v>
      </c>
      <c r="N492" s="135" t="s">
        <v>40</v>
      </c>
      <c r="P492" s="136">
        <f>O492*H492</f>
        <v>0</v>
      </c>
      <c r="Q492" s="136">
        <v>4.7299999999999998E-3</v>
      </c>
      <c r="R492" s="136">
        <f>Q492*H492</f>
        <v>9.459999999999999E-2</v>
      </c>
      <c r="S492" s="136">
        <v>0</v>
      </c>
      <c r="T492" s="137">
        <f>S492*H492</f>
        <v>0</v>
      </c>
      <c r="AR492" s="138" t="s">
        <v>222</v>
      </c>
      <c r="AT492" s="138" t="s">
        <v>151</v>
      </c>
      <c r="AU492" s="138" t="s">
        <v>78</v>
      </c>
      <c r="AY492" s="17" t="s">
        <v>149</v>
      </c>
      <c r="BE492" s="139">
        <f>IF(N492="základní",J492,0)</f>
        <v>0</v>
      </c>
      <c r="BF492" s="139">
        <f>IF(N492="snížená",J492,0)</f>
        <v>0</v>
      </c>
      <c r="BG492" s="139">
        <f>IF(N492="zákl. přenesená",J492,0)</f>
        <v>0</v>
      </c>
      <c r="BH492" s="139">
        <f>IF(N492="sníž. přenesená",J492,0)</f>
        <v>0</v>
      </c>
      <c r="BI492" s="139">
        <f>IF(N492="nulová",J492,0)</f>
        <v>0</v>
      </c>
      <c r="BJ492" s="17" t="s">
        <v>74</v>
      </c>
      <c r="BK492" s="139">
        <f>ROUND(I492*H492,2)</f>
        <v>0</v>
      </c>
      <c r="BL492" s="17" t="s">
        <v>222</v>
      </c>
      <c r="BM492" s="138" t="s">
        <v>625</v>
      </c>
    </row>
    <row r="493" spans="2:65" s="1" customFormat="1" ht="10.199999999999999">
      <c r="B493" s="32"/>
      <c r="D493" s="140" t="s">
        <v>157</v>
      </c>
      <c r="F493" s="141" t="s">
        <v>626</v>
      </c>
      <c r="I493" s="142"/>
      <c r="L493" s="32"/>
      <c r="M493" s="143"/>
      <c r="T493" s="53"/>
      <c r="AT493" s="17" t="s">
        <v>157</v>
      </c>
      <c r="AU493" s="17" t="s">
        <v>78</v>
      </c>
    </row>
    <row r="494" spans="2:65" s="12" customFormat="1" ht="10.199999999999999">
      <c r="B494" s="144"/>
      <c r="D494" s="145" t="s">
        <v>159</v>
      </c>
      <c r="E494" s="146" t="s">
        <v>19</v>
      </c>
      <c r="F494" s="147" t="s">
        <v>627</v>
      </c>
      <c r="H494" s="146" t="s">
        <v>19</v>
      </c>
      <c r="I494" s="148"/>
      <c r="L494" s="144"/>
      <c r="M494" s="149"/>
      <c r="T494" s="150"/>
      <c r="AT494" s="146" t="s">
        <v>159</v>
      </c>
      <c r="AU494" s="146" t="s">
        <v>78</v>
      </c>
      <c r="AV494" s="12" t="s">
        <v>74</v>
      </c>
      <c r="AW494" s="12" t="s">
        <v>31</v>
      </c>
      <c r="AX494" s="12" t="s">
        <v>69</v>
      </c>
      <c r="AY494" s="146" t="s">
        <v>149</v>
      </c>
    </row>
    <row r="495" spans="2:65" s="13" customFormat="1" ht="10.199999999999999">
      <c r="B495" s="151"/>
      <c r="D495" s="145" t="s">
        <v>159</v>
      </c>
      <c r="E495" s="152" t="s">
        <v>19</v>
      </c>
      <c r="F495" s="153" t="s">
        <v>628</v>
      </c>
      <c r="H495" s="154">
        <v>20</v>
      </c>
      <c r="I495" s="155"/>
      <c r="L495" s="151"/>
      <c r="M495" s="156"/>
      <c r="T495" s="157"/>
      <c r="AT495" s="152" t="s">
        <v>159</v>
      </c>
      <c r="AU495" s="152" t="s">
        <v>78</v>
      </c>
      <c r="AV495" s="13" t="s">
        <v>78</v>
      </c>
      <c r="AW495" s="13" t="s">
        <v>31</v>
      </c>
      <c r="AX495" s="13" t="s">
        <v>69</v>
      </c>
      <c r="AY495" s="152" t="s">
        <v>149</v>
      </c>
    </row>
    <row r="496" spans="2:65" s="14" customFormat="1" ht="10.199999999999999">
      <c r="B496" s="158"/>
      <c r="D496" s="145" t="s">
        <v>159</v>
      </c>
      <c r="E496" s="159" t="s">
        <v>19</v>
      </c>
      <c r="F496" s="160" t="s">
        <v>162</v>
      </c>
      <c r="H496" s="161">
        <v>20</v>
      </c>
      <c r="I496" s="162"/>
      <c r="L496" s="158"/>
      <c r="M496" s="163"/>
      <c r="T496" s="164"/>
      <c r="AT496" s="159" t="s">
        <v>159</v>
      </c>
      <c r="AU496" s="159" t="s">
        <v>78</v>
      </c>
      <c r="AV496" s="14" t="s">
        <v>84</v>
      </c>
      <c r="AW496" s="14" t="s">
        <v>31</v>
      </c>
      <c r="AX496" s="14" t="s">
        <v>74</v>
      </c>
      <c r="AY496" s="159" t="s">
        <v>149</v>
      </c>
    </row>
    <row r="497" spans="2:65" s="1" customFormat="1" ht="49.05" customHeight="1">
      <c r="B497" s="32"/>
      <c r="C497" s="127" t="s">
        <v>434</v>
      </c>
      <c r="D497" s="127" t="s">
        <v>151</v>
      </c>
      <c r="E497" s="128" t="s">
        <v>629</v>
      </c>
      <c r="F497" s="129" t="s">
        <v>630</v>
      </c>
      <c r="G497" s="130" t="s">
        <v>631</v>
      </c>
      <c r="H497" s="175"/>
      <c r="I497" s="132"/>
      <c r="J497" s="133">
        <f>ROUND(I497*H497,2)</f>
        <v>0</v>
      </c>
      <c r="K497" s="129" t="s">
        <v>155</v>
      </c>
      <c r="L497" s="32"/>
      <c r="M497" s="134" t="s">
        <v>19</v>
      </c>
      <c r="N497" s="135" t="s">
        <v>40</v>
      </c>
      <c r="P497" s="136">
        <f>O497*H497</f>
        <v>0</v>
      </c>
      <c r="Q497" s="136">
        <v>0</v>
      </c>
      <c r="R497" s="136">
        <f>Q497*H497</f>
        <v>0</v>
      </c>
      <c r="S497" s="136">
        <v>0</v>
      </c>
      <c r="T497" s="137">
        <f>S497*H497</f>
        <v>0</v>
      </c>
      <c r="AR497" s="138" t="s">
        <v>222</v>
      </c>
      <c r="AT497" s="138" t="s">
        <v>151</v>
      </c>
      <c r="AU497" s="138" t="s">
        <v>78</v>
      </c>
      <c r="AY497" s="17" t="s">
        <v>149</v>
      </c>
      <c r="BE497" s="139">
        <f>IF(N497="základní",J497,0)</f>
        <v>0</v>
      </c>
      <c r="BF497" s="139">
        <f>IF(N497="snížená",J497,0)</f>
        <v>0</v>
      </c>
      <c r="BG497" s="139">
        <f>IF(N497="zákl. přenesená",J497,0)</f>
        <v>0</v>
      </c>
      <c r="BH497" s="139">
        <f>IF(N497="sníž. přenesená",J497,0)</f>
        <v>0</v>
      </c>
      <c r="BI497" s="139">
        <f>IF(N497="nulová",J497,0)</f>
        <v>0</v>
      </c>
      <c r="BJ497" s="17" t="s">
        <v>74</v>
      </c>
      <c r="BK497" s="139">
        <f>ROUND(I497*H497,2)</f>
        <v>0</v>
      </c>
      <c r="BL497" s="17" t="s">
        <v>222</v>
      </c>
      <c r="BM497" s="138" t="s">
        <v>632</v>
      </c>
    </row>
    <row r="498" spans="2:65" s="1" customFormat="1" ht="10.199999999999999">
      <c r="B498" s="32"/>
      <c r="D498" s="140" t="s">
        <v>157</v>
      </c>
      <c r="F498" s="141" t="s">
        <v>633</v>
      </c>
      <c r="I498" s="142"/>
      <c r="L498" s="32"/>
      <c r="M498" s="143"/>
      <c r="T498" s="53"/>
      <c r="AT498" s="17" t="s">
        <v>157</v>
      </c>
      <c r="AU498" s="17" t="s">
        <v>78</v>
      </c>
    </row>
    <row r="499" spans="2:65" s="11" customFormat="1" ht="22.8" customHeight="1">
      <c r="B499" s="115"/>
      <c r="D499" s="116" t="s">
        <v>68</v>
      </c>
      <c r="E499" s="125" t="s">
        <v>634</v>
      </c>
      <c r="F499" s="125" t="s">
        <v>635</v>
      </c>
      <c r="I499" s="118"/>
      <c r="J499" s="126">
        <f>BK499</f>
        <v>0</v>
      </c>
      <c r="L499" s="115"/>
      <c r="M499" s="120"/>
      <c r="P499" s="121">
        <f>SUM(P500:P598)</f>
        <v>0</v>
      </c>
      <c r="R499" s="121">
        <f>SUM(R500:R598)</f>
        <v>3.5626038500000008</v>
      </c>
      <c r="T499" s="122">
        <f>SUM(T500:T598)</f>
        <v>5.3889495000000007</v>
      </c>
      <c r="AR499" s="116" t="s">
        <v>78</v>
      </c>
      <c r="AT499" s="123" t="s">
        <v>68</v>
      </c>
      <c r="AU499" s="123" t="s">
        <v>74</v>
      </c>
      <c r="AY499" s="116" t="s">
        <v>149</v>
      </c>
      <c r="BK499" s="124">
        <f>SUM(BK500:BK598)</f>
        <v>0</v>
      </c>
    </row>
    <row r="500" spans="2:65" s="1" customFormat="1" ht="37.799999999999997" customHeight="1">
      <c r="B500" s="32"/>
      <c r="C500" s="127" t="s">
        <v>636</v>
      </c>
      <c r="D500" s="127" t="s">
        <v>151</v>
      </c>
      <c r="E500" s="128" t="s">
        <v>637</v>
      </c>
      <c r="F500" s="129" t="s">
        <v>638</v>
      </c>
      <c r="G500" s="130" t="s">
        <v>190</v>
      </c>
      <c r="H500" s="131">
        <v>326.60300000000001</v>
      </c>
      <c r="I500" s="132"/>
      <c r="J500" s="133">
        <f>ROUND(I500*H500,2)</f>
        <v>0</v>
      </c>
      <c r="K500" s="129" t="s">
        <v>155</v>
      </c>
      <c r="L500" s="32"/>
      <c r="M500" s="134" t="s">
        <v>19</v>
      </c>
      <c r="N500" s="135" t="s">
        <v>40</v>
      </c>
      <c r="P500" s="136">
        <f>O500*H500</f>
        <v>0</v>
      </c>
      <c r="Q500" s="136">
        <v>0</v>
      </c>
      <c r="R500" s="136">
        <f>Q500*H500</f>
        <v>0</v>
      </c>
      <c r="S500" s="136">
        <v>0</v>
      </c>
      <c r="T500" s="137">
        <f>S500*H500</f>
        <v>0</v>
      </c>
      <c r="AR500" s="138" t="s">
        <v>222</v>
      </c>
      <c r="AT500" s="138" t="s">
        <v>151</v>
      </c>
      <c r="AU500" s="138" t="s">
        <v>78</v>
      </c>
      <c r="AY500" s="17" t="s">
        <v>149</v>
      </c>
      <c r="BE500" s="139">
        <f>IF(N500="základní",J500,0)</f>
        <v>0</v>
      </c>
      <c r="BF500" s="139">
        <f>IF(N500="snížená",J500,0)</f>
        <v>0</v>
      </c>
      <c r="BG500" s="139">
        <f>IF(N500="zákl. přenesená",J500,0)</f>
        <v>0</v>
      </c>
      <c r="BH500" s="139">
        <f>IF(N500="sníž. přenesená",J500,0)</f>
        <v>0</v>
      </c>
      <c r="BI500" s="139">
        <f>IF(N500="nulová",J500,0)</f>
        <v>0</v>
      </c>
      <c r="BJ500" s="17" t="s">
        <v>74</v>
      </c>
      <c r="BK500" s="139">
        <f>ROUND(I500*H500,2)</f>
        <v>0</v>
      </c>
      <c r="BL500" s="17" t="s">
        <v>222</v>
      </c>
      <c r="BM500" s="138" t="s">
        <v>639</v>
      </c>
    </row>
    <row r="501" spans="2:65" s="1" customFormat="1" ht="10.199999999999999">
      <c r="B501" s="32"/>
      <c r="D501" s="140" t="s">
        <v>157</v>
      </c>
      <c r="F501" s="141" t="s">
        <v>640</v>
      </c>
      <c r="I501" s="142"/>
      <c r="L501" s="32"/>
      <c r="M501" s="143"/>
      <c r="T501" s="53"/>
      <c r="AT501" s="17" t="s">
        <v>157</v>
      </c>
      <c r="AU501" s="17" t="s">
        <v>78</v>
      </c>
    </row>
    <row r="502" spans="2:65" s="12" customFormat="1" ht="10.199999999999999">
      <c r="B502" s="144"/>
      <c r="D502" s="145" t="s">
        <v>159</v>
      </c>
      <c r="E502" s="146" t="s">
        <v>19</v>
      </c>
      <c r="F502" s="147" t="s">
        <v>641</v>
      </c>
      <c r="H502" s="146" t="s">
        <v>19</v>
      </c>
      <c r="I502" s="148"/>
      <c r="L502" s="144"/>
      <c r="M502" s="149"/>
      <c r="T502" s="150"/>
      <c r="AT502" s="146" t="s">
        <v>159</v>
      </c>
      <c r="AU502" s="146" t="s">
        <v>78</v>
      </c>
      <c r="AV502" s="12" t="s">
        <v>74</v>
      </c>
      <c r="AW502" s="12" t="s">
        <v>31</v>
      </c>
      <c r="AX502" s="12" t="s">
        <v>69</v>
      </c>
      <c r="AY502" s="146" t="s">
        <v>149</v>
      </c>
    </row>
    <row r="503" spans="2:65" s="13" customFormat="1" ht="10.199999999999999">
      <c r="B503" s="151"/>
      <c r="D503" s="145" t="s">
        <v>159</v>
      </c>
      <c r="E503" s="152" t="s">
        <v>19</v>
      </c>
      <c r="F503" s="153" t="s">
        <v>642</v>
      </c>
      <c r="H503" s="154">
        <v>310.46600000000001</v>
      </c>
      <c r="I503" s="155"/>
      <c r="L503" s="151"/>
      <c r="M503" s="156"/>
      <c r="T503" s="157"/>
      <c r="AT503" s="152" t="s">
        <v>159</v>
      </c>
      <c r="AU503" s="152" t="s">
        <v>78</v>
      </c>
      <c r="AV503" s="13" t="s">
        <v>78</v>
      </c>
      <c r="AW503" s="13" t="s">
        <v>31</v>
      </c>
      <c r="AX503" s="13" t="s">
        <v>69</v>
      </c>
      <c r="AY503" s="152" t="s">
        <v>149</v>
      </c>
    </row>
    <row r="504" spans="2:65" s="13" customFormat="1" ht="10.199999999999999">
      <c r="B504" s="151"/>
      <c r="D504" s="145" t="s">
        <v>159</v>
      </c>
      <c r="E504" s="152" t="s">
        <v>19</v>
      </c>
      <c r="F504" s="153" t="s">
        <v>643</v>
      </c>
      <c r="H504" s="154">
        <v>16.137</v>
      </c>
      <c r="I504" s="155"/>
      <c r="L504" s="151"/>
      <c r="M504" s="156"/>
      <c r="T504" s="157"/>
      <c r="AT504" s="152" t="s">
        <v>159</v>
      </c>
      <c r="AU504" s="152" t="s">
        <v>78</v>
      </c>
      <c r="AV504" s="13" t="s">
        <v>78</v>
      </c>
      <c r="AW504" s="13" t="s">
        <v>31</v>
      </c>
      <c r="AX504" s="13" t="s">
        <v>69</v>
      </c>
      <c r="AY504" s="152" t="s">
        <v>149</v>
      </c>
    </row>
    <row r="505" spans="2:65" s="14" customFormat="1" ht="10.199999999999999">
      <c r="B505" s="158"/>
      <c r="D505" s="145" t="s">
        <v>159</v>
      </c>
      <c r="E505" s="159" t="s">
        <v>19</v>
      </c>
      <c r="F505" s="160" t="s">
        <v>162</v>
      </c>
      <c r="H505" s="161">
        <v>326.60300000000001</v>
      </c>
      <c r="I505" s="162"/>
      <c r="L505" s="158"/>
      <c r="M505" s="163"/>
      <c r="T505" s="164"/>
      <c r="AT505" s="159" t="s">
        <v>159</v>
      </c>
      <c r="AU505" s="159" t="s">
        <v>78</v>
      </c>
      <c r="AV505" s="14" t="s">
        <v>84</v>
      </c>
      <c r="AW505" s="14" t="s">
        <v>31</v>
      </c>
      <c r="AX505" s="14" t="s">
        <v>74</v>
      </c>
      <c r="AY505" s="159" t="s">
        <v>149</v>
      </c>
    </row>
    <row r="506" spans="2:65" s="1" customFormat="1" ht="16.5" customHeight="1">
      <c r="B506" s="32"/>
      <c r="C506" s="165" t="s">
        <v>440</v>
      </c>
      <c r="D506" s="165" t="s">
        <v>318</v>
      </c>
      <c r="E506" s="166" t="s">
        <v>644</v>
      </c>
      <c r="F506" s="167" t="s">
        <v>645</v>
      </c>
      <c r="G506" s="168" t="s">
        <v>173</v>
      </c>
      <c r="H506" s="169">
        <v>9.8000000000000004E-2</v>
      </c>
      <c r="I506" s="170"/>
      <c r="J506" s="171">
        <f>ROUND(I506*H506,2)</f>
        <v>0</v>
      </c>
      <c r="K506" s="167" t="s">
        <v>155</v>
      </c>
      <c r="L506" s="172"/>
      <c r="M506" s="173" t="s">
        <v>19</v>
      </c>
      <c r="N506" s="174" t="s">
        <v>40</v>
      </c>
      <c r="P506" s="136">
        <f>O506*H506</f>
        <v>0</v>
      </c>
      <c r="Q506" s="136">
        <v>1</v>
      </c>
      <c r="R506" s="136">
        <f>Q506*H506</f>
        <v>9.8000000000000004E-2</v>
      </c>
      <c r="S506" s="136">
        <v>0</v>
      </c>
      <c r="T506" s="137">
        <f>S506*H506</f>
        <v>0</v>
      </c>
      <c r="AR506" s="138" t="s">
        <v>267</v>
      </c>
      <c r="AT506" s="138" t="s">
        <v>318</v>
      </c>
      <c r="AU506" s="138" t="s">
        <v>78</v>
      </c>
      <c r="AY506" s="17" t="s">
        <v>149</v>
      </c>
      <c r="BE506" s="139">
        <f>IF(N506="základní",J506,0)</f>
        <v>0</v>
      </c>
      <c r="BF506" s="139">
        <f>IF(N506="snížená",J506,0)</f>
        <v>0</v>
      </c>
      <c r="BG506" s="139">
        <f>IF(N506="zákl. přenesená",J506,0)</f>
        <v>0</v>
      </c>
      <c r="BH506" s="139">
        <f>IF(N506="sníž. přenesená",J506,0)</f>
        <v>0</v>
      </c>
      <c r="BI506" s="139">
        <f>IF(N506="nulová",J506,0)</f>
        <v>0</v>
      </c>
      <c r="BJ506" s="17" t="s">
        <v>74</v>
      </c>
      <c r="BK506" s="139">
        <f>ROUND(I506*H506,2)</f>
        <v>0</v>
      </c>
      <c r="BL506" s="17" t="s">
        <v>222</v>
      </c>
      <c r="BM506" s="138" t="s">
        <v>646</v>
      </c>
    </row>
    <row r="507" spans="2:65" s="13" customFormat="1" ht="10.199999999999999">
      <c r="B507" s="151"/>
      <c r="D507" s="145" t="s">
        <v>159</v>
      </c>
      <c r="E507" s="152" t="s">
        <v>19</v>
      </c>
      <c r="F507" s="153" t="s">
        <v>647</v>
      </c>
      <c r="H507" s="154">
        <v>9.8000000000000004E-2</v>
      </c>
      <c r="I507" s="155"/>
      <c r="L507" s="151"/>
      <c r="M507" s="156"/>
      <c r="T507" s="157"/>
      <c r="AT507" s="152" t="s">
        <v>159</v>
      </c>
      <c r="AU507" s="152" t="s">
        <v>78</v>
      </c>
      <c r="AV507" s="13" t="s">
        <v>78</v>
      </c>
      <c r="AW507" s="13" t="s">
        <v>31</v>
      </c>
      <c r="AX507" s="13" t="s">
        <v>69</v>
      </c>
      <c r="AY507" s="152" t="s">
        <v>149</v>
      </c>
    </row>
    <row r="508" spans="2:65" s="14" customFormat="1" ht="10.199999999999999">
      <c r="B508" s="158"/>
      <c r="D508" s="145" t="s">
        <v>159</v>
      </c>
      <c r="E508" s="159" t="s">
        <v>19</v>
      </c>
      <c r="F508" s="160" t="s">
        <v>162</v>
      </c>
      <c r="H508" s="161">
        <v>9.8000000000000004E-2</v>
      </c>
      <c r="I508" s="162"/>
      <c r="L508" s="158"/>
      <c r="M508" s="163"/>
      <c r="T508" s="164"/>
      <c r="AT508" s="159" t="s">
        <v>159</v>
      </c>
      <c r="AU508" s="159" t="s">
        <v>78</v>
      </c>
      <c r="AV508" s="14" t="s">
        <v>84</v>
      </c>
      <c r="AW508" s="14" t="s">
        <v>31</v>
      </c>
      <c r="AX508" s="14" t="s">
        <v>74</v>
      </c>
      <c r="AY508" s="159" t="s">
        <v>149</v>
      </c>
    </row>
    <row r="509" spans="2:65" s="1" customFormat="1" ht="33" customHeight="1">
      <c r="B509" s="32"/>
      <c r="C509" s="127" t="s">
        <v>648</v>
      </c>
      <c r="D509" s="127" t="s">
        <v>151</v>
      </c>
      <c r="E509" s="128" t="s">
        <v>649</v>
      </c>
      <c r="F509" s="129" t="s">
        <v>650</v>
      </c>
      <c r="G509" s="130" t="s">
        <v>190</v>
      </c>
      <c r="H509" s="131">
        <v>326.60300000000001</v>
      </c>
      <c r="I509" s="132"/>
      <c r="J509" s="133">
        <f>ROUND(I509*H509,2)</f>
        <v>0</v>
      </c>
      <c r="K509" s="129" t="s">
        <v>155</v>
      </c>
      <c r="L509" s="32"/>
      <c r="M509" s="134" t="s">
        <v>19</v>
      </c>
      <c r="N509" s="135" t="s">
        <v>40</v>
      </c>
      <c r="P509" s="136">
        <f>O509*H509</f>
        <v>0</v>
      </c>
      <c r="Q509" s="136">
        <v>0</v>
      </c>
      <c r="R509" s="136">
        <f>Q509*H509</f>
        <v>0</v>
      </c>
      <c r="S509" s="136">
        <v>1.6500000000000001E-2</v>
      </c>
      <c r="T509" s="137">
        <f>S509*H509</f>
        <v>5.3889495000000007</v>
      </c>
      <c r="AR509" s="138" t="s">
        <v>222</v>
      </c>
      <c r="AT509" s="138" t="s">
        <v>151</v>
      </c>
      <c r="AU509" s="138" t="s">
        <v>78</v>
      </c>
      <c r="AY509" s="17" t="s">
        <v>149</v>
      </c>
      <c r="BE509" s="139">
        <f>IF(N509="základní",J509,0)</f>
        <v>0</v>
      </c>
      <c r="BF509" s="139">
        <f>IF(N509="snížená",J509,0)</f>
        <v>0</v>
      </c>
      <c r="BG509" s="139">
        <f>IF(N509="zákl. přenesená",J509,0)</f>
        <v>0</v>
      </c>
      <c r="BH509" s="139">
        <f>IF(N509="sníž. přenesená",J509,0)</f>
        <v>0</v>
      </c>
      <c r="BI509" s="139">
        <f>IF(N509="nulová",J509,0)</f>
        <v>0</v>
      </c>
      <c r="BJ509" s="17" t="s">
        <v>74</v>
      </c>
      <c r="BK509" s="139">
        <f>ROUND(I509*H509,2)</f>
        <v>0</v>
      </c>
      <c r="BL509" s="17" t="s">
        <v>222</v>
      </c>
      <c r="BM509" s="138" t="s">
        <v>651</v>
      </c>
    </row>
    <row r="510" spans="2:65" s="1" customFormat="1" ht="10.199999999999999">
      <c r="B510" s="32"/>
      <c r="D510" s="140" t="s">
        <v>157</v>
      </c>
      <c r="F510" s="141" t="s">
        <v>652</v>
      </c>
      <c r="I510" s="142"/>
      <c r="L510" s="32"/>
      <c r="M510" s="143"/>
      <c r="T510" s="53"/>
      <c r="AT510" s="17" t="s">
        <v>157</v>
      </c>
      <c r="AU510" s="17" t="s">
        <v>78</v>
      </c>
    </row>
    <row r="511" spans="2:65" s="12" customFormat="1" ht="10.199999999999999">
      <c r="B511" s="144"/>
      <c r="D511" s="145" t="s">
        <v>159</v>
      </c>
      <c r="E511" s="146" t="s">
        <v>19</v>
      </c>
      <c r="F511" s="147" t="s">
        <v>526</v>
      </c>
      <c r="H511" s="146" t="s">
        <v>19</v>
      </c>
      <c r="I511" s="148"/>
      <c r="L511" s="144"/>
      <c r="M511" s="149"/>
      <c r="T511" s="150"/>
      <c r="AT511" s="146" t="s">
        <v>159</v>
      </c>
      <c r="AU511" s="146" t="s">
        <v>78</v>
      </c>
      <c r="AV511" s="12" t="s">
        <v>74</v>
      </c>
      <c r="AW511" s="12" t="s">
        <v>31</v>
      </c>
      <c r="AX511" s="12" t="s">
        <v>69</v>
      </c>
      <c r="AY511" s="146" t="s">
        <v>149</v>
      </c>
    </row>
    <row r="512" spans="2:65" s="13" customFormat="1" ht="10.199999999999999">
      <c r="B512" s="151"/>
      <c r="D512" s="145" t="s">
        <v>159</v>
      </c>
      <c r="E512" s="152" t="s">
        <v>19</v>
      </c>
      <c r="F512" s="153" t="s">
        <v>642</v>
      </c>
      <c r="H512" s="154">
        <v>310.46600000000001</v>
      </c>
      <c r="I512" s="155"/>
      <c r="L512" s="151"/>
      <c r="M512" s="156"/>
      <c r="T512" s="157"/>
      <c r="AT512" s="152" t="s">
        <v>159</v>
      </c>
      <c r="AU512" s="152" t="s">
        <v>78</v>
      </c>
      <c r="AV512" s="13" t="s">
        <v>78</v>
      </c>
      <c r="AW512" s="13" t="s">
        <v>31</v>
      </c>
      <c r="AX512" s="13" t="s">
        <v>69</v>
      </c>
      <c r="AY512" s="152" t="s">
        <v>149</v>
      </c>
    </row>
    <row r="513" spans="2:65" s="13" customFormat="1" ht="10.199999999999999">
      <c r="B513" s="151"/>
      <c r="D513" s="145" t="s">
        <v>159</v>
      </c>
      <c r="E513" s="152" t="s">
        <v>19</v>
      </c>
      <c r="F513" s="153" t="s">
        <v>643</v>
      </c>
      <c r="H513" s="154">
        <v>16.137</v>
      </c>
      <c r="I513" s="155"/>
      <c r="L513" s="151"/>
      <c r="M513" s="156"/>
      <c r="T513" s="157"/>
      <c r="AT513" s="152" t="s">
        <v>159</v>
      </c>
      <c r="AU513" s="152" t="s">
        <v>78</v>
      </c>
      <c r="AV513" s="13" t="s">
        <v>78</v>
      </c>
      <c r="AW513" s="13" t="s">
        <v>31</v>
      </c>
      <c r="AX513" s="13" t="s">
        <v>69</v>
      </c>
      <c r="AY513" s="152" t="s">
        <v>149</v>
      </c>
    </row>
    <row r="514" spans="2:65" s="14" customFormat="1" ht="10.199999999999999">
      <c r="B514" s="158"/>
      <c r="D514" s="145" t="s">
        <v>159</v>
      </c>
      <c r="E514" s="159" t="s">
        <v>19</v>
      </c>
      <c r="F514" s="160" t="s">
        <v>162</v>
      </c>
      <c r="H514" s="161">
        <v>326.60300000000001</v>
      </c>
      <c r="I514" s="162"/>
      <c r="L514" s="158"/>
      <c r="M514" s="163"/>
      <c r="T514" s="164"/>
      <c r="AT514" s="159" t="s">
        <v>159</v>
      </c>
      <c r="AU514" s="159" t="s">
        <v>78</v>
      </c>
      <c r="AV514" s="14" t="s">
        <v>84</v>
      </c>
      <c r="AW514" s="14" t="s">
        <v>31</v>
      </c>
      <c r="AX514" s="14" t="s">
        <v>74</v>
      </c>
      <c r="AY514" s="159" t="s">
        <v>149</v>
      </c>
    </row>
    <row r="515" spans="2:65" s="1" customFormat="1" ht="24.15" customHeight="1">
      <c r="B515" s="32"/>
      <c r="C515" s="127" t="s">
        <v>444</v>
      </c>
      <c r="D515" s="127" t="s">
        <v>151</v>
      </c>
      <c r="E515" s="128" t="s">
        <v>653</v>
      </c>
      <c r="F515" s="129" t="s">
        <v>654</v>
      </c>
      <c r="G515" s="130" t="s">
        <v>190</v>
      </c>
      <c r="H515" s="131">
        <v>326.60300000000001</v>
      </c>
      <c r="I515" s="132"/>
      <c r="J515" s="133">
        <f>ROUND(I515*H515,2)</f>
        <v>0</v>
      </c>
      <c r="K515" s="129" t="s">
        <v>155</v>
      </c>
      <c r="L515" s="32"/>
      <c r="M515" s="134" t="s">
        <v>19</v>
      </c>
      <c r="N515" s="135" t="s">
        <v>40</v>
      </c>
      <c r="P515" s="136">
        <f>O515*H515</f>
        <v>0</v>
      </c>
      <c r="Q515" s="136">
        <v>8.8000000000000003E-4</v>
      </c>
      <c r="R515" s="136">
        <f>Q515*H515</f>
        <v>0.28741064</v>
      </c>
      <c r="S515" s="136">
        <v>0</v>
      </c>
      <c r="T515" s="137">
        <f>S515*H515</f>
        <v>0</v>
      </c>
      <c r="AR515" s="138" t="s">
        <v>222</v>
      </c>
      <c r="AT515" s="138" t="s">
        <v>151</v>
      </c>
      <c r="AU515" s="138" t="s">
        <v>78</v>
      </c>
      <c r="AY515" s="17" t="s">
        <v>149</v>
      </c>
      <c r="BE515" s="139">
        <f>IF(N515="základní",J515,0)</f>
        <v>0</v>
      </c>
      <c r="BF515" s="139">
        <f>IF(N515="snížená",J515,0)</f>
        <v>0</v>
      </c>
      <c r="BG515" s="139">
        <f>IF(N515="zákl. přenesená",J515,0)</f>
        <v>0</v>
      </c>
      <c r="BH515" s="139">
        <f>IF(N515="sníž. přenesená",J515,0)</f>
        <v>0</v>
      </c>
      <c r="BI515" s="139">
        <f>IF(N515="nulová",J515,0)</f>
        <v>0</v>
      </c>
      <c r="BJ515" s="17" t="s">
        <v>74</v>
      </c>
      <c r="BK515" s="139">
        <f>ROUND(I515*H515,2)</f>
        <v>0</v>
      </c>
      <c r="BL515" s="17" t="s">
        <v>222</v>
      </c>
      <c r="BM515" s="138" t="s">
        <v>655</v>
      </c>
    </row>
    <row r="516" spans="2:65" s="1" customFormat="1" ht="10.199999999999999">
      <c r="B516" s="32"/>
      <c r="D516" s="140" t="s">
        <v>157</v>
      </c>
      <c r="F516" s="141" t="s">
        <v>656</v>
      </c>
      <c r="I516" s="142"/>
      <c r="L516" s="32"/>
      <c r="M516" s="143"/>
      <c r="T516" s="53"/>
      <c r="AT516" s="17" t="s">
        <v>157</v>
      </c>
      <c r="AU516" s="17" t="s">
        <v>78</v>
      </c>
    </row>
    <row r="517" spans="2:65" s="12" customFormat="1" ht="10.199999999999999">
      <c r="B517" s="144"/>
      <c r="D517" s="145" t="s">
        <v>159</v>
      </c>
      <c r="E517" s="146" t="s">
        <v>19</v>
      </c>
      <c r="F517" s="147" t="s">
        <v>641</v>
      </c>
      <c r="H517" s="146" t="s">
        <v>19</v>
      </c>
      <c r="I517" s="148"/>
      <c r="L517" s="144"/>
      <c r="M517" s="149"/>
      <c r="T517" s="150"/>
      <c r="AT517" s="146" t="s">
        <v>159</v>
      </c>
      <c r="AU517" s="146" t="s">
        <v>78</v>
      </c>
      <c r="AV517" s="12" t="s">
        <v>74</v>
      </c>
      <c r="AW517" s="12" t="s">
        <v>31</v>
      </c>
      <c r="AX517" s="12" t="s">
        <v>69</v>
      </c>
      <c r="AY517" s="146" t="s">
        <v>149</v>
      </c>
    </row>
    <row r="518" spans="2:65" s="13" customFormat="1" ht="10.199999999999999">
      <c r="B518" s="151"/>
      <c r="D518" s="145" t="s">
        <v>159</v>
      </c>
      <c r="E518" s="152" t="s">
        <v>19</v>
      </c>
      <c r="F518" s="153" t="s">
        <v>642</v>
      </c>
      <c r="H518" s="154">
        <v>310.46600000000001</v>
      </c>
      <c r="I518" s="155"/>
      <c r="L518" s="151"/>
      <c r="M518" s="156"/>
      <c r="T518" s="157"/>
      <c r="AT518" s="152" t="s">
        <v>159</v>
      </c>
      <c r="AU518" s="152" t="s">
        <v>78</v>
      </c>
      <c r="AV518" s="13" t="s">
        <v>78</v>
      </c>
      <c r="AW518" s="13" t="s">
        <v>31</v>
      </c>
      <c r="AX518" s="13" t="s">
        <v>69</v>
      </c>
      <c r="AY518" s="152" t="s">
        <v>149</v>
      </c>
    </row>
    <row r="519" spans="2:65" s="13" customFormat="1" ht="10.199999999999999">
      <c r="B519" s="151"/>
      <c r="D519" s="145" t="s">
        <v>159</v>
      </c>
      <c r="E519" s="152" t="s">
        <v>19</v>
      </c>
      <c r="F519" s="153" t="s">
        <v>643</v>
      </c>
      <c r="H519" s="154">
        <v>16.137</v>
      </c>
      <c r="I519" s="155"/>
      <c r="L519" s="151"/>
      <c r="M519" s="156"/>
      <c r="T519" s="157"/>
      <c r="AT519" s="152" t="s">
        <v>159</v>
      </c>
      <c r="AU519" s="152" t="s">
        <v>78</v>
      </c>
      <c r="AV519" s="13" t="s">
        <v>78</v>
      </c>
      <c r="AW519" s="13" t="s">
        <v>31</v>
      </c>
      <c r="AX519" s="13" t="s">
        <v>69</v>
      </c>
      <c r="AY519" s="152" t="s">
        <v>149</v>
      </c>
    </row>
    <row r="520" spans="2:65" s="14" customFormat="1" ht="10.199999999999999">
      <c r="B520" s="158"/>
      <c r="D520" s="145" t="s">
        <v>159</v>
      </c>
      <c r="E520" s="159" t="s">
        <v>19</v>
      </c>
      <c r="F520" s="160" t="s">
        <v>162</v>
      </c>
      <c r="H520" s="161">
        <v>326.60300000000001</v>
      </c>
      <c r="I520" s="162"/>
      <c r="L520" s="158"/>
      <c r="M520" s="163"/>
      <c r="T520" s="164"/>
      <c r="AT520" s="159" t="s">
        <v>159</v>
      </c>
      <c r="AU520" s="159" t="s">
        <v>78</v>
      </c>
      <c r="AV520" s="14" t="s">
        <v>84</v>
      </c>
      <c r="AW520" s="14" t="s">
        <v>31</v>
      </c>
      <c r="AX520" s="14" t="s">
        <v>74</v>
      </c>
      <c r="AY520" s="159" t="s">
        <v>149</v>
      </c>
    </row>
    <row r="521" spans="2:65" s="1" customFormat="1" ht="49.05" customHeight="1">
      <c r="B521" s="32"/>
      <c r="C521" s="165" t="s">
        <v>657</v>
      </c>
      <c r="D521" s="165" t="s">
        <v>318</v>
      </c>
      <c r="E521" s="166" t="s">
        <v>658</v>
      </c>
      <c r="F521" s="167" t="s">
        <v>659</v>
      </c>
      <c r="G521" s="168" t="s">
        <v>190</v>
      </c>
      <c r="H521" s="169">
        <v>375.59300000000002</v>
      </c>
      <c r="I521" s="170"/>
      <c r="J521" s="171">
        <f>ROUND(I521*H521,2)</f>
        <v>0</v>
      </c>
      <c r="K521" s="167" t="s">
        <v>155</v>
      </c>
      <c r="L521" s="172"/>
      <c r="M521" s="173" t="s">
        <v>19</v>
      </c>
      <c r="N521" s="174" t="s">
        <v>40</v>
      </c>
      <c r="P521" s="136">
        <f>O521*H521</f>
        <v>0</v>
      </c>
      <c r="Q521" s="136">
        <v>5.4000000000000003E-3</v>
      </c>
      <c r="R521" s="136">
        <f>Q521*H521</f>
        <v>2.0282022000000004</v>
      </c>
      <c r="S521" s="136">
        <v>0</v>
      </c>
      <c r="T521" s="137">
        <f>S521*H521</f>
        <v>0</v>
      </c>
      <c r="AR521" s="138" t="s">
        <v>267</v>
      </c>
      <c r="AT521" s="138" t="s">
        <v>318</v>
      </c>
      <c r="AU521" s="138" t="s">
        <v>78</v>
      </c>
      <c r="AY521" s="17" t="s">
        <v>149</v>
      </c>
      <c r="BE521" s="139">
        <f>IF(N521="základní",J521,0)</f>
        <v>0</v>
      </c>
      <c r="BF521" s="139">
        <f>IF(N521="snížená",J521,0)</f>
        <v>0</v>
      </c>
      <c r="BG521" s="139">
        <f>IF(N521="zákl. přenesená",J521,0)</f>
        <v>0</v>
      </c>
      <c r="BH521" s="139">
        <f>IF(N521="sníž. přenesená",J521,0)</f>
        <v>0</v>
      </c>
      <c r="BI521" s="139">
        <f>IF(N521="nulová",J521,0)</f>
        <v>0</v>
      </c>
      <c r="BJ521" s="17" t="s">
        <v>74</v>
      </c>
      <c r="BK521" s="139">
        <f>ROUND(I521*H521,2)</f>
        <v>0</v>
      </c>
      <c r="BL521" s="17" t="s">
        <v>222</v>
      </c>
      <c r="BM521" s="138" t="s">
        <v>660</v>
      </c>
    </row>
    <row r="522" spans="2:65" s="12" customFormat="1" ht="10.199999999999999">
      <c r="B522" s="144"/>
      <c r="D522" s="145" t="s">
        <v>159</v>
      </c>
      <c r="E522" s="146" t="s">
        <v>19</v>
      </c>
      <c r="F522" s="147" t="s">
        <v>661</v>
      </c>
      <c r="H522" s="146" t="s">
        <v>19</v>
      </c>
      <c r="I522" s="148"/>
      <c r="L522" s="144"/>
      <c r="M522" s="149"/>
      <c r="T522" s="150"/>
      <c r="AT522" s="146" t="s">
        <v>159</v>
      </c>
      <c r="AU522" s="146" t="s">
        <v>78</v>
      </c>
      <c r="AV522" s="12" t="s">
        <v>74</v>
      </c>
      <c r="AW522" s="12" t="s">
        <v>31</v>
      </c>
      <c r="AX522" s="12" t="s">
        <v>69</v>
      </c>
      <c r="AY522" s="146" t="s">
        <v>149</v>
      </c>
    </row>
    <row r="523" spans="2:65" s="13" customFormat="1" ht="10.199999999999999">
      <c r="B523" s="151"/>
      <c r="D523" s="145" t="s">
        <v>159</v>
      </c>
      <c r="E523" s="152" t="s">
        <v>19</v>
      </c>
      <c r="F523" s="153" t="s">
        <v>662</v>
      </c>
      <c r="H523" s="154">
        <v>357.036</v>
      </c>
      <c r="I523" s="155"/>
      <c r="L523" s="151"/>
      <c r="M523" s="156"/>
      <c r="T523" s="157"/>
      <c r="AT523" s="152" t="s">
        <v>159</v>
      </c>
      <c r="AU523" s="152" t="s">
        <v>78</v>
      </c>
      <c r="AV523" s="13" t="s">
        <v>78</v>
      </c>
      <c r="AW523" s="13" t="s">
        <v>31</v>
      </c>
      <c r="AX523" s="13" t="s">
        <v>69</v>
      </c>
      <c r="AY523" s="152" t="s">
        <v>149</v>
      </c>
    </row>
    <row r="524" spans="2:65" s="13" customFormat="1" ht="10.199999999999999">
      <c r="B524" s="151"/>
      <c r="D524" s="145" t="s">
        <v>159</v>
      </c>
      <c r="E524" s="152" t="s">
        <v>19</v>
      </c>
      <c r="F524" s="153" t="s">
        <v>663</v>
      </c>
      <c r="H524" s="154">
        <v>18.556999999999999</v>
      </c>
      <c r="I524" s="155"/>
      <c r="L524" s="151"/>
      <c r="M524" s="156"/>
      <c r="T524" s="157"/>
      <c r="AT524" s="152" t="s">
        <v>159</v>
      </c>
      <c r="AU524" s="152" t="s">
        <v>78</v>
      </c>
      <c r="AV524" s="13" t="s">
        <v>78</v>
      </c>
      <c r="AW524" s="13" t="s">
        <v>31</v>
      </c>
      <c r="AX524" s="13" t="s">
        <v>69</v>
      </c>
      <c r="AY524" s="152" t="s">
        <v>149</v>
      </c>
    </row>
    <row r="525" spans="2:65" s="14" customFormat="1" ht="10.199999999999999">
      <c r="B525" s="158"/>
      <c r="D525" s="145" t="s">
        <v>159</v>
      </c>
      <c r="E525" s="159" t="s">
        <v>19</v>
      </c>
      <c r="F525" s="160" t="s">
        <v>162</v>
      </c>
      <c r="H525" s="161">
        <v>375.59300000000002</v>
      </c>
      <c r="I525" s="162"/>
      <c r="L525" s="158"/>
      <c r="M525" s="163"/>
      <c r="T525" s="164"/>
      <c r="AT525" s="159" t="s">
        <v>159</v>
      </c>
      <c r="AU525" s="159" t="s">
        <v>78</v>
      </c>
      <c r="AV525" s="14" t="s">
        <v>84</v>
      </c>
      <c r="AW525" s="14" t="s">
        <v>31</v>
      </c>
      <c r="AX525" s="14" t="s">
        <v>74</v>
      </c>
      <c r="AY525" s="159" t="s">
        <v>149</v>
      </c>
    </row>
    <row r="526" spans="2:65" s="1" customFormat="1" ht="62.7" customHeight="1">
      <c r="B526" s="32"/>
      <c r="C526" s="127" t="s">
        <v>450</v>
      </c>
      <c r="D526" s="127" t="s">
        <v>151</v>
      </c>
      <c r="E526" s="128" t="s">
        <v>664</v>
      </c>
      <c r="F526" s="129" t="s">
        <v>665</v>
      </c>
      <c r="G526" s="130" t="s">
        <v>196</v>
      </c>
      <c r="H526" s="131">
        <v>2</v>
      </c>
      <c r="I526" s="132"/>
      <c r="J526" s="133">
        <f>ROUND(I526*H526,2)</f>
        <v>0</v>
      </c>
      <c r="K526" s="129" t="s">
        <v>155</v>
      </c>
      <c r="L526" s="32"/>
      <c r="M526" s="134" t="s">
        <v>19</v>
      </c>
      <c r="N526" s="135" t="s">
        <v>40</v>
      </c>
      <c r="P526" s="136">
        <f>O526*H526</f>
        <v>0</v>
      </c>
      <c r="Q526" s="136">
        <v>1.4999999999999999E-2</v>
      </c>
      <c r="R526" s="136">
        <f>Q526*H526</f>
        <v>0.03</v>
      </c>
      <c r="S526" s="136">
        <v>0</v>
      </c>
      <c r="T526" s="137">
        <f>S526*H526</f>
        <v>0</v>
      </c>
      <c r="AR526" s="138" t="s">
        <v>222</v>
      </c>
      <c r="AT526" s="138" t="s">
        <v>151</v>
      </c>
      <c r="AU526" s="138" t="s">
        <v>78</v>
      </c>
      <c r="AY526" s="17" t="s">
        <v>149</v>
      </c>
      <c r="BE526" s="139">
        <f>IF(N526="základní",J526,0)</f>
        <v>0</v>
      </c>
      <c r="BF526" s="139">
        <f>IF(N526="snížená",J526,0)</f>
        <v>0</v>
      </c>
      <c r="BG526" s="139">
        <f>IF(N526="zákl. přenesená",J526,0)</f>
        <v>0</v>
      </c>
      <c r="BH526" s="139">
        <f>IF(N526="sníž. přenesená",J526,0)</f>
        <v>0</v>
      </c>
      <c r="BI526" s="139">
        <f>IF(N526="nulová",J526,0)</f>
        <v>0</v>
      </c>
      <c r="BJ526" s="17" t="s">
        <v>74</v>
      </c>
      <c r="BK526" s="139">
        <f>ROUND(I526*H526,2)</f>
        <v>0</v>
      </c>
      <c r="BL526" s="17" t="s">
        <v>222</v>
      </c>
      <c r="BM526" s="138" t="s">
        <v>666</v>
      </c>
    </row>
    <row r="527" spans="2:65" s="1" customFormat="1" ht="10.199999999999999">
      <c r="B527" s="32"/>
      <c r="D527" s="140" t="s">
        <v>157</v>
      </c>
      <c r="F527" s="141" t="s">
        <v>667</v>
      </c>
      <c r="I527" s="142"/>
      <c r="L527" s="32"/>
      <c r="M527" s="143"/>
      <c r="T527" s="53"/>
      <c r="AT527" s="17" t="s">
        <v>157</v>
      </c>
      <c r="AU527" s="17" t="s">
        <v>78</v>
      </c>
    </row>
    <row r="528" spans="2:65" s="12" customFormat="1" ht="10.199999999999999">
      <c r="B528" s="144"/>
      <c r="D528" s="145" t="s">
        <v>159</v>
      </c>
      <c r="E528" s="146" t="s">
        <v>19</v>
      </c>
      <c r="F528" s="147" t="s">
        <v>668</v>
      </c>
      <c r="H528" s="146" t="s">
        <v>19</v>
      </c>
      <c r="I528" s="148"/>
      <c r="L528" s="144"/>
      <c r="M528" s="149"/>
      <c r="T528" s="150"/>
      <c r="AT528" s="146" t="s">
        <v>159</v>
      </c>
      <c r="AU528" s="146" t="s">
        <v>78</v>
      </c>
      <c r="AV528" s="12" t="s">
        <v>74</v>
      </c>
      <c r="AW528" s="12" t="s">
        <v>31</v>
      </c>
      <c r="AX528" s="12" t="s">
        <v>69</v>
      </c>
      <c r="AY528" s="146" t="s">
        <v>149</v>
      </c>
    </row>
    <row r="529" spans="2:65" s="13" customFormat="1" ht="10.199999999999999">
      <c r="B529" s="151"/>
      <c r="D529" s="145" t="s">
        <v>159</v>
      </c>
      <c r="E529" s="152" t="s">
        <v>19</v>
      </c>
      <c r="F529" s="153" t="s">
        <v>78</v>
      </c>
      <c r="H529" s="154">
        <v>2</v>
      </c>
      <c r="I529" s="155"/>
      <c r="L529" s="151"/>
      <c r="M529" s="156"/>
      <c r="T529" s="157"/>
      <c r="AT529" s="152" t="s">
        <v>159</v>
      </c>
      <c r="AU529" s="152" t="s">
        <v>78</v>
      </c>
      <c r="AV529" s="13" t="s">
        <v>78</v>
      </c>
      <c r="AW529" s="13" t="s">
        <v>31</v>
      </c>
      <c r="AX529" s="13" t="s">
        <v>69</v>
      </c>
      <c r="AY529" s="152" t="s">
        <v>149</v>
      </c>
    </row>
    <row r="530" spans="2:65" s="14" customFormat="1" ht="10.199999999999999">
      <c r="B530" s="158"/>
      <c r="D530" s="145" t="s">
        <v>159</v>
      </c>
      <c r="E530" s="159" t="s">
        <v>19</v>
      </c>
      <c r="F530" s="160" t="s">
        <v>162</v>
      </c>
      <c r="H530" s="161">
        <v>2</v>
      </c>
      <c r="I530" s="162"/>
      <c r="L530" s="158"/>
      <c r="M530" s="163"/>
      <c r="T530" s="164"/>
      <c r="AT530" s="159" t="s">
        <v>159</v>
      </c>
      <c r="AU530" s="159" t="s">
        <v>78</v>
      </c>
      <c r="AV530" s="14" t="s">
        <v>84</v>
      </c>
      <c r="AW530" s="14" t="s">
        <v>31</v>
      </c>
      <c r="AX530" s="14" t="s">
        <v>74</v>
      </c>
      <c r="AY530" s="159" t="s">
        <v>149</v>
      </c>
    </row>
    <row r="531" spans="2:65" s="1" customFormat="1" ht="24.15" customHeight="1">
      <c r="B531" s="32"/>
      <c r="C531" s="165" t="s">
        <v>669</v>
      </c>
      <c r="D531" s="165" t="s">
        <v>318</v>
      </c>
      <c r="E531" s="166" t="s">
        <v>670</v>
      </c>
      <c r="F531" s="167" t="s">
        <v>671</v>
      </c>
      <c r="G531" s="168" t="s">
        <v>190</v>
      </c>
      <c r="H531" s="169">
        <v>2</v>
      </c>
      <c r="I531" s="170"/>
      <c r="J531" s="171">
        <f>ROUND(I531*H531,2)</f>
        <v>0</v>
      </c>
      <c r="K531" s="167" t="s">
        <v>155</v>
      </c>
      <c r="L531" s="172"/>
      <c r="M531" s="173" t="s">
        <v>19</v>
      </c>
      <c r="N531" s="174" t="s">
        <v>40</v>
      </c>
      <c r="P531" s="136">
        <f>O531*H531</f>
        <v>0</v>
      </c>
      <c r="Q531" s="136">
        <v>1.9E-3</v>
      </c>
      <c r="R531" s="136">
        <f>Q531*H531</f>
        <v>3.8E-3</v>
      </c>
      <c r="S531" s="136">
        <v>0</v>
      </c>
      <c r="T531" s="137">
        <f>S531*H531</f>
        <v>0</v>
      </c>
      <c r="AR531" s="138" t="s">
        <v>267</v>
      </c>
      <c r="AT531" s="138" t="s">
        <v>318</v>
      </c>
      <c r="AU531" s="138" t="s">
        <v>78</v>
      </c>
      <c r="AY531" s="17" t="s">
        <v>149</v>
      </c>
      <c r="BE531" s="139">
        <f>IF(N531="základní",J531,0)</f>
        <v>0</v>
      </c>
      <c r="BF531" s="139">
        <f>IF(N531="snížená",J531,0)</f>
        <v>0</v>
      </c>
      <c r="BG531" s="139">
        <f>IF(N531="zákl. přenesená",J531,0)</f>
        <v>0</v>
      </c>
      <c r="BH531" s="139">
        <f>IF(N531="sníž. přenesená",J531,0)</f>
        <v>0</v>
      </c>
      <c r="BI531" s="139">
        <f>IF(N531="nulová",J531,0)</f>
        <v>0</v>
      </c>
      <c r="BJ531" s="17" t="s">
        <v>74</v>
      </c>
      <c r="BK531" s="139">
        <f>ROUND(I531*H531,2)</f>
        <v>0</v>
      </c>
      <c r="BL531" s="17" t="s">
        <v>222</v>
      </c>
      <c r="BM531" s="138" t="s">
        <v>672</v>
      </c>
    </row>
    <row r="532" spans="2:65" s="12" customFormat="1" ht="10.199999999999999">
      <c r="B532" s="144"/>
      <c r="D532" s="145" t="s">
        <v>159</v>
      </c>
      <c r="E532" s="146" t="s">
        <v>19</v>
      </c>
      <c r="F532" s="147" t="s">
        <v>661</v>
      </c>
      <c r="H532" s="146" t="s">
        <v>19</v>
      </c>
      <c r="I532" s="148"/>
      <c r="L532" s="144"/>
      <c r="M532" s="149"/>
      <c r="T532" s="150"/>
      <c r="AT532" s="146" t="s">
        <v>159</v>
      </c>
      <c r="AU532" s="146" t="s">
        <v>78</v>
      </c>
      <c r="AV532" s="12" t="s">
        <v>74</v>
      </c>
      <c r="AW532" s="12" t="s">
        <v>31</v>
      </c>
      <c r="AX532" s="12" t="s">
        <v>69</v>
      </c>
      <c r="AY532" s="146" t="s">
        <v>149</v>
      </c>
    </row>
    <row r="533" spans="2:65" s="13" customFormat="1" ht="10.199999999999999">
      <c r="B533" s="151"/>
      <c r="D533" s="145" t="s">
        <v>159</v>
      </c>
      <c r="E533" s="152" t="s">
        <v>19</v>
      </c>
      <c r="F533" s="153" t="s">
        <v>673</v>
      </c>
      <c r="H533" s="154">
        <v>2</v>
      </c>
      <c r="I533" s="155"/>
      <c r="L533" s="151"/>
      <c r="M533" s="156"/>
      <c r="T533" s="157"/>
      <c r="AT533" s="152" t="s">
        <v>159</v>
      </c>
      <c r="AU533" s="152" t="s">
        <v>78</v>
      </c>
      <c r="AV533" s="13" t="s">
        <v>78</v>
      </c>
      <c r="AW533" s="13" t="s">
        <v>31</v>
      </c>
      <c r="AX533" s="13" t="s">
        <v>69</v>
      </c>
      <c r="AY533" s="152" t="s">
        <v>149</v>
      </c>
    </row>
    <row r="534" spans="2:65" s="14" customFormat="1" ht="10.199999999999999">
      <c r="B534" s="158"/>
      <c r="D534" s="145" t="s">
        <v>159</v>
      </c>
      <c r="E534" s="159" t="s">
        <v>19</v>
      </c>
      <c r="F534" s="160" t="s">
        <v>162</v>
      </c>
      <c r="H534" s="161">
        <v>2</v>
      </c>
      <c r="I534" s="162"/>
      <c r="L534" s="158"/>
      <c r="M534" s="163"/>
      <c r="T534" s="164"/>
      <c r="AT534" s="159" t="s">
        <v>159</v>
      </c>
      <c r="AU534" s="159" t="s">
        <v>78</v>
      </c>
      <c r="AV534" s="14" t="s">
        <v>84</v>
      </c>
      <c r="AW534" s="14" t="s">
        <v>31</v>
      </c>
      <c r="AX534" s="14" t="s">
        <v>74</v>
      </c>
      <c r="AY534" s="159" t="s">
        <v>149</v>
      </c>
    </row>
    <row r="535" spans="2:65" s="1" customFormat="1" ht="66.75" customHeight="1">
      <c r="B535" s="32"/>
      <c r="C535" s="127" t="s">
        <v>454</v>
      </c>
      <c r="D535" s="127" t="s">
        <v>151</v>
      </c>
      <c r="E535" s="128" t="s">
        <v>674</v>
      </c>
      <c r="F535" s="129" t="s">
        <v>675</v>
      </c>
      <c r="G535" s="130" t="s">
        <v>196</v>
      </c>
      <c r="H535" s="131">
        <v>18</v>
      </c>
      <c r="I535" s="132"/>
      <c r="J535" s="133">
        <f>ROUND(I535*H535,2)</f>
        <v>0</v>
      </c>
      <c r="K535" s="129" t="s">
        <v>155</v>
      </c>
      <c r="L535" s="32"/>
      <c r="M535" s="134" t="s">
        <v>19</v>
      </c>
      <c r="N535" s="135" t="s">
        <v>40</v>
      </c>
      <c r="P535" s="136">
        <f>O535*H535</f>
        <v>0</v>
      </c>
      <c r="Q535" s="136">
        <v>0</v>
      </c>
      <c r="R535" s="136">
        <f>Q535*H535</f>
        <v>0</v>
      </c>
      <c r="S535" s="136">
        <v>0</v>
      </c>
      <c r="T535" s="137">
        <f>S535*H535</f>
        <v>0</v>
      </c>
      <c r="AR535" s="138" t="s">
        <v>222</v>
      </c>
      <c r="AT535" s="138" t="s">
        <v>151</v>
      </c>
      <c r="AU535" s="138" t="s">
        <v>78</v>
      </c>
      <c r="AY535" s="17" t="s">
        <v>149</v>
      </c>
      <c r="BE535" s="139">
        <f>IF(N535="základní",J535,0)</f>
        <v>0</v>
      </c>
      <c r="BF535" s="139">
        <f>IF(N535="snížená",J535,0)</f>
        <v>0</v>
      </c>
      <c r="BG535" s="139">
        <f>IF(N535="zákl. přenesená",J535,0)</f>
        <v>0</v>
      </c>
      <c r="BH535" s="139">
        <f>IF(N535="sníž. přenesená",J535,0)</f>
        <v>0</v>
      </c>
      <c r="BI535" s="139">
        <f>IF(N535="nulová",J535,0)</f>
        <v>0</v>
      </c>
      <c r="BJ535" s="17" t="s">
        <v>74</v>
      </c>
      <c r="BK535" s="139">
        <f>ROUND(I535*H535,2)</f>
        <v>0</v>
      </c>
      <c r="BL535" s="17" t="s">
        <v>222</v>
      </c>
      <c r="BM535" s="138" t="s">
        <v>676</v>
      </c>
    </row>
    <row r="536" spans="2:65" s="1" customFormat="1" ht="10.199999999999999">
      <c r="B536" s="32"/>
      <c r="D536" s="140" t="s">
        <v>157</v>
      </c>
      <c r="F536" s="141" t="s">
        <v>677</v>
      </c>
      <c r="I536" s="142"/>
      <c r="L536" s="32"/>
      <c r="M536" s="143"/>
      <c r="T536" s="53"/>
      <c r="AT536" s="17" t="s">
        <v>157</v>
      </c>
      <c r="AU536" s="17" t="s">
        <v>78</v>
      </c>
    </row>
    <row r="537" spans="2:65" s="13" customFormat="1" ht="10.199999999999999">
      <c r="B537" s="151"/>
      <c r="D537" s="145" t="s">
        <v>159</v>
      </c>
      <c r="E537" s="152" t="s">
        <v>19</v>
      </c>
      <c r="F537" s="153" t="s">
        <v>678</v>
      </c>
      <c r="H537" s="154">
        <v>18</v>
      </c>
      <c r="I537" s="155"/>
      <c r="L537" s="151"/>
      <c r="M537" s="156"/>
      <c r="T537" s="157"/>
      <c r="AT537" s="152" t="s">
        <v>159</v>
      </c>
      <c r="AU537" s="152" t="s">
        <v>78</v>
      </c>
      <c r="AV537" s="13" t="s">
        <v>78</v>
      </c>
      <c r="AW537" s="13" t="s">
        <v>31</v>
      </c>
      <c r="AX537" s="13" t="s">
        <v>69</v>
      </c>
      <c r="AY537" s="152" t="s">
        <v>149</v>
      </c>
    </row>
    <row r="538" spans="2:65" s="14" customFormat="1" ht="10.199999999999999">
      <c r="B538" s="158"/>
      <c r="D538" s="145" t="s">
        <v>159</v>
      </c>
      <c r="E538" s="159" t="s">
        <v>19</v>
      </c>
      <c r="F538" s="160" t="s">
        <v>162</v>
      </c>
      <c r="H538" s="161">
        <v>18</v>
      </c>
      <c r="I538" s="162"/>
      <c r="L538" s="158"/>
      <c r="M538" s="163"/>
      <c r="T538" s="164"/>
      <c r="AT538" s="159" t="s">
        <v>159</v>
      </c>
      <c r="AU538" s="159" t="s">
        <v>78</v>
      </c>
      <c r="AV538" s="14" t="s">
        <v>84</v>
      </c>
      <c r="AW538" s="14" t="s">
        <v>31</v>
      </c>
      <c r="AX538" s="14" t="s">
        <v>74</v>
      </c>
      <c r="AY538" s="159" t="s">
        <v>149</v>
      </c>
    </row>
    <row r="539" spans="2:65" s="1" customFormat="1" ht="16.5" customHeight="1">
      <c r="B539" s="32"/>
      <c r="C539" s="165" t="s">
        <v>679</v>
      </c>
      <c r="D539" s="165" t="s">
        <v>318</v>
      </c>
      <c r="E539" s="166" t="s">
        <v>680</v>
      </c>
      <c r="F539" s="167" t="s">
        <v>681</v>
      </c>
      <c r="G539" s="168" t="s">
        <v>196</v>
      </c>
      <c r="H539" s="169">
        <v>2</v>
      </c>
      <c r="I539" s="170"/>
      <c r="J539" s="171">
        <f>ROUND(I539*H539,2)</f>
        <v>0</v>
      </c>
      <c r="K539" s="167" t="s">
        <v>155</v>
      </c>
      <c r="L539" s="172"/>
      <c r="M539" s="173" t="s">
        <v>19</v>
      </c>
      <c r="N539" s="174" t="s">
        <v>40</v>
      </c>
      <c r="P539" s="136">
        <f>O539*H539</f>
        <v>0</v>
      </c>
      <c r="Q539" s="136">
        <v>2.0000000000000001E-4</v>
      </c>
      <c r="R539" s="136">
        <f>Q539*H539</f>
        <v>4.0000000000000002E-4</v>
      </c>
      <c r="S539" s="136">
        <v>0</v>
      </c>
      <c r="T539" s="137">
        <f>S539*H539</f>
        <v>0</v>
      </c>
      <c r="AR539" s="138" t="s">
        <v>267</v>
      </c>
      <c r="AT539" s="138" t="s">
        <v>318</v>
      </c>
      <c r="AU539" s="138" t="s">
        <v>78</v>
      </c>
      <c r="AY539" s="17" t="s">
        <v>149</v>
      </c>
      <c r="BE539" s="139">
        <f>IF(N539="základní",J539,0)</f>
        <v>0</v>
      </c>
      <c r="BF539" s="139">
        <f>IF(N539="snížená",J539,0)</f>
        <v>0</v>
      </c>
      <c r="BG539" s="139">
        <f>IF(N539="zákl. přenesená",J539,0)</f>
        <v>0</v>
      </c>
      <c r="BH539" s="139">
        <f>IF(N539="sníž. přenesená",J539,0)</f>
        <v>0</v>
      </c>
      <c r="BI539" s="139">
        <f>IF(N539="nulová",J539,0)</f>
        <v>0</v>
      </c>
      <c r="BJ539" s="17" t="s">
        <v>74</v>
      </c>
      <c r="BK539" s="139">
        <f>ROUND(I539*H539,2)</f>
        <v>0</v>
      </c>
      <c r="BL539" s="17" t="s">
        <v>222</v>
      </c>
      <c r="BM539" s="138" t="s">
        <v>682</v>
      </c>
    </row>
    <row r="540" spans="2:65" s="12" customFormat="1" ht="10.199999999999999">
      <c r="B540" s="144"/>
      <c r="D540" s="145" t="s">
        <v>159</v>
      </c>
      <c r="E540" s="146" t="s">
        <v>19</v>
      </c>
      <c r="F540" s="147" t="s">
        <v>683</v>
      </c>
      <c r="H540" s="146" t="s">
        <v>19</v>
      </c>
      <c r="I540" s="148"/>
      <c r="L540" s="144"/>
      <c r="M540" s="149"/>
      <c r="T540" s="150"/>
      <c r="AT540" s="146" t="s">
        <v>159</v>
      </c>
      <c r="AU540" s="146" t="s">
        <v>78</v>
      </c>
      <c r="AV540" s="12" t="s">
        <v>74</v>
      </c>
      <c r="AW540" s="12" t="s">
        <v>31</v>
      </c>
      <c r="AX540" s="12" t="s">
        <v>69</v>
      </c>
      <c r="AY540" s="146" t="s">
        <v>149</v>
      </c>
    </row>
    <row r="541" spans="2:65" s="13" customFormat="1" ht="10.199999999999999">
      <c r="B541" s="151"/>
      <c r="D541" s="145" t="s">
        <v>159</v>
      </c>
      <c r="E541" s="152" t="s">
        <v>19</v>
      </c>
      <c r="F541" s="153" t="s">
        <v>78</v>
      </c>
      <c r="H541" s="154">
        <v>2</v>
      </c>
      <c r="I541" s="155"/>
      <c r="L541" s="151"/>
      <c r="M541" s="156"/>
      <c r="T541" s="157"/>
      <c r="AT541" s="152" t="s">
        <v>159</v>
      </c>
      <c r="AU541" s="152" t="s">
        <v>78</v>
      </c>
      <c r="AV541" s="13" t="s">
        <v>78</v>
      </c>
      <c r="AW541" s="13" t="s">
        <v>31</v>
      </c>
      <c r="AX541" s="13" t="s">
        <v>69</v>
      </c>
      <c r="AY541" s="152" t="s">
        <v>149</v>
      </c>
    </row>
    <row r="542" spans="2:65" s="14" customFormat="1" ht="10.199999999999999">
      <c r="B542" s="158"/>
      <c r="D542" s="145" t="s">
        <v>159</v>
      </c>
      <c r="E542" s="159" t="s">
        <v>19</v>
      </c>
      <c r="F542" s="160" t="s">
        <v>162</v>
      </c>
      <c r="H542" s="161">
        <v>2</v>
      </c>
      <c r="I542" s="162"/>
      <c r="L542" s="158"/>
      <c r="M542" s="163"/>
      <c r="T542" s="164"/>
      <c r="AT542" s="159" t="s">
        <v>159</v>
      </c>
      <c r="AU542" s="159" t="s">
        <v>78</v>
      </c>
      <c r="AV542" s="14" t="s">
        <v>84</v>
      </c>
      <c r="AW542" s="14" t="s">
        <v>31</v>
      </c>
      <c r="AX542" s="14" t="s">
        <v>74</v>
      </c>
      <c r="AY542" s="159" t="s">
        <v>149</v>
      </c>
    </row>
    <row r="543" spans="2:65" s="1" customFormat="1" ht="37.799999999999997" customHeight="1">
      <c r="B543" s="32"/>
      <c r="C543" s="127" t="s">
        <v>459</v>
      </c>
      <c r="D543" s="127" t="s">
        <v>151</v>
      </c>
      <c r="E543" s="128" t="s">
        <v>684</v>
      </c>
      <c r="F543" s="129" t="s">
        <v>685</v>
      </c>
      <c r="G543" s="130" t="s">
        <v>202</v>
      </c>
      <c r="H543" s="131">
        <v>76.712000000000003</v>
      </c>
      <c r="I543" s="132"/>
      <c r="J543" s="133">
        <f>ROUND(I543*H543,2)</f>
        <v>0</v>
      </c>
      <c r="K543" s="129" t="s">
        <v>155</v>
      </c>
      <c r="L543" s="32"/>
      <c r="M543" s="134" t="s">
        <v>19</v>
      </c>
      <c r="N543" s="135" t="s">
        <v>40</v>
      </c>
      <c r="P543" s="136">
        <f>O543*H543</f>
        <v>0</v>
      </c>
      <c r="Q543" s="136">
        <v>1.15E-3</v>
      </c>
      <c r="R543" s="136">
        <f>Q543*H543</f>
        <v>8.82188E-2</v>
      </c>
      <c r="S543" s="136">
        <v>0</v>
      </c>
      <c r="T543" s="137">
        <f>S543*H543</f>
        <v>0</v>
      </c>
      <c r="AR543" s="138" t="s">
        <v>222</v>
      </c>
      <c r="AT543" s="138" t="s">
        <v>151</v>
      </c>
      <c r="AU543" s="138" t="s">
        <v>78</v>
      </c>
      <c r="AY543" s="17" t="s">
        <v>149</v>
      </c>
      <c r="BE543" s="139">
        <f>IF(N543="základní",J543,0)</f>
        <v>0</v>
      </c>
      <c r="BF543" s="139">
        <f>IF(N543="snížená",J543,0)</f>
        <v>0</v>
      </c>
      <c r="BG543" s="139">
        <f>IF(N543="zákl. přenesená",J543,0)</f>
        <v>0</v>
      </c>
      <c r="BH543" s="139">
        <f>IF(N543="sníž. přenesená",J543,0)</f>
        <v>0</v>
      </c>
      <c r="BI543" s="139">
        <f>IF(N543="nulová",J543,0)</f>
        <v>0</v>
      </c>
      <c r="BJ543" s="17" t="s">
        <v>74</v>
      </c>
      <c r="BK543" s="139">
        <f>ROUND(I543*H543,2)</f>
        <v>0</v>
      </c>
      <c r="BL543" s="17" t="s">
        <v>222</v>
      </c>
      <c r="BM543" s="138" t="s">
        <v>686</v>
      </c>
    </row>
    <row r="544" spans="2:65" s="1" customFormat="1" ht="10.199999999999999">
      <c r="B544" s="32"/>
      <c r="D544" s="140" t="s">
        <v>157</v>
      </c>
      <c r="F544" s="141" t="s">
        <v>687</v>
      </c>
      <c r="I544" s="142"/>
      <c r="L544" s="32"/>
      <c r="M544" s="143"/>
      <c r="T544" s="53"/>
      <c r="AT544" s="17" t="s">
        <v>157</v>
      </c>
      <c r="AU544" s="17" t="s">
        <v>78</v>
      </c>
    </row>
    <row r="545" spans="2:65" s="12" customFormat="1" ht="10.199999999999999">
      <c r="B545" s="144"/>
      <c r="D545" s="145" t="s">
        <v>159</v>
      </c>
      <c r="E545" s="146" t="s">
        <v>19</v>
      </c>
      <c r="F545" s="147" t="s">
        <v>688</v>
      </c>
      <c r="H545" s="146" t="s">
        <v>19</v>
      </c>
      <c r="I545" s="148"/>
      <c r="L545" s="144"/>
      <c r="M545" s="149"/>
      <c r="T545" s="150"/>
      <c r="AT545" s="146" t="s">
        <v>159</v>
      </c>
      <c r="AU545" s="146" t="s">
        <v>78</v>
      </c>
      <c r="AV545" s="12" t="s">
        <v>74</v>
      </c>
      <c r="AW545" s="12" t="s">
        <v>31</v>
      </c>
      <c r="AX545" s="12" t="s">
        <v>69</v>
      </c>
      <c r="AY545" s="146" t="s">
        <v>149</v>
      </c>
    </row>
    <row r="546" spans="2:65" s="13" customFormat="1" ht="10.199999999999999">
      <c r="B546" s="151"/>
      <c r="D546" s="145" t="s">
        <v>159</v>
      </c>
      <c r="E546" s="152" t="s">
        <v>19</v>
      </c>
      <c r="F546" s="153" t="s">
        <v>689</v>
      </c>
      <c r="H546" s="154">
        <v>76.712000000000003</v>
      </c>
      <c r="I546" s="155"/>
      <c r="L546" s="151"/>
      <c r="M546" s="156"/>
      <c r="T546" s="157"/>
      <c r="AT546" s="152" t="s">
        <v>159</v>
      </c>
      <c r="AU546" s="152" t="s">
        <v>78</v>
      </c>
      <c r="AV546" s="13" t="s">
        <v>78</v>
      </c>
      <c r="AW546" s="13" t="s">
        <v>31</v>
      </c>
      <c r="AX546" s="13" t="s">
        <v>69</v>
      </c>
      <c r="AY546" s="152" t="s">
        <v>149</v>
      </c>
    </row>
    <row r="547" spans="2:65" s="14" customFormat="1" ht="10.199999999999999">
      <c r="B547" s="158"/>
      <c r="D547" s="145" t="s">
        <v>159</v>
      </c>
      <c r="E547" s="159" t="s">
        <v>19</v>
      </c>
      <c r="F547" s="160" t="s">
        <v>162</v>
      </c>
      <c r="H547" s="161">
        <v>76.712000000000003</v>
      </c>
      <c r="I547" s="162"/>
      <c r="L547" s="158"/>
      <c r="M547" s="163"/>
      <c r="T547" s="164"/>
      <c r="AT547" s="159" t="s">
        <v>159</v>
      </c>
      <c r="AU547" s="159" t="s">
        <v>78</v>
      </c>
      <c r="AV547" s="14" t="s">
        <v>84</v>
      </c>
      <c r="AW547" s="14" t="s">
        <v>31</v>
      </c>
      <c r="AX547" s="14" t="s">
        <v>74</v>
      </c>
      <c r="AY547" s="159" t="s">
        <v>149</v>
      </c>
    </row>
    <row r="548" spans="2:65" s="1" customFormat="1" ht="37.799999999999997" customHeight="1">
      <c r="B548" s="32"/>
      <c r="C548" s="127" t="s">
        <v>690</v>
      </c>
      <c r="D548" s="127" t="s">
        <v>151</v>
      </c>
      <c r="E548" s="128" t="s">
        <v>691</v>
      </c>
      <c r="F548" s="129" t="s">
        <v>692</v>
      </c>
      <c r="G548" s="130" t="s">
        <v>202</v>
      </c>
      <c r="H548" s="131">
        <v>71.242000000000004</v>
      </c>
      <c r="I548" s="132"/>
      <c r="J548" s="133">
        <f>ROUND(I548*H548,2)</f>
        <v>0</v>
      </c>
      <c r="K548" s="129" t="s">
        <v>155</v>
      </c>
      <c r="L548" s="32"/>
      <c r="M548" s="134" t="s">
        <v>19</v>
      </c>
      <c r="N548" s="135" t="s">
        <v>40</v>
      </c>
      <c r="P548" s="136">
        <f>O548*H548</f>
        <v>0</v>
      </c>
      <c r="Q548" s="136">
        <v>6.3000000000000003E-4</v>
      </c>
      <c r="R548" s="136">
        <f>Q548*H548</f>
        <v>4.4882460000000006E-2</v>
      </c>
      <c r="S548" s="136">
        <v>0</v>
      </c>
      <c r="T548" s="137">
        <f>S548*H548</f>
        <v>0</v>
      </c>
      <c r="AR548" s="138" t="s">
        <v>222</v>
      </c>
      <c r="AT548" s="138" t="s">
        <v>151</v>
      </c>
      <c r="AU548" s="138" t="s">
        <v>78</v>
      </c>
      <c r="AY548" s="17" t="s">
        <v>149</v>
      </c>
      <c r="BE548" s="139">
        <f>IF(N548="základní",J548,0)</f>
        <v>0</v>
      </c>
      <c r="BF548" s="139">
        <f>IF(N548="snížená",J548,0)</f>
        <v>0</v>
      </c>
      <c r="BG548" s="139">
        <f>IF(N548="zákl. přenesená",J548,0)</f>
        <v>0</v>
      </c>
      <c r="BH548" s="139">
        <f>IF(N548="sníž. přenesená",J548,0)</f>
        <v>0</v>
      </c>
      <c r="BI548" s="139">
        <f>IF(N548="nulová",J548,0)</f>
        <v>0</v>
      </c>
      <c r="BJ548" s="17" t="s">
        <v>74</v>
      </c>
      <c r="BK548" s="139">
        <f>ROUND(I548*H548,2)</f>
        <v>0</v>
      </c>
      <c r="BL548" s="17" t="s">
        <v>222</v>
      </c>
      <c r="BM548" s="138" t="s">
        <v>693</v>
      </c>
    </row>
    <row r="549" spans="2:65" s="1" customFormat="1" ht="10.199999999999999">
      <c r="B549" s="32"/>
      <c r="D549" s="140" t="s">
        <v>157</v>
      </c>
      <c r="F549" s="141" t="s">
        <v>694</v>
      </c>
      <c r="I549" s="142"/>
      <c r="L549" s="32"/>
      <c r="M549" s="143"/>
      <c r="T549" s="53"/>
      <c r="AT549" s="17" t="s">
        <v>157</v>
      </c>
      <c r="AU549" s="17" t="s">
        <v>78</v>
      </c>
    </row>
    <row r="550" spans="2:65" s="12" customFormat="1" ht="10.199999999999999">
      <c r="B550" s="144"/>
      <c r="D550" s="145" t="s">
        <v>159</v>
      </c>
      <c r="E550" s="146" t="s">
        <v>19</v>
      </c>
      <c r="F550" s="147" t="s">
        <v>688</v>
      </c>
      <c r="H550" s="146" t="s">
        <v>19</v>
      </c>
      <c r="I550" s="148"/>
      <c r="L550" s="144"/>
      <c r="M550" s="149"/>
      <c r="T550" s="150"/>
      <c r="AT550" s="146" t="s">
        <v>159</v>
      </c>
      <c r="AU550" s="146" t="s">
        <v>78</v>
      </c>
      <c r="AV550" s="12" t="s">
        <v>74</v>
      </c>
      <c r="AW550" s="12" t="s">
        <v>31</v>
      </c>
      <c r="AX550" s="12" t="s">
        <v>69</v>
      </c>
      <c r="AY550" s="146" t="s">
        <v>149</v>
      </c>
    </row>
    <row r="551" spans="2:65" s="13" customFormat="1" ht="10.199999999999999">
      <c r="B551" s="151"/>
      <c r="D551" s="145" t="s">
        <v>159</v>
      </c>
      <c r="E551" s="152" t="s">
        <v>19</v>
      </c>
      <c r="F551" s="153" t="s">
        <v>695</v>
      </c>
      <c r="H551" s="154">
        <v>71.242000000000004</v>
      </c>
      <c r="I551" s="155"/>
      <c r="L551" s="151"/>
      <c r="M551" s="156"/>
      <c r="T551" s="157"/>
      <c r="AT551" s="152" t="s">
        <v>159</v>
      </c>
      <c r="AU551" s="152" t="s">
        <v>78</v>
      </c>
      <c r="AV551" s="13" t="s">
        <v>78</v>
      </c>
      <c r="AW551" s="13" t="s">
        <v>31</v>
      </c>
      <c r="AX551" s="13" t="s">
        <v>69</v>
      </c>
      <c r="AY551" s="152" t="s">
        <v>149</v>
      </c>
    </row>
    <row r="552" spans="2:65" s="14" customFormat="1" ht="10.199999999999999">
      <c r="B552" s="158"/>
      <c r="D552" s="145" t="s">
        <v>159</v>
      </c>
      <c r="E552" s="159" t="s">
        <v>19</v>
      </c>
      <c r="F552" s="160" t="s">
        <v>162</v>
      </c>
      <c r="H552" s="161">
        <v>71.242000000000004</v>
      </c>
      <c r="I552" s="162"/>
      <c r="L552" s="158"/>
      <c r="M552" s="163"/>
      <c r="T552" s="164"/>
      <c r="AT552" s="159" t="s">
        <v>159</v>
      </c>
      <c r="AU552" s="159" t="s">
        <v>78</v>
      </c>
      <c r="AV552" s="14" t="s">
        <v>84</v>
      </c>
      <c r="AW552" s="14" t="s">
        <v>31</v>
      </c>
      <c r="AX552" s="14" t="s">
        <v>74</v>
      </c>
      <c r="AY552" s="159" t="s">
        <v>149</v>
      </c>
    </row>
    <row r="553" spans="2:65" s="1" customFormat="1" ht="33" customHeight="1">
      <c r="B553" s="32"/>
      <c r="C553" s="127" t="s">
        <v>463</v>
      </c>
      <c r="D553" s="127" t="s">
        <v>151</v>
      </c>
      <c r="E553" s="128" t="s">
        <v>696</v>
      </c>
      <c r="F553" s="129" t="s">
        <v>697</v>
      </c>
      <c r="G553" s="130" t="s">
        <v>202</v>
      </c>
      <c r="H553" s="131">
        <v>71.242000000000004</v>
      </c>
      <c r="I553" s="132"/>
      <c r="J553" s="133">
        <f>ROUND(I553*H553,2)</f>
        <v>0</v>
      </c>
      <c r="K553" s="129" t="s">
        <v>155</v>
      </c>
      <c r="L553" s="32"/>
      <c r="M553" s="134" t="s">
        <v>19</v>
      </c>
      <c r="N553" s="135" t="s">
        <v>40</v>
      </c>
      <c r="P553" s="136">
        <f>O553*H553</f>
        <v>0</v>
      </c>
      <c r="Q553" s="136">
        <v>1.5299999999999999E-3</v>
      </c>
      <c r="R553" s="136">
        <f>Q553*H553</f>
        <v>0.10900026</v>
      </c>
      <c r="S553" s="136">
        <v>0</v>
      </c>
      <c r="T553" s="137">
        <f>S553*H553</f>
        <v>0</v>
      </c>
      <c r="AR553" s="138" t="s">
        <v>222</v>
      </c>
      <c r="AT553" s="138" t="s">
        <v>151</v>
      </c>
      <c r="AU553" s="138" t="s">
        <v>78</v>
      </c>
      <c r="AY553" s="17" t="s">
        <v>149</v>
      </c>
      <c r="BE553" s="139">
        <f>IF(N553="základní",J553,0)</f>
        <v>0</v>
      </c>
      <c r="BF553" s="139">
        <f>IF(N553="snížená",J553,0)</f>
        <v>0</v>
      </c>
      <c r="BG553" s="139">
        <f>IF(N553="zákl. přenesená",J553,0)</f>
        <v>0</v>
      </c>
      <c r="BH553" s="139">
        <f>IF(N553="sníž. přenesená",J553,0)</f>
        <v>0</v>
      </c>
      <c r="BI553" s="139">
        <f>IF(N553="nulová",J553,0)</f>
        <v>0</v>
      </c>
      <c r="BJ553" s="17" t="s">
        <v>74</v>
      </c>
      <c r="BK553" s="139">
        <f>ROUND(I553*H553,2)</f>
        <v>0</v>
      </c>
      <c r="BL553" s="17" t="s">
        <v>222</v>
      </c>
      <c r="BM553" s="138" t="s">
        <v>698</v>
      </c>
    </row>
    <row r="554" spans="2:65" s="1" customFormat="1" ht="10.199999999999999">
      <c r="B554" s="32"/>
      <c r="D554" s="140" t="s">
        <v>157</v>
      </c>
      <c r="F554" s="141" t="s">
        <v>699</v>
      </c>
      <c r="I554" s="142"/>
      <c r="L554" s="32"/>
      <c r="M554" s="143"/>
      <c r="T554" s="53"/>
      <c r="AT554" s="17" t="s">
        <v>157</v>
      </c>
      <c r="AU554" s="17" t="s">
        <v>78</v>
      </c>
    </row>
    <row r="555" spans="2:65" s="12" customFormat="1" ht="10.199999999999999">
      <c r="B555" s="144"/>
      <c r="D555" s="145" t="s">
        <v>159</v>
      </c>
      <c r="E555" s="146" t="s">
        <v>19</v>
      </c>
      <c r="F555" s="147" t="s">
        <v>688</v>
      </c>
      <c r="H555" s="146" t="s">
        <v>19</v>
      </c>
      <c r="I555" s="148"/>
      <c r="L555" s="144"/>
      <c r="M555" s="149"/>
      <c r="T555" s="150"/>
      <c r="AT555" s="146" t="s">
        <v>159</v>
      </c>
      <c r="AU555" s="146" t="s">
        <v>78</v>
      </c>
      <c r="AV555" s="12" t="s">
        <v>74</v>
      </c>
      <c r="AW555" s="12" t="s">
        <v>31</v>
      </c>
      <c r="AX555" s="12" t="s">
        <v>69</v>
      </c>
      <c r="AY555" s="146" t="s">
        <v>149</v>
      </c>
    </row>
    <row r="556" spans="2:65" s="13" customFormat="1" ht="10.199999999999999">
      <c r="B556" s="151"/>
      <c r="D556" s="145" t="s">
        <v>159</v>
      </c>
      <c r="E556" s="152" t="s">
        <v>19</v>
      </c>
      <c r="F556" s="153" t="s">
        <v>695</v>
      </c>
      <c r="H556" s="154">
        <v>71.242000000000004</v>
      </c>
      <c r="I556" s="155"/>
      <c r="L556" s="151"/>
      <c r="M556" s="156"/>
      <c r="T556" s="157"/>
      <c r="AT556" s="152" t="s">
        <v>159</v>
      </c>
      <c r="AU556" s="152" t="s">
        <v>78</v>
      </c>
      <c r="AV556" s="13" t="s">
        <v>78</v>
      </c>
      <c r="AW556" s="13" t="s">
        <v>31</v>
      </c>
      <c r="AX556" s="13" t="s">
        <v>69</v>
      </c>
      <c r="AY556" s="152" t="s">
        <v>149</v>
      </c>
    </row>
    <row r="557" spans="2:65" s="14" customFormat="1" ht="10.199999999999999">
      <c r="B557" s="158"/>
      <c r="D557" s="145" t="s">
        <v>159</v>
      </c>
      <c r="E557" s="159" t="s">
        <v>19</v>
      </c>
      <c r="F557" s="160" t="s">
        <v>162</v>
      </c>
      <c r="H557" s="161">
        <v>71.242000000000004</v>
      </c>
      <c r="I557" s="162"/>
      <c r="L557" s="158"/>
      <c r="M557" s="163"/>
      <c r="T557" s="164"/>
      <c r="AT557" s="159" t="s">
        <v>159</v>
      </c>
      <c r="AU557" s="159" t="s">
        <v>78</v>
      </c>
      <c r="AV557" s="14" t="s">
        <v>84</v>
      </c>
      <c r="AW557" s="14" t="s">
        <v>31</v>
      </c>
      <c r="AX557" s="14" t="s">
        <v>74</v>
      </c>
      <c r="AY557" s="159" t="s">
        <v>149</v>
      </c>
    </row>
    <row r="558" spans="2:65" s="1" customFormat="1" ht="33" customHeight="1">
      <c r="B558" s="32"/>
      <c r="C558" s="127" t="s">
        <v>700</v>
      </c>
      <c r="D558" s="127" t="s">
        <v>151</v>
      </c>
      <c r="E558" s="128" t="s">
        <v>701</v>
      </c>
      <c r="F558" s="129" t="s">
        <v>702</v>
      </c>
      <c r="G558" s="130" t="s">
        <v>202</v>
      </c>
      <c r="H558" s="131">
        <v>5.47</v>
      </c>
      <c r="I558" s="132"/>
      <c r="J558" s="133">
        <f>ROUND(I558*H558,2)</f>
        <v>0</v>
      </c>
      <c r="K558" s="129" t="s">
        <v>155</v>
      </c>
      <c r="L558" s="32"/>
      <c r="M558" s="134" t="s">
        <v>19</v>
      </c>
      <c r="N558" s="135" t="s">
        <v>40</v>
      </c>
      <c r="P558" s="136">
        <f>O558*H558</f>
        <v>0</v>
      </c>
      <c r="Q558" s="136">
        <v>4.0000000000000002E-4</v>
      </c>
      <c r="R558" s="136">
        <f>Q558*H558</f>
        <v>2.1879999999999998E-3</v>
      </c>
      <c r="S558" s="136">
        <v>0</v>
      </c>
      <c r="T558" s="137">
        <f>S558*H558</f>
        <v>0</v>
      </c>
      <c r="AR558" s="138" t="s">
        <v>222</v>
      </c>
      <c r="AT558" s="138" t="s">
        <v>151</v>
      </c>
      <c r="AU558" s="138" t="s">
        <v>78</v>
      </c>
      <c r="AY558" s="17" t="s">
        <v>149</v>
      </c>
      <c r="BE558" s="139">
        <f>IF(N558="základní",J558,0)</f>
        <v>0</v>
      </c>
      <c r="BF558" s="139">
        <f>IF(N558="snížená",J558,0)</f>
        <v>0</v>
      </c>
      <c r="BG558" s="139">
        <f>IF(N558="zákl. přenesená",J558,0)</f>
        <v>0</v>
      </c>
      <c r="BH558" s="139">
        <f>IF(N558="sníž. přenesená",J558,0)</f>
        <v>0</v>
      </c>
      <c r="BI558" s="139">
        <f>IF(N558="nulová",J558,0)</f>
        <v>0</v>
      </c>
      <c r="BJ558" s="17" t="s">
        <v>74</v>
      </c>
      <c r="BK558" s="139">
        <f>ROUND(I558*H558,2)</f>
        <v>0</v>
      </c>
      <c r="BL558" s="17" t="s">
        <v>222</v>
      </c>
      <c r="BM558" s="138" t="s">
        <v>703</v>
      </c>
    </row>
    <row r="559" spans="2:65" s="1" customFormat="1" ht="10.199999999999999">
      <c r="B559" s="32"/>
      <c r="D559" s="140" t="s">
        <v>157</v>
      </c>
      <c r="F559" s="141" t="s">
        <v>704</v>
      </c>
      <c r="I559" s="142"/>
      <c r="L559" s="32"/>
      <c r="M559" s="143"/>
      <c r="T559" s="53"/>
      <c r="AT559" s="17" t="s">
        <v>157</v>
      </c>
      <c r="AU559" s="17" t="s">
        <v>78</v>
      </c>
    </row>
    <row r="560" spans="2:65" s="12" customFormat="1" ht="10.199999999999999">
      <c r="B560" s="144"/>
      <c r="D560" s="145" t="s">
        <v>159</v>
      </c>
      <c r="E560" s="146" t="s">
        <v>19</v>
      </c>
      <c r="F560" s="147" t="s">
        <v>688</v>
      </c>
      <c r="H560" s="146" t="s">
        <v>19</v>
      </c>
      <c r="I560" s="148"/>
      <c r="L560" s="144"/>
      <c r="M560" s="149"/>
      <c r="T560" s="150"/>
      <c r="AT560" s="146" t="s">
        <v>159</v>
      </c>
      <c r="AU560" s="146" t="s">
        <v>78</v>
      </c>
      <c r="AV560" s="12" t="s">
        <v>74</v>
      </c>
      <c r="AW560" s="12" t="s">
        <v>31</v>
      </c>
      <c r="AX560" s="12" t="s">
        <v>69</v>
      </c>
      <c r="AY560" s="146" t="s">
        <v>149</v>
      </c>
    </row>
    <row r="561" spans="2:65" s="13" customFormat="1" ht="10.199999999999999">
      <c r="B561" s="151"/>
      <c r="D561" s="145" t="s">
        <v>159</v>
      </c>
      <c r="E561" s="152" t="s">
        <v>19</v>
      </c>
      <c r="F561" s="153" t="s">
        <v>705</v>
      </c>
      <c r="H561" s="154">
        <v>5.47</v>
      </c>
      <c r="I561" s="155"/>
      <c r="L561" s="151"/>
      <c r="M561" s="156"/>
      <c r="T561" s="157"/>
      <c r="AT561" s="152" t="s">
        <v>159</v>
      </c>
      <c r="AU561" s="152" t="s">
        <v>78</v>
      </c>
      <c r="AV561" s="13" t="s">
        <v>78</v>
      </c>
      <c r="AW561" s="13" t="s">
        <v>31</v>
      </c>
      <c r="AX561" s="13" t="s">
        <v>69</v>
      </c>
      <c r="AY561" s="152" t="s">
        <v>149</v>
      </c>
    </row>
    <row r="562" spans="2:65" s="14" customFormat="1" ht="10.199999999999999">
      <c r="B562" s="158"/>
      <c r="D562" s="145" t="s">
        <v>159</v>
      </c>
      <c r="E562" s="159" t="s">
        <v>19</v>
      </c>
      <c r="F562" s="160" t="s">
        <v>162</v>
      </c>
      <c r="H562" s="161">
        <v>5.47</v>
      </c>
      <c r="I562" s="162"/>
      <c r="L562" s="158"/>
      <c r="M562" s="163"/>
      <c r="T562" s="164"/>
      <c r="AT562" s="159" t="s">
        <v>159</v>
      </c>
      <c r="AU562" s="159" t="s">
        <v>78</v>
      </c>
      <c r="AV562" s="14" t="s">
        <v>84</v>
      </c>
      <c r="AW562" s="14" t="s">
        <v>31</v>
      </c>
      <c r="AX562" s="14" t="s">
        <v>74</v>
      </c>
      <c r="AY562" s="159" t="s">
        <v>149</v>
      </c>
    </row>
    <row r="563" spans="2:65" s="1" customFormat="1" ht="62.7" customHeight="1">
      <c r="B563" s="32"/>
      <c r="C563" s="127" t="s">
        <v>469</v>
      </c>
      <c r="D563" s="127" t="s">
        <v>151</v>
      </c>
      <c r="E563" s="128" t="s">
        <v>706</v>
      </c>
      <c r="F563" s="129" t="s">
        <v>707</v>
      </c>
      <c r="G563" s="130" t="s">
        <v>190</v>
      </c>
      <c r="H563" s="131">
        <v>326.60300000000001</v>
      </c>
      <c r="I563" s="132"/>
      <c r="J563" s="133">
        <f>ROUND(I563*H563,2)</f>
        <v>0</v>
      </c>
      <c r="K563" s="129" t="s">
        <v>155</v>
      </c>
      <c r="L563" s="32"/>
      <c r="M563" s="134" t="s">
        <v>19</v>
      </c>
      <c r="N563" s="135" t="s">
        <v>40</v>
      </c>
      <c r="P563" s="136">
        <f>O563*H563</f>
        <v>0</v>
      </c>
      <c r="Q563" s="136">
        <v>1.3999999999999999E-4</v>
      </c>
      <c r="R563" s="136">
        <f>Q563*H563</f>
        <v>4.5724419999999995E-2</v>
      </c>
      <c r="S563" s="136">
        <v>0</v>
      </c>
      <c r="T563" s="137">
        <f>S563*H563</f>
        <v>0</v>
      </c>
      <c r="AR563" s="138" t="s">
        <v>222</v>
      </c>
      <c r="AT563" s="138" t="s">
        <v>151</v>
      </c>
      <c r="AU563" s="138" t="s">
        <v>78</v>
      </c>
      <c r="AY563" s="17" t="s">
        <v>149</v>
      </c>
      <c r="BE563" s="139">
        <f>IF(N563="základní",J563,0)</f>
        <v>0</v>
      </c>
      <c r="BF563" s="139">
        <f>IF(N563="snížená",J563,0)</f>
        <v>0</v>
      </c>
      <c r="BG563" s="139">
        <f>IF(N563="zákl. přenesená",J563,0)</f>
        <v>0</v>
      </c>
      <c r="BH563" s="139">
        <f>IF(N563="sníž. přenesená",J563,0)</f>
        <v>0</v>
      </c>
      <c r="BI563" s="139">
        <f>IF(N563="nulová",J563,0)</f>
        <v>0</v>
      </c>
      <c r="BJ563" s="17" t="s">
        <v>74</v>
      </c>
      <c r="BK563" s="139">
        <f>ROUND(I563*H563,2)</f>
        <v>0</v>
      </c>
      <c r="BL563" s="17" t="s">
        <v>222</v>
      </c>
      <c r="BM563" s="138" t="s">
        <v>708</v>
      </c>
    </row>
    <row r="564" spans="2:65" s="1" customFormat="1" ht="10.199999999999999">
      <c r="B564" s="32"/>
      <c r="D564" s="140" t="s">
        <v>157</v>
      </c>
      <c r="F564" s="141" t="s">
        <v>709</v>
      </c>
      <c r="I564" s="142"/>
      <c r="L564" s="32"/>
      <c r="M564" s="143"/>
      <c r="T564" s="53"/>
      <c r="AT564" s="17" t="s">
        <v>157</v>
      </c>
      <c r="AU564" s="17" t="s">
        <v>78</v>
      </c>
    </row>
    <row r="565" spans="2:65" s="12" customFormat="1" ht="10.199999999999999">
      <c r="B565" s="144"/>
      <c r="D565" s="145" t="s">
        <v>159</v>
      </c>
      <c r="E565" s="146" t="s">
        <v>19</v>
      </c>
      <c r="F565" s="147" t="s">
        <v>526</v>
      </c>
      <c r="H565" s="146" t="s">
        <v>19</v>
      </c>
      <c r="I565" s="148"/>
      <c r="L565" s="144"/>
      <c r="M565" s="149"/>
      <c r="T565" s="150"/>
      <c r="AT565" s="146" t="s">
        <v>159</v>
      </c>
      <c r="AU565" s="146" t="s">
        <v>78</v>
      </c>
      <c r="AV565" s="12" t="s">
        <v>74</v>
      </c>
      <c r="AW565" s="12" t="s">
        <v>31</v>
      </c>
      <c r="AX565" s="12" t="s">
        <v>69</v>
      </c>
      <c r="AY565" s="146" t="s">
        <v>149</v>
      </c>
    </row>
    <row r="566" spans="2:65" s="13" customFormat="1" ht="10.199999999999999">
      <c r="B566" s="151"/>
      <c r="D566" s="145" t="s">
        <v>159</v>
      </c>
      <c r="E566" s="152" t="s">
        <v>19</v>
      </c>
      <c r="F566" s="153" t="s">
        <v>642</v>
      </c>
      <c r="H566" s="154">
        <v>310.46600000000001</v>
      </c>
      <c r="I566" s="155"/>
      <c r="L566" s="151"/>
      <c r="M566" s="156"/>
      <c r="T566" s="157"/>
      <c r="AT566" s="152" t="s">
        <v>159</v>
      </c>
      <c r="AU566" s="152" t="s">
        <v>78</v>
      </c>
      <c r="AV566" s="13" t="s">
        <v>78</v>
      </c>
      <c r="AW566" s="13" t="s">
        <v>31</v>
      </c>
      <c r="AX566" s="13" t="s">
        <v>69</v>
      </c>
      <c r="AY566" s="152" t="s">
        <v>149</v>
      </c>
    </row>
    <row r="567" spans="2:65" s="13" customFormat="1" ht="10.199999999999999">
      <c r="B567" s="151"/>
      <c r="D567" s="145" t="s">
        <v>159</v>
      </c>
      <c r="E567" s="152" t="s">
        <v>19</v>
      </c>
      <c r="F567" s="153" t="s">
        <v>643</v>
      </c>
      <c r="H567" s="154">
        <v>16.137</v>
      </c>
      <c r="I567" s="155"/>
      <c r="L567" s="151"/>
      <c r="M567" s="156"/>
      <c r="T567" s="157"/>
      <c r="AT567" s="152" t="s">
        <v>159</v>
      </c>
      <c r="AU567" s="152" t="s">
        <v>78</v>
      </c>
      <c r="AV567" s="13" t="s">
        <v>78</v>
      </c>
      <c r="AW567" s="13" t="s">
        <v>31</v>
      </c>
      <c r="AX567" s="13" t="s">
        <v>69</v>
      </c>
      <c r="AY567" s="152" t="s">
        <v>149</v>
      </c>
    </row>
    <row r="568" spans="2:65" s="14" customFormat="1" ht="10.199999999999999">
      <c r="B568" s="158"/>
      <c r="D568" s="145" t="s">
        <v>159</v>
      </c>
      <c r="E568" s="159" t="s">
        <v>19</v>
      </c>
      <c r="F568" s="160" t="s">
        <v>162</v>
      </c>
      <c r="H568" s="161">
        <v>326.60300000000001</v>
      </c>
      <c r="I568" s="162"/>
      <c r="L568" s="158"/>
      <c r="M568" s="163"/>
      <c r="T568" s="164"/>
      <c r="AT568" s="159" t="s">
        <v>159</v>
      </c>
      <c r="AU568" s="159" t="s">
        <v>78</v>
      </c>
      <c r="AV568" s="14" t="s">
        <v>84</v>
      </c>
      <c r="AW568" s="14" t="s">
        <v>31</v>
      </c>
      <c r="AX568" s="14" t="s">
        <v>74</v>
      </c>
      <c r="AY568" s="159" t="s">
        <v>149</v>
      </c>
    </row>
    <row r="569" spans="2:65" s="1" customFormat="1" ht="24.15" customHeight="1">
      <c r="B569" s="32"/>
      <c r="C569" s="165" t="s">
        <v>710</v>
      </c>
      <c r="D569" s="165" t="s">
        <v>318</v>
      </c>
      <c r="E569" s="166" t="s">
        <v>711</v>
      </c>
      <c r="F569" s="167" t="s">
        <v>712</v>
      </c>
      <c r="G569" s="168" t="s">
        <v>190</v>
      </c>
      <c r="H569" s="169">
        <v>375.59300000000002</v>
      </c>
      <c r="I569" s="170"/>
      <c r="J569" s="171">
        <f>ROUND(I569*H569,2)</f>
        <v>0</v>
      </c>
      <c r="K569" s="167" t="s">
        <v>155</v>
      </c>
      <c r="L569" s="172"/>
      <c r="M569" s="173" t="s">
        <v>19</v>
      </c>
      <c r="N569" s="174" t="s">
        <v>40</v>
      </c>
      <c r="P569" s="136">
        <f>O569*H569</f>
        <v>0</v>
      </c>
      <c r="Q569" s="136">
        <v>1.9E-3</v>
      </c>
      <c r="R569" s="136">
        <f>Q569*H569</f>
        <v>0.71362670000000006</v>
      </c>
      <c r="S569" s="136">
        <v>0</v>
      </c>
      <c r="T569" s="137">
        <f>S569*H569</f>
        <v>0</v>
      </c>
      <c r="AR569" s="138" t="s">
        <v>267</v>
      </c>
      <c r="AT569" s="138" t="s">
        <v>318</v>
      </c>
      <c r="AU569" s="138" t="s">
        <v>78</v>
      </c>
      <c r="AY569" s="17" t="s">
        <v>149</v>
      </c>
      <c r="BE569" s="139">
        <f>IF(N569="základní",J569,0)</f>
        <v>0</v>
      </c>
      <c r="BF569" s="139">
        <f>IF(N569="snížená",J569,0)</f>
        <v>0</v>
      </c>
      <c r="BG569" s="139">
        <f>IF(N569="zákl. přenesená",J569,0)</f>
        <v>0</v>
      </c>
      <c r="BH569" s="139">
        <f>IF(N569="sníž. přenesená",J569,0)</f>
        <v>0</v>
      </c>
      <c r="BI569" s="139">
        <f>IF(N569="nulová",J569,0)</f>
        <v>0</v>
      </c>
      <c r="BJ569" s="17" t="s">
        <v>74</v>
      </c>
      <c r="BK569" s="139">
        <f>ROUND(I569*H569,2)</f>
        <v>0</v>
      </c>
      <c r="BL569" s="17" t="s">
        <v>222</v>
      </c>
      <c r="BM569" s="138" t="s">
        <v>713</v>
      </c>
    </row>
    <row r="570" spans="2:65" s="12" customFormat="1" ht="10.199999999999999">
      <c r="B570" s="144"/>
      <c r="D570" s="145" t="s">
        <v>159</v>
      </c>
      <c r="E570" s="146" t="s">
        <v>19</v>
      </c>
      <c r="F570" s="147" t="s">
        <v>714</v>
      </c>
      <c r="H570" s="146" t="s">
        <v>19</v>
      </c>
      <c r="I570" s="148"/>
      <c r="L570" s="144"/>
      <c r="M570" s="149"/>
      <c r="T570" s="150"/>
      <c r="AT570" s="146" t="s">
        <v>159</v>
      </c>
      <c r="AU570" s="146" t="s">
        <v>78</v>
      </c>
      <c r="AV570" s="12" t="s">
        <v>74</v>
      </c>
      <c r="AW570" s="12" t="s">
        <v>31</v>
      </c>
      <c r="AX570" s="12" t="s">
        <v>69</v>
      </c>
      <c r="AY570" s="146" t="s">
        <v>149</v>
      </c>
    </row>
    <row r="571" spans="2:65" s="13" customFormat="1" ht="10.199999999999999">
      <c r="B571" s="151"/>
      <c r="D571" s="145" t="s">
        <v>159</v>
      </c>
      <c r="E571" s="152" t="s">
        <v>19</v>
      </c>
      <c r="F571" s="153" t="s">
        <v>715</v>
      </c>
      <c r="H571" s="154">
        <v>375.59300000000002</v>
      </c>
      <c r="I571" s="155"/>
      <c r="L571" s="151"/>
      <c r="M571" s="156"/>
      <c r="T571" s="157"/>
      <c r="AT571" s="152" t="s">
        <v>159</v>
      </c>
      <c r="AU571" s="152" t="s">
        <v>78</v>
      </c>
      <c r="AV571" s="13" t="s">
        <v>78</v>
      </c>
      <c r="AW571" s="13" t="s">
        <v>31</v>
      </c>
      <c r="AX571" s="13" t="s">
        <v>69</v>
      </c>
      <c r="AY571" s="152" t="s">
        <v>149</v>
      </c>
    </row>
    <row r="572" spans="2:65" s="14" customFormat="1" ht="10.199999999999999">
      <c r="B572" s="158"/>
      <c r="D572" s="145" t="s">
        <v>159</v>
      </c>
      <c r="E572" s="159" t="s">
        <v>19</v>
      </c>
      <c r="F572" s="160" t="s">
        <v>162</v>
      </c>
      <c r="H572" s="161">
        <v>375.59300000000002</v>
      </c>
      <c r="I572" s="162"/>
      <c r="L572" s="158"/>
      <c r="M572" s="163"/>
      <c r="T572" s="164"/>
      <c r="AT572" s="159" t="s">
        <v>159</v>
      </c>
      <c r="AU572" s="159" t="s">
        <v>78</v>
      </c>
      <c r="AV572" s="14" t="s">
        <v>84</v>
      </c>
      <c r="AW572" s="14" t="s">
        <v>31</v>
      </c>
      <c r="AX572" s="14" t="s">
        <v>74</v>
      </c>
      <c r="AY572" s="159" t="s">
        <v>149</v>
      </c>
    </row>
    <row r="573" spans="2:65" s="1" customFormat="1" ht="49.05" customHeight="1">
      <c r="B573" s="32"/>
      <c r="C573" s="127" t="s">
        <v>474</v>
      </c>
      <c r="D573" s="127" t="s">
        <v>151</v>
      </c>
      <c r="E573" s="128" t="s">
        <v>716</v>
      </c>
      <c r="F573" s="129" t="s">
        <v>717</v>
      </c>
      <c r="G573" s="130" t="s">
        <v>202</v>
      </c>
      <c r="H573" s="131">
        <v>76.712000000000003</v>
      </c>
      <c r="I573" s="132"/>
      <c r="J573" s="133">
        <f>ROUND(I573*H573,2)</f>
        <v>0</v>
      </c>
      <c r="K573" s="129" t="s">
        <v>155</v>
      </c>
      <c r="L573" s="32"/>
      <c r="M573" s="134" t="s">
        <v>19</v>
      </c>
      <c r="N573" s="135" t="s">
        <v>40</v>
      </c>
      <c r="P573" s="136">
        <f>O573*H573</f>
        <v>0</v>
      </c>
      <c r="Q573" s="136">
        <v>5.0000000000000002E-5</v>
      </c>
      <c r="R573" s="136">
        <f>Q573*H573</f>
        <v>3.8356000000000002E-3</v>
      </c>
      <c r="S573" s="136">
        <v>0</v>
      </c>
      <c r="T573" s="137">
        <f>S573*H573</f>
        <v>0</v>
      </c>
      <c r="AR573" s="138" t="s">
        <v>222</v>
      </c>
      <c r="AT573" s="138" t="s">
        <v>151</v>
      </c>
      <c r="AU573" s="138" t="s">
        <v>78</v>
      </c>
      <c r="AY573" s="17" t="s">
        <v>149</v>
      </c>
      <c r="BE573" s="139">
        <f>IF(N573="základní",J573,0)</f>
        <v>0</v>
      </c>
      <c r="BF573" s="139">
        <f>IF(N573="snížená",J573,0)</f>
        <v>0</v>
      </c>
      <c r="BG573" s="139">
        <f>IF(N573="zákl. přenesená",J573,0)</f>
        <v>0</v>
      </c>
      <c r="BH573" s="139">
        <f>IF(N573="sníž. přenesená",J573,0)</f>
        <v>0</v>
      </c>
      <c r="BI573" s="139">
        <f>IF(N573="nulová",J573,0)</f>
        <v>0</v>
      </c>
      <c r="BJ573" s="17" t="s">
        <v>74</v>
      </c>
      <c r="BK573" s="139">
        <f>ROUND(I573*H573,2)</f>
        <v>0</v>
      </c>
      <c r="BL573" s="17" t="s">
        <v>222</v>
      </c>
      <c r="BM573" s="138" t="s">
        <v>718</v>
      </c>
    </row>
    <row r="574" spans="2:65" s="1" customFormat="1" ht="10.199999999999999">
      <c r="B574" s="32"/>
      <c r="D574" s="140" t="s">
        <v>157</v>
      </c>
      <c r="F574" s="141" t="s">
        <v>719</v>
      </c>
      <c r="I574" s="142"/>
      <c r="L574" s="32"/>
      <c r="M574" s="143"/>
      <c r="T574" s="53"/>
      <c r="AT574" s="17" t="s">
        <v>157</v>
      </c>
      <c r="AU574" s="17" t="s">
        <v>78</v>
      </c>
    </row>
    <row r="575" spans="2:65" s="12" customFormat="1" ht="10.199999999999999">
      <c r="B575" s="144"/>
      <c r="D575" s="145" t="s">
        <v>159</v>
      </c>
      <c r="E575" s="146" t="s">
        <v>19</v>
      </c>
      <c r="F575" s="147" t="s">
        <v>720</v>
      </c>
      <c r="H575" s="146" t="s">
        <v>19</v>
      </c>
      <c r="I575" s="148"/>
      <c r="L575" s="144"/>
      <c r="M575" s="149"/>
      <c r="T575" s="150"/>
      <c r="AT575" s="146" t="s">
        <v>159</v>
      </c>
      <c r="AU575" s="146" t="s">
        <v>78</v>
      </c>
      <c r="AV575" s="12" t="s">
        <v>74</v>
      </c>
      <c r="AW575" s="12" t="s">
        <v>31</v>
      </c>
      <c r="AX575" s="12" t="s">
        <v>69</v>
      </c>
      <c r="AY575" s="146" t="s">
        <v>149</v>
      </c>
    </row>
    <row r="576" spans="2:65" s="13" customFormat="1" ht="10.199999999999999">
      <c r="B576" s="151"/>
      <c r="D576" s="145" t="s">
        <v>159</v>
      </c>
      <c r="E576" s="152" t="s">
        <v>19</v>
      </c>
      <c r="F576" s="153" t="s">
        <v>689</v>
      </c>
      <c r="H576" s="154">
        <v>76.712000000000003</v>
      </c>
      <c r="I576" s="155"/>
      <c r="L576" s="151"/>
      <c r="M576" s="156"/>
      <c r="T576" s="157"/>
      <c r="AT576" s="152" t="s">
        <v>159</v>
      </c>
      <c r="AU576" s="152" t="s">
        <v>78</v>
      </c>
      <c r="AV576" s="13" t="s">
        <v>78</v>
      </c>
      <c r="AW576" s="13" t="s">
        <v>31</v>
      </c>
      <c r="AX576" s="13" t="s">
        <v>69</v>
      </c>
      <c r="AY576" s="152" t="s">
        <v>149</v>
      </c>
    </row>
    <row r="577" spans="2:65" s="14" customFormat="1" ht="10.199999999999999">
      <c r="B577" s="158"/>
      <c r="D577" s="145" t="s">
        <v>159</v>
      </c>
      <c r="E577" s="159" t="s">
        <v>19</v>
      </c>
      <c r="F577" s="160" t="s">
        <v>162</v>
      </c>
      <c r="H577" s="161">
        <v>76.712000000000003</v>
      </c>
      <c r="I577" s="162"/>
      <c r="L577" s="158"/>
      <c r="M577" s="163"/>
      <c r="T577" s="164"/>
      <c r="AT577" s="159" t="s">
        <v>159</v>
      </c>
      <c r="AU577" s="159" t="s">
        <v>78</v>
      </c>
      <c r="AV577" s="14" t="s">
        <v>84</v>
      </c>
      <c r="AW577" s="14" t="s">
        <v>31</v>
      </c>
      <c r="AX577" s="14" t="s">
        <v>74</v>
      </c>
      <c r="AY577" s="159" t="s">
        <v>149</v>
      </c>
    </row>
    <row r="578" spans="2:65" s="1" customFormat="1" ht="33" customHeight="1">
      <c r="B578" s="32"/>
      <c r="C578" s="127" t="s">
        <v>721</v>
      </c>
      <c r="D578" s="127" t="s">
        <v>151</v>
      </c>
      <c r="E578" s="128" t="s">
        <v>722</v>
      </c>
      <c r="F578" s="129" t="s">
        <v>723</v>
      </c>
      <c r="G578" s="130" t="s">
        <v>190</v>
      </c>
      <c r="H578" s="131">
        <v>326.60300000000001</v>
      </c>
      <c r="I578" s="132"/>
      <c r="J578" s="133">
        <f>ROUND(I578*H578,2)</f>
        <v>0</v>
      </c>
      <c r="K578" s="129" t="s">
        <v>155</v>
      </c>
      <c r="L578" s="32"/>
      <c r="M578" s="134" t="s">
        <v>19</v>
      </c>
      <c r="N578" s="135" t="s">
        <v>40</v>
      </c>
      <c r="P578" s="136">
        <f>O578*H578</f>
        <v>0</v>
      </c>
      <c r="Q578" s="136">
        <v>0</v>
      </c>
      <c r="R578" s="136">
        <f>Q578*H578</f>
        <v>0</v>
      </c>
      <c r="S578" s="136">
        <v>0</v>
      </c>
      <c r="T578" s="137">
        <f>S578*H578</f>
        <v>0</v>
      </c>
      <c r="AR578" s="138" t="s">
        <v>222</v>
      </c>
      <c r="AT578" s="138" t="s">
        <v>151</v>
      </c>
      <c r="AU578" s="138" t="s">
        <v>78</v>
      </c>
      <c r="AY578" s="17" t="s">
        <v>149</v>
      </c>
      <c r="BE578" s="139">
        <f>IF(N578="základní",J578,0)</f>
        <v>0</v>
      </c>
      <c r="BF578" s="139">
        <f>IF(N578="snížená",J578,0)</f>
        <v>0</v>
      </c>
      <c r="BG578" s="139">
        <f>IF(N578="zákl. přenesená",J578,0)</f>
        <v>0</v>
      </c>
      <c r="BH578" s="139">
        <f>IF(N578="sníž. přenesená",J578,0)</f>
        <v>0</v>
      </c>
      <c r="BI578" s="139">
        <f>IF(N578="nulová",J578,0)</f>
        <v>0</v>
      </c>
      <c r="BJ578" s="17" t="s">
        <v>74</v>
      </c>
      <c r="BK578" s="139">
        <f>ROUND(I578*H578,2)</f>
        <v>0</v>
      </c>
      <c r="BL578" s="17" t="s">
        <v>222</v>
      </c>
      <c r="BM578" s="138" t="s">
        <v>724</v>
      </c>
    </row>
    <row r="579" spans="2:65" s="1" customFormat="1" ht="10.199999999999999">
      <c r="B579" s="32"/>
      <c r="D579" s="140" t="s">
        <v>157</v>
      </c>
      <c r="F579" s="141" t="s">
        <v>725</v>
      </c>
      <c r="I579" s="142"/>
      <c r="L579" s="32"/>
      <c r="M579" s="143"/>
      <c r="T579" s="53"/>
      <c r="AT579" s="17" t="s">
        <v>157</v>
      </c>
      <c r="AU579" s="17" t="s">
        <v>78</v>
      </c>
    </row>
    <row r="580" spans="2:65" s="12" customFormat="1" ht="10.199999999999999">
      <c r="B580" s="144"/>
      <c r="D580" s="145" t="s">
        <v>159</v>
      </c>
      <c r="E580" s="146" t="s">
        <v>19</v>
      </c>
      <c r="F580" s="147" t="s">
        <v>526</v>
      </c>
      <c r="H580" s="146" t="s">
        <v>19</v>
      </c>
      <c r="I580" s="148"/>
      <c r="L580" s="144"/>
      <c r="M580" s="149"/>
      <c r="T580" s="150"/>
      <c r="AT580" s="146" t="s">
        <v>159</v>
      </c>
      <c r="AU580" s="146" t="s">
        <v>78</v>
      </c>
      <c r="AV580" s="12" t="s">
        <v>74</v>
      </c>
      <c r="AW580" s="12" t="s">
        <v>31</v>
      </c>
      <c r="AX580" s="12" t="s">
        <v>69</v>
      </c>
      <c r="AY580" s="146" t="s">
        <v>149</v>
      </c>
    </row>
    <row r="581" spans="2:65" s="13" customFormat="1" ht="10.199999999999999">
      <c r="B581" s="151"/>
      <c r="D581" s="145" t="s">
        <v>159</v>
      </c>
      <c r="E581" s="152" t="s">
        <v>19</v>
      </c>
      <c r="F581" s="153" t="s">
        <v>642</v>
      </c>
      <c r="H581" s="154">
        <v>310.46600000000001</v>
      </c>
      <c r="I581" s="155"/>
      <c r="L581" s="151"/>
      <c r="M581" s="156"/>
      <c r="T581" s="157"/>
      <c r="AT581" s="152" t="s">
        <v>159</v>
      </c>
      <c r="AU581" s="152" t="s">
        <v>78</v>
      </c>
      <c r="AV581" s="13" t="s">
        <v>78</v>
      </c>
      <c r="AW581" s="13" t="s">
        <v>31</v>
      </c>
      <c r="AX581" s="13" t="s">
        <v>69</v>
      </c>
      <c r="AY581" s="152" t="s">
        <v>149</v>
      </c>
    </row>
    <row r="582" spans="2:65" s="13" customFormat="1" ht="10.199999999999999">
      <c r="B582" s="151"/>
      <c r="D582" s="145" t="s">
        <v>159</v>
      </c>
      <c r="E582" s="152" t="s">
        <v>19</v>
      </c>
      <c r="F582" s="153" t="s">
        <v>643</v>
      </c>
      <c r="H582" s="154">
        <v>16.137</v>
      </c>
      <c r="I582" s="155"/>
      <c r="L582" s="151"/>
      <c r="M582" s="156"/>
      <c r="T582" s="157"/>
      <c r="AT582" s="152" t="s">
        <v>159</v>
      </c>
      <c r="AU582" s="152" t="s">
        <v>78</v>
      </c>
      <c r="AV582" s="13" t="s">
        <v>78</v>
      </c>
      <c r="AW582" s="13" t="s">
        <v>31</v>
      </c>
      <c r="AX582" s="13" t="s">
        <v>69</v>
      </c>
      <c r="AY582" s="152" t="s">
        <v>149</v>
      </c>
    </row>
    <row r="583" spans="2:65" s="14" customFormat="1" ht="10.199999999999999">
      <c r="B583" s="158"/>
      <c r="D583" s="145" t="s">
        <v>159</v>
      </c>
      <c r="E583" s="159" t="s">
        <v>19</v>
      </c>
      <c r="F583" s="160" t="s">
        <v>162</v>
      </c>
      <c r="H583" s="161">
        <v>326.60300000000001</v>
      </c>
      <c r="I583" s="162"/>
      <c r="L583" s="158"/>
      <c r="M583" s="163"/>
      <c r="T583" s="164"/>
      <c r="AT583" s="159" t="s">
        <v>159</v>
      </c>
      <c r="AU583" s="159" t="s">
        <v>78</v>
      </c>
      <c r="AV583" s="14" t="s">
        <v>84</v>
      </c>
      <c r="AW583" s="14" t="s">
        <v>31</v>
      </c>
      <c r="AX583" s="14" t="s">
        <v>74</v>
      </c>
      <c r="AY583" s="159" t="s">
        <v>149</v>
      </c>
    </row>
    <row r="584" spans="2:65" s="1" customFormat="1" ht="24.15" customHeight="1">
      <c r="B584" s="32"/>
      <c r="C584" s="165" t="s">
        <v>479</v>
      </c>
      <c r="D584" s="165" t="s">
        <v>318</v>
      </c>
      <c r="E584" s="166" t="s">
        <v>726</v>
      </c>
      <c r="F584" s="167" t="s">
        <v>727</v>
      </c>
      <c r="G584" s="168" t="s">
        <v>190</v>
      </c>
      <c r="H584" s="169">
        <v>375.59300000000002</v>
      </c>
      <c r="I584" s="170"/>
      <c r="J584" s="171">
        <f>ROUND(I584*H584,2)</f>
        <v>0</v>
      </c>
      <c r="K584" s="167" t="s">
        <v>155</v>
      </c>
      <c r="L584" s="172"/>
      <c r="M584" s="173" t="s">
        <v>19</v>
      </c>
      <c r="N584" s="174" t="s">
        <v>40</v>
      </c>
      <c r="P584" s="136">
        <f>O584*H584</f>
        <v>0</v>
      </c>
      <c r="Q584" s="136">
        <v>1.4999999999999999E-4</v>
      </c>
      <c r="R584" s="136">
        <f>Q584*H584</f>
        <v>5.6338949999999999E-2</v>
      </c>
      <c r="S584" s="136">
        <v>0</v>
      </c>
      <c r="T584" s="137">
        <f>S584*H584</f>
        <v>0</v>
      </c>
      <c r="AR584" s="138" t="s">
        <v>267</v>
      </c>
      <c r="AT584" s="138" t="s">
        <v>318</v>
      </c>
      <c r="AU584" s="138" t="s">
        <v>78</v>
      </c>
      <c r="AY584" s="17" t="s">
        <v>149</v>
      </c>
      <c r="BE584" s="139">
        <f>IF(N584="základní",J584,0)</f>
        <v>0</v>
      </c>
      <c r="BF584" s="139">
        <f>IF(N584="snížená",J584,0)</f>
        <v>0</v>
      </c>
      <c r="BG584" s="139">
        <f>IF(N584="zákl. přenesená",J584,0)</f>
        <v>0</v>
      </c>
      <c r="BH584" s="139">
        <f>IF(N584="sníž. přenesená",J584,0)</f>
        <v>0</v>
      </c>
      <c r="BI584" s="139">
        <f>IF(N584="nulová",J584,0)</f>
        <v>0</v>
      </c>
      <c r="BJ584" s="17" t="s">
        <v>74</v>
      </c>
      <c r="BK584" s="139">
        <f>ROUND(I584*H584,2)</f>
        <v>0</v>
      </c>
      <c r="BL584" s="17" t="s">
        <v>222</v>
      </c>
      <c r="BM584" s="138" t="s">
        <v>728</v>
      </c>
    </row>
    <row r="585" spans="2:65" s="12" customFormat="1" ht="10.199999999999999">
      <c r="B585" s="144"/>
      <c r="D585" s="145" t="s">
        <v>159</v>
      </c>
      <c r="E585" s="146" t="s">
        <v>19</v>
      </c>
      <c r="F585" s="147" t="s">
        <v>661</v>
      </c>
      <c r="H585" s="146" t="s">
        <v>19</v>
      </c>
      <c r="I585" s="148"/>
      <c r="L585" s="144"/>
      <c r="M585" s="149"/>
      <c r="T585" s="150"/>
      <c r="AT585" s="146" t="s">
        <v>159</v>
      </c>
      <c r="AU585" s="146" t="s">
        <v>78</v>
      </c>
      <c r="AV585" s="12" t="s">
        <v>74</v>
      </c>
      <c r="AW585" s="12" t="s">
        <v>31</v>
      </c>
      <c r="AX585" s="12" t="s">
        <v>69</v>
      </c>
      <c r="AY585" s="146" t="s">
        <v>149</v>
      </c>
    </row>
    <row r="586" spans="2:65" s="13" customFormat="1" ht="10.199999999999999">
      <c r="B586" s="151"/>
      <c r="D586" s="145" t="s">
        <v>159</v>
      </c>
      <c r="E586" s="152" t="s">
        <v>19</v>
      </c>
      <c r="F586" s="153" t="s">
        <v>715</v>
      </c>
      <c r="H586" s="154">
        <v>375.59300000000002</v>
      </c>
      <c r="I586" s="155"/>
      <c r="L586" s="151"/>
      <c r="M586" s="156"/>
      <c r="T586" s="157"/>
      <c r="AT586" s="152" t="s">
        <v>159</v>
      </c>
      <c r="AU586" s="152" t="s">
        <v>78</v>
      </c>
      <c r="AV586" s="13" t="s">
        <v>78</v>
      </c>
      <c r="AW586" s="13" t="s">
        <v>31</v>
      </c>
      <c r="AX586" s="13" t="s">
        <v>69</v>
      </c>
      <c r="AY586" s="152" t="s">
        <v>149</v>
      </c>
    </row>
    <row r="587" spans="2:65" s="14" customFormat="1" ht="10.199999999999999">
      <c r="B587" s="158"/>
      <c r="D587" s="145" t="s">
        <v>159</v>
      </c>
      <c r="E587" s="159" t="s">
        <v>19</v>
      </c>
      <c r="F587" s="160" t="s">
        <v>162</v>
      </c>
      <c r="H587" s="161">
        <v>375.59300000000002</v>
      </c>
      <c r="I587" s="162"/>
      <c r="L587" s="158"/>
      <c r="M587" s="163"/>
      <c r="T587" s="164"/>
      <c r="AT587" s="159" t="s">
        <v>159</v>
      </c>
      <c r="AU587" s="159" t="s">
        <v>78</v>
      </c>
      <c r="AV587" s="14" t="s">
        <v>84</v>
      </c>
      <c r="AW587" s="14" t="s">
        <v>31</v>
      </c>
      <c r="AX587" s="14" t="s">
        <v>74</v>
      </c>
      <c r="AY587" s="159" t="s">
        <v>149</v>
      </c>
    </row>
    <row r="588" spans="2:65" s="1" customFormat="1" ht="49.05" customHeight="1">
      <c r="B588" s="32"/>
      <c r="C588" s="127" t="s">
        <v>99</v>
      </c>
      <c r="D588" s="127" t="s">
        <v>151</v>
      </c>
      <c r="E588" s="128" t="s">
        <v>729</v>
      </c>
      <c r="F588" s="129" t="s">
        <v>730</v>
      </c>
      <c r="G588" s="130" t="s">
        <v>190</v>
      </c>
      <c r="H588" s="131">
        <v>23.013999999999999</v>
      </c>
      <c r="I588" s="132"/>
      <c r="J588" s="133">
        <f>ROUND(I588*H588,2)</f>
        <v>0</v>
      </c>
      <c r="K588" s="129" t="s">
        <v>155</v>
      </c>
      <c r="L588" s="32"/>
      <c r="M588" s="134" t="s">
        <v>19</v>
      </c>
      <c r="N588" s="135" t="s">
        <v>40</v>
      </c>
      <c r="P588" s="136">
        <f>O588*H588</f>
        <v>0</v>
      </c>
      <c r="Q588" s="136">
        <v>3.0000000000000001E-5</v>
      </c>
      <c r="R588" s="136">
        <f>Q588*H588</f>
        <v>6.9041999999999997E-4</v>
      </c>
      <c r="S588" s="136">
        <v>0</v>
      </c>
      <c r="T588" s="137">
        <f>S588*H588</f>
        <v>0</v>
      </c>
      <c r="AR588" s="138" t="s">
        <v>222</v>
      </c>
      <c r="AT588" s="138" t="s">
        <v>151</v>
      </c>
      <c r="AU588" s="138" t="s">
        <v>78</v>
      </c>
      <c r="AY588" s="17" t="s">
        <v>149</v>
      </c>
      <c r="BE588" s="139">
        <f>IF(N588="základní",J588,0)</f>
        <v>0</v>
      </c>
      <c r="BF588" s="139">
        <f>IF(N588="snížená",J588,0)</f>
        <v>0</v>
      </c>
      <c r="BG588" s="139">
        <f>IF(N588="zákl. přenesená",J588,0)</f>
        <v>0</v>
      </c>
      <c r="BH588" s="139">
        <f>IF(N588="sníž. přenesená",J588,0)</f>
        <v>0</v>
      </c>
      <c r="BI588" s="139">
        <f>IF(N588="nulová",J588,0)</f>
        <v>0</v>
      </c>
      <c r="BJ588" s="17" t="s">
        <v>74</v>
      </c>
      <c r="BK588" s="139">
        <f>ROUND(I588*H588,2)</f>
        <v>0</v>
      </c>
      <c r="BL588" s="17" t="s">
        <v>222</v>
      </c>
      <c r="BM588" s="138" t="s">
        <v>731</v>
      </c>
    </row>
    <row r="589" spans="2:65" s="1" customFormat="1" ht="10.199999999999999">
      <c r="B589" s="32"/>
      <c r="D589" s="140" t="s">
        <v>157</v>
      </c>
      <c r="F589" s="141" t="s">
        <v>732</v>
      </c>
      <c r="I589" s="142"/>
      <c r="L589" s="32"/>
      <c r="M589" s="143"/>
      <c r="T589" s="53"/>
      <c r="AT589" s="17" t="s">
        <v>157</v>
      </c>
      <c r="AU589" s="17" t="s">
        <v>78</v>
      </c>
    </row>
    <row r="590" spans="2:65" s="12" customFormat="1" ht="10.199999999999999">
      <c r="B590" s="144"/>
      <c r="D590" s="145" t="s">
        <v>159</v>
      </c>
      <c r="E590" s="146" t="s">
        <v>19</v>
      </c>
      <c r="F590" s="147" t="s">
        <v>733</v>
      </c>
      <c r="H590" s="146" t="s">
        <v>19</v>
      </c>
      <c r="I590" s="148"/>
      <c r="L590" s="144"/>
      <c r="M590" s="149"/>
      <c r="T590" s="150"/>
      <c r="AT590" s="146" t="s">
        <v>159</v>
      </c>
      <c r="AU590" s="146" t="s">
        <v>78</v>
      </c>
      <c r="AV590" s="12" t="s">
        <v>74</v>
      </c>
      <c r="AW590" s="12" t="s">
        <v>31</v>
      </c>
      <c r="AX590" s="12" t="s">
        <v>69</v>
      </c>
      <c r="AY590" s="146" t="s">
        <v>149</v>
      </c>
    </row>
    <row r="591" spans="2:65" s="13" customFormat="1" ht="10.199999999999999">
      <c r="B591" s="151"/>
      <c r="D591" s="145" t="s">
        <v>159</v>
      </c>
      <c r="E591" s="152" t="s">
        <v>19</v>
      </c>
      <c r="F591" s="153" t="s">
        <v>734</v>
      </c>
      <c r="H591" s="154">
        <v>23.013999999999999</v>
      </c>
      <c r="I591" s="155"/>
      <c r="L591" s="151"/>
      <c r="M591" s="156"/>
      <c r="T591" s="157"/>
      <c r="AT591" s="152" t="s">
        <v>159</v>
      </c>
      <c r="AU591" s="152" t="s">
        <v>78</v>
      </c>
      <c r="AV591" s="13" t="s">
        <v>78</v>
      </c>
      <c r="AW591" s="13" t="s">
        <v>31</v>
      </c>
      <c r="AX591" s="13" t="s">
        <v>69</v>
      </c>
      <c r="AY591" s="152" t="s">
        <v>149</v>
      </c>
    </row>
    <row r="592" spans="2:65" s="14" customFormat="1" ht="10.199999999999999">
      <c r="B592" s="158"/>
      <c r="D592" s="145" t="s">
        <v>159</v>
      </c>
      <c r="E592" s="159" t="s">
        <v>19</v>
      </c>
      <c r="F592" s="160" t="s">
        <v>162</v>
      </c>
      <c r="H592" s="161">
        <v>23.013999999999999</v>
      </c>
      <c r="I592" s="162"/>
      <c r="L592" s="158"/>
      <c r="M592" s="163"/>
      <c r="T592" s="164"/>
      <c r="AT592" s="159" t="s">
        <v>159</v>
      </c>
      <c r="AU592" s="159" t="s">
        <v>78</v>
      </c>
      <c r="AV592" s="14" t="s">
        <v>84</v>
      </c>
      <c r="AW592" s="14" t="s">
        <v>31</v>
      </c>
      <c r="AX592" s="14" t="s">
        <v>74</v>
      </c>
      <c r="AY592" s="159" t="s">
        <v>149</v>
      </c>
    </row>
    <row r="593" spans="2:65" s="1" customFormat="1" ht="24.15" customHeight="1">
      <c r="B593" s="32"/>
      <c r="C593" s="165" t="s">
        <v>295</v>
      </c>
      <c r="D593" s="165" t="s">
        <v>318</v>
      </c>
      <c r="E593" s="166" t="s">
        <v>711</v>
      </c>
      <c r="F593" s="167" t="s">
        <v>712</v>
      </c>
      <c r="G593" s="168" t="s">
        <v>190</v>
      </c>
      <c r="H593" s="169">
        <v>26.466000000000001</v>
      </c>
      <c r="I593" s="170"/>
      <c r="J593" s="171">
        <f>ROUND(I593*H593,2)</f>
        <v>0</v>
      </c>
      <c r="K593" s="167" t="s">
        <v>155</v>
      </c>
      <c r="L593" s="172"/>
      <c r="M593" s="173" t="s">
        <v>19</v>
      </c>
      <c r="N593" s="174" t="s">
        <v>40</v>
      </c>
      <c r="P593" s="136">
        <f>O593*H593</f>
        <v>0</v>
      </c>
      <c r="Q593" s="136">
        <v>1.9E-3</v>
      </c>
      <c r="R593" s="136">
        <f>Q593*H593</f>
        <v>5.0285400000000001E-2</v>
      </c>
      <c r="S593" s="136">
        <v>0</v>
      </c>
      <c r="T593" s="137">
        <f>S593*H593</f>
        <v>0</v>
      </c>
      <c r="AR593" s="138" t="s">
        <v>267</v>
      </c>
      <c r="AT593" s="138" t="s">
        <v>318</v>
      </c>
      <c r="AU593" s="138" t="s">
        <v>78</v>
      </c>
      <c r="AY593" s="17" t="s">
        <v>149</v>
      </c>
      <c r="BE593" s="139">
        <f>IF(N593="základní",J593,0)</f>
        <v>0</v>
      </c>
      <c r="BF593" s="139">
        <f>IF(N593="snížená",J593,0)</f>
        <v>0</v>
      </c>
      <c r="BG593" s="139">
        <f>IF(N593="zákl. přenesená",J593,0)</f>
        <v>0</v>
      </c>
      <c r="BH593" s="139">
        <f>IF(N593="sníž. přenesená",J593,0)</f>
        <v>0</v>
      </c>
      <c r="BI593" s="139">
        <f>IF(N593="nulová",J593,0)</f>
        <v>0</v>
      </c>
      <c r="BJ593" s="17" t="s">
        <v>74</v>
      </c>
      <c r="BK593" s="139">
        <f>ROUND(I593*H593,2)</f>
        <v>0</v>
      </c>
      <c r="BL593" s="17" t="s">
        <v>222</v>
      </c>
      <c r="BM593" s="138" t="s">
        <v>735</v>
      </c>
    </row>
    <row r="594" spans="2:65" s="12" customFormat="1" ht="10.199999999999999">
      <c r="B594" s="144"/>
      <c r="D594" s="145" t="s">
        <v>159</v>
      </c>
      <c r="E594" s="146" t="s">
        <v>19</v>
      </c>
      <c r="F594" s="147" t="s">
        <v>661</v>
      </c>
      <c r="H594" s="146" t="s">
        <v>19</v>
      </c>
      <c r="I594" s="148"/>
      <c r="L594" s="144"/>
      <c r="M594" s="149"/>
      <c r="T594" s="150"/>
      <c r="AT594" s="146" t="s">
        <v>159</v>
      </c>
      <c r="AU594" s="146" t="s">
        <v>78</v>
      </c>
      <c r="AV594" s="12" t="s">
        <v>74</v>
      </c>
      <c r="AW594" s="12" t="s">
        <v>31</v>
      </c>
      <c r="AX594" s="12" t="s">
        <v>69</v>
      </c>
      <c r="AY594" s="146" t="s">
        <v>149</v>
      </c>
    </row>
    <row r="595" spans="2:65" s="13" customFormat="1" ht="10.199999999999999">
      <c r="B595" s="151"/>
      <c r="D595" s="145" t="s">
        <v>159</v>
      </c>
      <c r="E595" s="152" t="s">
        <v>19</v>
      </c>
      <c r="F595" s="153" t="s">
        <v>736</v>
      </c>
      <c r="H595" s="154">
        <v>26.466000000000001</v>
      </c>
      <c r="I595" s="155"/>
      <c r="L595" s="151"/>
      <c r="M595" s="156"/>
      <c r="T595" s="157"/>
      <c r="AT595" s="152" t="s">
        <v>159</v>
      </c>
      <c r="AU595" s="152" t="s">
        <v>78</v>
      </c>
      <c r="AV595" s="13" t="s">
        <v>78</v>
      </c>
      <c r="AW595" s="13" t="s">
        <v>31</v>
      </c>
      <c r="AX595" s="13" t="s">
        <v>69</v>
      </c>
      <c r="AY595" s="152" t="s">
        <v>149</v>
      </c>
    </row>
    <row r="596" spans="2:65" s="14" customFormat="1" ht="10.199999999999999">
      <c r="B596" s="158"/>
      <c r="D596" s="145" t="s">
        <v>159</v>
      </c>
      <c r="E596" s="159" t="s">
        <v>19</v>
      </c>
      <c r="F596" s="160" t="s">
        <v>162</v>
      </c>
      <c r="H596" s="161">
        <v>26.466000000000001</v>
      </c>
      <c r="I596" s="162"/>
      <c r="L596" s="158"/>
      <c r="M596" s="163"/>
      <c r="T596" s="164"/>
      <c r="AT596" s="159" t="s">
        <v>159</v>
      </c>
      <c r="AU596" s="159" t="s">
        <v>78</v>
      </c>
      <c r="AV596" s="14" t="s">
        <v>84</v>
      </c>
      <c r="AW596" s="14" t="s">
        <v>31</v>
      </c>
      <c r="AX596" s="14" t="s">
        <v>74</v>
      </c>
      <c r="AY596" s="159" t="s">
        <v>149</v>
      </c>
    </row>
    <row r="597" spans="2:65" s="1" customFormat="1" ht="44.25" customHeight="1">
      <c r="B597" s="32"/>
      <c r="C597" s="127" t="s">
        <v>737</v>
      </c>
      <c r="D597" s="127" t="s">
        <v>151</v>
      </c>
      <c r="E597" s="128" t="s">
        <v>738</v>
      </c>
      <c r="F597" s="129" t="s">
        <v>739</v>
      </c>
      <c r="G597" s="130" t="s">
        <v>631</v>
      </c>
      <c r="H597" s="175"/>
      <c r="I597" s="132"/>
      <c r="J597" s="133">
        <f>ROUND(I597*H597,2)</f>
        <v>0</v>
      </c>
      <c r="K597" s="129" t="s">
        <v>155</v>
      </c>
      <c r="L597" s="32"/>
      <c r="M597" s="134" t="s">
        <v>19</v>
      </c>
      <c r="N597" s="135" t="s">
        <v>40</v>
      </c>
      <c r="P597" s="136">
        <f>O597*H597</f>
        <v>0</v>
      </c>
      <c r="Q597" s="136">
        <v>0</v>
      </c>
      <c r="R597" s="136">
        <f>Q597*H597</f>
        <v>0</v>
      </c>
      <c r="S597" s="136">
        <v>0</v>
      </c>
      <c r="T597" s="137">
        <f>S597*H597</f>
        <v>0</v>
      </c>
      <c r="AR597" s="138" t="s">
        <v>222</v>
      </c>
      <c r="AT597" s="138" t="s">
        <v>151</v>
      </c>
      <c r="AU597" s="138" t="s">
        <v>78</v>
      </c>
      <c r="AY597" s="17" t="s">
        <v>149</v>
      </c>
      <c r="BE597" s="139">
        <f>IF(N597="základní",J597,0)</f>
        <v>0</v>
      </c>
      <c r="BF597" s="139">
        <f>IF(N597="snížená",J597,0)</f>
        <v>0</v>
      </c>
      <c r="BG597" s="139">
        <f>IF(N597="zákl. přenesená",J597,0)</f>
        <v>0</v>
      </c>
      <c r="BH597" s="139">
        <f>IF(N597="sníž. přenesená",J597,0)</f>
        <v>0</v>
      </c>
      <c r="BI597" s="139">
        <f>IF(N597="nulová",J597,0)</f>
        <v>0</v>
      </c>
      <c r="BJ597" s="17" t="s">
        <v>74</v>
      </c>
      <c r="BK597" s="139">
        <f>ROUND(I597*H597,2)</f>
        <v>0</v>
      </c>
      <c r="BL597" s="17" t="s">
        <v>222</v>
      </c>
      <c r="BM597" s="138" t="s">
        <v>740</v>
      </c>
    </row>
    <row r="598" spans="2:65" s="1" customFormat="1" ht="10.199999999999999">
      <c r="B598" s="32"/>
      <c r="D598" s="140" t="s">
        <v>157</v>
      </c>
      <c r="F598" s="141" t="s">
        <v>741</v>
      </c>
      <c r="I598" s="142"/>
      <c r="L598" s="32"/>
      <c r="M598" s="143"/>
      <c r="T598" s="53"/>
      <c r="AT598" s="17" t="s">
        <v>157</v>
      </c>
      <c r="AU598" s="17" t="s">
        <v>78</v>
      </c>
    </row>
    <row r="599" spans="2:65" s="11" customFormat="1" ht="22.8" customHeight="1">
      <c r="B599" s="115"/>
      <c r="D599" s="116" t="s">
        <v>68</v>
      </c>
      <c r="E599" s="125" t="s">
        <v>742</v>
      </c>
      <c r="F599" s="125" t="s">
        <v>743</v>
      </c>
      <c r="I599" s="118"/>
      <c r="J599" s="126">
        <f>BK599</f>
        <v>0</v>
      </c>
      <c r="L599" s="115"/>
      <c r="M599" s="120"/>
      <c r="P599" s="121">
        <f>SUM(P600:P693)</f>
        <v>0</v>
      </c>
      <c r="R599" s="121">
        <f>SUM(R600:R693)</f>
        <v>7.89695342</v>
      </c>
      <c r="T599" s="122">
        <f>SUM(T600:T693)</f>
        <v>1.9596180000000001</v>
      </c>
      <c r="AR599" s="116" t="s">
        <v>78</v>
      </c>
      <c r="AT599" s="123" t="s">
        <v>68</v>
      </c>
      <c r="AU599" s="123" t="s">
        <v>74</v>
      </c>
      <c r="AY599" s="116" t="s">
        <v>149</v>
      </c>
      <c r="BK599" s="124">
        <f>SUM(BK600:BK693)</f>
        <v>0</v>
      </c>
    </row>
    <row r="600" spans="2:65" s="1" customFormat="1" ht="49.05" customHeight="1">
      <c r="B600" s="32"/>
      <c r="C600" s="127" t="s">
        <v>490</v>
      </c>
      <c r="D600" s="127" t="s">
        <v>151</v>
      </c>
      <c r="E600" s="128" t="s">
        <v>744</v>
      </c>
      <c r="F600" s="129" t="s">
        <v>745</v>
      </c>
      <c r="G600" s="130" t="s">
        <v>190</v>
      </c>
      <c r="H600" s="131">
        <v>326.60300000000001</v>
      </c>
      <c r="I600" s="132"/>
      <c r="J600" s="133">
        <f>ROUND(I600*H600,2)</f>
        <v>0</v>
      </c>
      <c r="K600" s="129" t="s">
        <v>155</v>
      </c>
      <c r="L600" s="32"/>
      <c r="M600" s="134" t="s">
        <v>19</v>
      </c>
      <c r="N600" s="135" t="s">
        <v>40</v>
      </c>
      <c r="P600" s="136">
        <f>O600*H600</f>
        <v>0</v>
      </c>
      <c r="Q600" s="136">
        <v>0</v>
      </c>
      <c r="R600" s="136">
        <f>Q600*H600</f>
        <v>0</v>
      </c>
      <c r="S600" s="136">
        <v>6.0000000000000001E-3</v>
      </c>
      <c r="T600" s="137">
        <f>S600*H600</f>
        <v>1.9596180000000001</v>
      </c>
      <c r="AR600" s="138" t="s">
        <v>222</v>
      </c>
      <c r="AT600" s="138" t="s">
        <v>151</v>
      </c>
      <c r="AU600" s="138" t="s">
        <v>78</v>
      </c>
      <c r="AY600" s="17" t="s">
        <v>149</v>
      </c>
      <c r="BE600" s="139">
        <f>IF(N600="základní",J600,0)</f>
        <v>0</v>
      </c>
      <c r="BF600" s="139">
        <f>IF(N600="snížená",J600,0)</f>
        <v>0</v>
      </c>
      <c r="BG600" s="139">
        <f>IF(N600="zákl. přenesená",J600,0)</f>
        <v>0</v>
      </c>
      <c r="BH600" s="139">
        <f>IF(N600="sníž. přenesená",J600,0)</f>
        <v>0</v>
      </c>
      <c r="BI600" s="139">
        <f>IF(N600="nulová",J600,0)</f>
        <v>0</v>
      </c>
      <c r="BJ600" s="17" t="s">
        <v>74</v>
      </c>
      <c r="BK600" s="139">
        <f>ROUND(I600*H600,2)</f>
        <v>0</v>
      </c>
      <c r="BL600" s="17" t="s">
        <v>222</v>
      </c>
      <c r="BM600" s="138" t="s">
        <v>746</v>
      </c>
    </row>
    <row r="601" spans="2:65" s="1" customFormat="1" ht="10.199999999999999">
      <c r="B601" s="32"/>
      <c r="D601" s="140" t="s">
        <v>157</v>
      </c>
      <c r="F601" s="141" t="s">
        <v>747</v>
      </c>
      <c r="I601" s="142"/>
      <c r="L601" s="32"/>
      <c r="M601" s="143"/>
      <c r="T601" s="53"/>
      <c r="AT601" s="17" t="s">
        <v>157</v>
      </c>
      <c r="AU601" s="17" t="s">
        <v>78</v>
      </c>
    </row>
    <row r="602" spans="2:65" s="12" customFormat="1" ht="10.199999999999999">
      <c r="B602" s="144"/>
      <c r="D602" s="145" t="s">
        <v>159</v>
      </c>
      <c r="E602" s="146" t="s">
        <v>19</v>
      </c>
      <c r="F602" s="147" t="s">
        <v>526</v>
      </c>
      <c r="H602" s="146" t="s">
        <v>19</v>
      </c>
      <c r="I602" s="148"/>
      <c r="L602" s="144"/>
      <c r="M602" s="149"/>
      <c r="T602" s="150"/>
      <c r="AT602" s="146" t="s">
        <v>159</v>
      </c>
      <c r="AU602" s="146" t="s">
        <v>78</v>
      </c>
      <c r="AV602" s="12" t="s">
        <v>74</v>
      </c>
      <c r="AW602" s="12" t="s">
        <v>31</v>
      </c>
      <c r="AX602" s="12" t="s">
        <v>69</v>
      </c>
      <c r="AY602" s="146" t="s">
        <v>149</v>
      </c>
    </row>
    <row r="603" spans="2:65" s="13" customFormat="1" ht="10.199999999999999">
      <c r="B603" s="151"/>
      <c r="D603" s="145" t="s">
        <v>159</v>
      </c>
      <c r="E603" s="152" t="s">
        <v>19</v>
      </c>
      <c r="F603" s="153" t="s">
        <v>642</v>
      </c>
      <c r="H603" s="154">
        <v>310.46600000000001</v>
      </c>
      <c r="I603" s="155"/>
      <c r="L603" s="151"/>
      <c r="M603" s="156"/>
      <c r="T603" s="157"/>
      <c r="AT603" s="152" t="s">
        <v>159</v>
      </c>
      <c r="AU603" s="152" t="s">
        <v>78</v>
      </c>
      <c r="AV603" s="13" t="s">
        <v>78</v>
      </c>
      <c r="AW603" s="13" t="s">
        <v>31</v>
      </c>
      <c r="AX603" s="13" t="s">
        <v>69</v>
      </c>
      <c r="AY603" s="152" t="s">
        <v>149</v>
      </c>
    </row>
    <row r="604" spans="2:65" s="13" customFormat="1" ht="10.199999999999999">
      <c r="B604" s="151"/>
      <c r="D604" s="145" t="s">
        <v>159</v>
      </c>
      <c r="E604" s="152" t="s">
        <v>19</v>
      </c>
      <c r="F604" s="153" t="s">
        <v>643</v>
      </c>
      <c r="H604" s="154">
        <v>16.137</v>
      </c>
      <c r="I604" s="155"/>
      <c r="L604" s="151"/>
      <c r="M604" s="156"/>
      <c r="T604" s="157"/>
      <c r="AT604" s="152" t="s">
        <v>159</v>
      </c>
      <c r="AU604" s="152" t="s">
        <v>78</v>
      </c>
      <c r="AV604" s="13" t="s">
        <v>78</v>
      </c>
      <c r="AW604" s="13" t="s">
        <v>31</v>
      </c>
      <c r="AX604" s="13" t="s">
        <v>69</v>
      </c>
      <c r="AY604" s="152" t="s">
        <v>149</v>
      </c>
    </row>
    <row r="605" spans="2:65" s="14" customFormat="1" ht="10.199999999999999">
      <c r="B605" s="158"/>
      <c r="D605" s="145" t="s">
        <v>159</v>
      </c>
      <c r="E605" s="159" t="s">
        <v>19</v>
      </c>
      <c r="F605" s="160" t="s">
        <v>162</v>
      </c>
      <c r="H605" s="161">
        <v>326.60300000000001</v>
      </c>
      <c r="I605" s="162"/>
      <c r="L605" s="158"/>
      <c r="M605" s="163"/>
      <c r="T605" s="164"/>
      <c r="AT605" s="159" t="s">
        <v>159</v>
      </c>
      <c r="AU605" s="159" t="s">
        <v>78</v>
      </c>
      <c r="AV605" s="14" t="s">
        <v>84</v>
      </c>
      <c r="AW605" s="14" t="s">
        <v>31</v>
      </c>
      <c r="AX605" s="14" t="s">
        <v>74</v>
      </c>
      <c r="AY605" s="159" t="s">
        <v>149</v>
      </c>
    </row>
    <row r="606" spans="2:65" s="1" customFormat="1" ht="44.25" customHeight="1">
      <c r="B606" s="32"/>
      <c r="C606" s="127" t="s">
        <v>748</v>
      </c>
      <c r="D606" s="176" t="s">
        <v>151</v>
      </c>
      <c r="E606" s="128" t="s">
        <v>749</v>
      </c>
      <c r="F606" s="129" t="s">
        <v>750</v>
      </c>
      <c r="G606" s="130" t="s">
        <v>190</v>
      </c>
      <c r="H606" s="131">
        <v>372.22500000000002</v>
      </c>
      <c r="I606" s="132"/>
      <c r="J606" s="133">
        <f>ROUND(I606*H606,2)</f>
        <v>0</v>
      </c>
      <c r="K606" s="129" t="s">
        <v>155</v>
      </c>
      <c r="L606" s="32"/>
      <c r="M606" s="134" t="s">
        <v>19</v>
      </c>
      <c r="N606" s="135" t="s">
        <v>40</v>
      </c>
      <c r="P606" s="136">
        <f>O606*H606</f>
        <v>0</v>
      </c>
      <c r="Q606" s="136">
        <v>2.9999999999999997E-4</v>
      </c>
      <c r="R606" s="136">
        <f>Q606*H606</f>
        <v>0.1116675</v>
      </c>
      <c r="S606" s="136">
        <v>0</v>
      </c>
      <c r="T606" s="137">
        <f>S606*H606</f>
        <v>0</v>
      </c>
      <c r="AR606" s="138" t="s">
        <v>222</v>
      </c>
      <c r="AT606" s="138" t="s">
        <v>151</v>
      </c>
      <c r="AU606" s="138" t="s">
        <v>78</v>
      </c>
      <c r="AY606" s="17" t="s">
        <v>149</v>
      </c>
      <c r="BE606" s="139">
        <f>IF(N606="základní",J606,0)</f>
        <v>0</v>
      </c>
      <c r="BF606" s="139">
        <f>IF(N606="snížená",J606,0)</f>
        <v>0</v>
      </c>
      <c r="BG606" s="139">
        <f>IF(N606="zákl. přenesená",J606,0)</f>
        <v>0</v>
      </c>
      <c r="BH606" s="139">
        <f>IF(N606="sníž. přenesená",J606,0)</f>
        <v>0</v>
      </c>
      <c r="BI606" s="139">
        <f>IF(N606="nulová",J606,0)</f>
        <v>0</v>
      </c>
      <c r="BJ606" s="17" t="s">
        <v>74</v>
      </c>
      <c r="BK606" s="139">
        <f>ROUND(I606*H606,2)</f>
        <v>0</v>
      </c>
      <c r="BL606" s="17" t="s">
        <v>222</v>
      </c>
      <c r="BM606" s="138" t="s">
        <v>751</v>
      </c>
    </row>
    <row r="607" spans="2:65" s="1" customFormat="1" ht="10.199999999999999">
      <c r="B607" s="32"/>
      <c r="D607" s="140" t="s">
        <v>157</v>
      </c>
      <c r="F607" s="141" t="s">
        <v>752</v>
      </c>
      <c r="I607" s="142"/>
      <c r="L607" s="32"/>
      <c r="M607" s="143"/>
      <c r="T607" s="53"/>
      <c r="AT607" s="17" t="s">
        <v>157</v>
      </c>
      <c r="AU607" s="17" t="s">
        <v>78</v>
      </c>
    </row>
    <row r="608" spans="2:65" s="12" customFormat="1" ht="10.199999999999999">
      <c r="B608" s="144"/>
      <c r="D608" s="145" t="s">
        <v>159</v>
      </c>
      <c r="E608" s="146" t="s">
        <v>19</v>
      </c>
      <c r="F608" s="147" t="s">
        <v>753</v>
      </c>
      <c r="H608" s="146" t="s">
        <v>19</v>
      </c>
      <c r="I608" s="148"/>
      <c r="L608" s="144"/>
      <c r="M608" s="149"/>
      <c r="T608" s="150"/>
      <c r="AT608" s="146" t="s">
        <v>159</v>
      </c>
      <c r="AU608" s="146" t="s">
        <v>78</v>
      </c>
      <c r="AV608" s="12" t="s">
        <v>74</v>
      </c>
      <c r="AW608" s="12" t="s">
        <v>31</v>
      </c>
      <c r="AX608" s="12" t="s">
        <v>69</v>
      </c>
      <c r="AY608" s="146" t="s">
        <v>149</v>
      </c>
    </row>
    <row r="609" spans="2:65" s="13" customFormat="1" ht="10.199999999999999">
      <c r="B609" s="151"/>
      <c r="D609" s="145" t="s">
        <v>159</v>
      </c>
      <c r="E609" s="152" t="s">
        <v>19</v>
      </c>
      <c r="F609" s="153" t="s">
        <v>754</v>
      </c>
      <c r="H609" s="154">
        <v>297.77999999999997</v>
      </c>
      <c r="I609" s="155"/>
      <c r="L609" s="151"/>
      <c r="M609" s="156"/>
      <c r="T609" s="157"/>
      <c r="AT609" s="152" t="s">
        <v>159</v>
      </c>
      <c r="AU609" s="152" t="s">
        <v>78</v>
      </c>
      <c r="AV609" s="13" t="s">
        <v>78</v>
      </c>
      <c r="AW609" s="13" t="s">
        <v>31</v>
      </c>
      <c r="AX609" s="13" t="s">
        <v>69</v>
      </c>
      <c r="AY609" s="152" t="s">
        <v>149</v>
      </c>
    </row>
    <row r="610" spans="2:65" s="12" customFormat="1" ht="10.199999999999999">
      <c r="B610" s="144"/>
      <c r="D610" s="145" t="s">
        <v>159</v>
      </c>
      <c r="E610" s="146" t="s">
        <v>19</v>
      </c>
      <c r="F610" s="147" t="s">
        <v>755</v>
      </c>
      <c r="H610" s="146" t="s">
        <v>19</v>
      </c>
      <c r="I610" s="148"/>
      <c r="L610" s="144"/>
      <c r="M610" s="149"/>
      <c r="T610" s="150"/>
      <c r="AT610" s="146" t="s">
        <v>159</v>
      </c>
      <c r="AU610" s="146" t="s">
        <v>78</v>
      </c>
      <c r="AV610" s="12" t="s">
        <v>74</v>
      </c>
      <c r="AW610" s="12" t="s">
        <v>31</v>
      </c>
      <c r="AX610" s="12" t="s">
        <v>69</v>
      </c>
      <c r="AY610" s="146" t="s">
        <v>149</v>
      </c>
    </row>
    <row r="611" spans="2:65" s="13" customFormat="1" ht="10.199999999999999">
      <c r="B611" s="151"/>
      <c r="D611" s="145" t="s">
        <v>159</v>
      </c>
      <c r="E611" s="152" t="s">
        <v>19</v>
      </c>
      <c r="F611" s="153" t="s">
        <v>756</v>
      </c>
      <c r="H611" s="154">
        <v>74.444999999999993</v>
      </c>
      <c r="I611" s="155"/>
      <c r="L611" s="151"/>
      <c r="M611" s="156"/>
      <c r="T611" s="157"/>
      <c r="AT611" s="152" t="s">
        <v>159</v>
      </c>
      <c r="AU611" s="152" t="s">
        <v>78</v>
      </c>
      <c r="AV611" s="13" t="s">
        <v>78</v>
      </c>
      <c r="AW611" s="13" t="s">
        <v>31</v>
      </c>
      <c r="AX611" s="13" t="s">
        <v>69</v>
      </c>
      <c r="AY611" s="152" t="s">
        <v>149</v>
      </c>
    </row>
    <row r="612" spans="2:65" s="14" customFormat="1" ht="10.199999999999999">
      <c r="B612" s="158"/>
      <c r="D612" s="145" t="s">
        <v>159</v>
      </c>
      <c r="E612" s="159" t="s">
        <v>19</v>
      </c>
      <c r="F612" s="160" t="s">
        <v>162</v>
      </c>
      <c r="H612" s="161">
        <v>372.22499999999997</v>
      </c>
      <c r="I612" s="162"/>
      <c r="L612" s="158"/>
      <c r="M612" s="163"/>
      <c r="T612" s="164"/>
      <c r="AT612" s="159" t="s">
        <v>159</v>
      </c>
      <c r="AU612" s="159" t="s">
        <v>78</v>
      </c>
      <c r="AV612" s="14" t="s">
        <v>84</v>
      </c>
      <c r="AW612" s="14" t="s">
        <v>31</v>
      </c>
      <c r="AX612" s="14" t="s">
        <v>74</v>
      </c>
      <c r="AY612" s="159" t="s">
        <v>149</v>
      </c>
    </row>
    <row r="613" spans="2:65" s="1" customFormat="1" ht="24.15" customHeight="1">
      <c r="B613" s="32"/>
      <c r="C613" s="165" t="s">
        <v>494</v>
      </c>
      <c r="D613" s="177" t="s">
        <v>318</v>
      </c>
      <c r="E613" s="166" t="s">
        <v>757</v>
      </c>
      <c r="F613" s="167" t="s">
        <v>758</v>
      </c>
      <c r="G613" s="168" t="s">
        <v>190</v>
      </c>
      <c r="H613" s="169">
        <v>409.44799999999998</v>
      </c>
      <c r="I613" s="170"/>
      <c r="J613" s="171">
        <f>ROUND(I613*H613,2)</f>
        <v>0</v>
      </c>
      <c r="K613" s="167" t="s">
        <v>155</v>
      </c>
      <c r="L613" s="172"/>
      <c r="M613" s="173" t="s">
        <v>19</v>
      </c>
      <c r="N613" s="174" t="s">
        <v>40</v>
      </c>
      <c r="P613" s="136">
        <f>O613*H613</f>
        <v>0</v>
      </c>
      <c r="Q613" s="136">
        <v>2.8E-3</v>
      </c>
      <c r="R613" s="136">
        <f>Q613*H613</f>
        <v>1.1464543999999999</v>
      </c>
      <c r="S613" s="136">
        <v>0</v>
      </c>
      <c r="T613" s="137">
        <f>S613*H613</f>
        <v>0</v>
      </c>
      <c r="AR613" s="138" t="s">
        <v>267</v>
      </c>
      <c r="AT613" s="138" t="s">
        <v>318</v>
      </c>
      <c r="AU613" s="138" t="s">
        <v>78</v>
      </c>
      <c r="AY613" s="17" t="s">
        <v>149</v>
      </c>
      <c r="BE613" s="139">
        <f>IF(N613="základní",J613,0)</f>
        <v>0</v>
      </c>
      <c r="BF613" s="139">
        <f>IF(N613="snížená",J613,0)</f>
        <v>0</v>
      </c>
      <c r="BG613" s="139">
        <f>IF(N613="zákl. přenesená",J613,0)</f>
        <v>0</v>
      </c>
      <c r="BH613" s="139">
        <f>IF(N613="sníž. přenesená",J613,0)</f>
        <v>0</v>
      </c>
      <c r="BI613" s="139">
        <f>IF(N613="nulová",J613,0)</f>
        <v>0</v>
      </c>
      <c r="BJ613" s="17" t="s">
        <v>74</v>
      </c>
      <c r="BK613" s="139">
        <f>ROUND(I613*H613,2)</f>
        <v>0</v>
      </c>
      <c r="BL613" s="17" t="s">
        <v>222</v>
      </c>
      <c r="BM613" s="138" t="s">
        <v>759</v>
      </c>
    </row>
    <row r="614" spans="2:65" s="13" customFormat="1" ht="10.199999999999999">
      <c r="B614" s="151"/>
      <c r="D614" s="145" t="s">
        <v>159</v>
      </c>
      <c r="E614" s="152" t="s">
        <v>19</v>
      </c>
      <c r="F614" s="153" t="s">
        <v>760</v>
      </c>
      <c r="H614" s="154">
        <v>409.44799999999998</v>
      </c>
      <c r="I614" s="155"/>
      <c r="L614" s="151"/>
      <c r="M614" s="156"/>
      <c r="T614" s="157"/>
      <c r="AT614" s="152" t="s">
        <v>159</v>
      </c>
      <c r="AU614" s="152" t="s">
        <v>78</v>
      </c>
      <c r="AV614" s="13" t="s">
        <v>78</v>
      </c>
      <c r="AW614" s="13" t="s">
        <v>31</v>
      </c>
      <c r="AX614" s="13" t="s">
        <v>69</v>
      </c>
      <c r="AY614" s="152" t="s">
        <v>149</v>
      </c>
    </row>
    <row r="615" spans="2:65" s="14" customFormat="1" ht="10.199999999999999">
      <c r="B615" s="158"/>
      <c r="D615" s="145" t="s">
        <v>159</v>
      </c>
      <c r="E615" s="159" t="s">
        <v>19</v>
      </c>
      <c r="F615" s="160" t="s">
        <v>162</v>
      </c>
      <c r="H615" s="161">
        <v>409.44799999999998</v>
      </c>
      <c r="I615" s="162"/>
      <c r="L615" s="158"/>
      <c r="M615" s="163"/>
      <c r="T615" s="164"/>
      <c r="AT615" s="159" t="s">
        <v>159</v>
      </c>
      <c r="AU615" s="159" t="s">
        <v>78</v>
      </c>
      <c r="AV615" s="14" t="s">
        <v>84</v>
      </c>
      <c r="AW615" s="14" t="s">
        <v>31</v>
      </c>
      <c r="AX615" s="14" t="s">
        <v>74</v>
      </c>
      <c r="AY615" s="159" t="s">
        <v>149</v>
      </c>
    </row>
    <row r="616" spans="2:65" s="1" customFormat="1" ht="37.799999999999997" customHeight="1">
      <c r="B616" s="32"/>
      <c r="C616" s="127" t="s">
        <v>761</v>
      </c>
      <c r="D616" s="127" t="s">
        <v>151</v>
      </c>
      <c r="E616" s="128" t="s">
        <v>762</v>
      </c>
      <c r="F616" s="129" t="s">
        <v>763</v>
      </c>
      <c r="G616" s="130" t="s">
        <v>154</v>
      </c>
      <c r="H616" s="131">
        <v>30</v>
      </c>
      <c r="I616" s="132"/>
      <c r="J616" s="133">
        <f>ROUND(I616*H616,2)</f>
        <v>0</v>
      </c>
      <c r="K616" s="129" t="s">
        <v>155</v>
      </c>
      <c r="L616" s="32"/>
      <c r="M616" s="134" t="s">
        <v>19</v>
      </c>
      <c r="N616" s="135" t="s">
        <v>40</v>
      </c>
      <c r="P616" s="136">
        <f>O616*H616</f>
        <v>0</v>
      </c>
      <c r="Q616" s="136">
        <v>3.6999999999999998E-2</v>
      </c>
      <c r="R616" s="136">
        <f>Q616*H616</f>
        <v>1.1099999999999999</v>
      </c>
      <c r="S616" s="136">
        <v>0</v>
      </c>
      <c r="T616" s="137">
        <f>S616*H616</f>
        <v>0</v>
      </c>
      <c r="AR616" s="138" t="s">
        <v>222</v>
      </c>
      <c r="AT616" s="138" t="s">
        <v>151</v>
      </c>
      <c r="AU616" s="138" t="s">
        <v>78</v>
      </c>
      <c r="AY616" s="17" t="s">
        <v>149</v>
      </c>
      <c r="BE616" s="139">
        <f>IF(N616="základní",J616,0)</f>
        <v>0</v>
      </c>
      <c r="BF616" s="139">
        <f>IF(N616="snížená",J616,0)</f>
        <v>0</v>
      </c>
      <c r="BG616" s="139">
        <f>IF(N616="zákl. přenesená",J616,0)</f>
        <v>0</v>
      </c>
      <c r="BH616" s="139">
        <f>IF(N616="sníž. přenesená",J616,0)</f>
        <v>0</v>
      </c>
      <c r="BI616" s="139">
        <f>IF(N616="nulová",J616,0)</f>
        <v>0</v>
      </c>
      <c r="BJ616" s="17" t="s">
        <v>74</v>
      </c>
      <c r="BK616" s="139">
        <f>ROUND(I616*H616,2)</f>
        <v>0</v>
      </c>
      <c r="BL616" s="17" t="s">
        <v>222</v>
      </c>
      <c r="BM616" s="138" t="s">
        <v>764</v>
      </c>
    </row>
    <row r="617" spans="2:65" s="1" customFormat="1" ht="10.199999999999999">
      <c r="B617" s="32"/>
      <c r="D617" s="140" t="s">
        <v>157</v>
      </c>
      <c r="F617" s="141" t="s">
        <v>765</v>
      </c>
      <c r="I617" s="142"/>
      <c r="L617" s="32"/>
      <c r="M617" s="143"/>
      <c r="T617" s="53"/>
      <c r="AT617" s="17" t="s">
        <v>157</v>
      </c>
      <c r="AU617" s="17" t="s">
        <v>78</v>
      </c>
    </row>
    <row r="618" spans="2:65" s="12" customFormat="1" ht="10.199999999999999">
      <c r="B618" s="144"/>
      <c r="D618" s="145" t="s">
        <v>159</v>
      </c>
      <c r="E618" s="146" t="s">
        <v>19</v>
      </c>
      <c r="F618" s="147" t="s">
        <v>766</v>
      </c>
      <c r="H618" s="146" t="s">
        <v>19</v>
      </c>
      <c r="I618" s="148"/>
      <c r="L618" s="144"/>
      <c r="M618" s="149"/>
      <c r="T618" s="150"/>
      <c r="AT618" s="146" t="s">
        <v>159</v>
      </c>
      <c r="AU618" s="146" t="s">
        <v>78</v>
      </c>
      <c r="AV618" s="12" t="s">
        <v>74</v>
      </c>
      <c r="AW618" s="12" t="s">
        <v>31</v>
      </c>
      <c r="AX618" s="12" t="s">
        <v>69</v>
      </c>
      <c r="AY618" s="146" t="s">
        <v>149</v>
      </c>
    </row>
    <row r="619" spans="2:65" s="13" customFormat="1" ht="10.199999999999999">
      <c r="B619" s="151"/>
      <c r="D619" s="145" t="s">
        <v>159</v>
      </c>
      <c r="E619" s="152" t="s">
        <v>19</v>
      </c>
      <c r="F619" s="153" t="s">
        <v>767</v>
      </c>
      <c r="H619" s="154">
        <v>30</v>
      </c>
      <c r="I619" s="155"/>
      <c r="L619" s="151"/>
      <c r="M619" s="156"/>
      <c r="T619" s="157"/>
      <c r="AT619" s="152" t="s">
        <v>159</v>
      </c>
      <c r="AU619" s="152" t="s">
        <v>78</v>
      </c>
      <c r="AV619" s="13" t="s">
        <v>78</v>
      </c>
      <c r="AW619" s="13" t="s">
        <v>31</v>
      </c>
      <c r="AX619" s="13" t="s">
        <v>69</v>
      </c>
      <c r="AY619" s="152" t="s">
        <v>149</v>
      </c>
    </row>
    <row r="620" spans="2:65" s="14" customFormat="1" ht="10.199999999999999">
      <c r="B620" s="158"/>
      <c r="D620" s="145" t="s">
        <v>159</v>
      </c>
      <c r="E620" s="159" t="s">
        <v>19</v>
      </c>
      <c r="F620" s="160" t="s">
        <v>162</v>
      </c>
      <c r="H620" s="161">
        <v>30</v>
      </c>
      <c r="I620" s="162"/>
      <c r="L620" s="158"/>
      <c r="M620" s="163"/>
      <c r="T620" s="164"/>
      <c r="AT620" s="159" t="s">
        <v>159</v>
      </c>
      <c r="AU620" s="159" t="s">
        <v>78</v>
      </c>
      <c r="AV620" s="14" t="s">
        <v>84</v>
      </c>
      <c r="AW620" s="14" t="s">
        <v>31</v>
      </c>
      <c r="AX620" s="14" t="s">
        <v>74</v>
      </c>
      <c r="AY620" s="159" t="s">
        <v>149</v>
      </c>
    </row>
    <row r="621" spans="2:65" s="1" customFormat="1" ht="37.799999999999997" customHeight="1">
      <c r="B621" s="32"/>
      <c r="C621" s="127" t="s">
        <v>507</v>
      </c>
      <c r="D621" s="127" t="s">
        <v>151</v>
      </c>
      <c r="E621" s="128" t="s">
        <v>768</v>
      </c>
      <c r="F621" s="129" t="s">
        <v>769</v>
      </c>
      <c r="G621" s="130" t="s">
        <v>190</v>
      </c>
      <c r="H621" s="131">
        <v>20.088000000000001</v>
      </c>
      <c r="I621" s="132"/>
      <c r="J621" s="133">
        <f>ROUND(I621*H621,2)</f>
        <v>0</v>
      </c>
      <c r="K621" s="129" t="s">
        <v>155</v>
      </c>
      <c r="L621" s="32"/>
      <c r="M621" s="134" t="s">
        <v>19</v>
      </c>
      <c r="N621" s="135" t="s">
        <v>40</v>
      </c>
      <c r="P621" s="136">
        <f>O621*H621</f>
        <v>0</v>
      </c>
      <c r="Q621" s="136">
        <v>0</v>
      </c>
      <c r="R621" s="136">
        <f>Q621*H621</f>
        <v>0</v>
      </c>
      <c r="S621" s="136">
        <v>0</v>
      </c>
      <c r="T621" s="137">
        <f>S621*H621</f>
        <v>0</v>
      </c>
      <c r="AR621" s="138" t="s">
        <v>222</v>
      </c>
      <c r="AT621" s="138" t="s">
        <v>151</v>
      </c>
      <c r="AU621" s="138" t="s">
        <v>78</v>
      </c>
      <c r="AY621" s="17" t="s">
        <v>149</v>
      </c>
      <c r="BE621" s="139">
        <f>IF(N621="základní",J621,0)</f>
        <v>0</v>
      </c>
      <c r="BF621" s="139">
        <f>IF(N621="snížená",J621,0)</f>
        <v>0</v>
      </c>
      <c r="BG621" s="139">
        <f>IF(N621="zákl. přenesená",J621,0)</f>
        <v>0</v>
      </c>
      <c r="BH621" s="139">
        <f>IF(N621="sníž. přenesená",J621,0)</f>
        <v>0</v>
      </c>
      <c r="BI621" s="139">
        <f>IF(N621="nulová",J621,0)</f>
        <v>0</v>
      </c>
      <c r="BJ621" s="17" t="s">
        <v>74</v>
      </c>
      <c r="BK621" s="139">
        <f>ROUND(I621*H621,2)</f>
        <v>0</v>
      </c>
      <c r="BL621" s="17" t="s">
        <v>222</v>
      </c>
      <c r="BM621" s="138" t="s">
        <v>770</v>
      </c>
    </row>
    <row r="622" spans="2:65" s="1" customFormat="1" ht="10.199999999999999">
      <c r="B622" s="32"/>
      <c r="D622" s="140" t="s">
        <v>157</v>
      </c>
      <c r="F622" s="141" t="s">
        <v>771</v>
      </c>
      <c r="I622" s="142"/>
      <c r="L622" s="32"/>
      <c r="M622" s="143"/>
      <c r="T622" s="53"/>
      <c r="AT622" s="17" t="s">
        <v>157</v>
      </c>
      <c r="AU622" s="17" t="s">
        <v>78</v>
      </c>
    </row>
    <row r="623" spans="2:65" s="12" customFormat="1" ht="10.199999999999999">
      <c r="B623" s="144"/>
      <c r="D623" s="145" t="s">
        <v>159</v>
      </c>
      <c r="E623" s="146" t="s">
        <v>19</v>
      </c>
      <c r="F623" s="147" t="s">
        <v>413</v>
      </c>
      <c r="H623" s="146" t="s">
        <v>19</v>
      </c>
      <c r="I623" s="148"/>
      <c r="L623" s="144"/>
      <c r="M623" s="149"/>
      <c r="T623" s="150"/>
      <c r="AT623" s="146" t="s">
        <v>159</v>
      </c>
      <c r="AU623" s="146" t="s">
        <v>78</v>
      </c>
      <c r="AV623" s="12" t="s">
        <v>74</v>
      </c>
      <c r="AW623" s="12" t="s">
        <v>31</v>
      </c>
      <c r="AX623" s="12" t="s">
        <v>69</v>
      </c>
      <c r="AY623" s="146" t="s">
        <v>149</v>
      </c>
    </row>
    <row r="624" spans="2:65" s="12" customFormat="1" ht="10.199999999999999">
      <c r="B624" s="144"/>
      <c r="D624" s="145" t="s">
        <v>159</v>
      </c>
      <c r="E624" s="146" t="s">
        <v>19</v>
      </c>
      <c r="F624" s="147" t="s">
        <v>414</v>
      </c>
      <c r="H624" s="146" t="s">
        <v>19</v>
      </c>
      <c r="I624" s="148"/>
      <c r="L624" s="144"/>
      <c r="M624" s="149"/>
      <c r="T624" s="150"/>
      <c r="AT624" s="146" t="s">
        <v>159</v>
      </c>
      <c r="AU624" s="146" t="s">
        <v>78</v>
      </c>
      <c r="AV624" s="12" t="s">
        <v>74</v>
      </c>
      <c r="AW624" s="12" t="s">
        <v>31</v>
      </c>
      <c r="AX624" s="12" t="s">
        <v>69</v>
      </c>
      <c r="AY624" s="146" t="s">
        <v>149</v>
      </c>
    </row>
    <row r="625" spans="2:65" s="13" customFormat="1" ht="10.199999999999999">
      <c r="B625" s="151"/>
      <c r="D625" s="145" t="s">
        <v>159</v>
      </c>
      <c r="E625" s="152" t="s">
        <v>19</v>
      </c>
      <c r="F625" s="153" t="s">
        <v>772</v>
      </c>
      <c r="H625" s="154">
        <v>15.488</v>
      </c>
      <c r="I625" s="155"/>
      <c r="L625" s="151"/>
      <c r="M625" s="156"/>
      <c r="T625" s="157"/>
      <c r="AT625" s="152" t="s">
        <v>159</v>
      </c>
      <c r="AU625" s="152" t="s">
        <v>78</v>
      </c>
      <c r="AV625" s="13" t="s">
        <v>78</v>
      </c>
      <c r="AW625" s="13" t="s">
        <v>31</v>
      </c>
      <c r="AX625" s="13" t="s">
        <v>69</v>
      </c>
      <c r="AY625" s="152" t="s">
        <v>149</v>
      </c>
    </row>
    <row r="626" spans="2:65" s="12" customFormat="1" ht="10.199999999999999">
      <c r="B626" s="144"/>
      <c r="D626" s="145" t="s">
        <v>159</v>
      </c>
      <c r="E626" s="146" t="s">
        <v>19</v>
      </c>
      <c r="F626" s="147" t="s">
        <v>416</v>
      </c>
      <c r="H626" s="146" t="s">
        <v>19</v>
      </c>
      <c r="I626" s="148"/>
      <c r="L626" s="144"/>
      <c r="M626" s="149"/>
      <c r="T626" s="150"/>
      <c r="AT626" s="146" t="s">
        <v>159</v>
      </c>
      <c r="AU626" s="146" t="s">
        <v>78</v>
      </c>
      <c r="AV626" s="12" t="s">
        <v>74</v>
      </c>
      <c r="AW626" s="12" t="s">
        <v>31</v>
      </c>
      <c r="AX626" s="12" t="s">
        <v>69</v>
      </c>
      <c r="AY626" s="146" t="s">
        <v>149</v>
      </c>
    </row>
    <row r="627" spans="2:65" s="13" customFormat="1" ht="10.199999999999999">
      <c r="B627" s="151"/>
      <c r="D627" s="145" t="s">
        <v>159</v>
      </c>
      <c r="E627" s="152" t="s">
        <v>19</v>
      </c>
      <c r="F627" s="153" t="s">
        <v>773</v>
      </c>
      <c r="H627" s="154">
        <v>4.5999999999999996</v>
      </c>
      <c r="I627" s="155"/>
      <c r="L627" s="151"/>
      <c r="M627" s="156"/>
      <c r="T627" s="157"/>
      <c r="AT627" s="152" t="s">
        <v>159</v>
      </c>
      <c r="AU627" s="152" t="s">
        <v>78</v>
      </c>
      <c r="AV627" s="13" t="s">
        <v>78</v>
      </c>
      <c r="AW627" s="13" t="s">
        <v>31</v>
      </c>
      <c r="AX627" s="13" t="s">
        <v>69</v>
      </c>
      <c r="AY627" s="152" t="s">
        <v>149</v>
      </c>
    </row>
    <row r="628" spans="2:65" s="14" customFormat="1" ht="10.199999999999999">
      <c r="B628" s="158"/>
      <c r="D628" s="145" t="s">
        <v>159</v>
      </c>
      <c r="E628" s="159" t="s">
        <v>19</v>
      </c>
      <c r="F628" s="160" t="s">
        <v>162</v>
      </c>
      <c r="H628" s="161">
        <v>20.088000000000001</v>
      </c>
      <c r="I628" s="162"/>
      <c r="L628" s="158"/>
      <c r="M628" s="163"/>
      <c r="T628" s="164"/>
      <c r="AT628" s="159" t="s">
        <v>159</v>
      </c>
      <c r="AU628" s="159" t="s">
        <v>78</v>
      </c>
      <c r="AV628" s="14" t="s">
        <v>84</v>
      </c>
      <c r="AW628" s="14" t="s">
        <v>31</v>
      </c>
      <c r="AX628" s="14" t="s">
        <v>74</v>
      </c>
      <c r="AY628" s="159" t="s">
        <v>149</v>
      </c>
    </row>
    <row r="629" spans="2:65" s="1" customFormat="1" ht="24.15" customHeight="1">
      <c r="B629" s="32"/>
      <c r="C629" s="165" t="s">
        <v>774</v>
      </c>
      <c r="D629" s="165" t="s">
        <v>318</v>
      </c>
      <c r="E629" s="166" t="s">
        <v>775</v>
      </c>
      <c r="F629" s="167" t="s">
        <v>776</v>
      </c>
      <c r="G629" s="168" t="s">
        <v>190</v>
      </c>
      <c r="H629" s="169">
        <v>22.097000000000001</v>
      </c>
      <c r="I629" s="170"/>
      <c r="J629" s="171">
        <f>ROUND(I629*H629,2)</f>
        <v>0</v>
      </c>
      <c r="K629" s="167" t="s">
        <v>155</v>
      </c>
      <c r="L629" s="172"/>
      <c r="M629" s="173" t="s">
        <v>19</v>
      </c>
      <c r="N629" s="174" t="s">
        <v>40</v>
      </c>
      <c r="P629" s="136">
        <f>O629*H629</f>
        <v>0</v>
      </c>
      <c r="Q629" s="136">
        <v>2.3999999999999998E-3</v>
      </c>
      <c r="R629" s="136">
        <f>Q629*H629</f>
        <v>5.3032799999999998E-2</v>
      </c>
      <c r="S629" s="136">
        <v>0</v>
      </c>
      <c r="T629" s="137">
        <f>S629*H629</f>
        <v>0</v>
      </c>
      <c r="AR629" s="138" t="s">
        <v>267</v>
      </c>
      <c r="AT629" s="138" t="s">
        <v>318</v>
      </c>
      <c r="AU629" s="138" t="s">
        <v>78</v>
      </c>
      <c r="AY629" s="17" t="s">
        <v>149</v>
      </c>
      <c r="BE629" s="139">
        <f>IF(N629="základní",J629,0)</f>
        <v>0</v>
      </c>
      <c r="BF629" s="139">
        <f>IF(N629="snížená",J629,0)</f>
        <v>0</v>
      </c>
      <c r="BG629" s="139">
        <f>IF(N629="zákl. přenesená",J629,0)</f>
        <v>0</v>
      </c>
      <c r="BH629" s="139">
        <f>IF(N629="sníž. přenesená",J629,0)</f>
        <v>0</v>
      </c>
      <c r="BI629" s="139">
        <f>IF(N629="nulová",J629,0)</f>
        <v>0</v>
      </c>
      <c r="BJ629" s="17" t="s">
        <v>74</v>
      </c>
      <c r="BK629" s="139">
        <f>ROUND(I629*H629,2)</f>
        <v>0</v>
      </c>
      <c r="BL629" s="17" t="s">
        <v>222</v>
      </c>
      <c r="BM629" s="138" t="s">
        <v>777</v>
      </c>
    </row>
    <row r="630" spans="2:65" s="13" customFormat="1" ht="10.199999999999999">
      <c r="B630" s="151"/>
      <c r="D630" s="145" t="s">
        <v>159</v>
      </c>
      <c r="E630" s="152" t="s">
        <v>19</v>
      </c>
      <c r="F630" s="153" t="s">
        <v>778</v>
      </c>
      <c r="H630" s="154">
        <v>22.097000000000001</v>
      </c>
      <c r="I630" s="155"/>
      <c r="L630" s="151"/>
      <c r="M630" s="156"/>
      <c r="T630" s="157"/>
      <c r="AT630" s="152" t="s">
        <v>159</v>
      </c>
      <c r="AU630" s="152" t="s">
        <v>78</v>
      </c>
      <c r="AV630" s="13" t="s">
        <v>78</v>
      </c>
      <c r="AW630" s="13" t="s">
        <v>31</v>
      </c>
      <c r="AX630" s="13" t="s">
        <v>69</v>
      </c>
      <c r="AY630" s="152" t="s">
        <v>149</v>
      </c>
    </row>
    <row r="631" spans="2:65" s="14" customFormat="1" ht="10.199999999999999">
      <c r="B631" s="158"/>
      <c r="D631" s="145" t="s">
        <v>159</v>
      </c>
      <c r="E631" s="159" t="s">
        <v>19</v>
      </c>
      <c r="F631" s="160" t="s">
        <v>162</v>
      </c>
      <c r="H631" s="161">
        <v>22.097000000000001</v>
      </c>
      <c r="I631" s="162"/>
      <c r="L631" s="158"/>
      <c r="M631" s="163"/>
      <c r="T631" s="164"/>
      <c r="AT631" s="159" t="s">
        <v>159</v>
      </c>
      <c r="AU631" s="159" t="s">
        <v>78</v>
      </c>
      <c r="AV631" s="14" t="s">
        <v>84</v>
      </c>
      <c r="AW631" s="14" t="s">
        <v>31</v>
      </c>
      <c r="AX631" s="14" t="s">
        <v>74</v>
      </c>
      <c r="AY631" s="159" t="s">
        <v>149</v>
      </c>
    </row>
    <row r="632" spans="2:65" s="1" customFormat="1" ht="44.25" customHeight="1">
      <c r="B632" s="32"/>
      <c r="C632" s="127" t="s">
        <v>513</v>
      </c>
      <c r="D632" s="176" t="s">
        <v>151</v>
      </c>
      <c r="E632" s="128" t="s">
        <v>779</v>
      </c>
      <c r="F632" s="129" t="s">
        <v>780</v>
      </c>
      <c r="G632" s="130" t="s">
        <v>190</v>
      </c>
      <c r="H632" s="131">
        <v>161.578</v>
      </c>
      <c r="I632" s="132"/>
      <c r="J632" s="133">
        <f>ROUND(I632*H632,2)</f>
        <v>0</v>
      </c>
      <c r="K632" s="129" t="s">
        <v>155</v>
      </c>
      <c r="L632" s="32"/>
      <c r="M632" s="134" t="s">
        <v>19</v>
      </c>
      <c r="N632" s="135" t="s">
        <v>40</v>
      </c>
      <c r="P632" s="136">
        <f>O632*H632</f>
        <v>0</v>
      </c>
      <c r="Q632" s="136">
        <v>6.0000000000000001E-3</v>
      </c>
      <c r="R632" s="136">
        <f>Q632*H632</f>
        <v>0.969468</v>
      </c>
      <c r="S632" s="136">
        <v>0</v>
      </c>
      <c r="T632" s="137">
        <f>S632*H632</f>
        <v>0</v>
      </c>
      <c r="AR632" s="138" t="s">
        <v>222</v>
      </c>
      <c r="AT632" s="138" t="s">
        <v>151</v>
      </c>
      <c r="AU632" s="138" t="s">
        <v>78</v>
      </c>
      <c r="AY632" s="17" t="s">
        <v>149</v>
      </c>
      <c r="BE632" s="139">
        <f>IF(N632="základní",J632,0)</f>
        <v>0</v>
      </c>
      <c r="BF632" s="139">
        <f>IF(N632="snížená",J632,0)</f>
        <v>0</v>
      </c>
      <c r="BG632" s="139">
        <f>IF(N632="zákl. přenesená",J632,0)</f>
        <v>0</v>
      </c>
      <c r="BH632" s="139">
        <f>IF(N632="sníž. přenesená",J632,0)</f>
        <v>0</v>
      </c>
      <c r="BI632" s="139">
        <f>IF(N632="nulová",J632,0)</f>
        <v>0</v>
      </c>
      <c r="BJ632" s="17" t="s">
        <v>74</v>
      </c>
      <c r="BK632" s="139">
        <f>ROUND(I632*H632,2)</f>
        <v>0</v>
      </c>
      <c r="BL632" s="17" t="s">
        <v>222</v>
      </c>
      <c r="BM632" s="138" t="s">
        <v>781</v>
      </c>
    </row>
    <row r="633" spans="2:65" s="1" customFormat="1" ht="10.199999999999999">
      <c r="B633" s="32"/>
      <c r="D633" s="140" t="s">
        <v>157</v>
      </c>
      <c r="F633" s="141" t="s">
        <v>782</v>
      </c>
      <c r="I633" s="142"/>
      <c r="L633" s="32"/>
      <c r="M633" s="143"/>
      <c r="T633" s="53"/>
      <c r="AT633" s="17" t="s">
        <v>157</v>
      </c>
      <c r="AU633" s="17" t="s">
        <v>78</v>
      </c>
    </row>
    <row r="634" spans="2:65" s="12" customFormat="1" ht="10.199999999999999">
      <c r="B634" s="144"/>
      <c r="D634" s="145" t="s">
        <v>159</v>
      </c>
      <c r="E634" s="146" t="s">
        <v>19</v>
      </c>
      <c r="F634" s="147" t="s">
        <v>783</v>
      </c>
      <c r="H634" s="146" t="s">
        <v>19</v>
      </c>
      <c r="I634" s="148"/>
      <c r="L634" s="144"/>
      <c r="M634" s="149"/>
      <c r="T634" s="150"/>
      <c r="AT634" s="146" t="s">
        <v>159</v>
      </c>
      <c r="AU634" s="146" t="s">
        <v>78</v>
      </c>
      <c r="AV634" s="12" t="s">
        <v>74</v>
      </c>
      <c r="AW634" s="12" t="s">
        <v>31</v>
      </c>
      <c r="AX634" s="12" t="s">
        <v>69</v>
      </c>
      <c r="AY634" s="146" t="s">
        <v>149</v>
      </c>
    </row>
    <row r="635" spans="2:65" s="13" customFormat="1" ht="20.399999999999999">
      <c r="B635" s="151"/>
      <c r="D635" s="145" t="s">
        <v>159</v>
      </c>
      <c r="E635" s="152" t="s">
        <v>19</v>
      </c>
      <c r="F635" s="153" t="s">
        <v>784</v>
      </c>
      <c r="H635" s="154">
        <v>231.363</v>
      </c>
      <c r="I635" s="155"/>
      <c r="L635" s="151"/>
      <c r="M635" s="156"/>
      <c r="T635" s="157"/>
      <c r="AT635" s="152" t="s">
        <v>159</v>
      </c>
      <c r="AU635" s="152" t="s">
        <v>78</v>
      </c>
      <c r="AV635" s="13" t="s">
        <v>78</v>
      </c>
      <c r="AW635" s="13" t="s">
        <v>31</v>
      </c>
      <c r="AX635" s="13" t="s">
        <v>69</v>
      </c>
      <c r="AY635" s="152" t="s">
        <v>149</v>
      </c>
    </row>
    <row r="636" spans="2:65" s="12" customFormat="1" ht="10.199999999999999">
      <c r="B636" s="144"/>
      <c r="D636" s="145" t="s">
        <v>159</v>
      </c>
      <c r="E636" s="146" t="s">
        <v>19</v>
      </c>
      <c r="F636" s="147" t="s">
        <v>309</v>
      </c>
      <c r="H636" s="146" t="s">
        <v>19</v>
      </c>
      <c r="I636" s="148"/>
      <c r="L636" s="144"/>
      <c r="M636" s="149"/>
      <c r="T636" s="150"/>
      <c r="AT636" s="146" t="s">
        <v>159</v>
      </c>
      <c r="AU636" s="146" t="s">
        <v>78</v>
      </c>
      <c r="AV636" s="12" t="s">
        <v>74</v>
      </c>
      <c r="AW636" s="12" t="s">
        <v>31</v>
      </c>
      <c r="AX636" s="12" t="s">
        <v>69</v>
      </c>
      <c r="AY636" s="146" t="s">
        <v>149</v>
      </c>
    </row>
    <row r="637" spans="2:65" s="13" customFormat="1" ht="10.199999999999999">
      <c r="B637" s="151"/>
      <c r="D637" s="145" t="s">
        <v>159</v>
      </c>
      <c r="E637" s="152" t="s">
        <v>19</v>
      </c>
      <c r="F637" s="153" t="s">
        <v>310</v>
      </c>
      <c r="H637" s="154">
        <v>-6</v>
      </c>
      <c r="I637" s="155"/>
      <c r="L637" s="151"/>
      <c r="M637" s="156"/>
      <c r="T637" s="157"/>
      <c r="AT637" s="152" t="s">
        <v>159</v>
      </c>
      <c r="AU637" s="152" t="s">
        <v>78</v>
      </c>
      <c r="AV637" s="13" t="s">
        <v>78</v>
      </c>
      <c r="AW637" s="13" t="s">
        <v>31</v>
      </c>
      <c r="AX637" s="13" t="s">
        <v>69</v>
      </c>
      <c r="AY637" s="152" t="s">
        <v>149</v>
      </c>
    </row>
    <row r="638" spans="2:65" s="13" customFormat="1" ht="10.199999999999999">
      <c r="B638" s="151"/>
      <c r="D638" s="145" t="s">
        <v>159</v>
      </c>
      <c r="E638" s="152" t="s">
        <v>19</v>
      </c>
      <c r="F638" s="153" t="s">
        <v>311</v>
      </c>
      <c r="H638" s="154">
        <v>-16.440000000000001</v>
      </c>
      <c r="I638" s="155"/>
      <c r="L638" s="151"/>
      <c r="M638" s="156"/>
      <c r="T638" s="157"/>
      <c r="AT638" s="152" t="s">
        <v>159</v>
      </c>
      <c r="AU638" s="152" t="s">
        <v>78</v>
      </c>
      <c r="AV638" s="13" t="s">
        <v>78</v>
      </c>
      <c r="AW638" s="13" t="s">
        <v>31</v>
      </c>
      <c r="AX638" s="13" t="s">
        <v>69</v>
      </c>
      <c r="AY638" s="152" t="s">
        <v>149</v>
      </c>
    </row>
    <row r="639" spans="2:65" s="13" customFormat="1" ht="10.199999999999999">
      <c r="B639" s="151"/>
      <c r="D639" s="145" t="s">
        <v>159</v>
      </c>
      <c r="E639" s="152" t="s">
        <v>19</v>
      </c>
      <c r="F639" s="153" t="s">
        <v>312</v>
      </c>
      <c r="H639" s="154">
        <v>-2.3540000000000001</v>
      </c>
      <c r="I639" s="155"/>
      <c r="L639" s="151"/>
      <c r="M639" s="156"/>
      <c r="T639" s="157"/>
      <c r="AT639" s="152" t="s">
        <v>159</v>
      </c>
      <c r="AU639" s="152" t="s">
        <v>78</v>
      </c>
      <c r="AV639" s="13" t="s">
        <v>78</v>
      </c>
      <c r="AW639" s="13" t="s">
        <v>31</v>
      </c>
      <c r="AX639" s="13" t="s">
        <v>69</v>
      </c>
      <c r="AY639" s="152" t="s">
        <v>149</v>
      </c>
    </row>
    <row r="640" spans="2:65" s="13" customFormat="1" ht="10.199999999999999">
      <c r="B640" s="151"/>
      <c r="D640" s="145" t="s">
        <v>159</v>
      </c>
      <c r="E640" s="152" t="s">
        <v>19</v>
      </c>
      <c r="F640" s="153" t="s">
        <v>313</v>
      </c>
      <c r="H640" s="154">
        <v>-2.4300000000000002</v>
      </c>
      <c r="I640" s="155"/>
      <c r="L640" s="151"/>
      <c r="M640" s="156"/>
      <c r="T640" s="157"/>
      <c r="AT640" s="152" t="s">
        <v>159</v>
      </c>
      <c r="AU640" s="152" t="s">
        <v>78</v>
      </c>
      <c r="AV640" s="13" t="s">
        <v>78</v>
      </c>
      <c r="AW640" s="13" t="s">
        <v>31</v>
      </c>
      <c r="AX640" s="13" t="s">
        <v>69</v>
      </c>
      <c r="AY640" s="152" t="s">
        <v>149</v>
      </c>
    </row>
    <row r="641" spans="2:65" s="13" customFormat="1" ht="10.199999999999999">
      <c r="B641" s="151"/>
      <c r="D641" s="145" t="s">
        <v>159</v>
      </c>
      <c r="E641" s="152" t="s">
        <v>19</v>
      </c>
      <c r="F641" s="153" t="s">
        <v>314</v>
      </c>
      <c r="H641" s="154">
        <v>-8.9879999999999995</v>
      </c>
      <c r="I641" s="155"/>
      <c r="L641" s="151"/>
      <c r="M641" s="156"/>
      <c r="T641" s="157"/>
      <c r="AT641" s="152" t="s">
        <v>159</v>
      </c>
      <c r="AU641" s="152" t="s">
        <v>78</v>
      </c>
      <c r="AV641" s="13" t="s">
        <v>78</v>
      </c>
      <c r="AW641" s="13" t="s">
        <v>31</v>
      </c>
      <c r="AX641" s="13" t="s">
        <v>69</v>
      </c>
      <c r="AY641" s="152" t="s">
        <v>149</v>
      </c>
    </row>
    <row r="642" spans="2:65" s="13" customFormat="1" ht="10.199999999999999">
      <c r="B642" s="151"/>
      <c r="D642" s="145" t="s">
        <v>159</v>
      </c>
      <c r="E642" s="152" t="s">
        <v>19</v>
      </c>
      <c r="F642" s="153" t="s">
        <v>315</v>
      </c>
      <c r="H642" s="154">
        <v>-31.646999999999998</v>
      </c>
      <c r="I642" s="155"/>
      <c r="L642" s="151"/>
      <c r="M642" s="156"/>
      <c r="T642" s="157"/>
      <c r="AT642" s="152" t="s">
        <v>159</v>
      </c>
      <c r="AU642" s="152" t="s">
        <v>78</v>
      </c>
      <c r="AV642" s="13" t="s">
        <v>78</v>
      </c>
      <c r="AW642" s="13" t="s">
        <v>31</v>
      </c>
      <c r="AX642" s="13" t="s">
        <v>69</v>
      </c>
      <c r="AY642" s="152" t="s">
        <v>149</v>
      </c>
    </row>
    <row r="643" spans="2:65" s="13" customFormat="1" ht="10.199999999999999">
      <c r="B643" s="151"/>
      <c r="D643" s="145" t="s">
        <v>159</v>
      </c>
      <c r="E643" s="152" t="s">
        <v>19</v>
      </c>
      <c r="F643" s="153" t="s">
        <v>317</v>
      </c>
      <c r="H643" s="154">
        <v>-1.9259999999999999</v>
      </c>
      <c r="I643" s="155"/>
      <c r="L643" s="151"/>
      <c r="M643" s="156"/>
      <c r="T643" s="157"/>
      <c r="AT643" s="152" t="s">
        <v>159</v>
      </c>
      <c r="AU643" s="152" t="s">
        <v>78</v>
      </c>
      <c r="AV643" s="13" t="s">
        <v>78</v>
      </c>
      <c r="AW643" s="13" t="s">
        <v>31</v>
      </c>
      <c r="AX643" s="13" t="s">
        <v>69</v>
      </c>
      <c r="AY643" s="152" t="s">
        <v>149</v>
      </c>
    </row>
    <row r="644" spans="2:65" s="14" customFormat="1" ht="10.199999999999999">
      <c r="B644" s="158"/>
      <c r="D644" s="145" t="s">
        <v>159</v>
      </c>
      <c r="E644" s="159" t="s">
        <v>19</v>
      </c>
      <c r="F644" s="160" t="s">
        <v>162</v>
      </c>
      <c r="H644" s="161">
        <v>161.578</v>
      </c>
      <c r="I644" s="162"/>
      <c r="L644" s="158"/>
      <c r="M644" s="163"/>
      <c r="T644" s="164"/>
      <c r="AT644" s="159" t="s">
        <v>159</v>
      </c>
      <c r="AU644" s="159" t="s">
        <v>78</v>
      </c>
      <c r="AV644" s="14" t="s">
        <v>84</v>
      </c>
      <c r="AW644" s="14" t="s">
        <v>31</v>
      </c>
      <c r="AX644" s="14" t="s">
        <v>74</v>
      </c>
      <c r="AY644" s="159" t="s">
        <v>149</v>
      </c>
    </row>
    <row r="645" spans="2:65" s="1" customFormat="1" ht="24.15" customHeight="1">
      <c r="B645" s="32"/>
      <c r="C645" s="165" t="s">
        <v>785</v>
      </c>
      <c r="D645" s="177" t="s">
        <v>318</v>
      </c>
      <c r="E645" s="166" t="s">
        <v>786</v>
      </c>
      <c r="F645" s="167" t="s">
        <v>787</v>
      </c>
      <c r="G645" s="168" t="s">
        <v>190</v>
      </c>
      <c r="H645" s="169">
        <v>186.62299999999999</v>
      </c>
      <c r="I645" s="170"/>
      <c r="J645" s="171">
        <f>ROUND(I645*H645,2)</f>
        <v>0</v>
      </c>
      <c r="K645" s="167" t="s">
        <v>155</v>
      </c>
      <c r="L645" s="172"/>
      <c r="M645" s="173" t="s">
        <v>19</v>
      </c>
      <c r="N645" s="174" t="s">
        <v>40</v>
      </c>
      <c r="P645" s="136">
        <f>O645*H645</f>
        <v>0</v>
      </c>
      <c r="Q645" s="136">
        <v>1.4E-3</v>
      </c>
      <c r="R645" s="136">
        <f>Q645*H645</f>
        <v>0.26127220000000001</v>
      </c>
      <c r="S645" s="136">
        <v>0</v>
      </c>
      <c r="T645" s="137">
        <f>S645*H645</f>
        <v>0</v>
      </c>
      <c r="AR645" s="138" t="s">
        <v>267</v>
      </c>
      <c r="AT645" s="138" t="s">
        <v>318</v>
      </c>
      <c r="AU645" s="138" t="s">
        <v>78</v>
      </c>
      <c r="AY645" s="17" t="s">
        <v>149</v>
      </c>
      <c r="BE645" s="139">
        <f>IF(N645="základní",J645,0)</f>
        <v>0</v>
      </c>
      <c r="BF645" s="139">
        <f>IF(N645="snížená",J645,0)</f>
        <v>0</v>
      </c>
      <c r="BG645" s="139">
        <f>IF(N645="zákl. přenesená",J645,0)</f>
        <v>0</v>
      </c>
      <c r="BH645" s="139">
        <f>IF(N645="sníž. přenesená",J645,0)</f>
        <v>0</v>
      </c>
      <c r="BI645" s="139">
        <f>IF(N645="nulová",J645,0)</f>
        <v>0</v>
      </c>
      <c r="BJ645" s="17" t="s">
        <v>74</v>
      </c>
      <c r="BK645" s="139">
        <f>ROUND(I645*H645,2)</f>
        <v>0</v>
      </c>
      <c r="BL645" s="17" t="s">
        <v>222</v>
      </c>
      <c r="BM645" s="138" t="s">
        <v>788</v>
      </c>
    </row>
    <row r="646" spans="2:65" s="12" customFormat="1" ht="10.199999999999999">
      <c r="B646" s="144"/>
      <c r="D646" s="145" t="s">
        <v>159</v>
      </c>
      <c r="E646" s="146" t="s">
        <v>19</v>
      </c>
      <c r="F646" s="147" t="s">
        <v>322</v>
      </c>
      <c r="H646" s="146" t="s">
        <v>19</v>
      </c>
      <c r="I646" s="148"/>
      <c r="L646" s="144"/>
      <c r="M646" s="149"/>
      <c r="T646" s="150"/>
      <c r="AT646" s="146" t="s">
        <v>159</v>
      </c>
      <c r="AU646" s="146" t="s">
        <v>78</v>
      </c>
      <c r="AV646" s="12" t="s">
        <v>74</v>
      </c>
      <c r="AW646" s="12" t="s">
        <v>31</v>
      </c>
      <c r="AX646" s="12" t="s">
        <v>69</v>
      </c>
      <c r="AY646" s="146" t="s">
        <v>149</v>
      </c>
    </row>
    <row r="647" spans="2:65" s="13" customFormat="1" ht="10.199999999999999">
      <c r="B647" s="151"/>
      <c r="D647" s="145" t="s">
        <v>159</v>
      </c>
      <c r="E647" s="152" t="s">
        <v>19</v>
      </c>
      <c r="F647" s="153" t="s">
        <v>789</v>
      </c>
      <c r="H647" s="154">
        <v>177.73599999999999</v>
      </c>
      <c r="I647" s="155"/>
      <c r="L647" s="151"/>
      <c r="M647" s="156"/>
      <c r="T647" s="157"/>
      <c r="AT647" s="152" t="s">
        <v>159</v>
      </c>
      <c r="AU647" s="152" t="s">
        <v>78</v>
      </c>
      <c r="AV647" s="13" t="s">
        <v>78</v>
      </c>
      <c r="AW647" s="13" t="s">
        <v>31</v>
      </c>
      <c r="AX647" s="13" t="s">
        <v>69</v>
      </c>
      <c r="AY647" s="152" t="s">
        <v>149</v>
      </c>
    </row>
    <row r="648" spans="2:65" s="14" customFormat="1" ht="10.199999999999999">
      <c r="B648" s="158"/>
      <c r="D648" s="145" t="s">
        <v>159</v>
      </c>
      <c r="E648" s="159" t="s">
        <v>19</v>
      </c>
      <c r="F648" s="160" t="s">
        <v>162</v>
      </c>
      <c r="H648" s="161">
        <v>177.73599999999999</v>
      </c>
      <c r="I648" s="162"/>
      <c r="L648" s="158"/>
      <c r="M648" s="163"/>
      <c r="T648" s="164"/>
      <c r="AT648" s="159" t="s">
        <v>159</v>
      </c>
      <c r="AU648" s="159" t="s">
        <v>78</v>
      </c>
      <c r="AV648" s="14" t="s">
        <v>84</v>
      </c>
      <c r="AW648" s="14" t="s">
        <v>31</v>
      </c>
      <c r="AX648" s="14" t="s">
        <v>69</v>
      </c>
      <c r="AY648" s="159" t="s">
        <v>149</v>
      </c>
    </row>
    <row r="649" spans="2:65" s="13" customFormat="1" ht="10.199999999999999">
      <c r="B649" s="151"/>
      <c r="D649" s="145" t="s">
        <v>159</v>
      </c>
      <c r="E649" s="152" t="s">
        <v>19</v>
      </c>
      <c r="F649" s="153" t="s">
        <v>790</v>
      </c>
      <c r="H649" s="154">
        <v>186.62299999999999</v>
      </c>
      <c r="I649" s="155"/>
      <c r="L649" s="151"/>
      <c r="M649" s="156"/>
      <c r="T649" s="157"/>
      <c r="AT649" s="152" t="s">
        <v>159</v>
      </c>
      <c r="AU649" s="152" t="s">
        <v>78</v>
      </c>
      <c r="AV649" s="13" t="s">
        <v>78</v>
      </c>
      <c r="AW649" s="13" t="s">
        <v>31</v>
      </c>
      <c r="AX649" s="13" t="s">
        <v>69</v>
      </c>
      <c r="AY649" s="152" t="s">
        <v>149</v>
      </c>
    </row>
    <row r="650" spans="2:65" s="14" customFormat="1" ht="10.199999999999999">
      <c r="B650" s="158"/>
      <c r="D650" s="145" t="s">
        <v>159</v>
      </c>
      <c r="E650" s="159" t="s">
        <v>19</v>
      </c>
      <c r="F650" s="160" t="s">
        <v>162</v>
      </c>
      <c r="H650" s="161">
        <v>186.62299999999999</v>
      </c>
      <c r="I650" s="162"/>
      <c r="L650" s="158"/>
      <c r="M650" s="163"/>
      <c r="T650" s="164"/>
      <c r="AT650" s="159" t="s">
        <v>159</v>
      </c>
      <c r="AU650" s="159" t="s">
        <v>78</v>
      </c>
      <c r="AV650" s="14" t="s">
        <v>84</v>
      </c>
      <c r="AW650" s="14" t="s">
        <v>31</v>
      </c>
      <c r="AX650" s="14" t="s">
        <v>74</v>
      </c>
      <c r="AY650" s="159" t="s">
        <v>149</v>
      </c>
    </row>
    <row r="651" spans="2:65" s="1" customFormat="1" ht="44.25" customHeight="1">
      <c r="B651" s="32"/>
      <c r="C651" s="127" t="s">
        <v>520</v>
      </c>
      <c r="D651" s="176" t="s">
        <v>151</v>
      </c>
      <c r="E651" s="128" t="s">
        <v>779</v>
      </c>
      <c r="F651" s="129" t="s">
        <v>780</v>
      </c>
      <c r="G651" s="130" t="s">
        <v>190</v>
      </c>
      <c r="H651" s="131">
        <v>38.356000000000002</v>
      </c>
      <c r="I651" s="132"/>
      <c r="J651" s="133">
        <f>ROUND(I651*H651,2)</f>
        <v>0</v>
      </c>
      <c r="K651" s="129" t="s">
        <v>155</v>
      </c>
      <c r="L651" s="32"/>
      <c r="M651" s="134" t="s">
        <v>19</v>
      </c>
      <c r="N651" s="135" t="s">
        <v>40</v>
      </c>
      <c r="P651" s="136">
        <f>O651*H651</f>
        <v>0</v>
      </c>
      <c r="Q651" s="136">
        <v>6.0000000000000001E-3</v>
      </c>
      <c r="R651" s="136">
        <f>Q651*H651</f>
        <v>0.23013600000000001</v>
      </c>
      <c r="S651" s="136">
        <v>0</v>
      </c>
      <c r="T651" s="137">
        <f>S651*H651</f>
        <v>0</v>
      </c>
      <c r="AR651" s="138" t="s">
        <v>222</v>
      </c>
      <c r="AT651" s="138" t="s">
        <v>151</v>
      </c>
      <c r="AU651" s="138" t="s">
        <v>78</v>
      </c>
      <c r="AY651" s="17" t="s">
        <v>149</v>
      </c>
      <c r="BE651" s="139">
        <f>IF(N651="základní",J651,0)</f>
        <v>0</v>
      </c>
      <c r="BF651" s="139">
        <f>IF(N651="snížená",J651,0)</f>
        <v>0</v>
      </c>
      <c r="BG651" s="139">
        <f>IF(N651="zákl. přenesená",J651,0)</f>
        <v>0</v>
      </c>
      <c r="BH651" s="139">
        <f>IF(N651="sníž. přenesená",J651,0)</f>
        <v>0</v>
      </c>
      <c r="BI651" s="139">
        <f>IF(N651="nulová",J651,0)</f>
        <v>0</v>
      </c>
      <c r="BJ651" s="17" t="s">
        <v>74</v>
      </c>
      <c r="BK651" s="139">
        <f>ROUND(I651*H651,2)</f>
        <v>0</v>
      </c>
      <c r="BL651" s="17" t="s">
        <v>222</v>
      </c>
      <c r="BM651" s="138" t="s">
        <v>791</v>
      </c>
    </row>
    <row r="652" spans="2:65" s="1" customFormat="1" ht="10.199999999999999">
      <c r="B652" s="32"/>
      <c r="D652" s="140" t="s">
        <v>157</v>
      </c>
      <c r="F652" s="141" t="s">
        <v>782</v>
      </c>
      <c r="I652" s="142"/>
      <c r="L652" s="32"/>
      <c r="M652" s="143"/>
      <c r="T652" s="53"/>
      <c r="AT652" s="17" t="s">
        <v>157</v>
      </c>
      <c r="AU652" s="17" t="s">
        <v>78</v>
      </c>
    </row>
    <row r="653" spans="2:65" s="12" customFormat="1" ht="10.199999999999999">
      <c r="B653" s="144"/>
      <c r="D653" s="145" t="s">
        <v>159</v>
      </c>
      <c r="E653" s="146" t="s">
        <v>19</v>
      </c>
      <c r="F653" s="147" t="s">
        <v>792</v>
      </c>
      <c r="H653" s="146" t="s">
        <v>19</v>
      </c>
      <c r="I653" s="148"/>
      <c r="L653" s="144"/>
      <c r="M653" s="149"/>
      <c r="T653" s="150"/>
      <c r="AT653" s="146" t="s">
        <v>159</v>
      </c>
      <c r="AU653" s="146" t="s">
        <v>78</v>
      </c>
      <c r="AV653" s="12" t="s">
        <v>74</v>
      </c>
      <c r="AW653" s="12" t="s">
        <v>31</v>
      </c>
      <c r="AX653" s="12" t="s">
        <v>69</v>
      </c>
      <c r="AY653" s="146" t="s">
        <v>149</v>
      </c>
    </row>
    <row r="654" spans="2:65" s="13" customFormat="1" ht="10.199999999999999">
      <c r="B654" s="151"/>
      <c r="D654" s="145" t="s">
        <v>159</v>
      </c>
      <c r="E654" s="152" t="s">
        <v>19</v>
      </c>
      <c r="F654" s="153" t="s">
        <v>793</v>
      </c>
      <c r="H654" s="154">
        <v>38.356000000000002</v>
      </c>
      <c r="I654" s="155"/>
      <c r="L654" s="151"/>
      <c r="M654" s="156"/>
      <c r="T654" s="157"/>
      <c r="AT654" s="152" t="s">
        <v>159</v>
      </c>
      <c r="AU654" s="152" t="s">
        <v>78</v>
      </c>
      <c r="AV654" s="13" t="s">
        <v>78</v>
      </c>
      <c r="AW654" s="13" t="s">
        <v>31</v>
      </c>
      <c r="AX654" s="13" t="s">
        <v>69</v>
      </c>
      <c r="AY654" s="152" t="s">
        <v>149</v>
      </c>
    </row>
    <row r="655" spans="2:65" s="14" customFormat="1" ht="10.199999999999999">
      <c r="B655" s="158"/>
      <c r="D655" s="145" t="s">
        <v>159</v>
      </c>
      <c r="E655" s="159" t="s">
        <v>19</v>
      </c>
      <c r="F655" s="160" t="s">
        <v>162</v>
      </c>
      <c r="H655" s="161">
        <v>38.356000000000002</v>
      </c>
      <c r="I655" s="162"/>
      <c r="L655" s="158"/>
      <c r="M655" s="163"/>
      <c r="T655" s="164"/>
      <c r="AT655" s="159" t="s">
        <v>159</v>
      </c>
      <c r="AU655" s="159" t="s">
        <v>78</v>
      </c>
      <c r="AV655" s="14" t="s">
        <v>84</v>
      </c>
      <c r="AW655" s="14" t="s">
        <v>31</v>
      </c>
      <c r="AX655" s="14" t="s">
        <v>74</v>
      </c>
      <c r="AY655" s="159" t="s">
        <v>149</v>
      </c>
    </row>
    <row r="656" spans="2:65" s="1" customFormat="1" ht="16.5" customHeight="1">
      <c r="B656" s="32"/>
      <c r="C656" s="165" t="s">
        <v>794</v>
      </c>
      <c r="D656" s="177" t="s">
        <v>318</v>
      </c>
      <c r="E656" s="166" t="s">
        <v>795</v>
      </c>
      <c r="F656" s="167" t="s">
        <v>796</v>
      </c>
      <c r="G656" s="168" t="s">
        <v>190</v>
      </c>
      <c r="H656" s="169">
        <v>42.192</v>
      </c>
      <c r="I656" s="170"/>
      <c r="J656" s="171">
        <f>ROUND(I656*H656,2)</f>
        <v>0</v>
      </c>
      <c r="K656" s="167" t="s">
        <v>155</v>
      </c>
      <c r="L656" s="172"/>
      <c r="M656" s="173" t="s">
        <v>19</v>
      </c>
      <c r="N656" s="174" t="s">
        <v>40</v>
      </c>
      <c r="P656" s="136">
        <f>O656*H656</f>
        <v>0</v>
      </c>
      <c r="Q656" s="136">
        <v>1.3799999999999999E-3</v>
      </c>
      <c r="R656" s="136">
        <f>Q656*H656</f>
        <v>5.8224959999999999E-2</v>
      </c>
      <c r="S656" s="136">
        <v>0</v>
      </c>
      <c r="T656" s="137">
        <f>S656*H656</f>
        <v>0</v>
      </c>
      <c r="AR656" s="138" t="s">
        <v>267</v>
      </c>
      <c r="AT656" s="138" t="s">
        <v>318</v>
      </c>
      <c r="AU656" s="138" t="s">
        <v>78</v>
      </c>
      <c r="AY656" s="17" t="s">
        <v>149</v>
      </c>
      <c r="BE656" s="139">
        <f>IF(N656="základní",J656,0)</f>
        <v>0</v>
      </c>
      <c r="BF656" s="139">
        <f>IF(N656="snížená",J656,0)</f>
        <v>0</v>
      </c>
      <c r="BG656" s="139">
        <f>IF(N656="zákl. přenesená",J656,0)</f>
        <v>0</v>
      </c>
      <c r="BH656" s="139">
        <f>IF(N656="sníž. přenesená",J656,0)</f>
        <v>0</v>
      </c>
      <c r="BI656" s="139">
        <f>IF(N656="nulová",J656,0)</f>
        <v>0</v>
      </c>
      <c r="BJ656" s="17" t="s">
        <v>74</v>
      </c>
      <c r="BK656" s="139">
        <f>ROUND(I656*H656,2)</f>
        <v>0</v>
      </c>
      <c r="BL656" s="17" t="s">
        <v>222</v>
      </c>
      <c r="BM656" s="138" t="s">
        <v>797</v>
      </c>
    </row>
    <row r="657" spans="2:65" s="12" customFormat="1" ht="10.199999999999999">
      <c r="B657" s="144"/>
      <c r="D657" s="145" t="s">
        <v>159</v>
      </c>
      <c r="E657" s="146" t="s">
        <v>19</v>
      </c>
      <c r="F657" s="147" t="s">
        <v>661</v>
      </c>
      <c r="H657" s="146" t="s">
        <v>19</v>
      </c>
      <c r="I657" s="148"/>
      <c r="L657" s="144"/>
      <c r="M657" s="149"/>
      <c r="T657" s="150"/>
      <c r="AT657" s="146" t="s">
        <v>159</v>
      </c>
      <c r="AU657" s="146" t="s">
        <v>78</v>
      </c>
      <c r="AV657" s="12" t="s">
        <v>74</v>
      </c>
      <c r="AW657" s="12" t="s">
        <v>31</v>
      </c>
      <c r="AX657" s="12" t="s">
        <v>69</v>
      </c>
      <c r="AY657" s="146" t="s">
        <v>149</v>
      </c>
    </row>
    <row r="658" spans="2:65" s="13" customFormat="1" ht="10.199999999999999">
      <c r="B658" s="151"/>
      <c r="D658" s="145" t="s">
        <v>159</v>
      </c>
      <c r="E658" s="152" t="s">
        <v>19</v>
      </c>
      <c r="F658" s="153" t="s">
        <v>798</v>
      </c>
      <c r="H658" s="154">
        <v>42.192</v>
      </c>
      <c r="I658" s="155"/>
      <c r="L658" s="151"/>
      <c r="M658" s="156"/>
      <c r="T658" s="157"/>
      <c r="AT658" s="152" t="s">
        <v>159</v>
      </c>
      <c r="AU658" s="152" t="s">
        <v>78</v>
      </c>
      <c r="AV658" s="13" t="s">
        <v>78</v>
      </c>
      <c r="AW658" s="13" t="s">
        <v>31</v>
      </c>
      <c r="AX658" s="13" t="s">
        <v>69</v>
      </c>
      <c r="AY658" s="152" t="s">
        <v>149</v>
      </c>
    </row>
    <row r="659" spans="2:65" s="14" customFormat="1" ht="10.199999999999999">
      <c r="B659" s="158"/>
      <c r="D659" s="145" t="s">
        <v>159</v>
      </c>
      <c r="E659" s="159" t="s">
        <v>19</v>
      </c>
      <c r="F659" s="160" t="s">
        <v>162</v>
      </c>
      <c r="H659" s="161">
        <v>42.192</v>
      </c>
      <c r="I659" s="162"/>
      <c r="L659" s="158"/>
      <c r="M659" s="163"/>
      <c r="T659" s="164"/>
      <c r="AT659" s="159" t="s">
        <v>159</v>
      </c>
      <c r="AU659" s="159" t="s">
        <v>78</v>
      </c>
      <c r="AV659" s="14" t="s">
        <v>84</v>
      </c>
      <c r="AW659" s="14" t="s">
        <v>31</v>
      </c>
      <c r="AX659" s="14" t="s">
        <v>74</v>
      </c>
      <c r="AY659" s="159" t="s">
        <v>149</v>
      </c>
    </row>
    <row r="660" spans="2:65" s="1" customFormat="1" ht="44.25" customHeight="1">
      <c r="B660" s="32"/>
      <c r="C660" s="127" t="s">
        <v>524</v>
      </c>
      <c r="D660" s="176" t="s">
        <v>151</v>
      </c>
      <c r="E660" s="128" t="s">
        <v>799</v>
      </c>
      <c r="F660" s="129" t="s">
        <v>800</v>
      </c>
      <c r="G660" s="130" t="s">
        <v>190</v>
      </c>
      <c r="H660" s="131">
        <v>653.20600000000002</v>
      </c>
      <c r="I660" s="132"/>
      <c r="J660" s="133">
        <f>ROUND(I660*H660,2)</f>
        <v>0</v>
      </c>
      <c r="K660" s="129" t="s">
        <v>155</v>
      </c>
      <c r="L660" s="32"/>
      <c r="M660" s="134" t="s">
        <v>19</v>
      </c>
      <c r="N660" s="135" t="s">
        <v>40</v>
      </c>
      <c r="P660" s="136">
        <f>O660*H660</f>
        <v>0</v>
      </c>
      <c r="Q660" s="136">
        <v>1.16E-3</v>
      </c>
      <c r="R660" s="136">
        <f>Q660*H660</f>
        <v>0.75771896000000005</v>
      </c>
      <c r="S660" s="136">
        <v>0</v>
      </c>
      <c r="T660" s="137">
        <f>S660*H660</f>
        <v>0</v>
      </c>
      <c r="AR660" s="138" t="s">
        <v>222</v>
      </c>
      <c r="AT660" s="138" t="s">
        <v>151</v>
      </c>
      <c r="AU660" s="138" t="s">
        <v>78</v>
      </c>
      <c r="AY660" s="17" t="s">
        <v>149</v>
      </c>
      <c r="BE660" s="139">
        <f>IF(N660="základní",J660,0)</f>
        <v>0</v>
      </c>
      <c r="BF660" s="139">
        <f>IF(N660="snížená",J660,0)</f>
        <v>0</v>
      </c>
      <c r="BG660" s="139">
        <f>IF(N660="zákl. přenesená",J660,0)</f>
        <v>0</v>
      </c>
      <c r="BH660" s="139">
        <f>IF(N660="sníž. přenesená",J660,0)</f>
        <v>0</v>
      </c>
      <c r="BI660" s="139">
        <f>IF(N660="nulová",J660,0)</f>
        <v>0</v>
      </c>
      <c r="BJ660" s="17" t="s">
        <v>74</v>
      </c>
      <c r="BK660" s="139">
        <f>ROUND(I660*H660,2)</f>
        <v>0</v>
      </c>
      <c r="BL660" s="17" t="s">
        <v>222</v>
      </c>
      <c r="BM660" s="138" t="s">
        <v>801</v>
      </c>
    </row>
    <row r="661" spans="2:65" s="1" customFormat="1" ht="10.199999999999999">
      <c r="B661" s="32"/>
      <c r="D661" s="140" t="s">
        <v>157</v>
      </c>
      <c r="F661" s="141" t="s">
        <v>802</v>
      </c>
      <c r="I661" s="142"/>
      <c r="L661" s="32"/>
      <c r="M661" s="143"/>
      <c r="T661" s="53"/>
      <c r="AT661" s="17" t="s">
        <v>157</v>
      </c>
      <c r="AU661" s="17" t="s">
        <v>78</v>
      </c>
    </row>
    <row r="662" spans="2:65" s="12" customFormat="1" ht="10.199999999999999">
      <c r="B662" s="144"/>
      <c r="D662" s="145" t="s">
        <v>159</v>
      </c>
      <c r="E662" s="146" t="s">
        <v>19</v>
      </c>
      <c r="F662" s="147" t="s">
        <v>803</v>
      </c>
      <c r="H662" s="146" t="s">
        <v>19</v>
      </c>
      <c r="I662" s="148"/>
      <c r="L662" s="144"/>
      <c r="M662" s="149"/>
      <c r="T662" s="150"/>
      <c r="AT662" s="146" t="s">
        <v>159</v>
      </c>
      <c r="AU662" s="146" t="s">
        <v>78</v>
      </c>
      <c r="AV662" s="12" t="s">
        <v>74</v>
      </c>
      <c r="AW662" s="12" t="s">
        <v>31</v>
      </c>
      <c r="AX662" s="12" t="s">
        <v>69</v>
      </c>
      <c r="AY662" s="146" t="s">
        <v>149</v>
      </c>
    </row>
    <row r="663" spans="2:65" s="13" customFormat="1" ht="10.199999999999999">
      <c r="B663" s="151"/>
      <c r="D663" s="145" t="s">
        <v>159</v>
      </c>
      <c r="E663" s="152" t="s">
        <v>19</v>
      </c>
      <c r="F663" s="153" t="s">
        <v>804</v>
      </c>
      <c r="H663" s="154">
        <v>653.20600000000002</v>
      </c>
      <c r="I663" s="155"/>
      <c r="L663" s="151"/>
      <c r="M663" s="156"/>
      <c r="T663" s="157"/>
      <c r="AT663" s="152" t="s">
        <v>159</v>
      </c>
      <c r="AU663" s="152" t="s">
        <v>78</v>
      </c>
      <c r="AV663" s="13" t="s">
        <v>78</v>
      </c>
      <c r="AW663" s="13" t="s">
        <v>31</v>
      </c>
      <c r="AX663" s="13" t="s">
        <v>69</v>
      </c>
      <c r="AY663" s="152" t="s">
        <v>149</v>
      </c>
    </row>
    <row r="664" spans="2:65" s="14" customFormat="1" ht="10.199999999999999">
      <c r="B664" s="158"/>
      <c r="D664" s="145" t="s">
        <v>159</v>
      </c>
      <c r="E664" s="159" t="s">
        <v>19</v>
      </c>
      <c r="F664" s="160" t="s">
        <v>162</v>
      </c>
      <c r="H664" s="161">
        <v>653.20600000000002</v>
      </c>
      <c r="I664" s="162"/>
      <c r="L664" s="158"/>
      <c r="M664" s="163"/>
      <c r="T664" s="164"/>
      <c r="AT664" s="159" t="s">
        <v>159</v>
      </c>
      <c r="AU664" s="159" t="s">
        <v>78</v>
      </c>
      <c r="AV664" s="14" t="s">
        <v>84</v>
      </c>
      <c r="AW664" s="14" t="s">
        <v>31</v>
      </c>
      <c r="AX664" s="14" t="s">
        <v>74</v>
      </c>
      <c r="AY664" s="159" t="s">
        <v>149</v>
      </c>
    </row>
    <row r="665" spans="2:65" s="1" customFormat="1" ht="24.15" customHeight="1">
      <c r="B665" s="32"/>
      <c r="C665" s="165" t="s">
        <v>805</v>
      </c>
      <c r="D665" s="177" t="s">
        <v>318</v>
      </c>
      <c r="E665" s="166" t="s">
        <v>806</v>
      </c>
      <c r="F665" s="167" t="s">
        <v>807</v>
      </c>
      <c r="G665" s="168" t="s">
        <v>190</v>
      </c>
      <c r="H665" s="169">
        <v>342.93299999999999</v>
      </c>
      <c r="I665" s="170"/>
      <c r="J665" s="171">
        <f>ROUND(I665*H665,2)</f>
        <v>0</v>
      </c>
      <c r="K665" s="167" t="s">
        <v>155</v>
      </c>
      <c r="L665" s="172"/>
      <c r="M665" s="173" t="s">
        <v>19</v>
      </c>
      <c r="N665" s="174" t="s">
        <v>40</v>
      </c>
      <c r="P665" s="136">
        <f>O665*H665</f>
        <v>0</v>
      </c>
      <c r="Q665" s="136">
        <v>2.5000000000000001E-3</v>
      </c>
      <c r="R665" s="136">
        <f>Q665*H665</f>
        <v>0.85733250000000005</v>
      </c>
      <c r="S665" s="136">
        <v>0</v>
      </c>
      <c r="T665" s="137">
        <f>S665*H665</f>
        <v>0</v>
      </c>
      <c r="AR665" s="138" t="s">
        <v>267</v>
      </c>
      <c r="AT665" s="138" t="s">
        <v>318</v>
      </c>
      <c r="AU665" s="138" t="s">
        <v>78</v>
      </c>
      <c r="AY665" s="17" t="s">
        <v>149</v>
      </c>
      <c r="BE665" s="139">
        <f>IF(N665="základní",J665,0)</f>
        <v>0</v>
      </c>
      <c r="BF665" s="139">
        <f>IF(N665="snížená",J665,0)</f>
        <v>0</v>
      </c>
      <c r="BG665" s="139">
        <f>IF(N665="zákl. přenesená",J665,0)</f>
        <v>0</v>
      </c>
      <c r="BH665" s="139">
        <f>IF(N665="sníž. přenesená",J665,0)</f>
        <v>0</v>
      </c>
      <c r="BI665" s="139">
        <f>IF(N665="nulová",J665,0)</f>
        <v>0</v>
      </c>
      <c r="BJ665" s="17" t="s">
        <v>74</v>
      </c>
      <c r="BK665" s="139">
        <f>ROUND(I665*H665,2)</f>
        <v>0</v>
      </c>
      <c r="BL665" s="17" t="s">
        <v>222</v>
      </c>
      <c r="BM665" s="138" t="s">
        <v>808</v>
      </c>
    </row>
    <row r="666" spans="2:65" s="12" customFormat="1" ht="10.199999999999999">
      <c r="B666" s="144"/>
      <c r="D666" s="145" t="s">
        <v>159</v>
      </c>
      <c r="E666" s="146" t="s">
        <v>19</v>
      </c>
      <c r="F666" s="147" t="s">
        <v>661</v>
      </c>
      <c r="H666" s="146" t="s">
        <v>19</v>
      </c>
      <c r="I666" s="148"/>
      <c r="L666" s="144"/>
      <c r="M666" s="149"/>
      <c r="T666" s="150"/>
      <c r="AT666" s="146" t="s">
        <v>159</v>
      </c>
      <c r="AU666" s="146" t="s">
        <v>78</v>
      </c>
      <c r="AV666" s="12" t="s">
        <v>74</v>
      </c>
      <c r="AW666" s="12" t="s">
        <v>31</v>
      </c>
      <c r="AX666" s="12" t="s">
        <v>69</v>
      </c>
      <c r="AY666" s="146" t="s">
        <v>149</v>
      </c>
    </row>
    <row r="667" spans="2:65" s="13" customFormat="1" ht="10.199999999999999">
      <c r="B667" s="151"/>
      <c r="D667" s="145" t="s">
        <v>159</v>
      </c>
      <c r="E667" s="152" t="s">
        <v>19</v>
      </c>
      <c r="F667" s="153" t="s">
        <v>809</v>
      </c>
      <c r="H667" s="154">
        <v>342.93299999999999</v>
      </c>
      <c r="I667" s="155"/>
      <c r="L667" s="151"/>
      <c r="M667" s="156"/>
      <c r="T667" s="157"/>
      <c r="AT667" s="152" t="s">
        <v>159</v>
      </c>
      <c r="AU667" s="152" t="s">
        <v>78</v>
      </c>
      <c r="AV667" s="13" t="s">
        <v>78</v>
      </c>
      <c r="AW667" s="13" t="s">
        <v>31</v>
      </c>
      <c r="AX667" s="13" t="s">
        <v>69</v>
      </c>
      <c r="AY667" s="152" t="s">
        <v>149</v>
      </c>
    </row>
    <row r="668" spans="2:65" s="14" customFormat="1" ht="10.199999999999999">
      <c r="B668" s="158"/>
      <c r="D668" s="145" t="s">
        <v>159</v>
      </c>
      <c r="E668" s="159" t="s">
        <v>19</v>
      </c>
      <c r="F668" s="160" t="s">
        <v>162</v>
      </c>
      <c r="H668" s="161">
        <v>342.93299999999999</v>
      </c>
      <c r="I668" s="162"/>
      <c r="L668" s="158"/>
      <c r="M668" s="163"/>
      <c r="T668" s="164"/>
      <c r="AT668" s="159" t="s">
        <v>159</v>
      </c>
      <c r="AU668" s="159" t="s">
        <v>78</v>
      </c>
      <c r="AV668" s="14" t="s">
        <v>84</v>
      </c>
      <c r="AW668" s="14" t="s">
        <v>31</v>
      </c>
      <c r="AX668" s="14" t="s">
        <v>74</v>
      </c>
      <c r="AY668" s="159" t="s">
        <v>149</v>
      </c>
    </row>
    <row r="669" spans="2:65" s="1" customFormat="1" ht="24.15" customHeight="1">
      <c r="B669" s="32"/>
      <c r="C669" s="165" t="s">
        <v>532</v>
      </c>
      <c r="D669" s="177" t="s">
        <v>318</v>
      </c>
      <c r="E669" s="166" t="s">
        <v>810</v>
      </c>
      <c r="F669" s="167" t="s">
        <v>811</v>
      </c>
      <c r="G669" s="168" t="s">
        <v>190</v>
      </c>
      <c r="H669" s="169">
        <v>342.93299999999999</v>
      </c>
      <c r="I669" s="170"/>
      <c r="J669" s="171">
        <f>ROUND(I669*H669,2)</f>
        <v>0</v>
      </c>
      <c r="K669" s="167" t="s">
        <v>155</v>
      </c>
      <c r="L669" s="172"/>
      <c r="M669" s="173" t="s">
        <v>19</v>
      </c>
      <c r="N669" s="174" t="s">
        <v>40</v>
      </c>
      <c r="P669" s="136">
        <f>O669*H669</f>
        <v>0</v>
      </c>
      <c r="Q669" s="136">
        <v>2.8999999999999998E-3</v>
      </c>
      <c r="R669" s="136">
        <f>Q669*H669</f>
        <v>0.99450569999999994</v>
      </c>
      <c r="S669" s="136">
        <v>0</v>
      </c>
      <c r="T669" s="137">
        <f>S669*H669</f>
        <v>0</v>
      </c>
      <c r="AR669" s="138" t="s">
        <v>267</v>
      </c>
      <c r="AT669" s="138" t="s">
        <v>318</v>
      </c>
      <c r="AU669" s="138" t="s">
        <v>78</v>
      </c>
      <c r="AY669" s="17" t="s">
        <v>149</v>
      </c>
      <c r="BE669" s="139">
        <f>IF(N669="základní",J669,0)</f>
        <v>0</v>
      </c>
      <c r="BF669" s="139">
        <f>IF(N669="snížená",J669,0)</f>
        <v>0</v>
      </c>
      <c r="BG669" s="139">
        <f>IF(N669="zákl. přenesená",J669,0)</f>
        <v>0</v>
      </c>
      <c r="BH669" s="139">
        <f>IF(N669="sníž. přenesená",J669,0)</f>
        <v>0</v>
      </c>
      <c r="BI669" s="139">
        <f>IF(N669="nulová",J669,0)</f>
        <v>0</v>
      </c>
      <c r="BJ669" s="17" t="s">
        <v>74</v>
      </c>
      <c r="BK669" s="139">
        <f>ROUND(I669*H669,2)</f>
        <v>0</v>
      </c>
      <c r="BL669" s="17" t="s">
        <v>222</v>
      </c>
      <c r="BM669" s="138" t="s">
        <v>812</v>
      </c>
    </row>
    <row r="670" spans="2:65" s="12" customFormat="1" ht="10.199999999999999">
      <c r="B670" s="144"/>
      <c r="D670" s="145" t="s">
        <v>159</v>
      </c>
      <c r="E670" s="146" t="s">
        <v>19</v>
      </c>
      <c r="F670" s="147" t="s">
        <v>661</v>
      </c>
      <c r="H670" s="146" t="s">
        <v>19</v>
      </c>
      <c r="I670" s="148"/>
      <c r="L670" s="144"/>
      <c r="M670" s="149"/>
      <c r="T670" s="150"/>
      <c r="AT670" s="146" t="s">
        <v>159</v>
      </c>
      <c r="AU670" s="146" t="s">
        <v>78</v>
      </c>
      <c r="AV670" s="12" t="s">
        <v>74</v>
      </c>
      <c r="AW670" s="12" t="s">
        <v>31</v>
      </c>
      <c r="AX670" s="12" t="s">
        <v>69</v>
      </c>
      <c r="AY670" s="146" t="s">
        <v>149</v>
      </c>
    </row>
    <row r="671" spans="2:65" s="13" customFormat="1" ht="10.199999999999999">
      <c r="B671" s="151"/>
      <c r="D671" s="145" t="s">
        <v>159</v>
      </c>
      <c r="E671" s="152" t="s">
        <v>19</v>
      </c>
      <c r="F671" s="153" t="s">
        <v>809</v>
      </c>
      <c r="H671" s="154">
        <v>342.93299999999999</v>
      </c>
      <c r="I671" s="155"/>
      <c r="L671" s="151"/>
      <c r="M671" s="156"/>
      <c r="T671" s="157"/>
      <c r="AT671" s="152" t="s">
        <v>159</v>
      </c>
      <c r="AU671" s="152" t="s">
        <v>78</v>
      </c>
      <c r="AV671" s="13" t="s">
        <v>78</v>
      </c>
      <c r="AW671" s="13" t="s">
        <v>31</v>
      </c>
      <c r="AX671" s="13" t="s">
        <v>69</v>
      </c>
      <c r="AY671" s="152" t="s">
        <v>149</v>
      </c>
    </row>
    <row r="672" spans="2:65" s="14" customFormat="1" ht="10.199999999999999">
      <c r="B672" s="158"/>
      <c r="D672" s="145" t="s">
        <v>159</v>
      </c>
      <c r="E672" s="159" t="s">
        <v>19</v>
      </c>
      <c r="F672" s="160" t="s">
        <v>162</v>
      </c>
      <c r="H672" s="161">
        <v>342.93299999999999</v>
      </c>
      <c r="I672" s="162"/>
      <c r="L672" s="158"/>
      <c r="M672" s="163"/>
      <c r="T672" s="164"/>
      <c r="AT672" s="159" t="s">
        <v>159</v>
      </c>
      <c r="AU672" s="159" t="s">
        <v>78</v>
      </c>
      <c r="AV672" s="14" t="s">
        <v>84</v>
      </c>
      <c r="AW672" s="14" t="s">
        <v>31</v>
      </c>
      <c r="AX672" s="14" t="s">
        <v>74</v>
      </c>
      <c r="AY672" s="159" t="s">
        <v>149</v>
      </c>
    </row>
    <row r="673" spans="2:65" s="1" customFormat="1" ht="33" customHeight="1">
      <c r="B673" s="32"/>
      <c r="C673" s="127" t="s">
        <v>813</v>
      </c>
      <c r="D673" s="176" t="s">
        <v>151</v>
      </c>
      <c r="E673" s="128" t="s">
        <v>814</v>
      </c>
      <c r="F673" s="129" t="s">
        <v>815</v>
      </c>
      <c r="G673" s="130" t="s">
        <v>190</v>
      </c>
      <c r="H673" s="131">
        <v>326.60300000000001</v>
      </c>
      <c r="I673" s="132"/>
      <c r="J673" s="133">
        <f>ROUND(I673*H673,2)</f>
        <v>0</v>
      </c>
      <c r="K673" s="129" t="s">
        <v>155</v>
      </c>
      <c r="L673" s="32"/>
      <c r="M673" s="134" t="s">
        <v>19</v>
      </c>
      <c r="N673" s="135" t="s">
        <v>40</v>
      </c>
      <c r="P673" s="136">
        <f>O673*H673</f>
        <v>0</v>
      </c>
      <c r="Q673" s="136">
        <v>1.16E-3</v>
      </c>
      <c r="R673" s="136">
        <f>Q673*H673</f>
        <v>0.37885948000000003</v>
      </c>
      <c r="S673" s="136">
        <v>0</v>
      </c>
      <c r="T673" s="137">
        <f>S673*H673</f>
        <v>0</v>
      </c>
      <c r="AR673" s="138" t="s">
        <v>222</v>
      </c>
      <c r="AT673" s="138" t="s">
        <v>151</v>
      </c>
      <c r="AU673" s="138" t="s">
        <v>78</v>
      </c>
      <c r="AY673" s="17" t="s">
        <v>149</v>
      </c>
      <c r="BE673" s="139">
        <f>IF(N673="základní",J673,0)</f>
        <v>0</v>
      </c>
      <c r="BF673" s="139">
        <f>IF(N673="snížená",J673,0)</f>
        <v>0</v>
      </c>
      <c r="BG673" s="139">
        <f>IF(N673="zákl. přenesená",J673,0)</f>
        <v>0</v>
      </c>
      <c r="BH673" s="139">
        <f>IF(N673="sníž. přenesená",J673,0)</f>
        <v>0</v>
      </c>
      <c r="BI673" s="139">
        <f>IF(N673="nulová",J673,0)</f>
        <v>0</v>
      </c>
      <c r="BJ673" s="17" t="s">
        <v>74</v>
      </c>
      <c r="BK673" s="139">
        <f>ROUND(I673*H673,2)</f>
        <v>0</v>
      </c>
      <c r="BL673" s="17" t="s">
        <v>222</v>
      </c>
      <c r="BM673" s="138" t="s">
        <v>816</v>
      </c>
    </row>
    <row r="674" spans="2:65" s="1" customFormat="1" ht="10.199999999999999">
      <c r="B674" s="32"/>
      <c r="D674" s="140" t="s">
        <v>157</v>
      </c>
      <c r="F674" s="141" t="s">
        <v>817</v>
      </c>
      <c r="I674" s="142"/>
      <c r="L674" s="32"/>
      <c r="M674" s="143"/>
      <c r="T674" s="53"/>
      <c r="AT674" s="17" t="s">
        <v>157</v>
      </c>
      <c r="AU674" s="17" t="s">
        <v>78</v>
      </c>
    </row>
    <row r="675" spans="2:65" s="12" customFormat="1" ht="10.199999999999999">
      <c r="B675" s="144"/>
      <c r="D675" s="145" t="s">
        <v>159</v>
      </c>
      <c r="E675" s="146" t="s">
        <v>19</v>
      </c>
      <c r="F675" s="147" t="s">
        <v>818</v>
      </c>
      <c r="H675" s="146" t="s">
        <v>19</v>
      </c>
      <c r="I675" s="148"/>
      <c r="L675" s="144"/>
      <c r="M675" s="149"/>
      <c r="T675" s="150"/>
      <c r="AT675" s="146" t="s">
        <v>159</v>
      </c>
      <c r="AU675" s="146" t="s">
        <v>78</v>
      </c>
      <c r="AV675" s="12" t="s">
        <v>74</v>
      </c>
      <c r="AW675" s="12" t="s">
        <v>31</v>
      </c>
      <c r="AX675" s="12" t="s">
        <v>69</v>
      </c>
      <c r="AY675" s="146" t="s">
        <v>149</v>
      </c>
    </row>
    <row r="676" spans="2:65" s="13" customFormat="1" ht="10.199999999999999">
      <c r="B676" s="151"/>
      <c r="D676" s="145" t="s">
        <v>159</v>
      </c>
      <c r="E676" s="152" t="s">
        <v>19</v>
      </c>
      <c r="F676" s="153" t="s">
        <v>642</v>
      </c>
      <c r="H676" s="154">
        <v>310.46600000000001</v>
      </c>
      <c r="I676" s="155"/>
      <c r="L676" s="151"/>
      <c r="M676" s="156"/>
      <c r="T676" s="157"/>
      <c r="AT676" s="152" t="s">
        <v>159</v>
      </c>
      <c r="AU676" s="152" t="s">
        <v>78</v>
      </c>
      <c r="AV676" s="13" t="s">
        <v>78</v>
      </c>
      <c r="AW676" s="13" t="s">
        <v>31</v>
      </c>
      <c r="AX676" s="13" t="s">
        <v>69</v>
      </c>
      <c r="AY676" s="152" t="s">
        <v>149</v>
      </c>
    </row>
    <row r="677" spans="2:65" s="13" customFormat="1" ht="10.199999999999999">
      <c r="B677" s="151"/>
      <c r="D677" s="145" t="s">
        <v>159</v>
      </c>
      <c r="E677" s="152" t="s">
        <v>19</v>
      </c>
      <c r="F677" s="153" t="s">
        <v>643</v>
      </c>
      <c r="H677" s="154">
        <v>16.137</v>
      </c>
      <c r="I677" s="155"/>
      <c r="L677" s="151"/>
      <c r="M677" s="156"/>
      <c r="T677" s="157"/>
      <c r="AT677" s="152" t="s">
        <v>159</v>
      </c>
      <c r="AU677" s="152" t="s">
        <v>78</v>
      </c>
      <c r="AV677" s="13" t="s">
        <v>78</v>
      </c>
      <c r="AW677" s="13" t="s">
        <v>31</v>
      </c>
      <c r="AX677" s="13" t="s">
        <v>69</v>
      </c>
      <c r="AY677" s="152" t="s">
        <v>149</v>
      </c>
    </row>
    <row r="678" spans="2:65" s="14" customFormat="1" ht="10.199999999999999">
      <c r="B678" s="158"/>
      <c r="D678" s="145" t="s">
        <v>159</v>
      </c>
      <c r="E678" s="159" t="s">
        <v>19</v>
      </c>
      <c r="F678" s="160" t="s">
        <v>162</v>
      </c>
      <c r="H678" s="161">
        <v>326.60300000000001</v>
      </c>
      <c r="I678" s="162"/>
      <c r="L678" s="158"/>
      <c r="M678" s="163"/>
      <c r="T678" s="164"/>
      <c r="AT678" s="159" t="s">
        <v>159</v>
      </c>
      <c r="AU678" s="159" t="s">
        <v>78</v>
      </c>
      <c r="AV678" s="14" t="s">
        <v>84</v>
      </c>
      <c r="AW678" s="14" t="s">
        <v>31</v>
      </c>
      <c r="AX678" s="14" t="s">
        <v>74</v>
      </c>
      <c r="AY678" s="159" t="s">
        <v>149</v>
      </c>
    </row>
    <row r="679" spans="2:65" s="1" customFormat="1" ht="16.5" customHeight="1">
      <c r="B679" s="32"/>
      <c r="C679" s="165" t="s">
        <v>538</v>
      </c>
      <c r="D679" s="177" t="s">
        <v>318</v>
      </c>
      <c r="E679" s="166" t="s">
        <v>819</v>
      </c>
      <c r="F679" s="167" t="s">
        <v>820</v>
      </c>
      <c r="G679" s="168" t="s">
        <v>154</v>
      </c>
      <c r="H679" s="169">
        <v>36.743000000000002</v>
      </c>
      <c r="I679" s="170"/>
      <c r="J679" s="171">
        <f>ROUND(I679*H679,2)</f>
        <v>0</v>
      </c>
      <c r="K679" s="167" t="s">
        <v>155</v>
      </c>
      <c r="L679" s="172"/>
      <c r="M679" s="173" t="s">
        <v>19</v>
      </c>
      <c r="N679" s="174" t="s">
        <v>40</v>
      </c>
      <c r="P679" s="136">
        <f>O679*H679</f>
        <v>0</v>
      </c>
      <c r="Q679" s="136">
        <v>2.5000000000000001E-2</v>
      </c>
      <c r="R679" s="136">
        <f>Q679*H679</f>
        <v>0.91857500000000014</v>
      </c>
      <c r="S679" s="136">
        <v>0</v>
      </c>
      <c r="T679" s="137">
        <f>S679*H679</f>
        <v>0</v>
      </c>
      <c r="AR679" s="138" t="s">
        <v>267</v>
      </c>
      <c r="AT679" s="138" t="s">
        <v>318</v>
      </c>
      <c r="AU679" s="138" t="s">
        <v>78</v>
      </c>
      <c r="AY679" s="17" t="s">
        <v>149</v>
      </c>
      <c r="BE679" s="139">
        <f>IF(N679="základní",J679,0)</f>
        <v>0</v>
      </c>
      <c r="BF679" s="139">
        <f>IF(N679="snížená",J679,0)</f>
        <v>0</v>
      </c>
      <c r="BG679" s="139">
        <f>IF(N679="zákl. přenesená",J679,0)</f>
        <v>0</v>
      </c>
      <c r="BH679" s="139">
        <f>IF(N679="sníž. přenesená",J679,0)</f>
        <v>0</v>
      </c>
      <c r="BI679" s="139">
        <f>IF(N679="nulová",J679,0)</f>
        <v>0</v>
      </c>
      <c r="BJ679" s="17" t="s">
        <v>74</v>
      </c>
      <c r="BK679" s="139">
        <f>ROUND(I679*H679,2)</f>
        <v>0</v>
      </c>
      <c r="BL679" s="17" t="s">
        <v>222</v>
      </c>
      <c r="BM679" s="138" t="s">
        <v>821</v>
      </c>
    </row>
    <row r="680" spans="2:65" s="12" customFormat="1" ht="10.199999999999999">
      <c r="B680" s="144"/>
      <c r="D680" s="145" t="s">
        <v>159</v>
      </c>
      <c r="E680" s="146" t="s">
        <v>19</v>
      </c>
      <c r="F680" s="147" t="s">
        <v>661</v>
      </c>
      <c r="H680" s="146" t="s">
        <v>19</v>
      </c>
      <c r="I680" s="148"/>
      <c r="L680" s="144"/>
      <c r="M680" s="149"/>
      <c r="T680" s="150"/>
      <c r="AT680" s="146" t="s">
        <v>159</v>
      </c>
      <c r="AU680" s="146" t="s">
        <v>78</v>
      </c>
      <c r="AV680" s="12" t="s">
        <v>74</v>
      </c>
      <c r="AW680" s="12" t="s">
        <v>31</v>
      </c>
      <c r="AX680" s="12" t="s">
        <v>69</v>
      </c>
      <c r="AY680" s="146" t="s">
        <v>149</v>
      </c>
    </row>
    <row r="681" spans="2:65" s="13" customFormat="1" ht="10.199999999999999">
      <c r="B681" s="151"/>
      <c r="D681" s="145" t="s">
        <v>159</v>
      </c>
      <c r="E681" s="152" t="s">
        <v>19</v>
      </c>
      <c r="F681" s="153" t="s">
        <v>822</v>
      </c>
      <c r="H681" s="154">
        <v>36.743000000000002</v>
      </c>
      <c r="I681" s="155"/>
      <c r="L681" s="151"/>
      <c r="M681" s="156"/>
      <c r="T681" s="157"/>
      <c r="AT681" s="152" t="s">
        <v>159</v>
      </c>
      <c r="AU681" s="152" t="s">
        <v>78</v>
      </c>
      <c r="AV681" s="13" t="s">
        <v>78</v>
      </c>
      <c r="AW681" s="13" t="s">
        <v>31</v>
      </c>
      <c r="AX681" s="13" t="s">
        <v>69</v>
      </c>
      <c r="AY681" s="152" t="s">
        <v>149</v>
      </c>
    </row>
    <row r="682" spans="2:65" s="14" customFormat="1" ht="10.199999999999999">
      <c r="B682" s="158"/>
      <c r="D682" s="145" t="s">
        <v>159</v>
      </c>
      <c r="E682" s="159" t="s">
        <v>19</v>
      </c>
      <c r="F682" s="160" t="s">
        <v>162</v>
      </c>
      <c r="H682" s="161">
        <v>36.743000000000002</v>
      </c>
      <c r="I682" s="162"/>
      <c r="L682" s="158"/>
      <c r="M682" s="163"/>
      <c r="T682" s="164"/>
      <c r="AT682" s="159" t="s">
        <v>159</v>
      </c>
      <c r="AU682" s="159" t="s">
        <v>78</v>
      </c>
      <c r="AV682" s="14" t="s">
        <v>84</v>
      </c>
      <c r="AW682" s="14" t="s">
        <v>31</v>
      </c>
      <c r="AX682" s="14" t="s">
        <v>74</v>
      </c>
      <c r="AY682" s="159" t="s">
        <v>149</v>
      </c>
    </row>
    <row r="683" spans="2:65" s="1" customFormat="1" ht="37.799999999999997" customHeight="1">
      <c r="B683" s="32"/>
      <c r="C683" s="127" t="s">
        <v>823</v>
      </c>
      <c r="D683" s="176" t="s">
        <v>151</v>
      </c>
      <c r="E683" s="128" t="s">
        <v>824</v>
      </c>
      <c r="F683" s="129" t="s">
        <v>825</v>
      </c>
      <c r="G683" s="130" t="s">
        <v>202</v>
      </c>
      <c r="H683" s="131">
        <v>27.462</v>
      </c>
      <c r="I683" s="132"/>
      <c r="J683" s="133">
        <f>ROUND(I683*H683,2)</f>
        <v>0</v>
      </c>
      <c r="K683" s="129" t="s">
        <v>155</v>
      </c>
      <c r="L683" s="32"/>
      <c r="M683" s="134" t="s">
        <v>19</v>
      </c>
      <c r="N683" s="135" t="s">
        <v>40</v>
      </c>
      <c r="P683" s="136">
        <f>O683*H683</f>
        <v>0</v>
      </c>
      <c r="Q683" s="136">
        <v>1.6000000000000001E-4</v>
      </c>
      <c r="R683" s="136">
        <f>Q683*H683</f>
        <v>4.3939199999999999E-3</v>
      </c>
      <c r="S683" s="136">
        <v>0</v>
      </c>
      <c r="T683" s="137">
        <f>S683*H683</f>
        <v>0</v>
      </c>
      <c r="AR683" s="138" t="s">
        <v>222</v>
      </c>
      <c r="AT683" s="138" t="s">
        <v>151</v>
      </c>
      <c r="AU683" s="138" t="s">
        <v>78</v>
      </c>
      <c r="AY683" s="17" t="s">
        <v>149</v>
      </c>
      <c r="BE683" s="139">
        <f>IF(N683="základní",J683,0)</f>
        <v>0</v>
      </c>
      <c r="BF683" s="139">
        <f>IF(N683="snížená",J683,0)</f>
        <v>0</v>
      </c>
      <c r="BG683" s="139">
        <f>IF(N683="zákl. přenesená",J683,0)</f>
        <v>0</v>
      </c>
      <c r="BH683" s="139">
        <f>IF(N683="sníž. přenesená",J683,0)</f>
        <v>0</v>
      </c>
      <c r="BI683" s="139">
        <f>IF(N683="nulová",J683,0)</f>
        <v>0</v>
      </c>
      <c r="BJ683" s="17" t="s">
        <v>74</v>
      </c>
      <c r="BK683" s="139">
        <f>ROUND(I683*H683,2)</f>
        <v>0</v>
      </c>
      <c r="BL683" s="17" t="s">
        <v>222</v>
      </c>
      <c r="BM683" s="138" t="s">
        <v>826</v>
      </c>
    </row>
    <row r="684" spans="2:65" s="1" customFormat="1" ht="10.199999999999999">
      <c r="B684" s="32"/>
      <c r="D684" s="140" t="s">
        <v>157</v>
      </c>
      <c r="F684" s="141" t="s">
        <v>827</v>
      </c>
      <c r="I684" s="142"/>
      <c r="L684" s="32"/>
      <c r="M684" s="143"/>
      <c r="T684" s="53"/>
      <c r="AT684" s="17" t="s">
        <v>157</v>
      </c>
      <c r="AU684" s="17" t="s">
        <v>78</v>
      </c>
    </row>
    <row r="685" spans="2:65" s="12" customFormat="1" ht="10.199999999999999">
      <c r="B685" s="144"/>
      <c r="D685" s="145" t="s">
        <v>159</v>
      </c>
      <c r="E685" s="146" t="s">
        <v>19</v>
      </c>
      <c r="F685" s="147" t="s">
        <v>828</v>
      </c>
      <c r="H685" s="146" t="s">
        <v>19</v>
      </c>
      <c r="I685" s="148"/>
      <c r="L685" s="144"/>
      <c r="M685" s="149"/>
      <c r="T685" s="150"/>
      <c r="AT685" s="146" t="s">
        <v>159</v>
      </c>
      <c r="AU685" s="146" t="s">
        <v>78</v>
      </c>
      <c r="AV685" s="12" t="s">
        <v>74</v>
      </c>
      <c r="AW685" s="12" t="s">
        <v>31</v>
      </c>
      <c r="AX685" s="12" t="s">
        <v>69</v>
      </c>
      <c r="AY685" s="146" t="s">
        <v>149</v>
      </c>
    </row>
    <row r="686" spans="2:65" s="13" customFormat="1" ht="10.199999999999999">
      <c r="B686" s="151"/>
      <c r="D686" s="145" t="s">
        <v>159</v>
      </c>
      <c r="E686" s="152" t="s">
        <v>19</v>
      </c>
      <c r="F686" s="153" t="s">
        <v>829</v>
      </c>
      <c r="H686" s="154">
        <v>27.462</v>
      </c>
      <c r="I686" s="155"/>
      <c r="L686" s="151"/>
      <c r="M686" s="156"/>
      <c r="T686" s="157"/>
      <c r="AT686" s="152" t="s">
        <v>159</v>
      </c>
      <c r="AU686" s="152" t="s">
        <v>78</v>
      </c>
      <c r="AV686" s="13" t="s">
        <v>78</v>
      </c>
      <c r="AW686" s="13" t="s">
        <v>31</v>
      </c>
      <c r="AX686" s="13" t="s">
        <v>69</v>
      </c>
      <c r="AY686" s="152" t="s">
        <v>149</v>
      </c>
    </row>
    <row r="687" spans="2:65" s="14" customFormat="1" ht="10.199999999999999">
      <c r="B687" s="158"/>
      <c r="D687" s="145" t="s">
        <v>159</v>
      </c>
      <c r="E687" s="159" t="s">
        <v>19</v>
      </c>
      <c r="F687" s="160" t="s">
        <v>162</v>
      </c>
      <c r="H687" s="161">
        <v>27.462</v>
      </c>
      <c r="I687" s="162"/>
      <c r="L687" s="158"/>
      <c r="M687" s="163"/>
      <c r="T687" s="164"/>
      <c r="AT687" s="159" t="s">
        <v>159</v>
      </c>
      <c r="AU687" s="159" t="s">
        <v>78</v>
      </c>
      <c r="AV687" s="14" t="s">
        <v>84</v>
      </c>
      <c r="AW687" s="14" t="s">
        <v>31</v>
      </c>
      <c r="AX687" s="14" t="s">
        <v>74</v>
      </c>
      <c r="AY687" s="159" t="s">
        <v>149</v>
      </c>
    </row>
    <row r="688" spans="2:65" s="1" customFormat="1" ht="24.15" customHeight="1">
      <c r="B688" s="32"/>
      <c r="C688" s="165" t="s">
        <v>548</v>
      </c>
      <c r="D688" s="177" t="s">
        <v>318</v>
      </c>
      <c r="E688" s="166" t="s">
        <v>830</v>
      </c>
      <c r="F688" s="167" t="s">
        <v>831</v>
      </c>
      <c r="G688" s="168" t="s">
        <v>190</v>
      </c>
      <c r="H688" s="169">
        <v>30.207999999999998</v>
      </c>
      <c r="I688" s="170"/>
      <c r="J688" s="171">
        <f>ROUND(I688*H688,2)</f>
        <v>0</v>
      </c>
      <c r="K688" s="167" t="s">
        <v>155</v>
      </c>
      <c r="L688" s="172"/>
      <c r="M688" s="173" t="s">
        <v>19</v>
      </c>
      <c r="N688" s="174" t="s">
        <v>40</v>
      </c>
      <c r="P688" s="136">
        <f>O688*H688</f>
        <v>0</v>
      </c>
      <c r="Q688" s="136">
        <v>1.5E-3</v>
      </c>
      <c r="R688" s="136">
        <f>Q688*H688</f>
        <v>4.5311999999999998E-2</v>
      </c>
      <c r="S688" s="136">
        <v>0</v>
      </c>
      <c r="T688" s="137">
        <f>S688*H688</f>
        <v>0</v>
      </c>
      <c r="AR688" s="138" t="s">
        <v>267</v>
      </c>
      <c r="AT688" s="138" t="s">
        <v>318</v>
      </c>
      <c r="AU688" s="138" t="s">
        <v>78</v>
      </c>
      <c r="AY688" s="17" t="s">
        <v>149</v>
      </c>
      <c r="BE688" s="139">
        <f>IF(N688="základní",J688,0)</f>
        <v>0</v>
      </c>
      <c r="BF688" s="139">
        <f>IF(N688="snížená",J688,0)</f>
        <v>0</v>
      </c>
      <c r="BG688" s="139">
        <f>IF(N688="zákl. přenesená",J688,0)</f>
        <v>0</v>
      </c>
      <c r="BH688" s="139">
        <f>IF(N688="sníž. přenesená",J688,0)</f>
        <v>0</v>
      </c>
      <c r="BI688" s="139">
        <f>IF(N688="nulová",J688,0)</f>
        <v>0</v>
      </c>
      <c r="BJ688" s="17" t="s">
        <v>74</v>
      </c>
      <c r="BK688" s="139">
        <f>ROUND(I688*H688,2)</f>
        <v>0</v>
      </c>
      <c r="BL688" s="17" t="s">
        <v>222</v>
      </c>
      <c r="BM688" s="138" t="s">
        <v>832</v>
      </c>
    </row>
    <row r="689" spans="2:65" s="12" customFormat="1" ht="10.199999999999999">
      <c r="B689" s="144"/>
      <c r="D689" s="145" t="s">
        <v>159</v>
      </c>
      <c r="E689" s="146" t="s">
        <v>19</v>
      </c>
      <c r="F689" s="147" t="s">
        <v>833</v>
      </c>
      <c r="H689" s="146" t="s">
        <v>19</v>
      </c>
      <c r="I689" s="148"/>
      <c r="L689" s="144"/>
      <c r="M689" s="149"/>
      <c r="T689" s="150"/>
      <c r="AT689" s="146" t="s">
        <v>159</v>
      </c>
      <c r="AU689" s="146" t="s">
        <v>78</v>
      </c>
      <c r="AV689" s="12" t="s">
        <v>74</v>
      </c>
      <c r="AW689" s="12" t="s">
        <v>31</v>
      </c>
      <c r="AX689" s="12" t="s">
        <v>69</v>
      </c>
      <c r="AY689" s="146" t="s">
        <v>149</v>
      </c>
    </row>
    <row r="690" spans="2:65" s="13" customFormat="1" ht="10.199999999999999">
      <c r="B690" s="151"/>
      <c r="D690" s="145" t="s">
        <v>159</v>
      </c>
      <c r="E690" s="152" t="s">
        <v>19</v>
      </c>
      <c r="F690" s="153" t="s">
        <v>834</v>
      </c>
      <c r="H690" s="154">
        <v>30.207999999999998</v>
      </c>
      <c r="I690" s="155"/>
      <c r="L690" s="151"/>
      <c r="M690" s="156"/>
      <c r="T690" s="157"/>
      <c r="AT690" s="152" t="s">
        <v>159</v>
      </c>
      <c r="AU690" s="152" t="s">
        <v>78</v>
      </c>
      <c r="AV690" s="13" t="s">
        <v>78</v>
      </c>
      <c r="AW690" s="13" t="s">
        <v>31</v>
      </c>
      <c r="AX690" s="13" t="s">
        <v>69</v>
      </c>
      <c r="AY690" s="152" t="s">
        <v>149</v>
      </c>
    </row>
    <row r="691" spans="2:65" s="14" customFormat="1" ht="10.199999999999999">
      <c r="B691" s="158"/>
      <c r="D691" s="145" t="s">
        <v>159</v>
      </c>
      <c r="E691" s="159" t="s">
        <v>19</v>
      </c>
      <c r="F691" s="160" t="s">
        <v>162</v>
      </c>
      <c r="H691" s="161">
        <v>30.207999999999998</v>
      </c>
      <c r="I691" s="162"/>
      <c r="L691" s="158"/>
      <c r="M691" s="163"/>
      <c r="T691" s="164"/>
      <c r="AT691" s="159" t="s">
        <v>159</v>
      </c>
      <c r="AU691" s="159" t="s">
        <v>78</v>
      </c>
      <c r="AV691" s="14" t="s">
        <v>84</v>
      </c>
      <c r="AW691" s="14" t="s">
        <v>31</v>
      </c>
      <c r="AX691" s="14" t="s">
        <v>74</v>
      </c>
      <c r="AY691" s="159" t="s">
        <v>149</v>
      </c>
    </row>
    <row r="692" spans="2:65" s="1" customFormat="1" ht="49.05" customHeight="1">
      <c r="B692" s="32"/>
      <c r="C692" s="127" t="s">
        <v>835</v>
      </c>
      <c r="D692" s="127" t="s">
        <v>151</v>
      </c>
      <c r="E692" s="128" t="s">
        <v>836</v>
      </c>
      <c r="F692" s="129" t="s">
        <v>837</v>
      </c>
      <c r="G692" s="130" t="s">
        <v>631</v>
      </c>
      <c r="H692" s="175"/>
      <c r="I692" s="132"/>
      <c r="J692" s="133">
        <f>ROUND(I692*H692,2)</f>
        <v>0</v>
      </c>
      <c r="K692" s="129" t="s">
        <v>155</v>
      </c>
      <c r="L692" s="32"/>
      <c r="M692" s="134" t="s">
        <v>19</v>
      </c>
      <c r="N692" s="135" t="s">
        <v>40</v>
      </c>
      <c r="P692" s="136">
        <f>O692*H692</f>
        <v>0</v>
      </c>
      <c r="Q692" s="136">
        <v>0</v>
      </c>
      <c r="R692" s="136">
        <f>Q692*H692</f>
        <v>0</v>
      </c>
      <c r="S692" s="136">
        <v>0</v>
      </c>
      <c r="T692" s="137">
        <f>S692*H692</f>
        <v>0</v>
      </c>
      <c r="AR692" s="138" t="s">
        <v>222</v>
      </c>
      <c r="AT692" s="138" t="s">
        <v>151</v>
      </c>
      <c r="AU692" s="138" t="s">
        <v>78</v>
      </c>
      <c r="AY692" s="17" t="s">
        <v>149</v>
      </c>
      <c r="BE692" s="139">
        <f>IF(N692="základní",J692,0)</f>
        <v>0</v>
      </c>
      <c r="BF692" s="139">
        <f>IF(N692="snížená",J692,0)</f>
        <v>0</v>
      </c>
      <c r="BG692" s="139">
        <f>IF(N692="zákl. přenesená",J692,0)</f>
        <v>0</v>
      </c>
      <c r="BH692" s="139">
        <f>IF(N692="sníž. přenesená",J692,0)</f>
        <v>0</v>
      </c>
      <c r="BI692" s="139">
        <f>IF(N692="nulová",J692,0)</f>
        <v>0</v>
      </c>
      <c r="BJ692" s="17" t="s">
        <v>74</v>
      </c>
      <c r="BK692" s="139">
        <f>ROUND(I692*H692,2)</f>
        <v>0</v>
      </c>
      <c r="BL692" s="17" t="s">
        <v>222</v>
      </c>
      <c r="BM692" s="138" t="s">
        <v>838</v>
      </c>
    </row>
    <row r="693" spans="2:65" s="1" customFormat="1" ht="10.199999999999999">
      <c r="B693" s="32"/>
      <c r="D693" s="140" t="s">
        <v>157</v>
      </c>
      <c r="F693" s="141" t="s">
        <v>839</v>
      </c>
      <c r="I693" s="142"/>
      <c r="L693" s="32"/>
      <c r="M693" s="143"/>
      <c r="T693" s="53"/>
      <c r="AT693" s="17" t="s">
        <v>157</v>
      </c>
      <c r="AU693" s="17" t="s">
        <v>78</v>
      </c>
    </row>
    <row r="694" spans="2:65" s="11" customFormat="1" ht="22.8" customHeight="1">
      <c r="B694" s="115"/>
      <c r="D694" s="116" t="s">
        <v>68</v>
      </c>
      <c r="E694" s="125" t="s">
        <v>840</v>
      </c>
      <c r="F694" s="125" t="s">
        <v>841</v>
      </c>
      <c r="I694" s="118"/>
      <c r="J694" s="126">
        <f>BK694</f>
        <v>0</v>
      </c>
      <c r="L694" s="115"/>
      <c r="M694" s="120"/>
      <c r="P694" s="121">
        <f>SUM(P695:P697)</f>
        <v>0</v>
      </c>
      <c r="R694" s="121">
        <f>SUM(R695:R697)</f>
        <v>4.7000000000000002E-3</v>
      </c>
      <c r="T694" s="122">
        <f>SUM(T695:T697)</f>
        <v>0</v>
      </c>
      <c r="AR694" s="116" t="s">
        <v>78</v>
      </c>
      <c r="AT694" s="123" t="s">
        <v>68</v>
      </c>
      <c r="AU694" s="123" t="s">
        <v>74</v>
      </c>
      <c r="AY694" s="116" t="s">
        <v>149</v>
      </c>
      <c r="BK694" s="124">
        <f>SUM(BK695:BK697)</f>
        <v>0</v>
      </c>
    </row>
    <row r="695" spans="2:65" s="1" customFormat="1" ht="33" customHeight="1">
      <c r="B695" s="32"/>
      <c r="C695" s="127" t="s">
        <v>551</v>
      </c>
      <c r="D695" s="127" t="s">
        <v>151</v>
      </c>
      <c r="E695" s="128" t="s">
        <v>842</v>
      </c>
      <c r="F695" s="129" t="s">
        <v>843</v>
      </c>
      <c r="G695" s="130" t="s">
        <v>196</v>
      </c>
      <c r="H695" s="131">
        <v>2</v>
      </c>
      <c r="I695" s="132"/>
      <c r="J695" s="133">
        <f>ROUND(I695*H695,2)</f>
        <v>0</v>
      </c>
      <c r="K695" s="129" t="s">
        <v>19</v>
      </c>
      <c r="L695" s="32"/>
      <c r="M695" s="134" t="s">
        <v>19</v>
      </c>
      <c r="N695" s="135" t="s">
        <v>40</v>
      </c>
      <c r="P695" s="136">
        <f>O695*H695</f>
        <v>0</v>
      </c>
      <c r="Q695" s="136">
        <v>2.3500000000000001E-3</v>
      </c>
      <c r="R695" s="136">
        <f>Q695*H695</f>
        <v>4.7000000000000002E-3</v>
      </c>
      <c r="S695" s="136">
        <v>0</v>
      </c>
      <c r="T695" s="137">
        <f>S695*H695</f>
        <v>0</v>
      </c>
      <c r="AR695" s="138" t="s">
        <v>222</v>
      </c>
      <c r="AT695" s="138" t="s">
        <v>151</v>
      </c>
      <c r="AU695" s="138" t="s">
        <v>78</v>
      </c>
      <c r="AY695" s="17" t="s">
        <v>149</v>
      </c>
      <c r="BE695" s="139">
        <f>IF(N695="základní",J695,0)</f>
        <v>0</v>
      </c>
      <c r="BF695" s="139">
        <f>IF(N695="snížená",J695,0)</f>
        <v>0</v>
      </c>
      <c r="BG695" s="139">
        <f>IF(N695="zákl. přenesená",J695,0)</f>
        <v>0</v>
      </c>
      <c r="BH695" s="139">
        <f>IF(N695="sníž. přenesená",J695,0)</f>
        <v>0</v>
      </c>
      <c r="BI695" s="139">
        <f>IF(N695="nulová",J695,0)</f>
        <v>0</v>
      </c>
      <c r="BJ695" s="17" t="s">
        <v>74</v>
      </c>
      <c r="BK695" s="139">
        <f>ROUND(I695*H695,2)</f>
        <v>0</v>
      </c>
      <c r="BL695" s="17" t="s">
        <v>222</v>
      </c>
      <c r="BM695" s="138" t="s">
        <v>844</v>
      </c>
    </row>
    <row r="696" spans="2:65" s="1" customFormat="1" ht="55.5" customHeight="1">
      <c r="B696" s="32"/>
      <c r="C696" s="127" t="s">
        <v>845</v>
      </c>
      <c r="D696" s="127" t="s">
        <v>151</v>
      </c>
      <c r="E696" s="128" t="s">
        <v>846</v>
      </c>
      <c r="F696" s="129" t="s">
        <v>847</v>
      </c>
      <c r="G696" s="130" t="s">
        <v>631</v>
      </c>
      <c r="H696" s="175"/>
      <c r="I696" s="132"/>
      <c r="J696" s="133">
        <f>ROUND(I696*H696,2)</f>
        <v>0</v>
      </c>
      <c r="K696" s="129" t="s">
        <v>155</v>
      </c>
      <c r="L696" s="32"/>
      <c r="M696" s="134" t="s">
        <v>19</v>
      </c>
      <c r="N696" s="135" t="s">
        <v>40</v>
      </c>
      <c r="P696" s="136">
        <f>O696*H696</f>
        <v>0</v>
      </c>
      <c r="Q696" s="136">
        <v>0</v>
      </c>
      <c r="R696" s="136">
        <f>Q696*H696</f>
        <v>0</v>
      </c>
      <c r="S696" s="136">
        <v>0</v>
      </c>
      <c r="T696" s="137">
        <f>S696*H696</f>
        <v>0</v>
      </c>
      <c r="AR696" s="138" t="s">
        <v>222</v>
      </c>
      <c r="AT696" s="138" t="s">
        <v>151</v>
      </c>
      <c r="AU696" s="138" t="s">
        <v>78</v>
      </c>
      <c r="AY696" s="17" t="s">
        <v>149</v>
      </c>
      <c r="BE696" s="139">
        <f>IF(N696="základní",J696,0)</f>
        <v>0</v>
      </c>
      <c r="BF696" s="139">
        <f>IF(N696="snížená",J696,0)</f>
        <v>0</v>
      </c>
      <c r="BG696" s="139">
        <f>IF(N696="zákl. přenesená",J696,0)</f>
        <v>0</v>
      </c>
      <c r="BH696" s="139">
        <f>IF(N696="sníž. přenesená",J696,0)</f>
        <v>0</v>
      </c>
      <c r="BI696" s="139">
        <f>IF(N696="nulová",J696,0)</f>
        <v>0</v>
      </c>
      <c r="BJ696" s="17" t="s">
        <v>74</v>
      </c>
      <c r="BK696" s="139">
        <f>ROUND(I696*H696,2)</f>
        <v>0</v>
      </c>
      <c r="BL696" s="17" t="s">
        <v>222</v>
      </c>
      <c r="BM696" s="138" t="s">
        <v>848</v>
      </c>
    </row>
    <row r="697" spans="2:65" s="1" customFormat="1" ht="10.199999999999999">
      <c r="B697" s="32"/>
      <c r="D697" s="140" t="s">
        <v>157</v>
      </c>
      <c r="F697" s="141" t="s">
        <v>849</v>
      </c>
      <c r="I697" s="142"/>
      <c r="L697" s="32"/>
      <c r="M697" s="143"/>
      <c r="T697" s="53"/>
      <c r="AT697" s="17" t="s">
        <v>157</v>
      </c>
      <c r="AU697" s="17" t="s">
        <v>78</v>
      </c>
    </row>
    <row r="698" spans="2:65" s="11" customFormat="1" ht="22.8" customHeight="1">
      <c r="B698" s="115"/>
      <c r="D698" s="116" t="s">
        <v>68</v>
      </c>
      <c r="E698" s="125" t="s">
        <v>850</v>
      </c>
      <c r="F698" s="125" t="s">
        <v>851</v>
      </c>
      <c r="I698" s="118"/>
      <c r="J698" s="126">
        <f>BK698</f>
        <v>0</v>
      </c>
      <c r="L698" s="115"/>
      <c r="M698" s="120"/>
      <c r="P698" s="121">
        <f>SUM(P699:P703)</f>
        <v>0</v>
      </c>
      <c r="R698" s="121">
        <f>SUM(R699:R703)</f>
        <v>4.1999999999999996E-4</v>
      </c>
      <c r="T698" s="122">
        <f>SUM(T699:T703)</f>
        <v>0</v>
      </c>
      <c r="AR698" s="116" t="s">
        <v>78</v>
      </c>
      <c r="AT698" s="123" t="s">
        <v>68</v>
      </c>
      <c r="AU698" s="123" t="s">
        <v>74</v>
      </c>
      <c r="AY698" s="116" t="s">
        <v>149</v>
      </c>
      <c r="BK698" s="124">
        <f>SUM(BK699:BK703)</f>
        <v>0</v>
      </c>
    </row>
    <row r="699" spans="2:65" s="1" customFormat="1" ht="16.5" customHeight="1">
      <c r="B699" s="32"/>
      <c r="C699" s="127" t="s">
        <v>558</v>
      </c>
      <c r="D699" s="127" t="s">
        <v>151</v>
      </c>
      <c r="E699" s="128" t="s">
        <v>852</v>
      </c>
      <c r="F699" s="129" t="s">
        <v>853</v>
      </c>
      <c r="G699" s="130" t="s">
        <v>196</v>
      </c>
      <c r="H699" s="131">
        <v>3</v>
      </c>
      <c r="I699" s="132"/>
      <c r="J699" s="133">
        <f>ROUND(I699*H699,2)</f>
        <v>0</v>
      </c>
      <c r="K699" s="129" t="s">
        <v>155</v>
      </c>
      <c r="L699" s="32"/>
      <c r="M699" s="134" t="s">
        <v>19</v>
      </c>
      <c r="N699" s="135" t="s">
        <v>40</v>
      </c>
      <c r="P699" s="136">
        <f>O699*H699</f>
        <v>0</v>
      </c>
      <c r="Q699" s="136">
        <v>0</v>
      </c>
      <c r="R699" s="136">
        <f>Q699*H699</f>
        <v>0</v>
      </c>
      <c r="S699" s="136">
        <v>0</v>
      </c>
      <c r="T699" s="137">
        <f>S699*H699</f>
        <v>0</v>
      </c>
      <c r="AR699" s="138" t="s">
        <v>222</v>
      </c>
      <c r="AT699" s="138" t="s">
        <v>151</v>
      </c>
      <c r="AU699" s="138" t="s">
        <v>78</v>
      </c>
      <c r="AY699" s="17" t="s">
        <v>149</v>
      </c>
      <c r="BE699" s="139">
        <f>IF(N699="základní",J699,0)</f>
        <v>0</v>
      </c>
      <c r="BF699" s="139">
        <f>IF(N699="snížená",J699,0)</f>
        <v>0</v>
      </c>
      <c r="BG699" s="139">
        <f>IF(N699="zákl. přenesená",J699,0)</f>
        <v>0</v>
      </c>
      <c r="BH699" s="139">
        <f>IF(N699="sníž. přenesená",J699,0)</f>
        <v>0</v>
      </c>
      <c r="BI699" s="139">
        <f>IF(N699="nulová",J699,0)</f>
        <v>0</v>
      </c>
      <c r="BJ699" s="17" t="s">
        <v>74</v>
      </c>
      <c r="BK699" s="139">
        <f>ROUND(I699*H699,2)</f>
        <v>0</v>
      </c>
      <c r="BL699" s="17" t="s">
        <v>222</v>
      </c>
      <c r="BM699" s="138" t="s">
        <v>854</v>
      </c>
    </row>
    <row r="700" spans="2:65" s="1" customFormat="1" ht="10.199999999999999">
      <c r="B700" s="32"/>
      <c r="D700" s="140" t="s">
        <v>157</v>
      </c>
      <c r="F700" s="141" t="s">
        <v>855</v>
      </c>
      <c r="I700" s="142"/>
      <c r="L700" s="32"/>
      <c r="M700" s="143"/>
      <c r="T700" s="53"/>
      <c r="AT700" s="17" t="s">
        <v>157</v>
      </c>
      <c r="AU700" s="17" t="s">
        <v>78</v>
      </c>
    </row>
    <row r="701" spans="2:65" s="1" customFormat="1" ht="16.5" customHeight="1">
      <c r="B701" s="32"/>
      <c r="C701" s="165" t="s">
        <v>856</v>
      </c>
      <c r="D701" s="165" t="s">
        <v>318</v>
      </c>
      <c r="E701" s="166" t="s">
        <v>857</v>
      </c>
      <c r="F701" s="167" t="s">
        <v>858</v>
      </c>
      <c r="G701" s="168" t="s">
        <v>196</v>
      </c>
      <c r="H701" s="169">
        <v>3</v>
      </c>
      <c r="I701" s="170"/>
      <c r="J701" s="171">
        <f>ROUND(I701*H701,2)</f>
        <v>0</v>
      </c>
      <c r="K701" s="167" t="s">
        <v>155</v>
      </c>
      <c r="L701" s="172"/>
      <c r="M701" s="173" t="s">
        <v>19</v>
      </c>
      <c r="N701" s="174" t="s">
        <v>40</v>
      </c>
      <c r="P701" s="136">
        <f>O701*H701</f>
        <v>0</v>
      </c>
      <c r="Q701" s="136">
        <v>1.3999999999999999E-4</v>
      </c>
      <c r="R701" s="136">
        <f>Q701*H701</f>
        <v>4.1999999999999996E-4</v>
      </c>
      <c r="S701" s="136">
        <v>0</v>
      </c>
      <c r="T701" s="137">
        <f>S701*H701</f>
        <v>0</v>
      </c>
      <c r="AR701" s="138" t="s">
        <v>267</v>
      </c>
      <c r="AT701" s="138" t="s">
        <v>318</v>
      </c>
      <c r="AU701" s="138" t="s">
        <v>78</v>
      </c>
      <c r="AY701" s="17" t="s">
        <v>149</v>
      </c>
      <c r="BE701" s="139">
        <f>IF(N701="základní",J701,0)</f>
        <v>0</v>
      </c>
      <c r="BF701" s="139">
        <f>IF(N701="snížená",J701,0)</f>
        <v>0</v>
      </c>
      <c r="BG701" s="139">
        <f>IF(N701="zákl. přenesená",J701,0)</f>
        <v>0</v>
      </c>
      <c r="BH701" s="139">
        <f>IF(N701="sníž. přenesená",J701,0)</f>
        <v>0</v>
      </c>
      <c r="BI701" s="139">
        <f>IF(N701="nulová",J701,0)</f>
        <v>0</v>
      </c>
      <c r="BJ701" s="17" t="s">
        <v>74</v>
      </c>
      <c r="BK701" s="139">
        <f>ROUND(I701*H701,2)</f>
        <v>0</v>
      </c>
      <c r="BL701" s="17" t="s">
        <v>222</v>
      </c>
      <c r="BM701" s="138" t="s">
        <v>859</v>
      </c>
    </row>
    <row r="702" spans="2:65" s="1" customFormat="1" ht="55.5" customHeight="1">
      <c r="B702" s="32"/>
      <c r="C702" s="127" t="s">
        <v>563</v>
      </c>
      <c r="D702" s="127" t="s">
        <v>151</v>
      </c>
      <c r="E702" s="128" t="s">
        <v>860</v>
      </c>
      <c r="F702" s="129" t="s">
        <v>861</v>
      </c>
      <c r="G702" s="130" t="s">
        <v>631</v>
      </c>
      <c r="H702" s="175"/>
      <c r="I702" s="132"/>
      <c r="J702" s="133">
        <f>ROUND(I702*H702,2)</f>
        <v>0</v>
      </c>
      <c r="K702" s="129" t="s">
        <v>155</v>
      </c>
      <c r="L702" s="32"/>
      <c r="M702" s="134" t="s">
        <v>19</v>
      </c>
      <c r="N702" s="135" t="s">
        <v>40</v>
      </c>
      <c r="P702" s="136">
        <f>O702*H702</f>
        <v>0</v>
      </c>
      <c r="Q702" s="136">
        <v>0</v>
      </c>
      <c r="R702" s="136">
        <f>Q702*H702</f>
        <v>0</v>
      </c>
      <c r="S702" s="136">
        <v>0</v>
      </c>
      <c r="T702" s="137">
        <f>S702*H702</f>
        <v>0</v>
      </c>
      <c r="AR702" s="138" t="s">
        <v>222</v>
      </c>
      <c r="AT702" s="138" t="s">
        <v>151</v>
      </c>
      <c r="AU702" s="138" t="s">
        <v>78</v>
      </c>
      <c r="AY702" s="17" t="s">
        <v>149</v>
      </c>
      <c r="BE702" s="139">
        <f>IF(N702="základní",J702,0)</f>
        <v>0</v>
      </c>
      <c r="BF702" s="139">
        <f>IF(N702="snížená",J702,0)</f>
        <v>0</v>
      </c>
      <c r="BG702" s="139">
        <f>IF(N702="zákl. přenesená",J702,0)</f>
        <v>0</v>
      </c>
      <c r="BH702" s="139">
        <f>IF(N702="sníž. přenesená",J702,0)</f>
        <v>0</v>
      </c>
      <c r="BI702" s="139">
        <f>IF(N702="nulová",J702,0)</f>
        <v>0</v>
      </c>
      <c r="BJ702" s="17" t="s">
        <v>74</v>
      </c>
      <c r="BK702" s="139">
        <f>ROUND(I702*H702,2)</f>
        <v>0</v>
      </c>
      <c r="BL702" s="17" t="s">
        <v>222</v>
      </c>
      <c r="BM702" s="138" t="s">
        <v>862</v>
      </c>
    </row>
    <row r="703" spans="2:65" s="1" customFormat="1" ht="10.199999999999999">
      <c r="B703" s="32"/>
      <c r="D703" s="140" t="s">
        <v>157</v>
      </c>
      <c r="F703" s="141" t="s">
        <v>863</v>
      </c>
      <c r="I703" s="142"/>
      <c r="L703" s="32"/>
      <c r="M703" s="143"/>
      <c r="T703" s="53"/>
      <c r="AT703" s="17" t="s">
        <v>157</v>
      </c>
      <c r="AU703" s="17" t="s">
        <v>78</v>
      </c>
    </row>
    <row r="704" spans="2:65" s="11" customFormat="1" ht="22.8" customHeight="1">
      <c r="B704" s="115"/>
      <c r="D704" s="116" t="s">
        <v>68</v>
      </c>
      <c r="E704" s="125" t="s">
        <v>864</v>
      </c>
      <c r="F704" s="125" t="s">
        <v>865</v>
      </c>
      <c r="I704" s="118"/>
      <c r="J704" s="126">
        <f>BK704</f>
        <v>0</v>
      </c>
      <c r="L704" s="115"/>
      <c r="M704" s="120"/>
      <c r="P704" s="121">
        <f>SUM(P705:P711)</f>
        <v>0</v>
      </c>
      <c r="R704" s="121">
        <f>SUM(R705:R711)</f>
        <v>0.43362497999999994</v>
      </c>
      <c r="T704" s="122">
        <f>SUM(T705:T711)</f>
        <v>0</v>
      </c>
      <c r="AR704" s="116" t="s">
        <v>78</v>
      </c>
      <c r="AT704" s="123" t="s">
        <v>68</v>
      </c>
      <c r="AU704" s="123" t="s">
        <v>74</v>
      </c>
      <c r="AY704" s="116" t="s">
        <v>149</v>
      </c>
      <c r="BK704" s="124">
        <f>SUM(BK705:BK711)</f>
        <v>0</v>
      </c>
    </row>
    <row r="705" spans="2:65" s="1" customFormat="1" ht="49.05" customHeight="1">
      <c r="B705" s="32"/>
      <c r="C705" s="127" t="s">
        <v>866</v>
      </c>
      <c r="D705" s="127" t="s">
        <v>151</v>
      </c>
      <c r="E705" s="128" t="s">
        <v>867</v>
      </c>
      <c r="F705" s="129" t="s">
        <v>868</v>
      </c>
      <c r="G705" s="130" t="s">
        <v>190</v>
      </c>
      <c r="H705" s="131">
        <v>27.462</v>
      </c>
      <c r="I705" s="132"/>
      <c r="J705" s="133">
        <f>ROUND(I705*H705,2)</f>
        <v>0</v>
      </c>
      <c r="K705" s="129" t="s">
        <v>155</v>
      </c>
      <c r="L705" s="32"/>
      <c r="M705" s="134" t="s">
        <v>19</v>
      </c>
      <c r="N705" s="135" t="s">
        <v>40</v>
      </c>
      <c r="P705" s="136">
        <f>O705*H705</f>
        <v>0</v>
      </c>
      <c r="Q705" s="136">
        <v>1.5789999999999998E-2</v>
      </c>
      <c r="R705" s="136">
        <f>Q705*H705</f>
        <v>0.43362497999999994</v>
      </c>
      <c r="S705" s="136">
        <v>0</v>
      </c>
      <c r="T705" s="137">
        <f>S705*H705</f>
        <v>0</v>
      </c>
      <c r="AR705" s="138" t="s">
        <v>222</v>
      </c>
      <c r="AT705" s="138" t="s">
        <v>151</v>
      </c>
      <c r="AU705" s="138" t="s">
        <v>78</v>
      </c>
      <c r="AY705" s="17" t="s">
        <v>149</v>
      </c>
      <c r="BE705" s="139">
        <f>IF(N705="základní",J705,0)</f>
        <v>0</v>
      </c>
      <c r="BF705" s="139">
        <f>IF(N705="snížená",J705,0)</f>
        <v>0</v>
      </c>
      <c r="BG705" s="139">
        <f>IF(N705="zákl. přenesená",J705,0)</f>
        <v>0</v>
      </c>
      <c r="BH705" s="139">
        <f>IF(N705="sníž. přenesená",J705,0)</f>
        <v>0</v>
      </c>
      <c r="BI705" s="139">
        <f>IF(N705="nulová",J705,0)</f>
        <v>0</v>
      </c>
      <c r="BJ705" s="17" t="s">
        <v>74</v>
      </c>
      <c r="BK705" s="139">
        <f>ROUND(I705*H705,2)</f>
        <v>0</v>
      </c>
      <c r="BL705" s="17" t="s">
        <v>222</v>
      </c>
      <c r="BM705" s="138" t="s">
        <v>869</v>
      </c>
    </row>
    <row r="706" spans="2:65" s="1" customFormat="1" ht="10.199999999999999">
      <c r="B706" s="32"/>
      <c r="D706" s="140" t="s">
        <v>157</v>
      </c>
      <c r="F706" s="141" t="s">
        <v>870</v>
      </c>
      <c r="I706" s="142"/>
      <c r="L706" s="32"/>
      <c r="M706" s="143"/>
      <c r="T706" s="53"/>
      <c r="AT706" s="17" t="s">
        <v>157</v>
      </c>
      <c r="AU706" s="17" t="s">
        <v>78</v>
      </c>
    </row>
    <row r="707" spans="2:65" s="12" customFormat="1" ht="10.199999999999999">
      <c r="B707" s="144"/>
      <c r="D707" s="145" t="s">
        <v>159</v>
      </c>
      <c r="E707" s="146" t="s">
        <v>19</v>
      </c>
      <c r="F707" s="147" t="s">
        <v>828</v>
      </c>
      <c r="H707" s="146" t="s">
        <v>19</v>
      </c>
      <c r="I707" s="148"/>
      <c r="L707" s="144"/>
      <c r="M707" s="149"/>
      <c r="T707" s="150"/>
      <c r="AT707" s="146" t="s">
        <v>159</v>
      </c>
      <c r="AU707" s="146" t="s">
        <v>78</v>
      </c>
      <c r="AV707" s="12" t="s">
        <v>74</v>
      </c>
      <c r="AW707" s="12" t="s">
        <v>31</v>
      </c>
      <c r="AX707" s="12" t="s">
        <v>69</v>
      </c>
      <c r="AY707" s="146" t="s">
        <v>149</v>
      </c>
    </row>
    <row r="708" spans="2:65" s="13" customFormat="1" ht="10.199999999999999">
      <c r="B708" s="151"/>
      <c r="D708" s="145" t="s">
        <v>159</v>
      </c>
      <c r="E708" s="152" t="s">
        <v>19</v>
      </c>
      <c r="F708" s="153" t="s">
        <v>829</v>
      </c>
      <c r="H708" s="154">
        <v>27.462</v>
      </c>
      <c r="I708" s="155"/>
      <c r="L708" s="151"/>
      <c r="M708" s="156"/>
      <c r="T708" s="157"/>
      <c r="AT708" s="152" t="s">
        <v>159</v>
      </c>
      <c r="AU708" s="152" t="s">
        <v>78</v>
      </c>
      <c r="AV708" s="13" t="s">
        <v>78</v>
      </c>
      <c r="AW708" s="13" t="s">
        <v>31</v>
      </c>
      <c r="AX708" s="13" t="s">
        <v>69</v>
      </c>
      <c r="AY708" s="152" t="s">
        <v>149</v>
      </c>
    </row>
    <row r="709" spans="2:65" s="14" customFormat="1" ht="10.199999999999999">
      <c r="B709" s="158"/>
      <c r="D709" s="145" t="s">
        <v>159</v>
      </c>
      <c r="E709" s="159" t="s">
        <v>19</v>
      </c>
      <c r="F709" s="160" t="s">
        <v>162</v>
      </c>
      <c r="H709" s="161">
        <v>27.462</v>
      </c>
      <c r="I709" s="162"/>
      <c r="L709" s="158"/>
      <c r="M709" s="163"/>
      <c r="T709" s="164"/>
      <c r="AT709" s="159" t="s">
        <v>159</v>
      </c>
      <c r="AU709" s="159" t="s">
        <v>78</v>
      </c>
      <c r="AV709" s="14" t="s">
        <v>84</v>
      </c>
      <c r="AW709" s="14" t="s">
        <v>31</v>
      </c>
      <c r="AX709" s="14" t="s">
        <v>74</v>
      </c>
      <c r="AY709" s="159" t="s">
        <v>149</v>
      </c>
    </row>
    <row r="710" spans="2:65" s="1" customFormat="1" ht="55.5" customHeight="1">
      <c r="B710" s="32"/>
      <c r="C710" s="127" t="s">
        <v>566</v>
      </c>
      <c r="D710" s="127" t="s">
        <v>151</v>
      </c>
      <c r="E710" s="128" t="s">
        <v>871</v>
      </c>
      <c r="F710" s="129" t="s">
        <v>872</v>
      </c>
      <c r="G710" s="130" t="s">
        <v>631</v>
      </c>
      <c r="H710" s="175"/>
      <c r="I710" s="132"/>
      <c r="J710" s="133">
        <f>ROUND(I710*H710,2)</f>
        <v>0</v>
      </c>
      <c r="K710" s="129" t="s">
        <v>155</v>
      </c>
      <c r="L710" s="32"/>
      <c r="M710" s="134" t="s">
        <v>19</v>
      </c>
      <c r="N710" s="135" t="s">
        <v>40</v>
      </c>
      <c r="P710" s="136">
        <f>O710*H710</f>
        <v>0</v>
      </c>
      <c r="Q710" s="136">
        <v>0</v>
      </c>
      <c r="R710" s="136">
        <f>Q710*H710</f>
        <v>0</v>
      </c>
      <c r="S710" s="136">
        <v>0</v>
      </c>
      <c r="T710" s="137">
        <f>S710*H710</f>
        <v>0</v>
      </c>
      <c r="AR710" s="138" t="s">
        <v>222</v>
      </c>
      <c r="AT710" s="138" t="s">
        <v>151</v>
      </c>
      <c r="AU710" s="138" t="s">
        <v>78</v>
      </c>
      <c r="AY710" s="17" t="s">
        <v>149</v>
      </c>
      <c r="BE710" s="139">
        <f>IF(N710="základní",J710,0)</f>
        <v>0</v>
      </c>
      <c r="BF710" s="139">
        <f>IF(N710="snížená",J710,0)</f>
        <v>0</v>
      </c>
      <c r="BG710" s="139">
        <f>IF(N710="zákl. přenesená",J710,0)</f>
        <v>0</v>
      </c>
      <c r="BH710" s="139">
        <f>IF(N710="sníž. přenesená",J710,0)</f>
        <v>0</v>
      </c>
      <c r="BI710" s="139">
        <f>IF(N710="nulová",J710,0)</f>
        <v>0</v>
      </c>
      <c r="BJ710" s="17" t="s">
        <v>74</v>
      </c>
      <c r="BK710" s="139">
        <f>ROUND(I710*H710,2)</f>
        <v>0</v>
      </c>
      <c r="BL710" s="17" t="s">
        <v>222</v>
      </c>
      <c r="BM710" s="138" t="s">
        <v>873</v>
      </c>
    </row>
    <row r="711" spans="2:65" s="1" customFormat="1" ht="10.199999999999999">
      <c r="B711" s="32"/>
      <c r="D711" s="140" t="s">
        <v>157</v>
      </c>
      <c r="F711" s="141" t="s">
        <v>874</v>
      </c>
      <c r="I711" s="142"/>
      <c r="L711" s="32"/>
      <c r="M711" s="143"/>
      <c r="T711" s="53"/>
      <c r="AT711" s="17" t="s">
        <v>157</v>
      </c>
      <c r="AU711" s="17" t="s">
        <v>78</v>
      </c>
    </row>
    <row r="712" spans="2:65" s="11" customFormat="1" ht="22.8" customHeight="1">
      <c r="B712" s="115"/>
      <c r="D712" s="116" t="s">
        <v>68</v>
      </c>
      <c r="E712" s="125" t="s">
        <v>875</v>
      </c>
      <c r="F712" s="125" t="s">
        <v>876</v>
      </c>
      <c r="I712" s="118"/>
      <c r="J712" s="126">
        <f>BK712</f>
        <v>0</v>
      </c>
      <c r="L712" s="115"/>
      <c r="M712" s="120"/>
      <c r="P712" s="121">
        <f>SUM(P713:P862)</f>
        <v>0</v>
      </c>
      <c r="R712" s="121">
        <f>SUM(R713:R862)</f>
        <v>19.273430859999998</v>
      </c>
      <c r="T712" s="122">
        <f>SUM(T713:T862)</f>
        <v>0</v>
      </c>
      <c r="AR712" s="116" t="s">
        <v>78</v>
      </c>
      <c r="AT712" s="123" t="s">
        <v>68</v>
      </c>
      <c r="AU712" s="123" t="s">
        <v>74</v>
      </c>
      <c r="AY712" s="116" t="s">
        <v>149</v>
      </c>
      <c r="BK712" s="124">
        <f>SUM(BK713:BK862)</f>
        <v>0</v>
      </c>
    </row>
    <row r="713" spans="2:65" s="1" customFormat="1" ht="55.5" customHeight="1">
      <c r="B713" s="32"/>
      <c r="C713" s="127" t="s">
        <v>877</v>
      </c>
      <c r="D713" s="127" t="s">
        <v>151</v>
      </c>
      <c r="E713" s="128" t="s">
        <v>878</v>
      </c>
      <c r="F713" s="129" t="s">
        <v>879</v>
      </c>
      <c r="G713" s="130" t="s">
        <v>190</v>
      </c>
      <c r="H713" s="131">
        <v>159.982</v>
      </c>
      <c r="I713" s="132"/>
      <c r="J713" s="133">
        <f>ROUND(I713*H713,2)</f>
        <v>0</v>
      </c>
      <c r="K713" s="129" t="s">
        <v>155</v>
      </c>
      <c r="L713" s="32"/>
      <c r="M713" s="134" t="s">
        <v>19</v>
      </c>
      <c r="N713" s="135" t="s">
        <v>40</v>
      </c>
      <c r="P713" s="136">
        <f>O713*H713</f>
        <v>0</v>
      </c>
      <c r="Q713" s="136">
        <v>1.481E-2</v>
      </c>
      <c r="R713" s="136">
        <f>Q713*H713</f>
        <v>2.3693334200000002</v>
      </c>
      <c r="S713" s="136">
        <v>0</v>
      </c>
      <c r="T713" s="137">
        <f>S713*H713</f>
        <v>0</v>
      </c>
      <c r="AR713" s="138" t="s">
        <v>222</v>
      </c>
      <c r="AT713" s="138" t="s">
        <v>151</v>
      </c>
      <c r="AU713" s="138" t="s">
        <v>78</v>
      </c>
      <c r="AY713" s="17" t="s">
        <v>149</v>
      </c>
      <c r="BE713" s="139">
        <f>IF(N713="základní",J713,0)</f>
        <v>0</v>
      </c>
      <c r="BF713" s="139">
        <f>IF(N713="snížená",J713,0)</f>
        <v>0</v>
      </c>
      <c r="BG713" s="139">
        <f>IF(N713="zákl. přenesená",J713,0)</f>
        <v>0</v>
      </c>
      <c r="BH713" s="139">
        <f>IF(N713="sníž. přenesená",J713,0)</f>
        <v>0</v>
      </c>
      <c r="BI713" s="139">
        <f>IF(N713="nulová",J713,0)</f>
        <v>0</v>
      </c>
      <c r="BJ713" s="17" t="s">
        <v>74</v>
      </c>
      <c r="BK713" s="139">
        <f>ROUND(I713*H713,2)</f>
        <v>0</v>
      </c>
      <c r="BL713" s="17" t="s">
        <v>222</v>
      </c>
      <c r="BM713" s="138" t="s">
        <v>880</v>
      </c>
    </row>
    <row r="714" spans="2:65" s="1" customFormat="1" ht="10.199999999999999">
      <c r="B714" s="32"/>
      <c r="D714" s="140" t="s">
        <v>157</v>
      </c>
      <c r="F714" s="141" t="s">
        <v>881</v>
      </c>
      <c r="I714" s="142"/>
      <c r="L714" s="32"/>
      <c r="M714" s="143"/>
      <c r="T714" s="53"/>
      <c r="AT714" s="17" t="s">
        <v>157</v>
      </c>
      <c r="AU714" s="17" t="s">
        <v>78</v>
      </c>
    </row>
    <row r="715" spans="2:65" s="12" customFormat="1" ht="10.199999999999999">
      <c r="B715" s="144"/>
      <c r="D715" s="145" t="s">
        <v>159</v>
      </c>
      <c r="E715" s="146" t="s">
        <v>19</v>
      </c>
      <c r="F715" s="147" t="s">
        <v>882</v>
      </c>
      <c r="H715" s="146" t="s">
        <v>19</v>
      </c>
      <c r="I715" s="148"/>
      <c r="L715" s="144"/>
      <c r="M715" s="149"/>
      <c r="T715" s="150"/>
      <c r="AT715" s="146" t="s">
        <v>159</v>
      </c>
      <c r="AU715" s="146" t="s">
        <v>78</v>
      </c>
      <c r="AV715" s="12" t="s">
        <v>74</v>
      </c>
      <c r="AW715" s="12" t="s">
        <v>31</v>
      </c>
      <c r="AX715" s="12" t="s">
        <v>69</v>
      </c>
      <c r="AY715" s="146" t="s">
        <v>149</v>
      </c>
    </row>
    <row r="716" spans="2:65" s="13" customFormat="1" ht="20.399999999999999">
      <c r="B716" s="151"/>
      <c r="D716" s="145" t="s">
        <v>159</v>
      </c>
      <c r="E716" s="152" t="s">
        <v>19</v>
      </c>
      <c r="F716" s="153" t="s">
        <v>883</v>
      </c>
      <c r="H716" s="154">
        <v>210.43799999999999</v>
      </c>
      <c r="I716" s="155"/>
      <c r="L716" s="151"/>
      <c r="M716" s="156"/>
      <c r="T716" s="157"/>
      <c r="AT716" s="152" t="s">
        <v>159</v>
      </c>
      <c r="AU716" s="152" t="s">
        <v>78</v>
      </c>
      <c r="AV716" s="13" t="s">
        <v>78</v>
      </c>
      <c r="AW716" s="13" t="s">
        <v>31</v>
      </c>
      <c r="AX716" s="13" t="s">
        <v>69</v>
      </c>
      <c r="AY716" s="152" t="s">
        <v>149</v>
      </c>
    </row>
    <row r="717" spans="2:65" s="12" customFormat="1" ht="10.199999999999999">
      <c r="B717" s="144"/>
      <c r="D717" s="145" t="s">
        <v>159</v>
      </c>
      <c r="E717" s="146" t="s">
        <v>19</v>
      </c>
      <c r="F717" s="147" t="s">
        <v>884</v>
      </c>
      <c r="H717" s="146" t="s">
        <v>19</v>
      </c>
      <c r="I717" s="148"/>
      <c r="L717" s="144"/>
      <c r="M717" s="149"/>
      <c r="T717" s="150"/>
      <c r="AT717" s="146" t="s">
        <v>159</v>
      </c>
      <c r="AU717" s="146" t="s">
        <v>78</v>
      </c>
      <c r="AV717" s="12" t="s">
        <v>74</v>
      </c>
      <c r="AW717" s="12" t="s">
        <v>31</v>
      </c>
      <c r="AX717" s="12" t="s">
        <v>69</v>
      </c>
      <c r="AY717" s="146" t="s">
        <v>149</v>
      </c>
    </row>
    <row r="718" spans="2:65" s="13" customFormat="1" ht="10.199999999999999">
      <c r="B718" s="151"/>
      <c r="D718" s="145" t="s">
        <v>159</v>
      </c>
      <c r="E718" s="152" t="s">
        <v>19</v>
      </c>
      <c r="F718" s="153" t="s">
        <v>310</v>
      </c>
      <c r="H718" s="154">
        <v>-6</v>
      </c>
      <c r="I718" s="155"/>
      <c r="L718" s="151"/>
      <c r="M718" s="156"/>
      <c r="T718" s="157"/>
      <c r="AT718" s="152" t="s">
        <v>159</v>
      </c>
      <c r="AU718" s="152" t="s">
        <v>78</v>
      </c>
      <c r="AV718" s="13" t="s">
        <v>78</v>
      </c>
      <c r="AW718" s="13" t="s">
        <v>31</v>
      </c>
      <c r="AX718" s="13" t="s">
        <v>69</v>
      </c>
      <c r="AY718" s="152" t="s">
        <v>149</v>
      </c>
    </row>
    <row r="719" spans="2:65" s="13" customFormat="1" ht="10.199999999999999">
      <c r="B719" s="151"/>
      <c r="D719" s="145" t="s">
        <v>159</v>
      </c>
      <c r="E719" s="152" t="s">
        <v>19</v>
      </c>
      <c r="F719" s="153" t="s">
        <v>885</v>
      </c>
      <c r="H719" s="154">
        <v>-12.33</v>
      </c>
      <c r="I719" s="155"/>
      <c r="L719" s="151"/>
      <c r="M719" s="156"/>
      <c r="T719" s="157"/>
      <c r="AT719" s="152" t="s">
        <v>159</v>
      </c>
      <c r="AU719" s="152" t="s">
        <v>78</v>
      </c>
      <c r="AV719" s="13" t="s">
        <v>78</v>
      </c>
      <c r="AW719" s="13" t="s">
        <v>31</v>
      </c>
      <c r="AX719" s="13" t="s">
        <v>69</v>
      </c>
      <c r="AY719" s="152" t="s">
        <v>149</v>
      </c>
    </row>
    <row r="720" spans="2:65" s="13" customFormat="1" ht="10.199999999999999">
      <c r="B720" s="151"/>
      <c r="D720" s="145" t="s">
        <v>159</v>
      </c>
      <c r="E720" s="152" t="s">
        <v>19</v>
      </c>
      <c r="F720" s="153" t="s">
        <v>886</v>
      </c>
      <c r="H720" s="154">
        <v>-1.177</v>
      </c>
      <c r="I720" s="155"/>
      <c r="L720" s="151"/>
      <c r="M720" s="156"/>
      <c r="T720" s="157"/>
      <c r="AT720" s="152" t="s">
        <v>159</v>
      </c>
      <c r="AU720" s="152" t="s">
        <v>78</v>
      </c>
      <c r="AV720" s="13" t="s">
        <v>78</v>
      </c>
      <c r="AW720" s="13" t="s">
        <v>31</v>
      </c>
      <c r="AX720" s="13" t="s">
        <v>69</v>
      </c>
      <c r="AY720" s="152" t="s">
        <v>149</v>
      </c>
    </row>
    <row r="721" spans="2:65" s="13" customFormat="1" ht="10.199999999999999">
      <c r="B721" s="151"/>
      <c r="D721" s="145" t="s">
        <v>159</v>
      </c>
      <c r="E721" s="152" t="s">
        <v>19</v>
      </c>
      <c r="F721" s="153" t="s">
        <v>313</v>
      </c>
      <c r="H721" s="154">
        <v>-2.4300000000000002</v>
      </c>
      <c r="I721" s="155"/>
      <c r="L721" s="151"/>
      <c r="M721" s="156"/>
      <c r="T721" s="157"/>
      <c r="AT721" s="152" t="s">
        <v>159</v>
      </c>
      <c r="AU721" s="152" t="s">
        <v>78</v>
      </c>
      <c r="AV721" s="13" t="s">
        <v>78</v>
      </c>
      <c r="AW721" s="13" t="s">
        <v>31</v>
      </c>
      <c r="AX721" s="13" t="s">
        <v>69</v>
      </c>
      <c r="AY721" s="152" t="s">
        <v>149</v>
      </c>
    </row>
    <row r="722" spans="2:65" s="13" customFormat="1" ht="10.199999999999999">
      <c r="B722" s="151"/>
      <c r="D722" s="145" t="s">
        <v>159</v>
      </c>
      <c r="E722" s="152" t="s">
        <v>19</v>
      </c>
      <c r="F722" s="153" t="s">
        <v>314</v>
      </c>
      <c r="H722" s="154">
        <v>-8.9879999999999995</v>
      </c>
      <c r="I722" s="155"/>
      <c r="L722" s="151"/>
      <c r="M722" s="156"/>
      <c r="T722" s="157"/>
      <c r="AT722" s="152" t="s">
        <v>159</v>
      </c>
      <c r="AU722" s="152" t="s">
        <v>78</v>
      </c>
      <c r="AV722" s="13" t="s">
        <v>78</v>
      </c>
      <c r="AW722" s="13" t="s">
        <v>31</v>
      </c>
      <c r="AX722" s="13" t="s">
        <v>69</v>
      </c>
      <c r="AY722" s="152" t="s">
        <v>149</v>
      </c>
    </row>
    <row r="723" spans="2:65" s="13" customFormat="1" ht="10.199999999999999">
      <c r="B723" s="151"/>
      <c r="D723" s="145" t="s">
        <v>159</v>
      </c>
      <c r="E723" s="152" t="s">
        <v>19</v>
      </c>
      <c r="F723" s="153" t="s">
        <v>315</v>
      </c>
      <c r="H723" s="154">
        <v>-31.646999999999998</v>
      </c>
      <c r="I723" s="155"/>
      <c r="L723" s="151"/>
      <c r="M723" s="156"/>
      <c r="T723" s="157"/>
      <c r="AT723" s="152" t="s">
        <v>159</v>
      </c>
      <c r="AU723" s="152" t="s">
        <v>78</v>
      </c>
      <c r="AV723" s="13" t="s">
        <v>78</v>
      </c>
      <c r="AW723" s="13" t="s">
        <v>31</v>
      </c>
      <c r="AX723" s="13" t="s">
        <v>69</v>
      </c>
      <c r="AY723" s="152" t="s">
        <v>149</v>
      </c>
    </row>
    <row r="724" spans="2:65" s="13" customFormat="1" ht="10.199999999999999">
      <c r="B724" s="151"/>
      <c r="D724" s="145" t="s">
        <v>159</v>
      </c>
      <c r="E724" s="152" t="s">
        <v>19</v>
      </c>
      <c r="F724" s="153" t="s">
        <v>317</v>
      </c>
      <c r="H724" s="154">
        <v>-1.9259999999999999</v>
      </c>
      <c r="I724" s="155"/>
      <c r="L724" s="151"/>
      <c r="M724" s="156"/>
      <c r="T724" s="157"/>
      <c r="AT724" s="152" t="s">
        <v>159</v>
      </c>
      <c r="AU724" s="152" t="s">
        <v>78</v>
      </c>
      <c r="AV724" s="13" t="s">
        <v>78</v>
      </c>
      <c r="AW724" s="13" t="s">
        <v>31</v>
      </c>
      <c r="AX724" s="13" t="s">
        <v>69</v>
      </c>
      <c r="AY724" s="152" t="s">
        <v>149</v>
      </c>
    </row>
    <row r="725" spans="2:65" s="12" customFormat="1" ht="10.199999999999999">
      <c r="B725" s="144"/>
      <c r="D725" s="145" t="s">
        <v>159</v>
      </c>
      <c r="E725" s="146" t="s">
        <v>19</v>
      </c>
      <c r="F725" s="147" t="s">
        <v>887</v>
      </c>
      <c r="H725" s="146" t="s">
        <v>19</v>
      </c>
      <c r="I725" s="148"/>
      <c r="L725" s="144"/>
      <c r="M725" s="149"/>
      <c r="T725" s="150"/>
      <c r="AT725" s="146" t="s">
        <v>159</v>
      </c>
      <c r="AU725" s="146" t="s">
        <v>78</v>
      </c>
      <c r="AV725" s="12" t="s">
        <v>74</v>
      </c>
      <c r="AW725" s="12" t="s">
        <v>31</v>
      </c>
      <c r="AX725" s="12" t="s">
        <v>69</v>
      </c>
      <c r="AY725" s="146" t="s">
        <v>149</v>
      </c>
    </row>
    <row r="726" spans="2:65" s="13" customFormat="1" ht="10.199999999999999">
      <c r="B726" s="151"/>
      <c r="D726" s="145" t="s">
        <v>159</v>
      </c>
      <c r="E726" s="152" t="s">
        <v>19</v>
      </c>
      <c r="F726" s="153" t="s">
        <v>888</v>
      </c>
      <c r="H726" s="154">
        <v>8.2880000000000003</v>
      </c>
      <c r="I726" s="155"/>
      <c r="L726" s="151"/>
      <c r="M726" s="156"/>
      <c r="T726" s="157"/>
      <c r="AT726" s="152" t="s">
        <v>159</v>
      </c>
      <c r="AU726" s="152" t="s">
        <v>78</v>
      </c>
      <c r="AV726" s="13" t="s">
        <v>78</v>
      </c>
      <c r="AW726" s="13" t="s">
        <v>31</v>
      </c>
      <c r="AX726" s="13" t="s">
        <v>69</v>
      </c>
      <c r="AY726" s="152" t="s">
        <v>149</v>
      </c>
    </row>
    <row r="727" spans="2:65" s="12" customFormat="1" ht="10.199999999999999">
      <c r="B727" s="144"/>
      <c r="D727" s="145" t="s">
        <v>159</v>
      </c>
      <c r="E727" s="146" t="s">
        <v>19</v>
      </c>
      <c r="F727" s="147" t="s">
        <v>889</v>
      </c>
      <c r="H727" s="146" t="s">
        <v>19</v>
      </c>
      <c r="I727" s="148"/>
      <c r="L727" s="144"/>
      <c r="M727" s="149"/>
      <c r="T727" s="150"/>
      <c r="AT727" s="146" t="s">
        <v>159</v>
      </c>
      <c r="AU727" s="146" t="s">
        <v>78</v>
      </c>
      <c r="AV727" s="12" t="s">
        <v>74</v>
      </c>
      <c r="AW727" s="12" t="s">
        <v>31</v>
      </c>
      <c r="AX727" s="12" t="s">
        <v>69</v>
      </c>
      <c r="AY727" s="146" t="s">
        <v>149</v>
      </c>
    </row>
    <row r="728" spans="2:65" s="13" customFormat="1" ht="10.199999999999999">
      <c r="B728" s="151"/>
      <c r="D728" s="145" t="s">
        <v>159</v>
      </c>
      <c r="E728" s="152" t="s">
        <v>19</v>
      </c>
      <c r="F728" s="153" t="s">
        <v>890</v>
      </c>
      <c r="H728" s="154">
        <v>5.7539999999999996</v>
      </c>
      <c r="I728" s="155"/>
      <c r="L728" s="151"/>
      <c r="M728" s="156"/>
      <c r="T728" s="157"/>
      <c r="AT728" s="152" t="s">
        <v>159</v>
      </c>
      <c r="AU728" s="152" t="s">
        <v>78</v>
      </c>
      <c r="AV728" s="13" t="s">
        <v>78</v>
      </c>
      <c r="AW728" s="13" t="s">
        <v>31</v>
      </c>
      <c r="AX728" s="13" t="s">
        <v>69</v>
      </c>
      <c r="AY728" s="152" t="s">
        <v>149</v>
      </c>
    </row>
    <row r="729" spans="2:65" s="14" customFormat="1" ht="10.199999999999999">
      <c r="B729" s="158"/>
      <c r="D729" s="145" t="s">
        <v>159</v>
      </c>
      <c r="E729" s="159" t="s">
        <v>19</v>
      </c>
      <c r="F729" s="160" t="s">
        <v>162</v>
      </c>
      <c r="H729" s="161">
        <v>159.982</v>
      </c>
      <c r="I729" s="162"/>
      <c r="L729" s="158"/>
      <c r="M729" s="163"/>
      <c r="T729" s="164"/>
      <c r="AT729" s="159" t="s">
        <v>159</v>
      </c>
      <c r="AU729" s="159" t="s">
        <v>78</v>
      </c>
      <c r="AV729" s="14" t="s">
        <v>84</v>
      </c>
      <c r="AW729" s="14" t="s">
        <v>31</v>
      </c>
      <c r="AX729" s="14" t="s">
        <v>74</v>
      </c>
      <c r="AY729" s="159" t="s">
        <v>149</v>
      </c>
    </row>
    <row r="730" spans="2:65" s="1" customFormat="1" ht="66.75" customHeight="1">
      <c r="B730" s="32"/>
      <c r="C730" s="127" t="s">
        <v>572</v>
      </c>
      <c r="D730" s="127" t="s">
        <v>151</v>
      </c>
      <c r="E730" s="128" t="s">
        <v>891</v>
      </c>
      <c r="F730" s="129" t="s">
        <v>892</v>
      </c>
      <c r="G730" s="130" t="s">
        <v>190</v>
      </c>
      <c r="H730" s="131">
        <v>12.343</v>
      </c>
      <c r="I730" s="132"/>
      <c r="J730" s="133">
        <f>ROUND(I730*H730,2)</f>
        <v>0</v>
      </c>
      <c r="K730" s="129" t="s">
        <v>155</v>
      </c>
      <c r="L730" s="32"/>
      <c r="M730" s="134" t="s">
        <v>19</v>
      </c>
      <c r="N730" s="135" t="s">
        <v>40</v>
      </c>
      <c r="P730" s="136">
        <f>O730*H730</f>
        <v>0</v>
      </c>
      <c r="Q730" s="136">
        <v>1.482E-2</v>
      </c>
      <c r="R730" s="136">
        <f>Q730*H730</f>
        <v>0.18292326</v>
      </c>
      <c r="S730" s="136">
        <v>0</v>
      </c>
      <c r="T730" s="137">
        <f>S730*H730</f>
        <v>0</v>
      </c>
      <c r="AR730" s="138" t="s">
        <v>222</v>
      </c>
      <c r="AT730" s="138" t="s">
        <v>151</v>
      </c>
      <c r="AU730" s="138" t="s">
        <v>78</v>
      </c>
      <c r="AY730" s="17" t="s">
        <v>149</v>
      </c>
      <c r="BE730" s="139">
        <f>IF(N730="základní",J730,0)</f>
        <v>0</v>
      </c>
      <c r="BF730" s="139">
        <f>IF(N730="snížená",J730,0)</f>
        <v>0</v>
      </c>
      <c r="BG730" s="139">
        <f>IF(N730="zákl. přenesená",J730,0)</f>
        <v>0</v>
      </c>
      <c r="BH730" s="139">
        <f>IF(N730="sníž. přenesená",J730,0)</f>
        <v>0</v>
      </c>
      <c r="BI730" s="139">
        <f>IF(N730="nulová",J730,0)</f>
        <v>0</v>
      </c>
      <c r="BJ730" s="17" t="s">
        <v>74</v>
      </c>
      <c r="BK730" s="139">
        <f>ROUND(I730*H730,2)</f>
        <v>0</v>
      </c>
      <c r="BL730" s="17" t="s">
        <v>222</v>
      </c>
      <c r="BM730" s="138" t="s">
        <v>893</v>
      </c>
    </row>
    <row r="731" spans="2:65" s="1" customFormat="1" ht="10.199999999999999">
      <c r="B731" s="32"/>
      <c r="D731" s="140" t="s">
        <v>157</v>
      </c>
      <c r="F731" s="141" t="s">
        <v>894</v>
      </c>
      <c r="I731" s="142"/>
      <c r="L731" s="32"/>
      <c r="M731" s="143"/>
      <c r="T731" s="53"/>
      <c r="AT731" s="17" t="s">
        <v>157</v>
      </c>
      <c r="AU731" s="17" t="s">
        <v>78</v>
      </c>
    </row>
    <row r="732" spans="2:65" s="12" customFormat="1" ht="10.199999999999999">
      <c r="B732" s="144"/>
      <c r="D732" s="145" t="s">
        <v>159</v>
      </c>
      <c r="E732" s="146" t="s">
        <v>19</v>
      </c>
      <c r="F732" s="147" t="s">
        <v>895</v>
      </c>
      <c r="H732" s="146" t="s">
        <v>19</v>
      </c>
      <c r="I732" s="148"/>
      <c r="L732" s="144"/>
      <c r="M732" s="149"/>
      <c r="T732" s="150"/>
      <c r="AT732" s="146" t="s">
        <v>159</v>
      </c>
      <c r="AU732" s="146" t="s">
        <v>78</v>
      </c>
      <c r="AV732" s="12" t="s">
        <v>74</v>
      </c>
      <c r="AW732" s="12" t="s">
        <v>31</v>
      </c>
      <c r="AX732" s="12" t="s">
        <v>69</v>
      </c>
      <c r="AY732" s="146" t="s">
        <v>149</v>
      </c>
    </row>
    <row r="733" spans="2:65" s="13" customFormat="1" ht="10.199999999999999">
      <c r="B733" s="151"/>
      <c r="D733" s="145" t="s">
        <v>159</v>
      </c>
      <c r="E733" s="152" t="s">
        <v>19</v>
      </c>
      <c r="F733" s="153" t="s">
        <v>896</v>
      </c>
      <c r="H733" s="154">
        <v>17.420000000000002</v>
      </c>
      <c r="I733" s="155"/>
      <c r="L733" s="151"/>
      <c r="M733" s="156"/>
      <c r="T733" s="157"/>
      <c r="AT733" s="152" t="s">
        <v>159</v>
      </c>
      <c r="AU733" s="152" t="s">
        <v>78</v>
      </c>
      <c r="AV733" s="13" t="s">
        <v>78</v>
      </c>
      <c r="AW733" s="13" t="s">
        <v>31</v>
      </c>
      <c r="AX733" s="13" t="s">
        <v>69</v>
      </c>
      <c r="AY733" s="152" t="s">
        <v>149</v>
      </c>
    </row>
    <row r="734" spans="2:65" s="12" customFormat="1" ht="10.199999999999999">
      <c r="B734" s="144"/>
      <c r="D734" s="145" t="s">
        <v>159</v>
      </c>
      <c r="E734" s="146" t="s">
        <v>19</v>
      </c>
      <c r="F734" s="147" t="s">
        <v>884</v>
      </c>
      <c r="H734" s="146" t="s">
        <v>19</v>
      </c>
      <c r="I734" s="148"/>
      <c r="L734" s="144"/>
      <c r="M734" s="149"/>
      <c r="T734" s="150"/>
      <c r="AT734" s="146" t="s">
        <v>159</v>
      </c>
      <c r="AU734" s="146" t="s">
        <v>78</v>
      </c>
      <c r="AV734" s="12" t="s">
        <v>74</v>
      </c>
      <c r="AW734" s="12" t="s">
        <v>31</v>
      </c>
      <c r="AX734" s="12" t="s">
        <v>69</v>
      </c>
      <c r="AY734" s="146" t="s">
        <v>149</v>
      </c>
    </row>
    <row r="735" spans="2:65" s="13" customFormat="1" ht="10.199999999999999">
      <c r="B735" s="151"/>
      <c r="D735" s="145" t="s">
        <v>159</v>
      </c>
      <c r="E735" s="152" t="s">
        <v>19</v>
      </c>
      <c r="F735" s="153" t="s">
        <v>897</v>
      </c>
      <c r="H735" s="154">
        <v>-3.9</v>
      </c>
      <c r="I735" s="155"/>
      <c r="L735" s="151"/>
      <c r="M735" s="156"/>
      <c r="T735" s="157"/>
      <c r="AT735" s="152" t="s">
        <v>159</v>
      </c>
      <c r="AU735" s="152" t="s">
        <v>78</v>
      </c>
      <c r="AV735" s="13" t="s">
        <v>78</v>
      </c>
      <c r="AW735" s="13" t="s">
        <v>31</v>
      </c>
      <c r="AX735" s="13" t="s">
        <v>69</v>
      </c>
      <c r="AY735" s="152" t="s">
        <v>149</v>
      </c>
    </row>
    <row r="736" spans="2:65" s="13" customFormat="1" ht="10.199999999999999">
      <c r="B736" s="151"/>
      <c r="D736" s="145" t="s">
        <v>159</v>
      </c>
      <c r="E736" s="152" t="s">
        <v>19</v>
      </c>
      <c r="F736" s="153" t="s">
        <v>886</v>
      </c>
      <c r="H736" s="154">
        <v>-1.177</v>
      </c>
      <c r="I736" s="155"/>
      <c r="L736" s="151"/>
      <c r="M736" s="156"/>
      <c r="T736" s="157"/>
      <c r="AT736" s="152" t="s">
        <v>159</v>
      </c>
      <c r="AU736" s="152" t="s">
        <v>78</v>
      </c>
      <c r="AV736" s="13" t="s">
        <v>78</v>
      </c>
      <c r="AW736" s="13" t="s">
        <v>31</v>
      </c>
      <c r="AX736" s="13" t="s">
        <v>69</v>
      </c>
      <c r="AY736" s="152" t="s">
        <v>149</v>
      </c>
    </row>
    <row r="737" spans="2:65" s="14" customFormat="1" ht="10.199999999999999">
      <c r="B737" s="158"/>
      <c r="D737" s="145" t="s">
        <v>159</v>
      </c>
      <c r="E737" s="159" t="s">
        <v>19</v>
      </c>
      <c r="F737" s="160" t="s">
        <v>162</v>
      </c>
      <c r="H737" s="161">
        <v>12.343000000000002</v>
      </c>
      <c r="I737" s="162"/>
      <c r="L737" s="158"/>
      <c r="M737" s="163"/>
      <c r="T737" s="164"/>
      <c r="AT737" s="159" t="s">
        <v>159</v>
      </c>
      <c r="AU737" s="159" t="s">
        <v>78</v>
      </c>
      <c r="AV737" s="14" t="s">
        <v>84</v>
      </c>
      <c r="AW737" s="14" t="s">
        <v>31</v>
      </c>
      <c r="AX737" s="14" t="s">
        <v>74</v>
      </c>
      <c r="AY737" s="159" t="s">
        <v>149</v>
      </c>
    </row>
    <row r="738" spans="2:65" s="1" customFormat="1" ht="44.25" customHeight="1">
      <c r="B738" s="32"/>
      <c r="C738" s="127" t="s">
        <v>898</v>
      </c>
      <c r="D738" s="127" t="s">
        <v>151</v>
      </c>
      <c r="E738" s="128" t="s">
        <v>899</v>
      </c>
      <c r="F738" s="129" t="s">
        <v>900</v>
      </c>
      <c r="G738" s="130" t="s">
        <v>190</v>
      </c>
      <c r="H738" s="131">
        <v>157.958</v>
      </c>
      <c r="I738" s="132"/>
      <c r="J738" s="133">
        <f>ROUND(I738*H738,2)</f>
        <v>0</v>
      </c>
      <c r="K738" s="129" t="s">
        <v>155</v>
      </c>
      <c r="L738" s="32"/>
      <c r="M738" s="134" t="s">
        <v>19</v>
      </c>
      <c r="N738" s="135" t="s">
        <v>40</v>
      </c>
      <c r="P738" s="136">
        <f>O738*H738</f>
        <v>0</v>
      </c>
      <c r="Q738" s="136">
        <v>1E-4</v>
      </c>
      <c r="R738" s="136">
        <f>Q738*H738</f>
        <v>1.5795800000000002E-2</v>
      </c>
      <c r="S738" s="136">
        <v>0</v>
      </c>
      <c r="T738" s="137">
        <f>S738*H738</f>
        <v>0</v>
      </c>
      <c r="AR738" s="138" t="s">
        <v>222</v>
      </c>
      <c r="AT738" s="138" t="s">
        <v>151</v>
      </c>
      <c r="AU738" s="138" t="s">
        <v>78</v>
      </c>
      <c r="AY738" s="17" t="s">
        <v>149</v>
      </c>
      <c r="BE738" s="139">
        <f>IF(N738="základní",J738,0)</f>
        <v>0</v>
      </c>
      <c r="BF738" s="139">
        <f>IF(N738="snížená",J738,0)</f>
        <v>0</v>
      </c>
      <c r="BG738" s="139">
        <f>IF(N738="zákl. přenesená",J738,0)</f>
        <v>0</v>
      </c>
      <c r="BH738" s="139">
        <f>IF(N738="sníž. přenesená",J738,0)</f>
        <v>0</v>
      </c>
      <c r="BI738" s="139">
        <f>IF(N738="nulová",J738,0)</f>
        <v>0</v>
      </c>
      <c r="BJ738" s="17" t="s">
        <v>74</v>
      </c>
      <c r="BK738" s="139">
        <f>ROUND(I738*H738,2)</f>
        <v>0</v>
      </c>
      <c r="BL738" s="17" t="s">
        <v>222</v>
      </c>
      <c r="BM738" s="138" t="s">
        <v>901</v>
      </c>
    </row>
    <row r="739" spans="2:65" s="1" customFormat="1" ht="10.199999999999999">
      <c r="B739" s="32"/>
      <c r="D739" s="140" t="s">
        <v>157</v>
      </c>
      <c r="F739" s="141" t="s">
        <v>902</v>
      </c>
      <c r="I739" s="142"/>
      <c r="L739" s="32"/>
      <c r="M739" s="143"/>
      <c r="T739" s="53"/>
      <c r="AT739" s="17" t="s">
        <v>157</v>
      </c>
      <c r="AU739" s="17" t="s">
        <v>78</v>
      </c>
    </row>
    <row r="740" spans="2:65" s="12" customFormat="1" ht="10.199999999999999">
      <c r="B740" s="144"/>
      <c r="D740" s="145" t="s">
        <v>159</v>
      </c>
      <c r="E740" s="146" t="s">
        <v>19</v>
      </c>
      <c r="F740" s="147" t="s">
        <v>903</v>
      </c>
      <c r="H740" s="146" t="s">
        <v>19</v>
      </c>
      <c r="I740" s="148"/>
      <c r="L740" s="144"/>
      <c r="M740" s="149"/>
      <c r="T740" s="150"/>
      <c r="AT740" s="146" t="s">
        <v>159</v>
      </c>
      <c r="AU740" s="146" t="s">
        <v>78</v>
      </c>
      <c r="AV740" s="12" t="s">
        <v>74</v>
      </c>
      <c r="AW740" s="12" t="s">
        <v>31</v>
      </c>
      <c r="AX740" s="12" t="s">
        <v>69</v>
      </c>
      <c r="AY740" s="146" t="s">
        <v>149</v>
      </c>
    </row>
    <row r="741" spans="2:65" s="13" customFormat="1" ht="10.199999999999999">
      <c r="B741" s="151"/>
      <c r="D741" s="145" t="s">
        <v>159</v>
      </c>
      <c r="E741" s="152" t="s">
        <v>19</v>
      </c>
      <c r="F741" s="153" t="s">
        <v>904</v>
      </c>
      <c r="H741" s="154">
        <v>157.958</v>
      </c>
      <c r="I741" s="155"/>
      <c r="L741" s="151"/>
      <c r="M741" s="156"/>
      <c r="T741" s="157"/>
      <c r="AT741" s="152" t="s">
        <v>159</v>
      </c>
      <c r="AU741" s="152" t="s">
        <v>78</v>
      </c>
      <c r="AV741" s="13" t="s">
        <v>78</v>
      </c>
      <c r="AW741" s="13" t="s">
        <v>31</v>
      </c>
      <c r="AX741" s="13" t="s">
        <v>69</v>
      </c>
      <c r="AY741" s="152" t="s">
        <v>149</v>
      </c>
    </row>
    <row r="742" spans="2:65" s="14" customFormat="1" ht="10.199999999999999">
      <c r="B742" s="158"/>
      <c r="D742" s="145" t="s">
        <v>159</v>
      </c>
      <c r="E742" s="159" t="s">
        <v>19</v>
      </c>
      <c r="F742" s="160" t="s">
        <v>162</v>
      </c>
      <c r="H742" s="161">
        <v>157.958</v>
      </c>
      <c r="I742" s="162"/>
      <c r="L742" s="158"/>
      <c r="M742" s="163"/>
      <c r="T742" s="164"/>
      <c r="AT742" s="159" t="s">
        <v>159</v>
      </c>
      <c r="AU742" s="159" t="s">
        <v>78</v>
      </c>
      <c r="AV742" s="14" t="s">
        <v>84</v>
      </c>
      <c r="AW742" s="14" t="s">
        <v>31</v>
      </c>
      <c r="AX742" s="14" t="s">
        <v>74</v>
      </c>
      <c r="AY742" s="159" t="s">
        <v>149</v>
      </c>
    </row>
    <row r="743" spans="2:65" s="1" customFormat="1" ht="55.5" customHeight="1">
      <c r="B743" s="32"/>
      <c r="C743" s="127" t="s">
        <v>578</v>
      </c>
      <c r="D743" s="127" t="s">
        <v>151</v>
      </c>
      <c r="E743" s="128" t="s">
        <v>905</v>
      </c>
      <c r="F743" s="129" t="s">
        <v>906</v>
      </c>
      <c r="G743" s="130" t="s">
        <v>190</v>
      </c>
      <c r="H743" s="131">
        <v>259.31</v>
      </c>
      <c r="I743" s="132"/>
      <c r="J743" s="133">
        <f>ROUND(I743*H743,2)</f>
        <v>0</v>
      </c>
      <c r="K743" s="129" t="s">
        <v>155</v>
      </c>
      <c r="L743" s="32"/>
      <c r="M743" s="134" t="s">
        <v>19</v>
      </c>
      <c r="N743" s="135" t="s">
        <v>40</v>
      </c>
      <c r="P743" s="136">
        <f>O743*H743</f>
        <v>0</v>
      </c>
      <c r="Q743" s="136">
        <v>1.3860000000000001E-2</v>
      </c>
      <c r="R743" s="136">
        <f>Q743*H743</f>
        <v>3.5940366000000004</v>
      </c>
      <c r="S743" s="136">
        <v>0</v>
      </c>
      <c r="T743" s="137">
        <f>S743*H743</f>
        <v>0</v>
      </c>
      <c r="AR743" s="138" t="s">
        <v>222</v>
      </c>
      <c r="AT743" s="138" t="s">
        <v>151</v>
      </c>
      <c r="AU743" s="138" t="s">
        <v>78</v>
      </c>
      <c r="AY743" s="17" t="s">
        <v>149</v>
      </c>
      <c r="BE743" s="139">
        <f>IF(N743="základní",J743,0)</f>
        <v>0</v>
      </c>
      <c r="BF743" s="139">
        <f>IF(N743="snížená",J743,0)</f>
        <v>0</v>
      </c>
      <c r="BG743" s="139">
        <f>IF(N743="zákl. přenesená",J743,0)</f>
        <v>0</v>
      </c>
      <c r="BH743" s="139">
        <f>IF(N743="sníž. přenesená",J743,0)</f>
        <v>0</v>
      </c>
      <c r="BI743" s="139">
        <f>IF(N743="nulová",J743,0)</f>
        <v>0</v>
      </c>
      <c r="BJ743" s="17" t="s">
        <v>74</v>
      </c>
      <c r="BK743" s="139">
        <f>ROUND(I743*H743,2)</f>
        <v>0</v>
      </c>
      <c r="BL743" s="17" t="s">
        <v>222</v>
      </c>
      <c r="BM743" s="138" t="s">
        <v>907</v>
      </c>
    </row>
    <row r="744" spans="2:65" s="1" customFormat="1" ht="10.199999999999999">
      <c r="B744" s="32"/>
      <c r="D744" s="140" t="s">
        <v>157</v>
      </c>
      <c r="F744" s="141" t="s">
        <v>908</v>
      </c>
      <c r="I744" s="142"/>
      <c r="L744" s="32"/>
      <c r="M744" s="143"/>
      <c r="T744" s="53"/>
      <c r="AT744" s="17" t="s">
        <v>157</v>
      </c>
      <c r="AU744" s="17" t="s">
        <v>78</v>
      </c>
    </row>
    <row r="745" spans="2:65" s="12" customFormat="1" ht="10.199999999999999">
      <c r="B745" s="144"/>
      <c r="D745" s="145" t="s">
        <v>159</v>
      </c>
      <c r="E745" s="146" t="s">
        <v>19</v>
      </c>
      <c r="F745" s="147" t="s">
        <v>481</v>
      </c>
      <c r="H745" s="146" t="s">
        <v>19</v>
      </c>
      <c r="I745" s="148"/>
      <c r="L745" s="144"/>
      <c r="M745" s="149"/>
      <c r="T745" s="150"/>
      <c r="AT745" s="146" t="s">
        <v>159</v>
      </c>
      <c r="AU745" s="146" t="s">
        <v>78</v>
      </c>
      <c r="AV745" s="12" t="s">
        <v>74</v>
      </c>
      <c r="AW745" s="12" t="s">
        <v>31</v>
      </c>
      <c r="AX745" s="12" t="s">
        <v>69</v>
      </c>
      <c r="AY745" s="146" t="s">
        <v>149</v>
      </c>
    </row>
    <row r="746" spans="2:65" s="13" customFormat="1" ht="10.199999999999999">
      <c r="B746" s="151"/>
      <c r="D746" s="145" t="s">
        <v>159</v>
      </c>
      <c r="E746" s="152" t="s">
        <v>19</v>
      </c>
      <c r="F746" s="153" t="s">
        <v>909</v>
      </c>
      <c r="H746" s="154">
        <v>259.31</v>
      </c>
      <c r="I746" s="155"/>
      <c r="L746" s="151"/>
      <c r="M746" s="156"/>
      <c r="T746" s="157"/>
      <c r="AT746" s="152" t="s">
        <v>159</v>
      </c>
      <c r="AU746" s="152" t="s">
        <v>78</v>
      </c>
      <c r="AV746" s="13" t="s">
        <v>78</v>
      </c>
      <c r="AW746" s="13" t="s">
        <v>31</v>
      </c>
      <c r="AX746" s="13" t="s">
        <v>69</v>
      </c>
      <c r="AY746" s="152" t="s">
        <v>149</v>
      </c>
    </row>
    <row r="747" spans="2:65" s="14" customFormat="1" ht="10.199999999999999">
      <c r="B747" s="158"/>
      <c r="D747" s="145" t="s">
        <v>159</v>
      </c>
      <c r="E747" s="159" t="s">
        <v>19</v>
      </c>
      <c r="F747" s="160" t="s">
        <v>162</v>
      </c>
      <c r="H747" s="161">
        <v>259.31</v>
      </c>
      <c r="I747" s="162"/>
      <c r="L747" s="158"/>
      <c r="M747" s="163"/>
      <c r="T747" s="164"/>
      <c r="AT747" s="159" t="s">
        <v>159</v>
      </c>
      <c r="AU747" s="159" t="s">
        <v>78</v>
      </c>
      <c r="AV747" s="14" t="s">
        <v>84</v>
      </c>
      <c r="AW747" s="14" t="s">
        <v>31</v>
      </c>
      <c r="AX747" s="14" t="s">
        <v>74</v>
      </c>
      <c r="AY747" s="159" t="s">
        <v>149</v>
      </c>
    </row>
    <row r="748" spans="2:65" s="1" customFormat="1" ht="55.5" customHeight="1">
      <c r="B748" s="32"/>
      <c r="C748" s="127" t="s">
        <v>910</v>
      </c>
      <c r="D748" s="127" t="s">
        <v>151</v>
      </c>
      <c r="E748" s="128" t="s">
        <v>911</v>
      </c>
      <c r="F748" s="129" t="s">
        <v>912</v>
      </c>
      <c r="G748" s="130" t="s">
        <v>190</v>
      </c>
      <c r="H748" s="131">
        <v>37.17</v>
      </c>
      <c r="I748" s="132"/>
      <c r="J748" s="133">
        <f>ROUND(I748*H748,2)</f>
        <v>0</v>
      </c>
      <c r="K748" s="129" t="s">
        <v>155</v>
      </c>
      <c r="L748" s="32"/>
      <c r="M748" s="134" t="s">
        <v>19</v>
      </c>
      <c r="N748" s="135" t="s">
        <v>40</v>
      </c>
      <c r="P748" s="136">
        <f>O748*H748</f>
        <v>0</v>
      </c>
      <c r="Q748" s="136">
        <v>1.3860000000000001E-2</v>
      </c>
      <c r="R748" s="136">
        <f>Q748*H748</f>
        <v>0.51517620000000008</v>
      </c>
      <c r="S748" s="136">
        <v>0</v>
      </c>
      <c r="T748" s="137">
        <f>S748*H748</f>
        <v>0</v>
      </c>
      <c r="AR748" s="138" t="s">
        <v>222</v>
      </c>
      <c r="AT748" s="138" t="s">
        <v>151</v>
      </c>
      <c r="AU748" s="138" t="s">
        <v>78</v>
      </c>
      <c r="AY748" s="17" t="s">
        <v>149</v>
      </c>
      <c r="BE748" s="139">
        <f>IF(N748="základní",J748,0)</f>
        <v>0</v>
      </c>
      <c r="BF748" s="139">
        <f>IF(N748="snížená",J748,0)</f>
        <v>0</v>
      </c>
      <c r="BG748" s="139">
        <f>IF(N748="zákl. přenesená",J748,0)</f>
        <v>0</v>
      </c>
      <c r="BH748" s="139">
        <f>IF(N748="sníž. přenesená",J748,0)</f>
        <v>0</v>
      </c>
      <c r="BI748" s="139">
        <f>IF(N748="nulová",J748,0)</f>
        <v>0</v>
      </c>
      <c r="BJ748" s="17" t="s">
        <v>74</v>
      </c>
      <c r="BK748" s="139">
        <f>ROUND(I748*H748,2)</f>
        <v>0</v>
      </c>
      <c r="BL748" s="17" t="s">
        <v>222</v>
      </c>
      <c r="BM748" s="138" t="s">
        <v>913</v>
      </c>
    </row>
    <row r="749" spans="2:65" s="1" customFormat="1" ht="10.199999999999999">
      <c r="B749" s="32"/>
      <c r="D749" s="140" t="s">
        <v>157</v>
      </c>
      <c r="F749" s="141" t="s">
        <v>914</v>
      </c>
      <c r="I749" s="142"/>
      <c r="L749" s="32"/>
      <c r="M749" s="143"/>
      <c r="T749" s="53"/>
      <c r="AT749" s="17" t="s">
        <v>157</v>
      </c>
      <c r="AU749" s="17" t="s">
        <v>78</v>
      </c>
    </row>
    <row r="750" spans="2:65" s="12" customFormat="1" ht="10.199999999999999">
      <c r="B750" s="144"/>
      <c r="D750" s="145" t="s">
        <v>159</v>
      </c>
      <c r="E750" s="146" t="s">
        <v>19</v>
      </c>
      <c r="F750" s="147" t="s">
        <v>198</v>
      </c>
      <c r="H750" s="146" t="s">
        <v>19</v>
      </c>
      <c r="I750" s="148"/>
      <c r="L750" s="144"/>
      <c r="M750" s="149"/>
      <c r="T750" s="150"/>
      <c r="AT750" s="146" t="s">
        <v>159</v>
      </c>
      <c r="AU750" s="146" t="s">
        <v>78</v>
      </c>
      <c r="AV750" s="12" t="s">
        <v>74</v>
      </c>
      <c r="AW750" s="12" t="s">
        <v>31</v>
      </c>
      <c r="AX750" s="12" t="s">
        <v>69</v>
      </c>
      <c r="AY750" s="146" t="s">
        <v>149</v>
      </c>
    </row>
    <row r="751" spans="2:65" s="13" customFormat="1" ht="10.199999999999999">
      <c r="B751" s="151"/>
      <c r="D751" s="145" t="s">
        <v>159</v>
      </c>
      <c r="E751" s="152" t="s">
        <v>19</v>
      </c>
      <c r="F751" s="153" t="s">
        <v>483</v>
      </c>
      <c r="H751" s="154">
        <v>37.17</v>
      </c>
      <c r="I751" s="155"/>
      <c r="L751" s="151"/>
      <c r="M751" s="156"/>
      <c r="T751" s="157"/>
      <c r="AT751" s="152" t="s">
        <v>159</v>
      </c>
      <c r="AU751" s="152" t="s">
        <v>78</v>
      </c>
      <c r="AV751" s="13" t="s">
        <v>78</v>
      </c>
      <c r="AW751" s="13" t="s">
        <v>31</v>
      </c>
      <c r="AX751" s="13" t="s">
        <v>69</v>
      </c>
      <c r="AY751" s="152" t="s">
        <v>149</v>
      </c>
    </row>
    <row r="752" spans="2:65" s="14" customFormat="1" ht="10.199999999999999">
      <c r="B752" s="158"/>
      <c r="D752" s="145" t="s">
        <v>159</v>
      </c>
      <c r="E752" s="159" t="s">
        <v>19</v>
      </c>
      <c r="F752" s="160" t="s">
        <v>162</v>
      </c>
      <c r="H752" s="161">
        <v>37.17</v>
      </c>
      <c r="I752" s="162"/>
      <c r="L752" s="158"/>
      <c r="M752" s="163"/>
      <c r="T752" s="164"/>
      <c r="AT752" s="159" t="s">
        <v>159</v>
      </c>
      <c r="AU752" s="159" t="s">
        <v>78</v>
      </c>
      <c r="AV752" s="14" t="s">
        <v>84</v>
      </c>
      <c r="AW752" s="14" t="s">
        <v>31</v>
      </c>
      <c r="AX752" s="14" t="s">
        <v>74</v>
      </c>
      <c r="AY752" s="159" t="s">
        <v>149</v>
      </c>
    </row>
    <row r="753" spans="2:65" s="1" customFormat="1" ht="37.799999999999997" customHeight="1">
      <c r="B753" s="32"/>
      <c r="C753" s="127" t="s">
        <v>584</v>
      </c>
      <c r="D753" s="127" t="s">
        <v>151</v>
      </c>
      <c r="E753" s="128" t="s">
        <v>915</v>
      </c>
      <c r="F753" s="129" t="s">
        <v>916</v>
      </c>
      <c r="G753" s="130" t="s">
        <v>190</v>
      </c>
      <c r="H753" s="131">
        <v>297.77999999999997</v>
      </c>
      <c r="I753" s="132"/>
      <c r="J753" s="133">
        <f>ROUND(I753*H753,2)</f>
        <v>0</v>
      </c>
      <c r="K753" s="129" t="s">
        <v>155</v>
      </c>
      <c r="L753" s="32"/>
      <c r="M753" s="134" t="s">
        <v>19</v>
      </c>
      <c r="N753" s="135" t="s">
        <v>40</v>
      </c>
      <c r="P753" s="136">
        <f>O753*H753</f>
        <v>0</v>
      </c>
      <c r="Q753" s="136">
        <v>1E-4</v>
      </c>
      <c r="R753" s="136">
        <f>Q753*H753</f>
        <v>2.9777999999999999E-2</v>
      </c>
      <c r="S753" s="136">
        <v>0</v>
      </c>
      <c r="T753" s="137">
        <f>S753*H753</f>
        <v>0</v>
      </c>
      <c r="AR753" s="138" t="s">
        <v>222</v>
      </c>
      <c r="AT753" s="138" t="s">
        <v>151</v>
      </c>
      <c r="AU753" s="138" t="s">
        <v>78</v>
      </c>
      <c r="AY753" s="17" t="s">
        <v>149</v>
      </c>
      <c r="BE753" s="139">
        <f>IF(N753="základní",J753,0)</f>
        <v>0</v>
      </c>
      <c r="BF753" s="139">
        <f>IF(N753="snížená",J753,0)</f>
        <v>0</v>
      </c>
      <c r="BG753" s="139">
        <f>IF(N753="zákl. přenesená",J753,0)</f>
        <v>0</v>
      </c>
      <c r="BH753" s="139">
        <f>IF(N753="sníž. přenesená",J753,0)</f>
        <v>0</v>
      </c>
      <c r="BI753" s="139">
        <f>IF(N753="nulová",J753,0)</f>
        <v>0</v>
      </c>
      <c r="BJ753" s="17" t="s">
        <v>74</v>
      </c>
      <c r="BK753" s="139">
        <f>ROUND(I753*H753,2)</f>
        <v>0</v>
      </c>
      <c r="BL753" s="17" t="s">
        <v>222</v>
      </c>
      <c r="BM753" s="138" t="s">
        <v>917</v>
      </c>
    </row>
    <row r="754" spans="2:65" s="1" customFormat="1" ht="10.199999999999999">
      <c r="B754" s="32"/>
      <c r="D754" s="140" t="s">
        <v>157</v>
      </c>
      <c r="F754" s="141" t="s">
        <v>918</v>
      </c>
      <c r="I754" s="142"/>
      <c r="L754" s="32"/>
      <c r="M754" s="143"/>
      <c r="T754" s="53"/>
      <c r="AT754" s="17" t="s">
        <v>157</v>
      </c>
      <c r="AU754" s="17" t="s">
        <v>78</v>
      </c>
    </row>
    <row r="755" spans="2:65" s="12" customFormat="1" ht="10.199999999999999">
      <c r="B755" s="144"/>
      <c r="D755" s="145" t="s">
        <v>159</v>
      </c>
      <c r="E755" s="146" t="s">
        <v>19</v>
      </c>
      <c r="F755" s="147" t="s">
        <v>357</v>
      </c>
      <c r="H755" s="146" t="s">
        <v>19</v>
      </c>
      <c r="I755" s="148"/>
      <c r="L755" s="144"/>
      <c r="M755" s="149"/>
      <c r="T755" s="150"/>
      <c r="AT755" s="146" t="s">
        <v>159</v>
      </c>
      <c r="AU755" s="146" t="s">
        <v>78</v>
      </c>
      <c r="AV755" s="12" t="s">
        <v>74</v>
      </c>
      <c r="AW755" s="12" t="s">
        <v>31</v>
      </c>
      <c r="AX755" s="12" t="s">
        <v>69</v>
      </c>
      <c r="AY755" s="146" t="s">
        <v>149</v>
      </c>
    </row>
    <row r="756" spans="2:65" s="13" customFormat="1" ht="10.199999999999999">
      <c r="B756" s="151"/>
      <c r="D756" s="145" t="s">
        <v>159</v>
      </c>
      <c r="E756" s="152" t="s">
        <v>19</v>
      </c>
      <c r="F756" s="153" t="s">
        <v>754</v>
      </c>
      <c r="H756" s="154">
        <v>297.77999999999997</v>
      </c>
      <c r="I756" s="155"/>
      <c r="L756" s="151"/>
      <c r="M756" s="156"/>
      <c r="T756" s="157"/>
      <c r="AT756" s="152" t="s">
        <v>159</v>
      </c>
      <c r="AU756" s="152" t="s">
        <v>78</v>
      </c>
      <c r="AV756" s="13" t="s">
        <v>78</v>
      </c>
      <c r="AW756" s="13" t="s">
        <v>31</v>
      </c>
      <c r="AX756" s="13" t="s">
        <v>69</v>
      </c>
      <c r="AY756" s="152" t="s">
        <v>149</v>
      </c>
    </row>
    <row r="757" spans="2:65" s="14" customFormat="1" ht="10.199999999999999">
      <c r="B757" s="158"/>
      <c r="D757" s="145" t="s">
        <v>159</v>
      </c>
      <c r="E757" s="159" t="s">
        <v>19</v>
      </c>
      <c r="F757" s="160" t="s">
        <v>162</v>
      </c>
      <c r="H757" s="161">
        <v>297.77999999999997</v>
      </c>
      <c r="I757" s="162"/>
      <c r="L757" s="158"/>
      <c r="M757" s="163"/>
      <c r="T757" s="164"/>
      <c r="AT757" s="159" t="s">
        <v>159</v>
      </c>
      <c r="AU757" s="159" t="s">
        <v>78</v>
      </c>
      <c r="AV757" s="14" t="s">
        <v>84</v>
      </c>
      <c r="AW757" s="14" t="s">
        <v>31</v>
      </c>
      <c r="AX757" s="14" t="s">
        <v>74</v>
      </c>
      <c r="AY757" s="159" t="s">
        <v>149</v>
      </c>
    </row>
    <row r="758" spans="2:65" s="1" customFormat="1" ht="44.25" customHeight="1">
      <c r="B758" s="32"/>
      <c r="C758" s="127" t="s">
        <v>919</v>
      </c>
      <c r="D758" s="127" t="s">
        <v>151</v>
      </c>
      <c r="E758" s="128" t="s">
        <v>920</v>
      </c>
      <c r="F758" s="129" t="s">
        <v>921</v>
      </c>
      <c r="G758" s="130" t="s">
        <v>190</v>
      </c>
      <c r="H758" s="131">
        <v>297.77999999999997</v>
      </c>
      <c r="I758" s="132"/>
      <c r="J758" s="133">
        <f>ROUND(I758*H758,2)</f>
        <v>0</v>
      </c>
      <c r="K758" s="129" t="s">
        <v>155</v>
      </c>
      <c r="L758" s="32"/>
      <c r="M758" s="134" t="s">
        <v>19</v>
      </c>
      <c r="N758" s="135" t="s">
        <v>40</v>
      </c>
      <c r="P758" s="136">
        <f>O758*H758</f>
        <v>0</v>
      </c>
      <c r="Q758" s="136">
        <v>0</v>
      </c>
      <c r="R758" s="136">
        <f>Q758*H758</f>
        <v>0</v>
      </c>
      <c r="S758" s="136">
        <v>0</v>
      </c>
      <c r="T758" s="137">
        <f>S758*H758</f>
        <v>0</v>
      </c>
      <c r="AR758" s="138" t="s">
        <v>222</v>
      </c>
      <c r="AT758" s="138" t="s">
        <v>151</v>
      </c>
      <c r="AU758" s="138" t="s">
        <v>78</v>
      </c>
      <c r="AY758" s="17" t="s">
        <v>149</v>
      </c>
      <c r="BE758" s="139">
        <f>IF(N758="základní",J758,0)</f>
        <v>0</v>
      </c>
      <c r="BF758" s="139">
        <f>IF(N758="snížená",J758,0)</f>
        <v>0</v>
      </c>
      <c r="BG758" s="139">
        <f>IF(N758="zákl. přenesená",J758,0)</f>
        <v>0</v>
      </c>
      <c r="BH758" s="139">
        <f>IF(N758="sníž. přenesená",J758,0)</f>
        <v>0</v>
      </c>
      <c r="BI758" s="139">
        <f>IF(N758="nulová",J758,0)</f>
        <v>0</v>
      </c>
      <c r="BJ758" s="17" t="s">
        <v>74</v>
      </c>
      <c r="BK758" s="139">
        <f>ROUND(I758*H758,2)</f>
        <v>0</v>
      </c>
      <c r="BL758" s="17" t="s">
        <v>222</v>
      </c>
      <c r="BM758" s="138" t="s">
        <v>922</v>
      </c>
    </row>
    <row r="759" spans="2:65" s="1" customFormat="1" ht="10.199999999999999">
      <c r="B759" s="32"/>
      <c r="D759" s="140" t="s">
        <v>157</v>
      </c>
      <c r="F759" s="141" t="s">
        <v>923</v>
      </c>
      <c r="I759" s="142"/>
      <c r="L759" s="32"/>
      <c r="M759" s="143"/>
      <c r="T759" s="53"/>
      <c r="AT759" s="17" t="s">
        <v>157</v>
      </c>
      <c r="AU759" s="17" t="s">
        <v>78</v>
      </c>
    </row>
    <row r="760" spans="2:65" s="12" customFormat="1" ht="10.199999999999999">
      <c r="B760" s="144"/>
      <c r="D760" s="145" t="s">
        <v>159</v>
      </c>
      <c r="E760" s="146" t="s">
        <v>19</v>
      </c>
      <c r="F760" s="147" t="s">
        <v>357</v>
      </c>
      <c r="H760" s="146" t="s">
        <v>19</v>
      </c>
      <c r="I760" s="148"/>
      <c r="L760" s="144"/>
      <c r="M760" s="149"/>
      <c r="T760" s="150"/>
      <c r="AT760" s="146" t="s">
        <v>159</v>
      </c>
      <c r="AU760" s="146" t="s">
        <v>78</v>
      </c>
      <c r="AV760" s="12" t="s">
        <v>74</v>
      </c>
      <c r="AW760" s="12" t="s">
        <v>31</v>
      </c>
      <c r="AX760" s="12" t="s">
        <v>69</v>
      </c>
      <c r="AY760" s="146" t="s">
        <v>149</v>
      </c>
    </row>
    <row r="761" spans="2:65" s="13" customFormat="1" ht="10.199999999999999">
      <c r="B761" s="151"/>
      <c r="D761" s="145" t="s">
        <v>159</v>
      </c>
      <c r="E761" s="152" t="s">
        <v>19</v>
      </c>
      <c r="F761" s="153" t="s">
        <v>754</v>
      </c>
      <c r="H761" s="154">
        <v>297.77999999999997</v>
      </c>
      <c r="I761" s="155"/>
      <c r="L761" s="151"/>
      <c r="M761" s="156"/>
      <c r="T761" s="157"/>
      <c r="AT761" s="152" t="s">
        <v>159</v>
      </c>
      <c r="AU761" s="152" t="s">
        <v>78</v>
      </c>
      <c r="AV761" s="13" t="s">
        <v>78</v>
      </c>
      <c r="AW761" s="13" t="s">
        <v>31</v>
      </c>
      <c r="AX761" s="13" t="s">
        <v>69</v>
      </c>
      <c r="AY761" s="152" t="s">
        <v>149</v>
      </c>
    </row>
    <row r="762" spans="2:65" s="14" customFormat="1" ht="10.199999999999999">
      <c r="B762" s="158"/>
      <c r="D762" s="145" t="s">
        <v>159</v>
      </c>
      <c r="E762" s="159" t="s">
        <v>19</v>
      </c>
      <c r="F762" s="160" t="s">
        <v>162</v>
      </c>
      <c r="H762" s="161">
        <v>297.77999999999997</v>
      </c>
      <c r="I762" s="162"/>
      <c r="L762" s="158"/>
      <c r="M762" s="163"/>
      <c r="T762" s="164"/>
      <c r="AT762" s="159" t="s">
        <v>159</v>
      </c>
      <c r="AU762" s="159" t="s">
        <v>78</v>
      </c>
      <c r="AV762" s="14" t="s">
        <v>84</v>
      </c>
      <c r="AW762" s="14" t="s">
        <v>31</v>
      </c>
      <c r="AX762" s="14" t="s">
        <v>74</v>
      </c>
      <c r="AY762" s="159" t="s">
        <v>149</v>
      </c>
    </row>
    <row r="763" spans="2:65" s="1" customFormat="1" ht="24.15" customHeight="1">
      <c r="B763" s="32"/>
      <c r="C763" s="165" t="s">
        <v>593</v>
      </c>
      <c r="D763" s="165" t="s">
        <v>318</v>
      </c>
      <c r="E763" s="166" t="s">
        <v>924</v>
      </c>
      <c r="F763" s="167" t="s">
        <v>925</v>
      </c>
      <c r="G763" s="168" t="s">
        <v>190</v>
      </c>
      <c r="H763" s="169">
        <v>327.55799999999999</v>
      </c>
      <c r="I763" s="170"/>
      <c r="J763" s="171">
        <f>ROUND(I763*H763,2)</f>
        <v>0</v>
      </c>
      <c r="K763" s="167" t="s">
        <v>155</v>
      </c>
      <c r="L763" s="172"/>
      <c r="M763" s="173" t="s">
        <v>19</v>
      </c>
      <c r="N763" s="174" t="s">
        <v>40</v>
      </c>
      <c r="P763" s="136">
        <f>O763*H763</f>
        <v>0</v>
      </c>
      <c r="Q763" s="136">
        <v>1.7000000000000001E-4</v>
      </c>
      <c r="R763" s="136">
        <f>Q763*H763</f>
        <v>5.5684860000000003E-2</v>
      </c>
      <c r="S763" s="136">
        <v>0</v>
      </c>
      <c r="T763" s="137">
        <f>S763*H763</f>
        <v>0</v>
      </c>
      <c r="AR763" s="138" t="s">
        <v>267</v>
      </c>
      <c r="AT763" s="138" t="s">
        <v>318</v>
      </c>
      <c r="AU763" s="138" t="s">
        <v>78</v>
      </c>
      <c r="AY763" s="17" t="s">
        <v>149</v>
      </c>
      <c r="BE763" s="139">
        <f>IF(N763="základní",J763,0)</f>
        <v>0</v>
      </c>
      <c r="BF763" s="139">
        <f>IF(N763="snížená",J763,0)</f>
        <v>0</v>
      </c>
      <c r="BG763" s="139">
        <f>IF(N763="zákl. přenesená",J763,0)</f>
        <v>0</v>
      </c>
      <c r="BH763" s="139">
        <f>IF(N763="sníž. přenesená",J763,0)</f>
        <v>0</v>
      </c>
      <c r="BI763" s="139">
        <f>IF(N763="nulová",J763,0)</f>
        <v>0</v>
      </c>
      <c r="BJ763" s="17" t="s">
        <v>74</v>
      </c>
      <c r="BK763" s="139">
        <f>ROUND(I763*H763,2)</f>
        <v>0</v>
      </c>
      <c r="BL763" s="17" t="s">
        <v>222</v>
      </c>
      <c r="BM763" s="138" t="s">
        <v>926</v>
      </c>
    </row>
    <row r="764" spans="2:65" s="13" customFormat="1" ht="10.199999999999999">
      <c r="B764" s="151"/>
      <c r="D764" s="145" t="s">
        <v>159</v>
      </c>
      <c r="E764" s="152" t="s">
        <v>19</v>
      </c>
      <c r="F764" s="153" t="s">
        <v>927</v>
      </c>
      <c r="H764" s="154">
        <v>327.55799999999999</v>
      </c>
      <c r="I764" s="155"/>
      <c r="L764" s="151"/>
      <c r="M764" s="156"/>
      <c r="T764" s="157"/>
      <c r="AT764" s="152" t="s">
        <v>159</v>
      </c>
      <c r="AU764" s="152" t="s">
        <v>78</v>
      </c>
      <c r="AV764" s="13" t="s">
        <v>78</v>
      </c>
      <c r="AW764" s="13" t="s">
        <v>31</v>
      </c>
      <c r="AX764" s="13" t="s">
        <v>69</v>
      </c>
      <c r="AY764" s="152" t="s">
        <v>149</v>
      </c>
    </row>
    <row r="765" spans="2:65" s="14" customFormat="1" ht="10.199999999999999">
      <c r="B765" s="158"/>
      <c r="D765" s="145" t="s">
        <v>159</v>
      </c>
      <c r="E765" s="159" t="s">
        <v>19</v>
      </c>
      <c r="F765" s="160" t="s">
        <v>162</v>
      </c>
      <c r="H765" s="161">
        <v>327.55799999999999</v>
      </c>
      <c r="I765" s="162"/>
      <c r="L765" s="158"/>
      <c r="M765" s="163"/>
      <c r="T765" s="164"/>
      <c r="AT765" s="159" t="s">
        <v>159</v>
      </c>
      <c r="AU765" s="159" t="s">
        <v>78</v>
      </c>
      <c r="AV765" s="14" t="s">
        <v>84</v>
      </c>
      <c r="AW765" s="14" t="s">
        <v>31</v>
      </c>
      <c r="AX765" s="14" t="s">
        <v>74</v>
      </c>
      <c r="AY765" s="159" t="s">
        <v>149</v>
      </c>
    </row>
    <row r="766" spans="2:65" s="1" customFormat="1" ht="49.05" customHeight="1">
      <c r="B766" s="32"/>
      <c r="C766" s="127" t="s">
        <v>928</v>
      </c>
      <c r="D766" s="127" t="s">
        <v>151</v>
      </c>
      <c r="E766" s="128" t="s">
        <v>929</v>
      </c>
      <c r="F766" s="129" t="s">
        <v>930</v>
      </c>
      <c r="G766" s="130" t="s">
        <v>202</v>
      </c>
      <c r="H766" s="131">
        <v>20</v>
      </c>
      <c r="I766" s="132"/>
      <c r="J766" s="133">
        <f>ROUND(I766*H766,2)</f>
        <v>0</v>
      </c>
      <c r="K766" s="129" t="s">
        <v>155</v>
      </c>
      <c r="L766" s="32"/>
      <c r="M766" s="134" t="s">
        <v>19</v>
      </c>
      <c r="N766" s="135" t="s">
        <v>40</v>
      </c>
      <c r="P766" s="136">
        <f>O766*H766</f>
        <v>0</v>
      </c>
      <c r="Q766" s="136">
        <v>1.0030000000000001E-2</v>
      </c>
      <c r="R766" s="136">
        <f>Q766*H766</f>
        <v>0.2006</v>
      </c>
      <c r="S766" s="136">
        <v>0</v>
      </c>
      <c r="T766" s="137">
        <f>S766*H766</f>
        <v>0</v>
      </c>
      <c r="AR766" s="138" t="s">
        <v>222</v>
      </c>
      <c r="AT766" s="138" t="s">
        <v>151</v>
      </c>
      <c r="AU766" s="138" t="s">
        <v>78</v>
      </c>
      <c r="AY766" s="17" t="s">
        <v>149</v>
      </c>
      <c r="BE766" s="139">
        <f>IF(N766="základní",J766,0)</f>
        <v>0</v>
      </c>
      <c r="BF766" s="139">
        <f>IF(N766="snížená",J766,0)</f>
        <v>0</v>
      </c>
      <c r="BG766" s="139">
        <f>IF(N766="zákl. přenesená",J766,0)</f>
        <v>0</v>
      </c>
      <c r="BH766" s="139">
        <f>IF(N766="sníž. přenesená",J766,0)</f>
        <v>0</v>
      </c>
      <c r="BI766" s="139">
        <f>IF(N766="nulová",J766,0)</f>
        <v>0</v>
      </c>
      <c r="BJ766" s="17" t="s">
        <v>74</v>
      </c>
      <c r="BK766" s="139">
        <f>ROUND(I766*H766,2)</f>
        <v>0</v>
      </c>
      <c r="BL766" s="17" t="s">
        <v>222</v>
      </c>
      <c r="BM766" s="138" t="s">
        <v>931</v>
      </c>
    </row>
    <row r="767" spans="2:65" s="1" customFormat="1" ht="10.199999999999999">
      <c r="B767" s="32"/>
      <c r="D767" s="140" t="s">
        <v>157</v>
      </c>
      <c r="F767" s="141" t="s">
        <v>932</v>
      </c>
      <c r="I767" s="142"/>
      <c r="L767" s="32"/>
      <c r="M767" s="143"/>
      <c r="T767" s="53"/>
      <c r="AT767" s="17" t="s">
        <v>157</v>
      </c>
      <c r="AU767" s="17" t="s">
        <v>78</v>
      </c>
    </row>
    <row r="768" spans="2:65" s="12" customFormat="1" ht="10.199999999999999">
      <c r="B768" s="144"/>
      <c r="D768" s="145" t="s">
        <v>159</v>
      </c>
      <c r="E768" s="146" t="s">
        <v>19</v>
      </c>
      <c r="F768" s="147" t="s">
        <v>933</v>
      </c>
      <c r="H768" s="146" t="s">
        <v>19</v>
      </c>
      <c r="I768" s="148"/>
      <c r="L768" s="144"/>
      <c r="M768" s="149"/>
      <c r="T768" s="150"/>
      <c r="AT768" s="146" t="s">
        <v>159</v>
      </c>
      <c r="AU768" s="146" t="s">
        <v>78</v>
      </c>
      <c r="AV768" s="12" t="s">
        <v>74</v>
      </c>
      <c r="AW768" s="12" t="s">
        <v>31</v>
      </c>
      <c r="AX768" s="12" t="s">
        <v>69</v>
      </c>
      <c r="AY768" s="146" t="s">
        <v>149</v>
      </c>
    </row>
    <row r="769" spans="2:65" s="13" customFormat="1" ht="10.199999999999999">
      <c r="B769" s="151"/>
      <c r="D769" s="145" t="s">
        <v>159</v>
      </c>
      <c r="E769" s="152" t="s">
        <v>19</v>
      </c>
      <c r="F769" s="153" t="s">
        <v>628</v>
      </c>
      <c r="H769" s="154">
        <v>20</v>
      </c>
      <c r="I769" s="155"/>
      <c r="L769" s="151"/>
      <c r="M769" s="156"/>
      <c r="T769" s="157"/>
      <c r="AT769" s="152" t="s">
        <v>159</v>
      </c>
      <c r="AU769" s="152" t="s">
        <v>78</v>
      </c>
      <c r="AV769" s="13" t="s">
        <v>78</v>
      </c>
      <c r="AW769" s="13" t="s">
        <v>31</v>
      </c>
      <c r="AX769" s="13" t="s">
        <v>69</v>
      </c>
      <c r="AY769" s="152" t="s">
        <v>149</v>
      </c>
    </row>
    <row r="770" spans="2:65" s="14" customFormat="1" ht="10.199999999999999">
      <c r="B770" s="158"/>
      <c r="D770" s="145" t="s">
        <v>159</v>
      </c>
      <c r="E770" s="159" t="s">
        <v>19</v>
      </c>
      <c r="F770" s="160" t="s">
        <v>162</v>
      </c>
      <c r="H770" s="161">
        <v>20</v>
      </c>
      <c r="I770" s="162"/>
      <c r="L770" s="158"/>
      <c r="M770" s="163"/>
      <c r="T770" s="164"/>
      <c r="AT770" s="159" t="s">
        <v>159</v>
      </c>
      <c r="AU770" s="159" t="s">
        <v>78</v>
      </c>
      <c r="AV770" s="14" t="s">
        <v>84</v>
      </c>
      <c r="AW770" s="14" t="s">
        <v>31</v>
      </c>
      <c r="AX770" s="14" t="s">
        <v>74</v>
      </c>
      <c r="AY770" s="159" t="s">
        <v>149</v>
      </c>
    </row>
    <row r="771" spans="2:65" s="1" customFormat="1" ht="49.05" customHeight="1">
      <c r="B771" s="32"/>
      <c r="C771" s="127" t="s">
        <v>599</v>
      </c>
      <c r="D771" s="127" t="s">
        <v>151</v>
      </c>
      <c r="E771" s="128" t="s">
        <v>934</v>
      </c>
      <c r="F771" s="129" t="s">
        <v>935</v>
      </c>
      <c r="G771" s="130" t="s">
        <v>202</v>
      </c>
      <c r="H771" s="131">
        <v>6.5</v>
      </c>
      <c r="I771" s="132"/>
      <c r="J771" s="133">
        <f>ROUND(I771*H771,2)</f>
        <v>0</v>
      </c>
      <c r="K771" s="129" t="s">
        <v>155</v>
      </c>
      <c r="L771" s="32"/>
      <c r="M771" s="134" t="s">
        <v>19</v>
      </c>
      <c r="N771" s="135" t="s">
        <v>40</v>
      </c>
      <c r="P771" s="136">
        <f>O771*H771</f>
        <v>0</v>
      </c>
      <c r="Q771" s="136">
        <v>1.486E-2</v>
      </c>
      <c r="R771" s="136">
        <f>Q771*H771</f>
        <v>9.6589999999999995E-2</v>
      </c>
      <c r="S771" s="136">
        <v>0</v>
      </c>
      <c r="T771" s="137">
        <f>S771*H771</f>
        <v>0</v>
      </c>
      <c r="AR771" s="138" t="s">
        <v>222</v>
      </c>
      <c r="AT771" s="138" t="s">
        <v>151</v>
      </c>
      <c r="AU771" s="138" t="s">
        <v>78</v>
      </c>
      <c r="AY771" s="17" t="s">
        <v>149</v>
      </c>
      <c r="BE771" s="139">
        <f>IF(N771="základní",J771,0)</f>
        <v>0</v>
      </c>
      <c r="BF771" s="139">
        <f>IF(N771="snížená",J771,0)</f>
        <v>0</v>
      </c>
      <c r="BG771" s="139">
        <f>IF(N771="zákl. přenesená",J771,0)</f>
        <v>0</v>
      </c>
      <c r="BH771" s="139">
        <f>IF(N771="sníž. přenesená",J771,0)</f>
        <v>0</v>
      </c>
      <c r="BI771" s="139">
        <f>IF(N771="nulová",J771,0)</f>
        <v>0</v>
      </c>
      <c r="BJ771" s="17" t="s">
        <v>74</v>
      </c>
      <c r="BK771" s="139">
        <f>ROUND(I771*H771,2)</f>
        <v>0</v>
      </c>
      <c r="BL771" s="17" t="s">
        <v>222</v>
      </c>
      <c r="BM771" s="138" t="s">
        <v>936</v>
      </c>
    </row>
    <row r="772" spans="2:65" s="1" customFormat="1" ht="10.199999999999999">
      <c r="B772" s="32"/>
      <c r="D772" s="140" t="s">
        <v>157</v>
      </c>
      <c r="F772" s="141" t="s">
        <v>937</v>
      </c>
      <c r="I772" s="142"/>
      <c r="L772" s="32"/>
      <c r="M772" s="143"/>
      <c r="T772" s="53"/>
      <c r="AT772" s="17" t="s">
        <v>157</v>
      </c>
      <c r="AU772" s="17" t="s">
        <v>78</v>
      </c>
    </row>
    <row r="773" spans="2:65" s="12" customFormat="1" ht="10.199999999999999">
      <c r="B773" s="144"/>
      <c r="D773" s="145" t="s">
        <v>159</v>
      </c>
      <c r="E773" s="146" t="s">
        <v>19</v>
      </c>
      <c r="F773" s="147" t="s">
        <v>938</v>
      </c>
      <c r="H773" s="146" t="s">
        <v>19</v>
      </c>
      <c r="I773" s="148"/>
      <c r="L773" s="144"/>
      <c r="M773" s="149"/>
      <c r="T773" s="150"/>
      <c r="AT773" s="146" t="s">
        <v>159</v>
      </c>
      <c r="AU773" s="146" t="s">
        <v>78</v>
      </c>
      <c r="AV773" s="12" t="s">
        <v>74</v>
      </c>
      <c r="AW773" s="12" t="s">
        <v>31</v>
      </c>
      <c r="AX773" s="12" t="s">
        <v>69</v>
      </c>
      <c r="AY773" s="146" t="s">
        <v>149</v>
      </c>
    </row>
    <row r="774" spans="2:65" s="13" customFormat="1" ht="10.199999999999999">
      <c r="B774" s="151"/>
      <c r="D774" s="145" t="s">
        <v>159</v>
      </c>
      <c r="E774" s="152" t="s">
        <v>19</v>
      </c>
      <c r="F774" s="153" t="s">
        <v>939</v>
      </c>
      <c r="H774" s="154">
        <v>6.5</v>
      </c>
      <c r="I774" s="155"/>
      <c r="L774" s="151"/>
      <c r="M774" s="156"/>
      <c r="T774" s="157"/>
      <c r="AT774" s="152" t="s">
        <v>159</v>
      </c>
      <c r="AU774" s="152" t="s">
        <v>78</v>
      </c>
      <c r="AV774" s="13" t="s">
        <v>78</v>
      </c>
      <c r="AW774" s="13" t="s">
        <v>31</v>
      </c>
      <c r="AX774" s="13" t="s">
        <v>69</v>
      </c>
      <c r="AY774" s="152" t="s">
        <v>149</v>
      </c>
    </row>
    <row r="775" spans="2:65" s="14" customFormat="1" ht="10.199999999999999">
      <c r="B775" s="158"/>
      <c r="D775" s="145" t="s">
        <v>159</v>
      </c>
      <c r="E775" s="159" t="s">
        <v>19</v>
      </c>
      <c r="F775" s="160" t="s">
        <v>162</v>
      </c>
      <c r="H775" s="161">
        <v>6.5</v>
      </c>
      <c r="I775" s="162"/>
      <c r="L775" s="158"/>
      <c r="M775" s="163"/>
      <c r="T775" s="164"/>
      <c r="AT775" s="159" t="s">
        <v>159</v>
      </c>
      <c r="AU775" s="159" t="s">
        <v>78</v>
      </c>
      <c r="AV775" s="14" t="s">
        <v>84</v>
      </c>
      <c r="AW775" s="14" t="s">
        <v>31</v>
      </c>
      <c r="AX775" s="14" t="s">
        <v>74</v>
      </c>
      <c r="AY775" s="159" t="s">
        <v>149</v>
      </c>
    </row>
    <row r="776" spans="2:65" s="1" customFormat="1" ht="49.05" customHeight="1">
      <c r="B776" s="32"/>
      <c r="C776" s="127" t="s">
        <v>940</v>
      </c>
      <c r="D776" s="127" t="s">
        <v>151</v>
      </c>
      <c r="E776" s="128" t="s">
        <v>941</v>
      </c>
      <c r="F776" s="129" t="s">
        <v>942</v>
      </c>
      <c r="G776" s="130" t="s">
        <v>202</v>
      </c>
      <c r="H776" s="131">
        <v>18</v>
      </c>
      <c r="I776" s="132"/>
      <c r="J776" s="133">
        <f>ROUND(I776*H776,2)</f>
        <v>0</v>
      </c>
      <c r="K776" s="129" t="s">
        <v>155</v>
      </c>
      <c r="L776" s="32"/>
      <c r="M776" s="134" t="s">
        <v>19</v>
      </c>
      <c r="N776" s="135" t="s">
        <v>40</v>
      </c>
      <c r="P776" s="136">
        <f>O776*H776</f>
        <v>0</v>
      </c>
      <c r="Q776" s="136">
        <v>1.342E-2</v>
      </c>
      <c r="R776" s="136">
        <f>Q776*H776</f>
        <v>0.24156</v>
      </c>
      <c r="S776" s="136">
        <v>0</v>
      </c>
      <c r="T776" s="137">
        <f>S776*H776</f>
        <v>0</v>
      </c>
      <c r="AR776" s="138" t="s">
        <v>222</v>
      </c>
      <c r="AT776" s="138" t="s">
        <v>151</v>
      </c>
      <c r="AU776" s="138" t="s">
        <v>78</v>
      </c>
      <c r="AY776" s="17" t="s">
        <v>149</v>
      </c>
      <c r="BE776" s="139">
        <f>IF(N776="základní",J776,0)</f>
        <v>0</v>
      </c>
      <c r="BF776" s="139">
        <f>IF(N776="snížená",J776,0)</f>
        <v>0</v>
      </c>
      <c r="BG776" s="139">
        <f>IF(N776="zákl. přenesená",J776,0)</f>
        <v>0</v>
      </c>
      <c r="BH776" s="139">
        <f>IF(N776="sníž. přenesená",J776,0)</f>
        <v>0</v>
      </c>
      <c r="BI776" s="139">
        <f>IF(N776="nulová",J776,0)</f>
        <v>0</v>
      </c>
      <c r="BJ776" s="17" t="s">
        <v>74</v>
      </c>
      <c r="BK776" s="139">
        <f>ROUND(I776*H776,2)</f>
        <v>0</v>
      </c>
      <c r="BL776" s="17" t="s">
        <v>222</v>
      </c>
      <c r="BM776" s="138" t="s">
        <v>943</v>
      </c>
    </row>
    <row r="777" spans="2:65" s="1" customFormat="1" ht="10.199999999999999">
      <c r="B777" s="32"/>
      <c r="D777" s="140" t="s">
        <v>157</v>
      </c>
      <c r="F777" s="141" t="s">
        <v>944</v>
      </c>
      <c r="I777" s="142"/>
      <c r="L777" s="32"/>
      <c r="M777" s="143"/>
      <c r="T777" s="53"/>
      <c r="AT777" s="17" t="s">
        <v>157</v>
      </c>
      <c r="AU777" s="17" t="s">
        <v>78</v>
      </c>
    </row>
    <row r="778" spans="2:65" s="12" customFormat="1" ht="10.199999999999999">
      <c r="B778" s="144"/>
      <c r="D778" s="145" t="s">
        <v>159</v>
      </c>
      <c r="E778" s="146" t="s">
        <v>19</v>
      </c>
      <c r="F778" s="147" t="s">
        <v>945</v>
      </c>
      <c r="H778" s="146" t="s">
        <v>19</v>
      </c>
      <c r="I778" s="148"/>
      <c r="L778" s="144"/>
      <c r="M778" s="149"/>
      <c r="T778" s="150"/>
      <c r="AT778" s="146" t="s">
        <v>159</v>
      </c>
      <c r="AU778" s="146" t="s">
        <v>78</v>
      </c>
      <c r="AV778" s="12" t="s">
        <v>74</v>
      </c>
      <c r="AW778" s="12" t="s">
        <v>31</v>
      </c>
      <c r="AX778" s="12" t="s">
        <v>69</v>
      </c>
      <c r="AY778" s="146" t="s">
        <v>149</v>
      </c>
    </row>
    <row r="779" spans="2:65" s="13" customFormat="1" ht="10.199999999999999">
      <c r="B779" s="151"/>
      <c r="D779" s="145" t="s">
        <v>159</v>
      </c>
      <c r="E779" s="152" t="s">
        <v>19</v>
      </c>
      <c r="F779" s="153" t="s">
        <v>946</v>
      </c>
      <c r="H779" s="154">
        <v>18</v>
      </c>
      <c r="I779" s="155"/>
      <c r="L779" s="151"/>
      <c r="M779" s="156"/>
      <c r="T779" s="157"/>
      <c r="AT779" s="152" t="s">
        <v>159</v>
      </c>
      <c r="AU779" s="152" t="s">
        <v>78</v>
      </c>
      <c r="AV779" s="13" t="s">
        <v>78</v>
      </c>
      <c r="AW779" s="13" t="s">
        <v>31</v>
      </c>
      <c r="AX779" s="13" t="s">
        <v>69</v>
      </c>
      <c r="AY779" s="152" t="s">
        <v>149</v>
      </c>
    </row>
    <row r="780" spans="2:65" s="14" customFormat="1" ht="10.199999999999999">
      <c r="B780" s="158"/>
      <c r="D780" s="145" t="s">
        <v>159</v>
      </c>
      <c r="E780" s="159" t="s">
        <v>19</v>
      </c>
      <c r="F780" s="160" t="s">
        <v>162</v>
      </c>
      <c r="H780" s="161">
        <v>18</v>
      </c>
      <c r="I780" s="162"/>
      <c r="L780" s="158"/>
      <c r="M780" s="163"/>
      <c r="T780" s="164"/>
      <c r="AT780" s="159" t="s">
        <v>159</v>
      </c>
      <c r="AU780" s="159" t="s">
        <v>78</v>
      </c>
      <c r="AV780" s="14" t="s">
        <v>84</v>
      </c>
      <c r="AW780" s="14" t="s">
        <v>31</v>
      </c>
      <c r="AX780" s="14" t="s">
        <v>74</v>
      </c>
      <c r="AY780" s="159" t="s">
        <v>149</v>
      </c>
    </row>
    <row r="781" spans="2:65" s="1" customFormat="1" ht="44.25" customHeight="1">
      <c r="B781" s="32"/>
      <c r="C781" s="127" t="s">
        <v>603</v>
      </c>
      <c r="D781" s="127" t="s">
        <v>151</v>
      </c>
      <c r="E781" s="128" t="s">
        <v>947</v>
      </c>
      <c r="F781" s="129" t="s">
        <v>948</v>
      </c>
      <c r="G781" s="130" t="s">
        <v>190</v>
      </c>
      <c r="H781" s="131">
        <v>20.234999999999999</v>
      </c>
      <c r="I781" s="132"/>
      <c r="J781" s="133">
        <f>ROUND(I781*H781,2)</f>
        <v>0</v>
      </c>
      <c r="K781" s="129" t="s">
        <v>155</v>
      </c>
      <c r="L781" s="32"/>
      <c r="M781" s="134" t="s">
        <v>19</v>
      </c>
      <c r="N781" s="135" t="s">
        <v>40</v>
      </c>
      <c r="P781" s="136">
        <f>O781*H781</f>
        <v>0</v>
      </c>
      <c r="Q781" s="136">
        <v>1.2460000000000001E-2</v>
      </c>
      <c r="R781" s="136">
        <f>Q781*H781</f>
        <v>0.25212810000000002</v>
      </c>
      <c r="S781" s="136">
        <v>0</v>
      </c>
      <c r="T781" s="137">
        <f>S781*H781</f>
        <v>0</v>
      </c>
      <c r="AR781" s="138" t="s">
        <v>222</v>
      </c>
      <c r="AT781" s="138" t="s">
        <v>151</v>
      </c>
      <c r="AU781" s="138" t="s">
        <v>78</v>
      </c>
      <c r="AY781" s="17" t="s">
        <v>149</v>
      </c>
      <c r="BE781" s="139">
        <f>IF(N781="základní",J781,0)</f>
        <v>0</v>
      </c>
      <c r="BF781" s="139">
        <f>IF(N781="snížená",J781,0)</f>
        <v>0</v>
      </c>
      <c r="BG781" s="139">
        <f>IF(N781="zákl. přenesená",J781,0)</f>
        <v>0</v>
      </c>
      <c r="BH781" s="139">
        <f>IF(N781="sníž. přenesená",J781,0)</f>
        <v>0</v>
      </c>
      <c r="BI781" s="139">
        <f>IF(N781="nulová",J781,0)</f>
        <v>0</v>
      </c>
      <c r="BJ781" s="17" t="s">
        <v>74</v>
      </c>
      <c r="BK781" s="139">
        <f>ROUND(I781*H781,2)</f>
        <v>0</v>
      </c>
      <c r="BL781" s="17" t="s">
        <v>222</v>
      </c>
      <c r="BM781" s="138" t="s">
        <v>949</v>
      </c>
    </row>
    <row r="782" spans="2:65" s="1" customFormat="1" ht="10.199999999999999">
      <c r="B782" s="32"/>
      <c r="D782" s="140" t="s">
        <v>157</v>
      </c>
      <c r="F782" s="141" t="s">
        <v>950</v>
      </c>
      <c r="I782" s="142"/>
      <c r="L782" s="32"/>
      <c r="M782" s="143"/>
      <c r="T782" s="53"/>
      <c r="AT782" s="17" t="s">
        <v>157</v>
      </c>
      <c r="AU782" s="17" t="s">
        <v>78</v>
      </c>
    </row>
    <row r="783" spans="2:65" s="12" customFormat="1" ht="10.199999999999999">
      <c r="B783" s="144"/>
      <c r="D783" s="145" t="s">
        <v>159</v>
      </c>
      <c r="E783" s="146" t="s">
        <v>19</v>
      </c>
      <c r="F783" s="147" t="s">
        <v>882</v>
      </c>
      <c r="H783" s="146" t="s">
        <v>19</v>
      </c>
      <c r="I783" s="148"/>
      <c r="L783" s="144"/>
      <c r="M783" s="149"/>
      <c r="T783" s="150"/>
      <c r="AT783" s="146" t="s">
        <v>159</v>
      </c>
      <c r="AU783" s="146" t="s">
        <v>78</v>
      </c>
      <c r="AV783" s="12" t="s">
        <v>74</v>
      </c>
      <c r="AW783" s="12" t="s">
        <v>31</v>
      </c>
      <c r="AX783" s="12" t="s">
        <v>69</v>
      </c>
      <c r="AY783" s="146" t="s">
        <v>149</v>
      </c>
    </row>
    <row r="784" spans="2:65" s="13" customFormat="1" ht="10.199999999999999">
      <c r="B784" s="151"/>
      <c r="D784" s="145" t="s">
        <v>159</v>
      </c>
      <c r="E784" s="152" t="s">
        <v>19</v>
      </c>
      <c r="F784" s="153" t="s">
        <v>951</v>
      </c>
      <c r="H784" s="154">
        <v>18.885000000000002</v>
      </c>
      <c r="I784" s="155"/>
      <c r="L784" s="151"/>
      <c r="M784" s="156"/>
      <c r="T784" s="157"/>
      <c r="AT784" s="152" t="s">
        <v>159</v>
      </c>
      <c r="AU784" s="152" t="s">
        <v>78</v>
      </c>
      <c r="AV784" s="13" t="s">
        <v>78</v>
      </c>
      <c r="AW784" s="13" t="s">
        <v>31</v>
      </c>
      <c r="AX784" s="13" t="s">
        <v>69</v>
      </c>
      <c r="AY784" s="152" t="s">
        <v>149</v>
      </c>
    </row>
    <row r="785" spans="2:65" s="13" customFormat="1" ht="10.199999999999999">
      <c r="B785" s="151"/>
      <c r="D785" s="145" t="s">
        <v>159</v>
      </c>
      <c r="E785" s="152" t="s">
        <v>19</v>
      </c>
      <c r="F785" s="153" t="s">
        <v>952</v>
      </c>
      <c r="H785" s="154">
        <v>1.35</v>
      </c>
      <c r="I785" s="155"/>
      <c r="L785" s="151"/>
      <c r="M785" s="156"/>
      <c r="T785" s="157"/>
      <c r="AT785" s="152" t="s">
        <v>159</v>
      </c>
      <c r="AU785" s="152" t="s">
        <v>78</v>
      </c>
      <c r="AV785" s="13" t="s">
        <v>78</v>
      </c>
      <c r="AW785" s="13" t="s">
        <v>31</v>
      </c>
      <c r="AX785" s="13" t="s">
        <v>69</v>
      </c>
      <c r="AY785" s="152" t="s">
        <v>149</v>
      </c>
    </row>
    <row r="786" spans="2:65" s="14" customFormat="1" ht="10.199999999999999">
      <c r="B786" s="158"/>
      <c r="D786" s="145" t="s">
        <v>159</v>
      </c>
      <c r="E786" s="159" t="s">
        <v>19</v>
      </c>
      <c r="F786" s="160" t="s">
        <v>162</v>
      </c>
      <c r="H786" s="161">
        <v>20.235000000000003</v>
      </c>
      <c r="I786" s="162"/>
      <c r="L786" s="158"/>
      <c r="M786" s="163"/>
      <c r="T786" s="164"/>
      <c r="AT786" s="159" t="s">
        <v>159</v>
      </c>
      <c r="AU786" s="159" t="s">
        <v>78</v>
      </c>
      <c r="AV786" s="14" t="s">
        <v>84</v>
      </c>
      <c r="AW786" s="14" t="s">
        <v>31</v>
      </c>
      <c r="AX786" s="14" t="s">
        <v>74</v>
      </c>
      <c r="AY786" s="159" t="s">
        <v>149</v>
      </c>
    </row>
    <row r="787" spans="2:65" s="1" customFormat="1" ht="49.05" customHeight="1">
      <c r="B787" s="32"/>
      <c r="C787" s="127" t="s">
        <v>953</v>
      </c>
      <c r="D787" s="127" t="s">
        <v>151</v>
      </c>
      <c r="E787" s="128" t="s">
        <v>954</v>
      </c>
      <c r="F787" s="129" t="s">
        <v>955</v>
      </c>
      <c r="G787" s="130" t="s">
        <v>202</v>
      </c>
      <c r="H787" s="131">
        <v>78</v>
      </c>
      <c r="I787" s="132"/>
      <c r="J787" s="133">
        <f>ROUND(I787*H787,2)</f>
        <v>0</v>
      </c>
      <c r="K787" s="129" t="s">
        <v>155</v>
      </c>
      <c r="L787" s="32"/>
      <c r="M787" s="134" t="s">
        <v>19</v>
      </c>
      <c r="N787" s="135" t="s">
        <v>40</v>
      </c>
      <c r="P787" s="136">
        <f>O787*H787</f>
        <v>0</v>
      </c>
      <c r="Q787" s="136">
        <v>1.9359999999999999E-2</v>
      </c>
      <c r="R787" s="136">
        <f>Q787*H787</f>
        <v>1.5100799999999999</v>
      </c>
      <c r="S787" s="136">
        <v>0</v>
      </c>
      <c r="T787" s="137">
        <f>S787*H787</f>
        <v>0</v>
      </c>
      <c r="AR787" s="138" t="s">
        <v>222</v>
      </c>
      <c r="AT787" s="138" t="s">
        <v>151</v>
      </c>
      <c r="AU787" s="138" t="s">
        <v>78</v>
      </c>
      <c r="AY787" s="17" t="s">
        <v>149</v>
      </c>
      <c r="BE787" s="139">
        <f>IF(N787="základní",J787,0)</f>
        <v>0</v>
      </c>
      <c r="BF787" s="139">
        <f>IF(N787="snížená",J787,0)</f>
        <v>0</v>
      </c>
      <c r="BG787" s="139">
        <f>IF(N787="zákl. přenesená",J787,0)</f>
        <v>0</v>
      </c>
      <c r="BH787" s="139">
        <f>IF(N787="sníž. přenesená",J787,0)</f>
        <v>0</v>
      </c>
      <c r="BI787" s="139">
        <f>IF(N787="nulová",J787,0)</f>
        <v>0</v>
      </c>
      <c r="BJ787" s="17" t="s">
        <v>74</v>
      </c>
      <c r="BK787" s="139">
        <f>ROUND(I787*H787,2)</f>
        <v>0</v>
      </c>
      <c r="BL787" s="17" t="s">
        <v>222</v>
      </c>
      <c r="BM787" s="138" t="s">
        <v>956</v>
      </c>
    </row>
    <row r="788" spans="2:65" s="1" customFormat="1" ht="10.199999999999999">
      <c r="B788" s="32"/>
      <c r="D788" s="140" t="s">
        <v>157</v>
      </c>
      <c r="F788" s="141" t="s">
        <v>957</v>
      </c>
      <c r="I788" s="142"/>
      <c r="L788" s="32"/>
      <c r="M788" s="143"/>
      <c r="T788" s="53"/>
      <c r="AT788" s="17" t="s">
        <v>157</v>
      </c>
      <c r="AU788" s="17" t="s">
        <v>78</v>
      </c>
    </row>
    <row r="789" spans="2:65" s="12" customFormat="1" ht="10.199999999999999">
      <c r="B789" s="144"/>
      <c r="D789" s="145" t="s">
        <v>159</v>
      </c>
      <c r="E789" s="146" t="s">
        <v>19</v>
      </c>
      <c r="F789" s="147" t="s">
        <v>958</v>
      </c>
      <c r="H789" s="146" t="s">
        <v>19</v>
      </c>
      <c r="I789" s="148"/>
      <c r="L789" s="144"/>
      <c r="M789" s="149"/>
      <c r="T789" s="150"/>
      <c r="AT789" s="146" t="s">
        <v>159</v>
      </c>
      <c r="AU789" s="146" t="s">
        <v>78</v>
      </c>
      <c r="AV789" s="12" t="s">
        <v>74</v>
      </c>
      <c r="AW789" s="12" t="s">
        <v>31</v>
      </c>
      <c r="AX789" s="12" t="s">
        <v>69</v>
      </c>
      <c r="AY789" s="146" t="s">
        <v>149</v>
      </c>
    </row>
    <row r="790" spans="2:65" s="13" customFormat="1" ht="10.199999999999999">
      <c r="B790" s="151"/>
      <c r="D790" s="145" t="s">
        <v>159</v>
      </c>
      <c r="E790" s="152" t="s">
        <v>19</v>
      </c>
      <c r="F790" s="153" t="s">
        <v>959</v>
      </c>
      <c r="H790" s="154">
        <v>78</v>
      </c>
      <c r="I790" s="155"/>
      <c r="L790" s="151"/>
      <c r="M790" s="156"/>
      <c r="T790" s="157"/>
      <c r="AT790" s="152" t="s">
        <v>159</v>
      </c>
      <c r="AU790" s="152" t="s">
        <v>78</v>
      </c>
      <c r="AV790" s="13" t="s">
        <v>78</v>
      </c>
      <c r="AW790" s="13" t="s">
        <v>31</v>
      </c>
      <c r="AX790" s="13" t="s">
        <v>69</v>
      </c>
      <c r="AY790" s="152" t="s">
        <v>149</v>
      </c>
    </row>
    <row r="791" spans="2:65" s="14" customFormat="1" ht="10.199999999999999">
      <c r="B791" s="158"/>
      <c r="D791" s="145" t="s">
        <v>159</v>
      </c>
      <c r="E791" s="159" t="s">
        <v>19</v>
      </c>
      <c r="F791" s="160" t="s">
        <v>162</v>
      </c>
      <c r="H791" s="161">
        <v>78</v>
      </c>
      <c r="I791" s="162"/>
      <c r="L791" s="158"/>
      <c r="M791" s="163"/>
      <c r="T791" s="164"/>
      <c r="AT791" s="159" t="s">
        <v>159</v>
      </c>
      <c r="AU791" s="159" t="s">
        <v>78</v>
      </c>
      <c r="AV791" s="14" t="s">
        <v>84</v>
      </c>
      <c r="AW791" s="14" t="s">
        <v>31</v>
      </c>
      <c r="AX791" s="14" t="s">
        <v>74</v>
      </c>
      <c r="AY791" s="159" t="s">
        <v>149</v>
      </c>
    </row>
    <row r="792" spans="2:65" s="1" customFormat="1" ht="33" customHeight="1">
      <c r="B792" s="32"/>
      <c r="C792" s="127" t="s">
        <v>960</v>
      </c>
      <c r="D792" s="127" t="s">
        <v>151</v>
      </c>
      <c r="E792" s="128" t="s">
        <v>961</v>
      </c>
      <c r="F792" s="129" t="s">
        <v>962</v>
      </c>
      <c r="G792" s="130" t="s">
        <v>196</v>
      </c>
      <c r="H792" s="131">
        <v>17</v>
      </c>
      <c r="I792" s="132"/>
      <c r="J792" s="133">
        <f>ROUND(I792*H792,2)</f>
        <v>0</v>
      </c>
      <c r="K792" s="129" t="s">
        <v>155</v>
      </c>
      <c r="L792" s="32"/>
      <c r="M792" s="134" t="s">
        <v>19</v>
      </c>
      <c r="N792" s="135" t="s">
        <v>40</v>
      </c>
      <c r="P792" s="136">
        <f>O792*H792</f>
        <v>0</v>
      </c>
      <c r="Q792" s="136">
        <v>2.2000000000000001E-4</v>
      </c>
      <c r="R792" s="136">
        <f>Q792*H792</f>
        <v>3.7400000000000003E-3</v>
      </c>
      <c r="S792" s="136">
        <v>0</v>
      </c>
      <c r="T792" s="137">
        <f>S792*H792</f>
        <v>0</v>
      </c>
      <c r="AR792" s="138" t="s">
        <v>222</v>
      </c>
      <c r="AT792" s="138" t="s">
        <v>151</v>
      </c>
      <c r="AU792" s="138" t="s">
        <v>78</v>
      </c>
      <c r="AY792" s="17" t="s">
        <v>149</v>
      </c>
      <c r="BE792" s="139">
        <f>IF(N792="základní",J792,0)</f>
        <v>0</v>
      </c>
      <c r="BF792" s="139">
        <f>IF(N792="snížená",J792,0)</f>
        <v>0</v>
      </c>
      <c r="BG792" s="139">
        <f>IF(N792="zákl. přenesená",J792,0)</f>
        <v>0</v>
      </c>
      <c r="BH792" s="139">
        <f>IF(N792="sníž. přenesená",J792,0)</f>
        <v>0</v>
      </c>
      <c r="BI792" s="139">
        <f>IF(N792="nulová",J792,0)</f>
        <v>0</v>
      </c>
      <c r="BJ792" s="17" t="s">
        <v>74</v>
      </c>
      <c r="BK792" s="139">
        <f>ROUND(I792*H792,2)</f>
        <v>0</v>
      </c>
      <c r="BL792" s="17" t="s">
        <v>222</v>
      </c>
      <c r="BM792" s="138" t="s">
        <v>963</v>
      </c>
    </row>
    <row r="793" spans="2:65" s="1" customFormat="1" ht="10.199999999999999">
      <c r="B793" s="32"/>
      <c r="D793" s="140" t="s">
        <v>157</v>
      </c>
      <c r="F793" s="141" t="s">
        <v>964</v>
      </c>
      <c r="I793" s="142"/>
      <c r="L793" s="32"/>
      <c r="M793" s="143"/>
      <c r="T793" s="53"/>
      <c r="AT793" s="17" t="s">
        <v>157</v>
      </c>
      <c r="AU793" s="17" t="s">
        <v>78</v>
      </c>
    </row>
    <row r="794" spans="2:65" s="12" customFormat="1" ht="10.199999999999999">
      <c r="B794" s="144"/>
      <c r="D794" s="145" t="s">
        <v>159</v>
      </c>
      <c r="E794" s="146" t="s">
        <v>19</v>
      </c>
      <c r="F794" s="147" t="s">
        <v>965</v>
      </c>
      <c r="H794" s="146" t="s">
        <v>19</v>
      </c>
      <c r="I794" s="148"/>
      <c r="L794" s="144"/>
      <c r="M794" s="149"/>
      <c r="T794" s="150"/>
      <c r="AT794" s="146" t="s">
        <v>159</v>
      </c>
      <c r="AU794" s="146" t="s">
        <v>78</v>
      </c>
      <c r="AV794" s="12" t="s">
        <v>74</v>
      </c>
      <c r="AW794" s="12" t="s">
        <v>31</v>
      </c>
      <c r="AX794" s="12" t="s">
        <v>69</v>
      </c>
      <c r="AY794" s="146" t="s">
        <v>149</v>
      </c>
    </row>
    <row r="795" spans="2:65" s="13" customFormat="1" ht="10.199999999999999">
      <c r="B795" s="151"/>
      <c r="D795" s="145" t="s">
        <v>159</v>
      </c>
      <c r="E795" s="152" t="s">
        <v>19</v>
      </c>
      <c r="F795" s="153" t="s">
        <v>966</v>
      </c>
      <c r="H795" s="154">
        <v>2</v>
      </c>
      <c r="I795" s="155"/>
      <c r="L795" s="151"/>
      <c r="M795" s="156"/>
      <c r="T795" s="157"/>
      <c r="AT795" s="152" t="s">
        <v>159</v>
      </c>
      <c r="AU795" s="152" t="s">
        <v>78</v>
      </c>
      <c r="AV795" s="13" t="s">
        <v>78</v>
      </c>
      <c r="AW795" s="13" t="s">
        <v>31</v>
      </c>
      <c r="AX795" s="13" t="s">
        <v>69</v>
      </c>
      <c r="AY795" s="152" t="s">
        <v>149</v>
      </c>
    </row>
    <row r="796" spans="2:65" s="13" customFormat="1" ht="10.199999999999999">
      <c r="B796" s="151"/>
      <c r="D796" s="145" t="s">
        <v>159</v>
      </c>
      <c r="E796" s="152" t="s">
        <v>19</v>
      </c>
      <c r="F796" s="153" t="s">
        <v>967</v>
      </c>
      <c r="H796" s="154">
        <v>2</v>
      </c>
      <c r="I796" s="155"/>
      <c r="L796" s="151"/>
      <c r="M796" s="156"/>
      <c r="T796" s="157"/>
      <c r="AT796" s="152" t="s">
        <v>159</v>
      </c>
      <c r="AU796" s="152" t="s">
        <v>78</v>
      </c>
      <c r="AV796" s="13" t="s">
        <v>78</v>
      </c>
      <c r="AW796" s="13" t="s">
        <v>31</v>
      </c>
      <c r="AX796" s="13" t="s">
        <v>69</v>
      </c>
      <c r="AY796" s="152" t="s">
        <v>149</v>
      </c>
    </row>
    <row r="797" spans="2:65" s="13" customFormat="1" ht="10.199999999999999">
      <c r="B797" s="151"/>
      <c r="D797" s="145" t="s">
        <v>159</v>
      </c>
      <c r="E797" s="152" t="s">
        <v>19</v>
      </c>
      <c r="F797" s="153" t="s">
        <v>968</v>
      </c>
      <c r="H797" s="154">
        <v>9</v>
      </c>
      <c r="I797" s="155"/>
      <c r="L797" s="151"/>
      <c r="M797" s="156"/>
      <c r="T797" s="157"/>
      <c r="AT797" s="152" t="s">
        <v>159</v>
      </c>
      <c r="AU797" s="152" t="s">
        <v>78</v>
      </c>
      <c r="AV797" s="13" t="s">
        <v>78</v>
      </c>
      <c r="AW797" s="13" t="s">
        <v>31</v>
      </c>
      <c r="AX797" s="13" t="s">
        <v>69</v>
      </c>
      <c r="AY797" s="152" t="s">
        <v>149</v>
      </c>
    </row>
    <row r="798" spans="2:65" s="13" customFormat="1" ht="10.199999999999999">
      <c r="B798" s="151"/>
      <c r="D798" s="145" t="s">
        <v>159</v>
      </c>
      <c r="E798" s="152" t="s">
        <v>19</v>
      </c>
      <c r="F798" s="153" t="s">
        <v>969</v>
      </c>
      <c r="H798" s="154">
        <v>2</v>
      </c>
      <c r="I798" s="155"/>
      <c r="L798" s="151"/>
      <c r="M798" s="156"/>
      <c r="T798" s="157"/>
      <c r="AT798" s="152" t="s">
        <v>159</v>
      </c>
      <c r="AU798" s="152" t="s">
        <v>78</v>
      </c>
      <c r="AV798" s="13" t="s">
        <v>78</v>
      </c>
      <c r="AW798" s="13" t="s">
        <v>31</v>
      </c>
      <c r="AX798" s="13" t="s">
        <v>69</v>
      </c>
      <c r="AY798" s="152" t="s">
        <v>149</v>
      </c>
    </row>
    <row r="799" spans="2:65" s="13" customFormat="1" ht="10.199999999999999">
      <c r="B799" s="151"/>
      <c r="D799" s="145" t="s">
        <v>159</v>
      </c>
      <c r="E799" s="152" t="s">
        <v>19</v>
      </c>
      <c r="F799" s="153" t="s">
        <v>970</v>
      </c>
      <c r="H799" s="154">
        <v>2</v>
      </c>
      <c r="I799" s="155"/>
      <c r="L799" s="151"/>
      <c r="M799" s="156"/>
      <c r="T799" s="157"/>
      <c r="AT799" s="152" t="s">
        <v>159</v>
      </c>
      <c r="AU799" s="152" t="s">
        <v>78</v>
      </c>
      <c r="AV799" s="13" t="s">
        <v>78</v>
      </c>
      <c r="AW799" s="13" t="s">
        <v>31</v>
      </c>
      <c r="AX799" s="13" t="s">
        <v>69</v>
      </c>
      <c r="AY799" s="152" t="s">
        <v>149</v>
      </c>
    </row>
    <row r="800" spans="2:65" s="14" customFormat="1" ht="10.199999999999999">
      <c r="B800" s="158"/>
      <c r="D800" s="145" t="s">
        <v>159</v>
      </c>
      <c r="E800" s="159" t="s">
        <v>19</v>
      </c>
      <c r="F800" s="160" t="s">
        <v>162</v>
      </c>
      <c r="H800" s="161">
        <v>17</v>
      </c>
      <c r="I800" s="162"/>
      <c r="L800" s="158"/>
      <c r="M800" s="163"/>
      <c r="T800" s="164"/>
      <c r="AT800" s="159" t="s">
        <v>159</v>
      </c>
      <c r="AU800" s="159" t="s">
        <v>78</v>
      </c>
      <c r="AV800" s="14" t="s">
        <v>84</v>
      </c>
      <c r="AW800" s="14" t="s">
        <v>31</v>
      </c>
      <c r="AX800" s="14" t="s">
        <v>74</v>
      </c>
      <c r="AY800" s="159" t="s">
        <v>149</v>
      </c>
    </row>
    <row r="801" spans="2:65" s="1" customFormat="1" ht="33" customHeight="1">
      <c r="B801" s="32"/>
      <c r="C801" s="165" t="s">
        <v>971</v>
      </c>
      <c r="D801" s="165" t="s">
        <v>318</v>
      </c>
      <c r="E801" s="166" t="s">
        <v>972</v>
      </c>
      <c r="F801" s="167" t="s">
        <v>973</v>
      </c>
      <c r="G801" s="168" t="s">
        <v>196</v>
      </c>
      <c r="H801" s="169">
        <v>2</v>
      </c>
      <c r="I801" s="170"/>
      <c r="J801" s="171">
        <f>ROUND(I801*H801,2)</f>
        <v>0</v>
      </c>
      <c r="K801" s="167" t="s">
        <v>155</v>
      </c>
      <c r="L801" s="172"/>
      <c r="M801" s="173" t="s">
        <v>19</v>
      </c>
      <c r="N801" s="174" t="s">
        <v>40</v>
      </c>
      <c r="P801" s="136">
        <f>O801*H801</f>
        <v>0</v>
      </c>
      <c r="Q801" s="136">
        <v>1.201E-2</v>
      </c>
      <c r="R801" s="136">
        <f>Q801*H801</f>
        <v>2.402E-2</v>
      </c>
      <c r="S801" s="136">
        <v>0</v>
      </c>
      <c r="T801" s="137">
        <f>S801*H801</f>
        <v>0</v>
      </c>
      <c r="AR801" s="138" t="s">
        <v>267</v>
      </c>
      <c r="AT801" s="138" t="s">
        <v>318</v>
      </c>
      <c r="AU801" s="138" t="s">
        <v>78</v>
      </c>
      <c r="AY801" s="17" t="s">
        <v>149</v>
      </c>
      <c r="BE801" s="139">
        <f>IF(N801="základní",J801,0)</f>
        <v>0</v>
      </c>
      <c r="BF801" s="139">
        <f>IF(N801="snížená",J801,0)</f>
        <v>0</v>
      </c>
      <c r="BG801" s="139">
        <f>IF(N801="zákl. přenesená",J801,0)</f>
        <v>0</v>
      </c>
      <c r="BH801" s="139">
        <f>IF(N801="sníž. přenesená",J801,0)</f>
        <v>0</v>
      </c>
      <c r="BI801" s="139">
        <f>IF(N801="nulová",J801,0)</f>
        <v>0</v>
      </c>
      <c r="BJ801" s="17" t="s">
        <v>74</v>
      </c>
      <c r="BK801" s="139">
        <f>ROUND(I801*H801,2)</f>
        <v>0</v>
      </c>
      <c r="BL801" s="17" t="s">
        <v>222</v>
      </c>
      <c r="BM801" s="138" t="s">
        <v>974</v>
      </c>
    </row>
    <row r="802" spans="2:65" s="13" customFormat="1" ht="10.199999999999999">
      <c r="B802" s="151"/>
      <c r="D802" s="145" t="s">
        <v>159</v>
      </c>
      <c r="E802" s="152" t="s">
        <v>19</v>
      </c>
      <c r="F802" s="153" t="s">
        <v>966</v>
      </c>
      <c r="H802" s="154">
        <v>2</v>
      </c>
      <c r="I802" s="155"/>
      <c r="L802" s="151"/>
      <c r="M802" s="156"/>
      <c r="T802" s="157"/>
      <c r="AT802" s="152" t="s">
        <v>159</v>
      </c>
      <c r="AU802" s="152" t="s">
        <v>78</v>
      </c>
      <c r="AV802" s="13" t="s">
        <v>78</v>
      </c>
      <c r="AW802" s="13" t="s">
        <v>31</v>
      </c>
      <c r="AX802" s="13" t="s">
        <v>74</v>
      </c>
      <c r="AY802" s="152" t="s">
        <v>149</v>
      </c>
    </row>
    <row r="803" spans="2:65" s="1" customFormat="1" ht="33" customHeight="1">
      <c r="B803" s="32"/>
      <c r="C803" s="165" t="s">
        <v>618</v>
      </c>
      <c r="D803" s="165" t="s">
        <v>318</v>
      </c>
      <c r="E803" s="166" t="s">
        <v>975</v>
      </c>
      <c r="F803" s="167" t="s">
        <v>976</v>
      </c>
      <c r="G803" s="168" t="s">
        <v>196</v>
      </c>
      <c r="H803" s="169">
        <v>2</v>
      </c>
      <c r="I803" s="170"/>
      <c r="J803" s="171">
        <f>ROUND(I803*H803,2)</f>
        <v>0</v>
      </c>
      <c r="K803" s="167" t="s">
        <v>155</v>
      </c>
      <c r="L803" s="172"/>
      <c r="M803" s="173" t="s">
        <v>19</v>
      </c>
      <c r="N803" s="174" t="s">
        <v>40</v>
      </c>
      <c r="P803" s="136">
        <f>O803*H803</f>
        <v>0</v>
      </c>
      <c r="Q803" s="136">
        <v>1.225E-2</v>
      </c>
      <c r="R803" s="136">
        <f>Q803*H803</f>
        <v>2.4500000000000001E-2</v>
      </c>
      <c r="S803" s="136">
        <v>0</v>
      </c>
      <c r="T803" s="137">
        <f>S803*H803</f>
        <v>0</v>
      </c>
      <c r="AR803" s="138" t="s">
        <v>267</v>
      </c>
      <c r="AT803" s="138" t="s">
        <v>318</v>
      </c>
      <c r="AU803" s="138" t="s">
        <v>78</v>
      </c>
      <c r="AY803" s="17" t="s">
        <v>149</v>
      </c>
      <c r="BE803" s="139">
        <f>IF(N803="základní",J803,0)</f>
        <v>0</v>
      </c>
      <c r="BF803" s="139">
        <f>IF(N803="snížená",J803,0)</f>
        <v>0</v>
      </c>
      <c r="BG803" s="139">
        <f>IF(N803="zákl. přenesená",J803,0)</f>
        <v>0</v>
      </c>
      <c r="BH803" s="139">
        <f>IF(N803="sníž. přenesená",J803,0)</f>
        <v>0</v>
      </c>
      <c r="BI803" s="139">
        <f>IF(N803="nulová",J803,0)</f>
        <v>0</v>
      </c>
      <c r="BJ803" s="17" t="s">
        <v>74</v>
      </c>
      <c r="BK803" s="139">
        <f>ROUND(I803*H803,2)</f>
        <v>0</v>
      </c>
      <c r="BL803" s="17" t="s">
        <v>222</v>
      </c>
      <c r="BM803" s="138" t="s">
        <v>977</v>
      </c>
    </row>
    <row r="804" spans="2:65" s="13" customFormat="1" ht="10.199999999999999">
      <c r="B804" s="151"/>
      <c r="D804" s="145" t="s">
        <v>159</v>
      </c>
      <c r="E804" s="152" t="s">
        <v>19</v>
      </c>
      <c r="F804" s="153" t="s">
        <v>967</v>
      </c>
      <c r="H804" s="154">
        <v>2</v>
      </c>
      <c r="I804" s="155"/>
      <c r="L804" s="151"/>
      <c r="M804" s="156"/>
      <c r="T804" s="157"/>
      <c r="AT804" s="152" t="s">
        <v>159</v>
      </c>
      <c r="AU804" s="152" t="s">
        <v>78</v>
      </c>
      <c r="AV804" s="13" t="s">
        <v>78</v>
      </c>
      <c r="AW804" s="13" t="s">
        <v>31</v>
      </c>
      <c r="AX804" s="13" t="s">
        <v>74</v>
      </c>
      <c r="AY804" s="152" t="s">
        <v>149</v>
      </c>
    </row>
    <row r="805" spans="2:65" s="1" customFormat="1" ht="33" customHeight="1">
      <c r="B805" s="32"/>
      <c r="C805" s="165" t="s">
        <v>978</v>
      </c>
      <c r="D805" s="165" t="s">
        <v>318</v>
      </c>
      <c r="E805" s="166" t="s">
        <v>979</v>
      </c>
      <c r="F805" s="167" t="s">
        <v>980</v>
      </c>
      <c r="G805" s="168" t="s">
        <v>196</v>
      </c>
      <c r="H805" s="169">
        <v>11</v>
      </c>
      <c r="I805" s="170"/>
      <c r="J805" s="171">
        <f>ROUND(I805*H805,2)</f>
        <v>0</v>
      </c>
      <c r="K805" s="167" t="s">
        <v>155</v>
      </c>
      <c r="L805" s="172"/>
      <c r="M805" s="173" t="s">
        <v>19</v>
      </c>
      <c r="N805" s="174" t="s">
        <v>40</v>
      </c>
      <c r="P805" s="136">
        <f>O805*H805</f>
        <v>0</v>
      </c>
      <c r="Q805" s="136">
        <v>1.2489999999999999E-2</v>
      </c>
      <c r="R805" s="136">
        <f>Q805*H805</f>
        <v>0.13738999999999998</v>
      </c>
      <c r="S805" s="136">
        <v>0</v>
      </c>
      <c r="T805" s="137">
        <f>S805*H805</f>
        <v>0</v>
      </c>
      <c r="AR805" s="138" t="s">
        <v>267</v>
      </c>
      <c r="AT805" s="138" t="s">
        <v>318</v>
      </c>
      <c r="AU805" s="138" t="s">
        <v>78</v>
      </c>
      <c r="AY805" s="17" t="s">
        <v>149</v>
      </c>
      <c r="BE805" s="139">
        <f>IF(N805="základní",J805,0)</f>
        <v>0</v>
      </c>
      <c r="BF805" s="139">
        <f>IF(N805="snížená",J805,0)</f>
        <v>0</v>
      </c>
      <c r="BG805" s="139">
        <f>IF(N805="zákl. přenesená",J805,0)</f>
        <v>0</v>
      </c>
      <c r="BH805" s="139">
        <f>IF(N805="sníž. přenesená",J805,0)</f>
        <v>0</v>
      </c>
      <c r="BI805" s="139">
        <f>IF(N805="nulová",J805,0)</f>
        <v>0</v>
      </c>
      <c r="BJ805" s="17" t="s">
        <v>74</v>
      </c>
      <c r="BK805" s="139">
        <f>ROUND(I805*H805,2)</f>
        <v>0</v>
      </c>
      <c r="BL805" s="17" t="s">
        <v>222</v>
      </c>
      <c r="BM805" s="138" t="s">
        <v>981</v>
      </c>
    </row>
    <row r="806" spans="2:65" s="13" customFormat="1" ht="10.199999999999999">
      <c r="B806" s="151"/>
      <c r="D806" s="145" t="s">
        <v>159</v>
      </c>
      <c r="E806" s="152" t="s">
        <v>19</v>
      </c>
      <c r="F806" s="153" t="s">
        <v>968</v>
      </c>
      <c r="H806" s="154">
        <v>9</v>
      </c>
      <c r="I806" s="155"/>
      <c r="L806" s="151"/>
      <c r="M806" s="156"/>
      <c r="T806" s="157"/>
      <c r="AT806" s="152" t="s">
        <v>159</v>
      </c>
      <c r="AU806" s="152" t="s">
        <v>78</v>
      </c>
      <c r="AV806" s="13" t="s">
        <v>78</v>
      </c>
      <c r="AW806" s="13" t="s">
        <v>31</v>
      </c>
      <c r="AX806" s="13" t="s">
        <v>69</v>
      </c>
      <c r="AY806" s="152" t="s">
        <v>149</v>
      </c>
    </row>
    <row r="807" spans="2:65" s="13" customFormat="1" ht="10.199999999999999">
      <c r="B807" s="151"/>
      <c r="D807" s="145" t="s">
        <v>159</v>
      </c>
      <c r="E807" s="152" t="s">
        <v>19</v>
      </c>
      <c r="F807" s="153" t="s">
        <v>969</v>
      </c>
      <c r="H807" s="154">
        <v>2</v>
      </c>
      <c r="I807" s="155"/>
      <c r="L807" s="151"/>
      <c r="M807" s="156"/>
      <c r="T807" s="157"/>
      <c r="AT807" s="152" t="s">
        <v>159</v>
      </c>
      <c r="AU807" s="152" t="s">
        <v>78</v>
      </c>
      <c r="AV807" s="13" t="s">
        <v>78</v>
      </c>
      <c r="AW807" s="13" t="s">
        <v>31</v>
      </c>
      <c r="AX807" s="13" t="s">
        <v>69</v>
      </c>
      <c r="AY807" s="152" t="s">
        <v>149</v>
      </c>
    </row>
    <row r="808" spans="2:65" s="14" customFormat="1" ht="10.199999999999999">
      <c r="B808" s="158"/>
      <c r="D808" s="145" t="s">
        <v>159</v>
      </c>
      <c r="E808" s="159" t="s">
        <v>19</v>
      </c>
      <c r="F808" s="160" t="s">
        <v>162</v>
      </c>
      <c r="H808" s="161">
        <v>11</v>
      </c>
      <c r="I808" s="162"/>
      <c r="L808" s="158"/>
      <c r="M808" s="163"/>
      <c r="T808" s="164"/>
      <c r="AT808" s="159" t="s">
        <v>159</v>
      </c>
      <c r="AU808" s="159" t="s">
        <v>78</v>
      </c>
      <c r="AV808" s="14" t="s">
        <v>84</v>
      </c>
      <c r="AW808" s="14" t="s">
        <v>31</v>
      </c>
      <c r="AX808" s="14" t="s">
        <v>74</v>
      </c>
      <c r="AY808" s="159" t="s">
        <v>149</v>
      </c>
    </row>
    <row r="809" spans="2:65" s="1" customFormat="1" ht="33" customHeight="1">
      <c r="B809" s="32"/>
      <c r="C809" s="165" t="s">
        <v>625</v>
      </c>
      <c r="D809" s="165" t="s">
        <v>318</v>
      </c>
      <c r="E809" s="166" t="s">
        <v>982</v>
      </c>
      <c r="F809" s="167" t="s">
        <v>983</v>
      </c>
      <c r="G809" s="168" t="s">
        <v>196</v>
      </c>
      <c r="H809" s="169">
        <v>2</v>
      </c>
      <c r="I809" s="170"/>
      <c r="J809" s="171">
        <f>ROUND(I809*H809,2)</f>
        <v>0</v>
      </c>
      <c r="K809" s="167" t="s">
        <v>155</v>
      </c>
      <c r="L809" s="172"/>
      <c r="M809" s="173" t="s">
        <v>19</v>
      </c>
      <c r="N809" s="174" t="s">
        <v>40</v>
      </c>
      <c r="P809" s="136">
        <f>O809*H809</f>
        <v>0</v>
      </c>
      <c r="Q809" s="136">
        <v>1.272E-2</v>
      </c>
      <c r="R809" s="136">
        <f>Q809*H809</f>
        <v>2.5440000000000001E-2</v>
      </c>
      <c r="S809" s="136">
        <v>0</v>
      </c>
      <c r="T809" s="137">
        <f>S809*H809</f>
        <v>0</v>
      </c>
      <c r="AR809" s="138" t="s">
        <v>267</v>
      </c>
      <c r="AT809" s="138" t="s">
        <v>318</v>
      </c>
      <c r="AU809" s="138" t="s">
        <v>78</v>
      </c>
      <c r="AY809" s="17" t="s">
        <v>149</v>
      </c>
      <c r="BE809" s="139">
        <f>IF(N809="základní",J809,0)</f>
        <v>0</v>
      </c>
      <c r="BF809" s="139">
        <f>IF(N809="snížená",J809,0)</f>
        <v>0</v>
      </c>
      <c r="BG809" s="139">
        <f>IF(N809="zákl. přenesená",J809,0)</f>
        <v>0</v>
      </c>
      <c r="BH809" s="139">
        <f>IF(N809="sníž. přenesená",J809,0)</f>
        <v>0</v>
      </c>
      <c r="BI809" s="139">
        <f>IF(N809="nulová",J809,0)</f>
        <v>0</v>
      </c>
      <c r="BJ809" s="17" t="s">
        <v>74</v>
      </c>
      <c r="BK809" s="139">
        <f>ROUND(I809*H809,2)</f>
        <v>0</v>
      </c>
      <c r="BL809" s="17" t="s">
        <v>222</v>
      </c>
      <c r="BM809" s="138" t="s">
        <v>984</v>
      </c>
    </row>
    <row r="810" spans="2:65" s="13" customFormat="1" ht="10.199999999999999">
      <c r="B810" s="151"/>
      <c r="D810" s="145" t="s">
        <v>159</v>
      </c>
      <c r="E810" s="152" t="s">
        <v>19</v>
      </c>
      <c r="F810" s="153" t="s">
        <v>970</v>
      </c>
      <c r="H810" s="154">
        <v>2</v>
      </c>
      <c r="I810" s="155"/>
      <c r="L810" s="151"/>
      <c r="M810" s="156"/>
      <c r="T810" s="157"/>
      <c r="AT810" s="152" t="s">
        <v>159</v>
      </c>
      <c r="AU810" s="152" t="s">
        <v>78</v>
      </c>
      <c r="AV810" s="13" t="s">
        <v>78</v>
      </c>
      <c r="AW810" s="13" t="s">
        <v>31</v>
      </c>
      <c r="AX810" s="13" t="s">
        <v>74</v>
      </c>
      <c r="AY810" s="152" t="s">
        <v>149</v>
      </c>
    </row>
    <row r="811" spans="2:65" s="1" customFormat="1" ht="55.5" customHeight="1">
      <c r="B811" s="32"/>
      <c r="C811" s="127" t="s">
        <v>985</v>
      </c>
      <c r="D811" s="127" t="s">
        <v>151</v>
      </c>
      <c r="E811" s="128" t="s">
        <v>986</v>
      </c>
      <c r="F811" s="129" t="s">
        <v>987</v>
      </c>
      <c r="G811" s="130" t="s">
        <v>190</v>
      </c>
      <c r="H811" s="131">
        <v>9.3000000000000007</v>
      </c>
      <c r="I811" s="132"/>
      <c r="J811" s="133">
        <f>ROUND(I811*H811,2)</f>
        <v>0</v>
      </c>
      <c r="K811" s="129" t="s">
        <v>155</v>
      </c>
      <c r="L811" s="32"/>
      <c r="M811" s="134" t="s">
        <v>19</v>
      </c>
      <c r="N811" s="135" t="s">
        <v>40</v>
      </c>
      <c r="P811" s="136">
        <f>O811*H811</f>
        <v>0</v>
      </c>
      <c r="Q811" s="136">
        <v>3.669E-2</v>
      </c>
      <c r="R811" s="136">
        <f>Q811*H811</f>
        <v>0.34121700000000005</v>
      </c>
      <c r="S811" s="136">
        <v>0</v>
      </c>
      <c r="T811" s="137">
        <f>S811*H811</f>
        <v>0</v>
      </c>
      <c r="AR811" s="138" t="s">
        <v>222</v>
      </c>
      <c r="AT811" s="138" t="s">
        <v>151</v>
      </c>
      <c r="AU811" s="138" t="s">
        <v>78</v>
      </c>
      <c r="AY811" s="17" t="s">
        <v>149</v>
      </c>
      <c r="BE811" s="139">
        <f>IF(N811="základní",J811,0)</f>
        <v>0</v>
      </c>
      <c r="BF811" s="139">
        <f>IF(N811="snížená",J811,0)</f>
        <v>0</v>
      </c>
      <c r="BG811" s="139">
        <f>IF(N811="zákl. přenesená",J811,0)</f>
        <v>0</v>
      </c>
      <c r="BH811" s="139">
        <f>IF(N811="sníž. přenesená",J811,0)</f>
        <v>0</v>
      </c>
      <c r="BI811" s="139">
        <f>IF(N811="nulová",J811,0)</f>
        <v>0</v>
      </c>
      <c r="BJ811" s="17" t="s">
        <v>74</v>
      </c>
      <c r="BK811" s="139">
        <f>ROUND(I811*H811,2)</f>
        <v>0</v>
      </c>
      <c r="BL811" s="17" t="s">
        <v>222</v>
      </c>
      <c r="BM811" s="138" t="s">
        <v>988</v>
      </c>
    </row>
    <row r="812" spans="2:65" s="1" customFormat="1" ht="10.199999999999999">
      <c r="B812" s="32"/>
      <c r="D812" s="140" t="s">
        <v>157</v>
      </c>
      <c r="F812" s="141" t="s">
        <v>989</v>
      </c>
      <c r="I812" s="142"/>
      <c r="L812" s="32"/>
      <c r="M812" s="143"/>
      <c r="T812" s="53"/>
      <c r="AT812" s="17" t="s">
        <v>157</v>
      </c>
      <c r="AU812" s="17" t="s">
        <v>78</v>
      </c>
    </row>
    <row r="813" spans="2:65" s="12" customFormat="1" ht="10.199999999999999">
      <c r="B813" s="144"/>
      <c r="D813" s="145" t="s">
        <v>159</v>
      </c>
      <c r="E813" s="146" t="s">
        <v>19</v>
      </c>
      <c r="F813" s="147" t="s">
        <v>990</v>
      </c>
      <c r="H813" s="146" t="s">
        <v>19</v>
      </c>
      <c r="I813" s="148"/>
      <c r="L813" s="144"/>
      <c r="M813" s="149"/>
      <c r="T813" s="150"/>
      <c r="AT813" s="146" t="s">
        <v>159</v>
      </c>
      <c r="AU813" s="146" t="s">
        <v>78</v>
      </c>
      <c r="AV813" s="12" t="s">
        <v>74</v>
      </c>
      <c r="AW813" s="12" t="s">
        <v>31</v>
      </c>
      <c r="AX813" s="12" t="s">
        <v>69</v>
      </c>
      <c r="AY813" s="146" t="s">
        <v>149</v>
      </c>
    </row>
    <row r="814" spans="2:65" s="13" customFormat="1" ht="10.199999999999999">
      <c r="B814" s="151"/>
      <c r="D814" s="145" t="s">
        <v>159</v>
      </c>
      <c r="E814" s="152" t="s">
        <v>19</v>
      </c>
      <c r="F814" s="153" t="s">
        <v>991</v>
      </c>
      <c r="H814" s="154">
        <v>9.3000000000000007</v>
      </c>
      <c r="I814" s="155"/>
      <c r="L814" s="151"/>
      <c r="M814" s="156"/>
      <c r="T814" s="157"/>
      <c r="AT814" s="152" t="s">
        <v>159</v>
      </c>
      <c r="AU814" s="152" t="s">
        <v>78</v>
      </c>
      <c r="AV814" s="13" t="s">
        <v>78</v>
      </c>
      <c r="AW814" s="13" t="s">
        <v>31</v>
      </c>
      <c r="AX814" s="13" t="s">
        <v>69</v>
      </c>
      <c r="AY814" s="152" t="s">
        <v>149</v>
      </c>
    </row>
    <row r="815" spans="2:65" s="14" customFormat="1" ht="10.199999999999999">
      <c r="B815" s="158"/>
      <c r="D815" s="145" t="s">
        <v>159</v>
      </c>
      <c r="E815" s="159" t="s">
        <v>19</v>
      </c>
      <c r="F815" s="160" t="s">
        <v>162</v>
      </c>
      <c r="H815" s="161">
        <v>9.3000000000000007</v>
      </c>
      <c r="I815" s="162"/>
      <c r="L815" s="158"/>
      <c r="M815" s="163"/>
      <c r="T815" s="164"/>
      <c r="AT815" s="159" t="s">
        <v>159</v>
      </c>
      <c r="AU815" s="159" t="s">
        <v>78</v>
      </c>
      <c r="AV815" s="14" t="s">
        <v>84</v>
      </c>
      <c r="AW815" s="14" t="s">
        <v>31</v>
      </c>
      <c r="AX815" s="14" t="s">
        <v>74</v>
      </c>
      <c r="AY815" s="159" t="s">
        <v>149</v>
      </c>
    </row>
    <row r="816" spans="2:65" s="1" customFormat="1" ht="55.5" customHeight="1">
      <c r="B816" s="32"/>
      <c r="C816" s="127" t="s">
        <v>632</v>
      </c>
      <c r="D816" s="127" t="s">
        <v>151</v>
      </c>
      <c r="E816" s="128" t="s">
        <v>992</v>
      </c>
      <c r="F816" s="129" t="s">
        <v>993</v>
      </c>
      <c r="G816" s="130" t="s">
        <v>190</v>
      </c>
      <c r="H816" s="131">
        <v>239.23400000000001</v>
      </c>
      <c r="I816" s="132"/>
      <c r="J816" s="133">
        <f>ROUND(I816*H816,2)</f>
        <v>0</v>
      </c>
      <c r="K816" s="129" t="s">
        <v>155</v>
      </c>
      <c r="L816" s="32"/>
      <c r="M816" s="134" t="s">
        <v>19</v>
      </c>
      <c r="N816" s="135" t="s">
        <v>40</v>
      </c>
      <c r="P816" s="136">
        <f>O816*H816</f>
        <v>0</v>
      </c>
      <c r="Q816" s="136">
        <v>3.6929999999999998E-2</v>
      </c>
      <c r="R816" s="136">
        <f>Q816*H816</f>
        <v>8.8349116199999997</v>
      </c>
      <c r="S816" s="136">
        <v>0</v>
      </c>
      <c r="T816" s="137">
        <f>S816*H816</f>
        <v>0</v>
      </c>
      <c r="AR816" s="138" t="s">
        <v>222</v>
      </c>
      <c r="AT816" s="138" t="s">
        <v>151</v>
      </c>
      <c r="AU816" s="138" t="s">
        <v>78</v>
      </c>
      <c r="AY816" s="17" t="s">
        <v>149</v>
      </c>
      <c r="BE816" s="139">
        <f>IF(N816="základní",J816,0)</f>
        <v>0</v>
      </c>
      <c r="BF816" s="139">
        <f>IF(N816="snížená",J816,0)</f>
        <v>0</v>
      </c>
      <c r="BG816" s="139">
        <f>IF(N816="zákl. přenesená",J816,0)</f>
        <v>0</v>
      </c>
      <c r="BH816" s="139">
        <f>IF(N816="sníž. přenesená",J816,0)</f>
        <v>0</v>
      </c>
      <c r="BI816" s="139">
        <f>IF(N816="nulová",J816,0)</f>
        <v>0</v>
      </c>
      <c r="BJ816" s="17" t="s">
        <v>74</v>
      </c>
      <c r="BK816" s="139">
        <f>ROUND(I816*H816,2)</f>
        <v>0</v>
      </c>
      <c r="BL816" s="17" t="s">
        <v>222</v>
      </c>
      <c r="BM816" s="138" t="s">
        <v>994</v>
      </c>
    </row>
    <row r="817" spans="2:51" s="1" customFormat="1" ht="10.199999999999999">
      <c r="B817" s="32"/>
      <c r="D817" s="140" t="s">
        <v>157</v>
      </c>
      <c r="F817" s="141" t="s">
        <v>995</v>
      </c>
      <c r="I817" s="142"/>
      <c r="L817" s="32"/>
      <c r="M817" s="143"/>
      <c r="T817" s="53"/>
      <c r="AT817" s="17" t="s">
        <v>157</v>
      </c>
      <c r="AU817" s="17" t="s">
        <v>78</v>
      </c>
    </row>
    <row r="818" spans="2:51" s="12" customFormat="1" ht="10.199999999999999">
      <c r="B818" s="144"/>
      <c r="D818" s="145" t="s">
        <v>159</v>
      </c>
      <c r="E818" s="146" t="s">
        <v>19</v>
      </c>
      <c r="F818" s="147" t="s">
        <v>996</v>
      </c>
      <c r="H818" s="146" t="s">
        <v>19</v>
      </c>
      <c r="I818" s="148"/>
      <c r="L818" s="144"/>
      <c r="M818" s="149"/>
      <c r="T818" s="150"/>
      <c r="AT818" s="146" t="s">
        <v>159</v>
      </c>
      <c r="AU818" s="146" t="s">
        <v>78</v>
      </c>
      <c r="AV818" s="12" t="s">
        <v>74</v>
      </c>
      <c r="AW818" s="12" t="s">
        <v>31</v>
      </c>
      <c r="AX818" s="12" t="s">
        <v>69</v>
      </c>
      <c r="AY818" s="146" t="s">
        <v>149</v>
      </c>
    </row>
    <row r="819" spans="2:51" s="12" customFormat="1" ht="10.199999999999999">
      <c r="B819" s="144"/>
      <c r="D819" s="145" t="s">
        <v>159</v>
      </c>
      <c r="E819" s="146" t="s">
        <v>19</v>
      </c>
      <c r="F819" s="147" t="s">
        <v>997</v>
      </c>
      <c r="H819" s="146" t="s">
        <v>19</v>
      </c>
      <c r="I819" s="148"/>
      <c r="L819" s="144"/>
      <c r="M819" s="149"/>
      <c r="T819" s="150"/>
      <c r="AT819" s="146" t="s">
        <v>159</v>
      </c>
      <c r="AU819" s="146" t="s">
        <v>78</v>
      </c>
      <c r="AV819" s="12" t="s">
        <v>74</v>
      </c>
      <c r="AW819" s="12" t="s">
        <v>31</v>
      </c>
      <c r="AX819" s="12" t="s">
        <v>69</v>
      </c>
      <c r="AY819" s="146" t="s">
        <v>149</v>
      </c>
    </row>
    <row r="820" spans="2:51" s="13" customFormat="1" ht="10.199999999999999">
      <c r="B820" s="151"/>
      <c r="D820" s="145" t="s">
        <v>159</v>
      </c>
      <c r="E820" s="152" t="s">
        <v>19</v>
      </c>
      <c r="F820" s="153" t="s">
        <v>998</v>
      </c>
      <c r="H820" s="154">
        <v>15.081</v>
      </c>
      <c r="I820" s="155"/>
      <c r="L820" s="151"/>
      <c r="M820" s="156"/>
      <c r="T820" s="157"/>
      <c r="AT820" s="152" t="s">
        <v>159</v>
      </c>
      <c r="AU820" s="152" t="s">
        <v>78</v>
      </c>
      <c r="AV820" s="13" t="s">
        <v>78</v>
      </c>
      <c r="AW820" s="13" t="s">
        <v>31</v>
      </c>
      <c r="AX820" s="13" t="s">
        <v>69</v>
      </c>
      <c r="AY820" s="152" t="s">
        <v>149</v>
      </c>
    </row>
    <row r="821" spans="2:51" s="12" customFormat="1" ht="10.199999999999999">
      <c r="B821" s="144"/>
      <c r="D821" s="145" t="s">
        <v>159</v>
      </c>
      <c r="E821" s="146" t="s">
        <v>19</v>
      </c>
      <c r="F821" s="147" t="s">
        <v>999</v>
      </c>
      <c r="H821" s="146" t="s">
        <v>19</v>
      </c>
      <c r="I821" s="148"/>
      <c r="L821" s="144"/>
      <c r="M821" s="149"/>
      <c r="T821" s="150"/>
      <c r="AT821" s="146" t="s">
        <v>159</v>
      </c>
      <c r="AU821" s="146" t="s">
        <v>78</v>
      </c>
      <c r="AV821" s="12" t="s">
        <v>74</v>
      </c>
      <c r="AW821" s="12" t="s">
        <v>31</v>
      </c>
      <c r="AX821" s="12" t="s">
        <v>69</v>
      </c>
      <c r="AY821" s="146" t="s">
        <v>149</v>
      </c>
    </row>
    <row r="822" spans="2:51" s="13" customFormat="1" ht="10.199999999999999">
      <c r="B822" s="151"/>
      <c r="D822" s="145" t="s">
        <v>159</v>
      </c>
      <c r="E822" s="152" t="s">
        <v>19</v>
      </c>
      <c r="F822" s="153" t="s">
        <v>1000</v>
      </c>
      <c r="H822" s="154">
        <v>8.5640000000000001</v>
      </c>
      <c r="I822" s="155"/>
      <c r="L822" s="151"/>
      <c r="M822" s="156"/>
      <c r="T822" s="157"/>
      <c r="AT822" s="152" t="s">
        <v>159</v>
      </c>
      <c r="AU822" s="152" t="s">
        <v>78</v>
      </c>
      <c r="AV822" s="13" t="s">
        <v>78</v>
      </c>
      <c r="AW822" s="13" t="s">
        <v>31</v>
      </c>
      <c r="AX822" s="13" t="s">
        <v>69</v>
      </c>
      <c r="AY822" s="152" t="s">
        <v>149</v>
      </c>
    </row>
    <row r="823" spans="2:51" s="12" customFormat="1" ht="10.199999999999999">
      <c r="B823" s="144"/>
      <c r="D823" s="145" t="s">
        <v>159</v>
      </c>
      <c r="E823" s="146" t="s">
        <v>19</v>
      </c>
      <c r="F823" s="147" t="s">
        <v>1001</v>
      </c>
      <c r="H823" s="146" t="s">
        <v>19</v>
      </c>
      <c r="I823" s="148"/>
      <c r="L823" s="144"/>
      <c r="M823" s="149"/>
      <c r="T823" s="150"/>
      <c r="AT823" s="146" t="s">
        <v>159</v>
      </c>
      <c r="AU823" s="146" t="s">
        <v>78</v>
      </c>
      <c r="AV823" s="12" t="s">
        <v>74</v>
      </c>
      <c r="AW823" s="12" t="s">
        <v>31</v>
      </c>
      <c r="AX823" s="12" t="s">
        <v>69</v>
      </c>
      <c r="AY823" s="146" t="s">
        <v>149</v>
      </c>
    </row>
    <row r="824" spans="2:51" s="13" customFormat="1" ht="10.199999999999999">
      <c r="B824" s="151"/>
      <c r="D824" s="145" t="s">
        <v>159</v>
      </c>
      <c r="E824" s="152" t="s">
        <v>19</v>
      </c>
      <c r="F824" s="153" t="s">
        <v>1002</v>
      </c>
      <c r="H824" s="154">
        <v>40.052999999999997</v>
      </c>
      <c r="I824" s="155"/>
      <c r="L824" s="151"/>
      <c r="M824" s="156"/>
      <c r="T824" s="157"/>
      <c r="AT824" s="152" t="s">
        <v>159</v>
      </c>
      <c r="AU824" s="152" t="s">
        <v>78</v>
      </c>
      <c r="AV824" s="13" t="s">
        <v>78</v>
      </c>
      <c r="AW824" s="13" t="s">
        <v>31</v>
      </c>
      <c r="AX824" s="13" t="s">
        <v>69</v>
      </c>
      <c r="AY824" s="152" t="s">
        <v>149</v>
      </c>
    </row>
    <row r="825" spans="2:51" s="12" customFormat="1" ht="10.199999999999999">
      <c r="B825" s="144"/>
      <c r="D825" s="145" t="s">
        <v>159</v>
      </c>
      <c r="E825" s="146" t="s">
        <v>19</v>
      </c>
      <c r="F825" s="147" t="s">
        <v>1003</v>
      </c>
      <c r="H825" s="146" t="s">
        <v>19</v>
      </c>
      <c r="I825" s="148"/>
      <c r="L825" s="144"/>
      <c r="M825" s="149"/>
      <c r="T825" s="150"/>
      <c r="AT825" s="146" t="s">
        <v>159</v>
      </c>
      <c r="AU825" s="146" t="s">
        <v>78</v>
      </c>
      <c r="AV825" s="12" t="s">
        <v>74</v>
      </c>
      <c r="AW825" s="12" t="s">
        <v>31</v>
      </c>
      <c r="AX825" s="12" t="s">
        <v>69</v>
      </c>
      <c r="AY825" s="146" t="s">
        <v>149</v>
      </c>
    </row>
    <row r="826" spans="2:51" s="13" customFormat="1" ht="10.199999999999999">
      <c r="B826" s="151"/>
      <c r="D826" s="145" t="s">
        <v>159</v>
      </c>
      <c r="E826" s="152" t="s">
        <v>19</v>
      </c>
      <c r="F826" s="153" t="s">
        <v>1004</v>
      </c>
      <c r="H826" s="154">
        <v>22.17</v>
      </c>
      <c r="I826" s="155"/>
      <c r="L826" s="151"/>
      <c r="M826" s="156"/>
      <c r="T826" s="157"/>
      <c r="AT826" s="152" t="s">
        <v>159</v>
      </c>
      <c r="AU826" s="152" t="s">
        <v>78</v>
      </c>
      <c r="AV826" s="13" t="s">
        <v>78</v>
      </c>
      <c r="AW826" s="13" t="s">
        <v>31</v>
      </c>
      <c r="AX826" s="13" t="s">
        <v>69</v>
      </c>
      <c r="AY826" s="152" t="s">
        <v>149</v>
      </c>
    </row>
    <row r="827" spans="2:51" s="12" customFormat="1" ht="10.199999999999999">
      <c r="B827" s="144"/>
      <c r="D827" s="145" t="s">
        <v>159</v>
      </c>
      <c r="E827" s="146" t="s">
        <v>19</v>
      </c>
      <c r="F827" s="147" t="s">
        <v>1005</v>
      </c>
      <c r="H827" s="146" t="s">
        <v>19</v>
      </c>
      <c r="I827" s="148"/>
      <c r="L827" s="144"/>
      <c r="M827" s="149"/>
      <c r="T827" s="150"/>
      <c r="AT827" s="146" t="s">
        <v>159</v>
      </c>
      <c r="AU827" s="146" t="s">
        <v>78</v>
      </c>
      <c r="AV827" s="12" t="s">
        <v>74</v>
      </c>
      <c r="AW827" s="12" t="s">
        <v>31</v>
      </c>
      <c r="AX827" s="12" t="s">
        <v>69</v>
      </c>
      <c r="AY827" s="146" t="s">
        <v>149</v>
      </c>
    </row>
    <row r="828" spans="2:51" s="13" customFormat="1" ht="10.199999999999999">
      <c r="B828" s="151"/>
      <c r="D828" s="145" t="s">
        <v>159</v>
      </c>
      <c r="E828" s="152" t="s">
        <v>19</v>
      </c>
      <c r="F828" s="153" t="s">
        <v>1006</v>
      </c>
      <c r="H828" s="154">
        <v>7.67</v>
      </c>
      <c r="I828" s="155"/>
      <c r="L828" s="151"/>
      <c r="M828" s="156"/>
      <c r="T828" s="157"/>
      <c r="AT828" s="152" t="s">
        <v>159</v>
      </c>
      <c r="AU828" s="152" t="s">
        <v>78</v>
      </c>
      <c r="AV828" s="13" t="s">
        <v>78</v>
      </c>
      <c r="AW828" s="13" t="s">
        <v>31</v>
      </c>
      <c r="AX828" s="13" t="s">
        <v>69</v>
      </c>
      <c r="AY828" s="152" t="s">
        <v>149</v>
      </c>
    </row>
    <row r="829" spans="2:51" s="12" customFormat="1" ht="10.199999999999999">
      <c r="B829" s="144"/>
      <c r="D829" s="145" t="s">
        <v>159</v>
      </c>
      <c r="E829" s="146" t="s">
        <v>19</v>
      </c>
      <c r="F829" s="147" t="s">
        <v>1007</v>
      </c>
      <c r="H829" s="146" t="s">
        <v>19</v>
      </c>
      <c r="I829" s="148"/>
      <c r="L829" s="144"/>
      <c r="M829" s="149"/>
      <c r="T829" s="150"/>
      <c r="AT829" s="146" t="s">
        <v>159</v>
      </c>
      <c r="AU829" s="146" t="s">
        <v>78</v>
      </c>
      <c r="AV829" s="12" t="s">
        <v>74</v>
      </c>
      <c r="AW829" s="12" t="s">
        <v>31</v>
      </c>
      <c r="AX829" s="12" t="s">
        <v>69</v>
      </c>
      <c r="AY829" s="146" t="s">
        <v>149</v>
      </c>
    </row>
    <row r="830" spans="2:51" s="13" customFormat="1" ht="10.199999999999999">
      <c r="B830" s="151"/>
      <c r="D830" s="145" t="s">
        <v>159</v>
      </c>
      <c r="E830" s="152" t="s">
        <v>19</v>
      </c>
      <c r="F830" s="153" t="s">
        <v>1008</v>
      </c>
      <c r="H830" s="154">
        <v>20.338000000000001</v>
      </c>
      <c r="I830" s="155"/>
      <c r="L830" s="151"/>
      <c r="M830" s="156"/>
      <c r="T830" s="157"/>
      <c r="AT830" s="152" t="s">
        <v>159</v>
      </c>
      <c r="AU830" s="152" t="s">
        <v>78</v>
      </c>
      <c r="AV830" s="13" t="s">
        <v>78</v>
      </c>
      <c r="AW830" s="13" t="s">
        <v>31</v>
      </c>
      <c r="AX830" s="13" t="s">
        <v>69</v>
      </c>
      <c r="AY830" s="152" t="s">
        <v>149</v>
      </c>
    </row>
    <row r="831" spans="2:51" s="12" customFormat="1" ht="10.199999999999999">
      <c r="B831" s="144"/>
      <c r="D831" s="145" t="s">
        <v>159</v>
      </c>
      <c r="E831" s="146" t="s">
        <v>19</v>
      </c>
      <c r="F831" s="147" t="s">
        <v>1009</v>
      </c>
      <c r="H831" s="146" t="s">
        <v>19</v>
      </c>
      <c r="I831" s="148"/>
      <c r="L831" s="144"/>
      <c r="M831" s="149"/>
      <c r="T831" s="150"/>
      <c r="AT831" s="146" t="s">
        <v>159</v>
      </c>
      <c r="AU831" s="146" t="s">
        <v>78</v>
      </c>
      <c r="AV831" s="12" t="s">
        <v>74</v>
      </c>
      <c r="AW831" s="12" t="s">
        <v>31</v>
      </c>
      <c r="AX831" s="12" t="s">
        <v>69</v>
      </c>
      <c r="AY831" s="146" t="s">
        <v>149</v>
      </c>
    </row>
    <row r="832" spans="2:51" s="13" customFormat="1" ht="10.199999999999999">
      <c r="B832" s="151"/>
      <c r="D832" s="145" t="s">
        <v>159</v>
      </c>
      <c r="E832" s="152" t="s">
        <v>19</v>
      </c>
      <c r="F832" s="153" t="s">
        <v>1010</v>
      </c>
      <c r="H832" s="154">
        <v>2.1</v>
      </c>
      <c r="I832" s="155"/>
      <c r="L832" s="151"/>
      <c r="M832" s="156"/>
      <c r="T832" s="157"/>
      <c r="AT832" s="152" t="s">
        <v>159</v>
      </c>
      <c r="AU832" s="152" t="s">
        <v>78</v>
      </c>
      <c r="AV832" s="13" t="s">
        <v>78</v>
      </c>
      <c r="AW832" s="13" t="s">
        <v>31</v>
      </c>
      <c r="AX832" s="13" t="s">
        <v>69</v>
      </c>
      <c r="AY832" s="152" t="s">
        <v>149</v>
      </c>
    </row>
    <row r="833" spans="2:51" s="12" customFormat="1" ht="10.199999999999999">
      <c r="B833" s="144"/>
      <c r="D833" s="145" t="s">
        <v>159</v>
      </c>
      <c r="E833" s="146" t="s">
        <v>19</v>
      </c>
      <c r="F833" s="147" t="s">
        <v>1011</v>
      </c>
      <c r="H833" s="146" t="s">
        <v>19</v>
      </c>
      <c r="I833" s="148"/>
      <c r="L833" s="144"/>
      <c r="M833" s="149"/>
      <c r="T833" s="150"/>
      <c r="AT833" s="146" t="s">
        <v>159</v>
      </c>
      <c r="AU833" s="146" t="s">
        <v>78</v>
      </c>
      <c r="AV833" s="12" t="s">
        <v>74</v>
      </c>
      <c r="AW833" s="12" t="s">
        <v>31</v>
      </c>
      <c r="AX833" s="12" t="s">
        <v>69</v>
      </c>
      <c r="AY833" s="146" t="s">
        <v>149</v>
      </c>
    </row>
    <row r="834" spans="2:51" s="13" customFormat="1" ht="10.199999999999999">
      <c r="B834" s="151"/>
      <c r="D834" s="145" t="s">
        <v>159</v>
      </c>
      <c r="E834" s="152" t="s">
        <v>19</v>
      </c>
      <c r="F834" s="153" t="s">
        <v>1008</v>
      </c>
      <c r="H834" s="154">
        <v>20.338000000000001</v>
      </c>
      <c r="I834" s="155"/>
      <c r="L834" s="151"/>
      <c r="M834" s="156"/>
      <c r="T834" s="157"/>
      <c r="AT834" s="152" t="s">
        <v>159</v>
      </c>
      <c r="AU834" s="152" t="s">
        <v>78</v>
      </c>
      <c r="AV834" s="13" t="s">
        <v>78</v>
      </c>
      <c r="AW834" s="13" t="s">
        <v>31</v>
      </c>
      <c r="AX834" s="13" t="s">
        <v>69</v>
      </c>
      <c r="AY834" s="152" t="s">
        <v>149</v>
      </c>
    </row>
    <row r="835" spans="2:51" s="12" customFormat="1" ht="10.199999999999999">
      <c r="B835" s="144"/>
      <c r="D835" s="145" t="s">
        <v>159</v>
      </c>
      <c r="E835" s="146" t="s">
        <v>19</v>
      </c>
      <c r="F835" s="147" t="s">
        <v>1012</v>
      </c>
      <c r="H835" s="146" t="s">
        <v>19</v>
      </c>
      <c r="I835" s="148"/>
      <c r="L835" s="144"/>
      <c r="M835" s="149"/>
      <c r="T835" s="150"/>
      <c r="AT835" s="146" t="s">
        <v>159</v>
      </c>
      <c r="AU835" s="146" t="s">
        <v>78</v>
      </c>
      <c r="AV835" s="12" t="s">
        <v>74</v>
      </c>
      <c r="AW835" s="12" t="s">
        <v>31</v>
      </c>
      <c r="AX835" s="12" t="s">
        <v>69</v>
      </c>
      <c r="AY835" s="146" t="s">
        <v>149</v>
      </c>
    </row>
    <row r="836" spans="2:51" s="13" customFormat="1" ht="10.199999999999999">
      <c r="B836" s="151"/>
      <c r="D836" s="145" t="s">
        <v>159</v>
      </c>
      <c r="E836" s="152" t="s">
        <v>19</v>
      </c>
      <c r="F836" s="153" t="s">
        <v>1013</v>
      </c>
      <c r="H836" s="154">
        <v>20.138000000000002</v>
      </c>
      <c r="I836" s="155"/>
      <c r="L836" s="151"/>
      <c r="M836" s="156"/>
      <c r="T836" s="157"/>
      <c r="AT836" s="152" t="s">
        <v>159</v>
      </c>
      <c r="AU836" s="152" t="s">
        <v>78</v>
      </c>
      <c r="AV836" s="13" t="s">
        <v>78</v>
      </c>
      <c r="AW836" s="13" t="s">
        <v>31</v>
      </c>
      <c r="AX836" s="13" t="s">
        <v>69</v>
      </c>
      <c r="AY836" s="152" t="s">
        <v>149</v>
      </c>
    </row>
    <row r="837" spans="2:51" s="12" customFormat="1" ht="10.199999999999999">
      <c r="B837" s="144"/>
      <c r="D837" s="145" t="s">
        <v>159</v>
      </c>
      <c r="E837" s="146" t="s">
        <v>19</v>
      </c>
      <c r="F837" s="147" t="s">
        <v>1014</v>
      </c>
      <c r="H837" s="146" t="s">
        <v>19</v>
      </c>
      <c r="I837" s="148"/>
      <c r="L837" s="144"/>
      <c r="M837" s="149"/>
      <c r="T837" s="150"/>
      <c r="AT837" s="146" t="s">
        <v>159</v>
      </c>
      <c r="AU837" s="146" t="s">
        <v>78</v>
      </c>
      <c r="AV837" s="12" t="s">
        <v>74</v>
      </c>
      <c r="AW837" s="12" t="s">
        <v>31</v>
      </c>
      <c r="AX837" s="12" t="s">
        <v>69</v>
      </c>
      <c r="AY837" s="146" t="s">
        <v>149</v>
      </c>
    </row>
    <row r="838" spans="2:51" s="13" customFormat="1" ht="10.199999999999999">
      <c r="B838" s="151"/>
      <c r="D838" s="145" t="s">
        <v>159</v>
      </c>
      <c r="E838" s="152" t="s">
        <v>19</v>
      </c>
      <c r="F838" s="153" t="s">
        <v>1015</v>
      </c>
      <c r="H838" s="154">
        <v>9.4250000000000007</v>
      </c>
      <c r="I838" s="155"/>
      <c r="L838" s="151"/>
      <c r="M838" s="156"/>
      <c r="T838" s="157"/>
      <c r="AT838" s="152" t="s">
        <v>159</v>
      </c>
      <c r="AU838" s="152" t="s">
        <v>78</v>
      </c>
      <c r="AV838" s="13" t="s">
        <v>78</v>
      </c>
      <c r="AW838" s="13" t="s">
        <v>31</v>
      </c>
      <c r="AX838" s="13" t="s">
        <v>69</v>
      </c>
      <c r="AY838" s="152" t="s">
        <v>149</v>
      </c>
    </row>
    <row r="839" spans="2:51" s="12" customFormat="1" ht="10.199999999999999">
      <c r="B839" s="144"/>
      <c r="D839" s="145" t="s">
        <v>159</v>
      </c>
      <c r="E839" s="146" t="s">
        <v>19</v>
      </c>
      <c r="F839" s="147" t="s">
        <v>1016</v>
      </c>
      <c r="H839" s="146" t="s">
        <v>19</v>
      </c>
      <c r="I839" s="148"/>
      <c r="L839" s="144"/>
      <c r="M839" s="149"/>
      <c r="T839" s="150"/>
      <c r="AT839" s="146" t="s">
        <v>159</v>
      </c>
      <c r="AU839" s="146" t="s">
        <v>78</v>
      </c>
      <c r="AV839" s="12" t="s">
        <v>74</v>
      </c>
      <c r="AW839" s="12" t="s">
        <v>31</v>
      </c>
      <c r="AX839" s="12" t="s">
        <v>69</v>
      </c>
      <c r="AY839" s="146" t="s">
        <v>149</v>
      </c>
    </row>
    <row r="840" spans="2:51" s="13" customFormat="1" ht="10.199999999999999">
      <c r="B840" s="151"/>
      <c r="D840" s="145" t="s">
        <v>159</v>
      </c>
      <c r="E840" s="152" t="s">
        <v>19</v>
      </c>
      <c r="F840" s="153" t="s">
        <v>1017</v>
      </c>
      <c r="H840" s="154">
        <v>8.0250000000000004</v>
      </c>
      <c r="I840" s="155"/>
      <c r="L840" s="151"/>
      <c r="M840" s="156"/>
      <c r="T840" s="157"/>
      <c r="AT840" s="152" t="s">
        <v>159</v>
      </c>
      <c r="AU840" s="152" t="s">
        <v>78</v>
      </c>
      <c r="AV840" s="13" t="s">
        <v>78</v>
      </c>
      <c r="AW840" s="13" t="s">
        <v>31</v>
      </c>
      <c r="AX840" s="13" t="s">
        <v>69</v>
      </c>
      <c r="AY840" s="152" t="s">
        <v>149</v>
      </c>
    </row>
    <row r="841" spans="2:51" s="12" customFormat="1" ht="10.199999999999999">
      <c r="B841" s="144"/>
      <c r="D841" s="145" t="s">
        <v>159</v>
      </c>
      <c r="E841" s="146" t="s">
        <v>19</v>
      </c>
      <c r="F841" s="147" t="s">
        <v>1018</v>
      </c>
      <c r="H841" s="146" t="s">
        <v>19</v>
      </c>
      <c r="I841" s="148"/>
      <c r="L841" s="144"/>
      <c r="M841" s="149"/>
      <c r="T841" s="150"/>
      <c r="AT841" s="146" t="s">
        <v>159</v>
      </c>
      <c r="AU841" s="146" t="s">
        <v>78</v>
      </c>
      <c r="AV841" s="12" t="s">
        <v>74</v>
      </c>
      <c r="AW841" s="12" t="s">
        <v>31</v>
      </c>
      <c r="AX841" s="12" t="s">
        <v>69</v>
      </c>
      <c r="AY841" s="146" t="s">
        <v>149</v>
      </c>
    </row>
    <row r="842" spans="2:51" s="13" customFormat="1" ht="10.199999999999999">
      <c r="B842" s="151"/>
      <c r="D842" s="145" t="s">
        <v>159</v>
      </c>
      <c r="E842" s="152" t="s">
        <v>19</v>
      </c>
      <c r="F842" s="153" t="s">
        <v>1019</v>
      </c>
      <c r="H842" s="154">
        <v>16.25</v>
      </c>
      <c r="I842" s="155"/>
      <c r="L842" s="151"/>
      <c r="M842" s="156"/>
      <c r="T842" s="157"/>
      <c r="AT842" s="152" t="s">
        <v>159</v>
      </c>
      <c r="AU842" s="152" t="s">
        <v>78</v>
      </c>
      <c r="AV842" s="13" t="s">
        <v>78</v>
      </c>
      <c r="AW842" s="13" t="s">
        <v>31</v>
      </c>
      <c r="AX842" s="13" t="s">
        <v>69</v>
      </c>
      <c r="AY842" s="152" t="s">
        <v>149</v>
      </c>
    </row>
    <row r="843" spans="2:51" s="12" customFormat="1" ht="10.199999999999999">
      <c r="B843" s="144"/>
      <c r="D843" s="145" t="s">
        <v>159</v>
      </c>
      <c r="E843" s="146" t="s">
        <v>19</v>
      </c>
      <c r="F843" s="147" t="s">
        <v>1020</v>
      </c>
      <c r="H843" s="146" t="s">
        <v>19</v>
      </c>
      <c r="I843" s="148"/>
      <c r="L843" s="144"/>
      <c r="M843" s="149"/>
      <c r="T843" s="150"/>
      <c r="AT843" s="146" t="s">
        <v>159</v>
      </c>
      <c r="AU843" s="146" t="s">
        <v>78</v>
      </c>
      <c r="AV843" s="12" t="s">
        <v>74</v>
      </c>
      <c r="AW843" s="12" t="s">
        <v>31</v>
      </c>
      <c r="AX843" s="12" t="s">
        <v>69</v>
      </c>
      <c r="AY843" s="146" t="s">
        <v>149</v>
      </c>
    </row>
    <row r="844" spans="2:51" s="13" customFormat="1" ht="10.199999999999999">
      <c r="B844" s="151"/>
      <c r="D844" s="145" t="s">
        <v>159</v>
      </c>
      <c r="E844" s="152" t="s">
        <v>19</v>
      </c>
      <c r="F844" s="153" t="s">
        <v>1021</v>
      </c>
      <c r="H844" s="154">
        <v>8.7509999999999994</v>
      </c>
      <c r="I844" s="155"/>
      <c r="L844" s="151"/>
      <c r="M844" s="156"/>
      <c r="T844" s="157"/>
      <c r="AT844" s="152" t="s">
        <v>159</v>
      </c>
      <c r="AU844" s="152" t="s">
        <v>78</v>
      </c>
      <c r="AV844" s="13" t="s">
        <v>78</v>
      </c>
      <c r="AW844" s="13" t="s">
        <v>31</v>
      </c>
      <c r="AX844" s="13" t="s">
        <v>69</v>
      </c>
      <c r="AY844" s="152" t="s">
        <v>149</v>
      </c>
    </row>
    <row r="845" spans="2:51" s="12" customFormat="1" ht="10.199999999999999">
      <c r="B845" s="144"/>
      <c r="D845" s="145" t="s">
        <v>159</v>
      </c>
      <c r="E845" s="146" t="s">
        <v>19</v>
      </c>
      <c r="F845" s="147" t="s">
        <v>1022</v>
      </c>
      <c r="H845" s="146" t="s">
        <v>19</v>
      </c>
      <c r="I845" s="148"/>
      <c r="L845" s="144"/>
      <c r="M845" s="149"/>
      <c r="T845" s="150"/>
      <c r="AT845" s="146" t="s">
        <v>159</v>
      </c>
      <c r="AU845" s="146" t="s">
        <v>78</v>
      </c>
      <c r="AV845" s="12" t="s">
        <v>74</v>
      </c>
      <c r="AW845" s="12" t="s">
        <v>31</v>
      </c>
      <c r="AX845" s="12" t="s">
        <v>69</v>
      </c>
      <c r="AY845" s="146" t="s">
        <v>149</v>
      </c>
    </row>
    <row r="846" spans="2:51" s="13" customFormat="1" ht="10.199999999999999">
      <c r="B846" s="151"/>
      <c r="D846" s="145" t="s">
        <v>159</v>
      </c>
      <c r="E846" s="152" t="s">
        <v>19</v>
      </c>
      <c r="F846" s="153" t="s">
        <v>1023</v>
      </c>
      <c r="H846" s="154">
        <v>28.576000000000001</v>
      </c>
      <c r="I846" s="155"/>
      <c r="L846" s="151"/>
      <c r="M846" s="156"/>
      <c r="T846" s="157"/>
      <c r="AT846" s="152" t="s">
        <v>159</v>
      </c>
      <c r="AU846" s="152" t="s">
        <v>78</v>
      </c>
      <c r="AV846" s="13" t="s">
        <v>78</v>
      </c>
      <c r="AW846" s="13" t="s">
        <v>31</v>
      </c>
      <c r="AX846" s="13" t="s">
        <v>69</v>
      </c>
      <c r="AY846" s="152" t="s">
        <v>149</v>
      </c>
    </row>
    <row r="847" spans="2:51" s="12" customFormat="1" ht="10.199999999999999">
      <c r="B847" s="144"/>
      <c r="D847" s="145" t="s">
        <v>159</v>
      </c>
      <c r="E847" s="146" t="s">
        <v>19</v>
      </c>
      <c r="F847" s="147" t="s">
        <v>1024</v>
      </c>
      <c r="H847" s="146" t="s">
        <v>19</v>
      </c>
      <c r="I847" s="148"/>
      <c r="L847" s="144"/>
      <c r="M847" s="149"/>
      <c r="T847" s="150"/>
      <c r="AT847" s="146" t="s">
        <v>159</v>
      </c>
      <c r="AU847" s="146" t="s">
        <v>78</v>
      </c>
      <c r="AV847" s="12" t="s">
        <v>74</v>
      </c>
      <c r="AW847" s="12" t="s">
        <v>31</v>
      </c>
      <c r="AX847" s="12" t="s">
        <v>69</v>
      </c>
      <c r="AY847" s="146" t="s">
        <v>149</v>
      </c>
    </row>
    <row r="848" spans="2:51" s="13" customFormat="1" ht="10.199999999999999">
      <c r="B848" s="151"/>
      <c r="D848" s="145" t="s">
        <v>159</v>
      </c>
      <c r="E848" s="152" t="s">
        <v>19</v>
      </c>
      <c r="F848" s="153" t="s">
        <v>1025</v>
      </c>
      <c r="H848" s="154">
        <v>7.8460000000000001</v>
      </c>
      <c r="I848" s="155"/>
      <c r="L848" s="151"/>
      <c r="M848" s="156"/>
      <c r="T848" s="157"/>
      <c r="AT848" s="152" t="s">
        <v>159</v>
      </c>
      <c r="AU848" s="152" t="s">
        <v>78</v>
      </c>
      <c r="AV848" s="13" t="s">
        <v>78</v>
      </c>
      <c r="AW848" s="13" t="s">
        <v>31</v>
      </c>
      <c r="AX848" s="13" t="s">
        <v>69</v>
      </c>
      <c r="AY848" s="152" t="s">
        <v>149</v>
      </c>
    </row>
    <row r="849" spans="2:65" s="12" customFormat="1" ht="10.199999999999999">
      <c r="B849" s="144"/>
      <c r="D849" s="145" t="s">
        <v>159</v>
      </c>
      <c r="E849" s="146" t="s">
        <v>19</v>
      </c>
      <c r="F849" s="147" t="s">
        <v>1026</v>
      </c>
      <c r="H849" s="146" t="s">
        <v>19</v>
      </c>
      <c r="I849" s="148"/>
      <c r="L849" s="144"/>
      <c r="M849" s="149"/>
      <c r="T849" s="150"/>
      <c r="AT849" s="146" t="s">
        <v>159</v>
      </c>
      <c r="AU849" s="146" t="s">
        <v>78</v>
      </c>
      <c r="AV849" s="12" t="s">
        <v>74</v>
      </c>
      <c r="AW849" s="12" t="s">
        <v>31</v>
      </c>
      <c r="AX849" s="12" t="s">
        <v>69</v>
      </c>
      <c r="AY849" s="146" t="s">
        <v>149</v>
      </c>
    </row>
    <row r="850" spans="2:65" s="13" customFormat="1" ht="10.199999999999999">
      <c r="B850" s="151"/>
      <c r="D850" s="145" t="s">
        <v>159</v>
      </c>
      <c r="E850" s="152" t="s">
        <v>19</v>
      </c>
      <c r="F850" s="153" t="s">
        <v>1027</v>
      </c>
      <c r="H850" s="154">
        <v>3.9089999999999998</v>
      </c>
      <c r="I850" s="155"/>
      <c r="L850" s="151"/>
      <c r="M850" s="156"/>
      <c r="T850" s="157"/>
      <c r="AT850" s="152" t="s">
        <v>159</v>
      </c>
      <c r="AU850" s="152" t="s">
        <v>78</v>
      </c>
      <c r="AV850" s="13" t="s">
        <v>78</v>
      </c>
      <c r="AW850" s="13" t="s">
        <v>31</v>
      </c>
      <c r="AX850" s="13" t="s">
        <v>69</v>
      </c>
      <c r="AY850" s="152" t="s">
        <v>149</v>
      </c>
    </row>
    <row r="851" spans="2:65" s="14" customFormat="1" ht="10.199999999999999">
      <c r="B851" s="158"/>
      <c r="D851" s="145" t="s">
        <v>159</v>
      </c>
      <c r="E851" s="159" t="s">
        <v>19</v>
      </c>
      <c r="F851" s="160" t="s">
        <v>162</v>
      </c>
      <c r="H851" s="161">
        <v>239.23400000000001</v>
      </c>
      <c r="I851" s="162"/>
      <c r="L851" s="158"/>
      <c r="M851" s="163"/>
      <c r="T851" s="164"/>
      <c r="AT851" s="159" t="s">
        <v>159</v>
      </c>
      <c r="AU851" s="159" t="s">
        <v>78</v>
      </c>
      <c r="AV851" s="14" t="s">
        <v>84</v>
      </c>
      <c r="AW851" s="14" t="s">
        <v>31</v>
      </c>
      <c r="AX851" s="14" t="s">
        <v>74</v>
      </c>
      <c r="AY851" s="159" t="s">
        <v>149</v>
      </c>
    </row>
    <row r="852" spans="2:65" s="1" customFormat="1" ht="37.799999999999997" customHeight="1">
      <c r="B852" s="32"/>
      <c r="C852" s="127" t="s">
        <v>1028</v>
      </c>
      <c r="D852" s="127" t="s">
        <v>151</v>
      </c>
      <c r="E852" s="128" t="s">
        <v>1029</v>
      </c>
      <c r="F852" s="129" t="s">
        <v>1030</v>
      </c>
      <c r="G852" s="130" t="s">
        <v>190</v>
      </c>
      <c r="H852" s="131">
        <v>108.9</v>
      </c>
      <c r="I852" s="132"/>
      <c r="J852" s="133">
        <f>ROUND(I852*H852,2)</f>
        <v>0</v>
      </c>
      <c r="K852" s="129" t="s">
        <v>155</v>
      </c>
      <c r="L852" s="32"/>
      <c r="M852" s="134" t="s">
        <v>19</v>
      </c>
      <c r="N852" s="135" t="s">
        <v>40</v>
      </c>
      <c r="P852" s="136">
        <f>O852*H852</f>
        <v>0</v>
      </c>
      <c r="Q852" s="136">
        <v>4.0600000000000002E-3</v>
      </c>
      <c r="R852" s="136">
        <f>Q852*H852</f>
        <v>0.44213400000000003</v>
      </c>
      <c r="S852" s="136">
        <v>0</v>
      </c>
      <c r="T852" s="137">
        <f>S852*H852</f>
        <v>0</v>
      </c>
      <c r="AR852" s="138" t="s">
        <v>84</v>
      </c>
      <c r="AT852" s="138" t="s">
        <v>151</v>
      </c>
      <c r="AU852" s="138" t="s">
        <v>78</v>
      </c>
      <c r="AY852" s="17" t="s">
        <v>149</v>
      </c>
      <c r="BE852" s="139">
        <f>IF(N852="základní",J852,0)</f>
        <v>0</v>
      </c>
      <c r="BF852" s="139">
        <f>IF(N852="snížená",J852,0)</f>
        <v>0</v>
      </c>
      <c r="BG852" s="139">
        <f>IF(N852="zákl. přenesená",J852,0)</f>
        <v>0</v>
      </c>
      <c r="BH852" s="139">
        <f>IF(N852="sníž. přenesená",J852,0)</f>
        <v>0</v>
      </c>
      <c r="BI852" s="139">
        <f>IF(N852="nulová",J852,0)</f>
        <v>0</v>
      </c>
      <c r="BJ852" s="17" t="s">
        <v>74</v>
      </c>
      <c r="BK852" s="139">
        <f>ROUND(I852*H852,2)</f>
        <v>0</v>
      </c>
      <c r="BL852" s="17" t="s">
        <v>84</v>
      </c>
      <c r="BM852" s="138" t="s">
        <v>1031</v>
      </c>
    </row>
    <row r="853" spans="2:65" s="1" customFormat="1" ht="10.199999999999999">
      <c r="B853" s="32"/>
      <c r="D853" s="140" t="s">
        <v>157</v>
      </c>
      <c r="F853" s="141" t="s">
        <v>1032</v>
      </c>
      <c r="I853" s="142"/>
      <c r="L853" s="32"/>
      <c r="M853" s="143"/>
      <c r="T853" s="53"/>
      <c r="AT853" s="17" t="s">
        <v>157</v>
      </c>
      <c r="AU853" s="17" t="s">
        <v>78</v>
      </c>
    </row>
    <row r="854" spans="2:65" s="13" customFormat="1" ht="10.199999999999999">
      <c r="B854" s="151"/>
      <c r="D854" s="145" t="s">
        <v>159</v>
      </c>
      <c r="E854" s="152" t="s">
        <v>19</v>
      </c>
      <c r="F854" s="153" t="s">
        <v>1033</v>
      </c>
      <c r="H854" s="154">
        <v>108.9</v>
      </c>
      <c r="I854" s="155"/>
      <c r="L854" s="151"/>
      <c r="M854" s="156"/>
      <c r="T854" s="157"/>
      <c r="AT854" s="152" t="s">
        <v>159</v>
      </c>
      <c r="AU854" s="152" t="s">
        <v>78</v>
      </c>
      <c r="AV854" s="13" t="s">
        <v>78</v>
      </c>
      <c r="AW854" s="13" t="s">
        <v>31</v>
      </c>
      <c r="AX854" s="13" t="s">
        <v>74</v>
      </c>
      <c r="AY854" s="152" t="s">
        <v>149</v>
      </c>
    </row>
    <row r="855" spans="2:65" s="1" customFormat="1" ht="37.799999999999997" customHeight="1">
      <c r="B855" s="32"/>
      <c r="C855" s="165" t="s">
        <v>639</v>
      </c>
      <c r="D855" s="165" t="s">
        <v>318</v>
      </c>
      <c r="E855" s="166" t="s">
        <v>1034</v>
      </c>
      <c r="F855" s="167" t="s">
        <v>1035</v>
      </c>
      <c r="G855" s="168" t="s">
        <v>190</v>
      </c>
      <c r="H855" s="169">
        <v>121.968</v>
      </c>
      <c r="I855" s="170"/>
      <c r="J855" s="171">
        <f>ROUND(I855*H855,2)</f>
        <v>0</v>
      </c>
      <c r="K855" s="167" t="s">
        <v>155</v>
      </c>
      <c r="L855" s="172"/>
      <c r="M855" s="173" t="s">
        <v>19</v>
      </c>
      <c r="N855" s="174" t="s">
        <v>40</v>
      </c>
      <c r="P855" s="136">
        <f>O855*H855</f>
        <v>0</v>
      </c>
      <c r="Q855" s="136">
        <v>3.0000000000000001E-3</v>
      </c>
      <c r="R855" s="136">
        <f>Q855*H855</f>
        <v>0.36590400000000001</v>
      </c>
      <c r="S855" s="136">
        <v>0</v>
      </c>
      <c r="T855" s="137">
        <f>S855*H855</f>
        <v>0</v>
      </c>
      <c r="AR855" s="138" t="s">
        <v>96</v>
      </c>
      <c r="AT855" s="138" t="s">
        <v>318</v>
      </c>
      <c r="AU855" s="138" t="s">
        <v>78</v>
      </c>
      <c r="AY855" s="17" t="s">
        <v>149</v>
      </c>
      <c r="BE855" s="139">
        <f>IF(N855="základní",J855,0)</f>
        <v>0</v>
      </c>
      <c r="BF855" s="139">
        <f>IF(N855="snížená",J855,0)</f>
        <v>0</v>
      </c>
      <c r="BG855" s="139">
        <f>IF(N855="zákl. přenesená",J855,0)</f>
        <v>0</v>
      </c>
      <c r="BH855" s="139">
        <f>IF(N855="sníž. přenesená",J855,0)</f>
        <v>0</v>
      </c>
      <c r="BI855" s="139">
        <f>IF(N855="nulová",J855,0)</f>
        <v>0</v>
      </c>
      <c r="BJ855" s="17" t="s">
        <v>74</v>
      </c>
      <c r="BK855" s="139">
        <f>ROUND(I855*H855,2)</f>
        <v>0</v>
      </c>
      <c r="BL855" s="17" t="s">
        <v>84</v>
      </c>
      <c r="BM855" s="138" t="s">
        <v>1036</v>
      </c>
    </row>
    <row r="856" spans="2:65" s="13" customFormat="1" ht="10.199999999999999">
      <c r="B856" s="151"/>
      <c r="D856" s="145" t="s">
        <v>159</v>
      </c>
      <c r="F856" s="153" t="s">
        <v>1037</v>
      </c>
      <c r="H856" s="154">
        <v>121.968</v>
      </c>
      <c r="I856" s="155"/>
      <c r="L856" s="151"/>
      <c r="M856" s="156"/>
      <c r="T856" s="157"/>
      <c r="AT856" s="152" t="s">
        <v>159</v>
      </c>
      <c r="AU856" s="152" t="s">
        <v>78</v>
      </c>
      <c r="AV856" s="13" t="s">
        <v>78</v>
      </c>
      <c r="AW856" s="13" t="s">
        <v>4</v>
      </c>
      <c r="AX856" s="13" t="s">
        <v>74</v>
      </c>
      <c r="AY856" s="152" t="s">
        <v>149</v>
      </c>
    </row>
    <row r="857" spans="2:65" s="1" customFormat="1" ht="24.15" customHeight="1">
      <c r="B857" s="32"/>
      <c r="C857" s="127" t="s">
        <v>1038</v>
      </c>
      <c r="D857" s="127" t="s">
        <v>151</v>
      </c>
      <c r="E857" s="128" t="s">
        <v>1039</v>
      </c>
      <c r="F857" s="129" t="s">
        <v>1040</v>
      </c>
      <c r="G857" s="130" t="s">
        <v>202</v>
      </c>
      <c r="H857" s="131">
        <v>52.44</v>
      </c>
      <c r="I857" s="132"/>
      <c r="J857" s="133">
        <f>ROUND(I857*H857,2)</f>
        <v>0</v>
      </c>
      <c r="K857" s="129" t="s">
        <v>155</v>
      </c>
      <c r="L857" s="32"/>
      <c r="M857" s="134" t="s">
        <v>19</v>
      </c>
      <c r="N857" s="135" t="s">
        <v>40</v>
      </c>
      <c r="P857" s="136">
        <f>O857*H857</f>
        <v>0</v>
      </c>
      <c r="Q857" s="136">
        <v>2.0000000000000001E-4</v>
      </c>
      <c r="R857" s="136">
        <f>Q857*H857</f>
        <v>1.0488000000000001E-2</v>
      </c>
      <c r="S857" s="136">
        <v>0</v>
      </c>
      <c r="T857" s="137">
        <f>S857*H857</f>
        <v>0</v>
      </c>
      <c r="AR857" s="138" t="s">
        <v>222</v>
      </c>
      <c r="AT857" s="138" t="s">
        <v>151</v>
      </c>
      <c r="AU857" s="138" t="s">
        <v>78</v>
      </c>
      <c r="AY857" s="17" t="s">
        <v>149</v>
      </c>
      <c r="BE857" s="139">
        <f>IF(N857="základní",J857,0)</f>
        <v>0</v>
      </c>
      <c r="BF857" s="139">
        <f>IF(N857="snížená",J857,0)</f>
        <v>0</v>
      </c>
      <c r="BG857" s="139">
        <f>IF(N857="zákl. přenesená",J857,0)</f>
        <v>0</v>
      </c>
      <c r="BH857" s="139">
        <f>IF(N857="sníž. přenesená",J857,0)</f>
        <v>0</v>
      </c>
      <c r="BI857" s="139">
        <f>IF(N857="nulová",J857,0)</f>
        <v>0</v>
      </c>
      <c r="BJ857" s="17" t="s">
        <v>74</v>
      </c>
      <c r="BK857" s="139">
        <f>ROUND(I857*H857,2)</f>
        <v>0</v>
      </c>
      <c r="BL857" s="17" t="s">
        <v>222</v>
      </c>
      <c r="BM857" s="138" t="s">
        <v>1041</v>
      </c>
    </row>
    <row r="858" spans="2:65" s="1" customFormat="1" ht="10.199999999999999">
      <c r="B858" s="32"/>
      <c r="D858" s="140" t="s">
        <v>157</v>
      </c>
      <c r="F858" s="141" t="s">
        <v>1042</v>
      </c>
      <c r="I858" s="142"/>
      <c r="L858" s="32"/>
      <c r="M858" s="143"/>
      <c r="T858" s="53"/>
      <c r="AT858" s="17" t="s">
        <v>157</v>
      </c>
      <c r="AU858" s="17" t="s">
        <v>78</v>
      </c>
    </row>
    <row r="859" spans="2:65" s="13" customFormat="1" ht="10.199999999999999">
      <c r="B859" s="151"/>
      <c r="D859" s="145" t="s">
        <v>159</v>
      </c>
      <c r="E859" s="152" t="s">
        <v>19</v>
      </c>
      <c r="F859" s="153" t="s">
        <v>1043</v>
      </c>
      <c r="H859" s="154">
        <v>52.44</v>
      </c>
      <c r="I859" s="155"/>
      <c r="L859" s="151"/>
      <c r="M859" s="156"/>
      <c r="T859" s="157"/>
      <c r="AT859" s="152" t="s">
        <v>159</v>
      </c>
      <c r="AU859" s="152" t="s">
        <v>78</v>
      </c>
      <c r="AV859" s="13" t="s">
        <v>78</v>
      </c>
      <c r="AW859" s="13" t="s">
        <v>31</v>
      </c>
      <c r="AX859" s="13" t="s">
        <v>69</v>
      </c>
      <c r="AY859" s="152" t="s">
        <v>149</v>
      </c>
    </row>
    <row r="860" spans="2:65" s="14" customFormat="1" ht="10.199999999999999">
      <c r="B860" s="158"/>
      <c r="D860" s="145" t="s">
        <v>159</v>
      </c>
      <c r="E860" s="159" t="s">
        <v>19</v>
      </c>
      <c r="F860" s="160" t="s">
        <v>162</v>
      </c>
      <c r="H860" s="161">
        <v>52.44</v>
      </c>
      <c r="I860" s="162"/>
      <c r="L860" s="158"/>
      <c r="M860" s="163"/>
      <c r="T860" s="164"/>
      <c r="AT860" s="159" t="s">
        <v>159</v>
      </c>
      <c r="AU860" s="159" t="s">
        <v>78</v>
      </c>
      <c r="AV860" s="14" t="s">
        <v>84</v>
      </c>
      <c r="AW860" s="14" t="s">
        <v>31</v>
      </c>
      <c r="AX860" s="14" t="s">
        <v>74</v>
      </c>
      <c r="AY860" s="159" t="s">
        <v>149</v>
      </c>
    </row>
    <row r="861" spans="2:65" s="1" customFormat="1" ht="78" customHeight="1">
      <c r="B861" s="32"/>
      <c r="C861" s="127" t="s">
        <v>646</v>
      </c>
      <c r="D861" s="127" t="s">
        <v>151</v>
      </c>
      <c r="E861" s="128" t="s">
        <v>1044</v>
      </c>
      <c r="F861" s="129" t="s">
        <v>1045</v>
      </c>
      <c r="G861" s="130" t="s">
        <v>173</v>
      </c>
      <c r="H861" s="131">
        <v>18.465</v>
      </c>
      <c r="I861" s="132"/>
      <c r="J861" s="133">
        <f>ROUND(I861*H861,2)</f>
        <v>0</v>
      </c>
      <c r="K861" s="129" t="s">
        <v>155</v>
      </c>
      <c r="L861" s="32"/>
      <c r="M861" s="134" t="s">
        <v>19</v>
      </c>
      <c r="N861" s="135" t="s">
        <v>40</v>
      </c>
      <c r="P861" s="136">
        <f>O861*H861</f>
        <v>0</v>
      </c>
      <c r="Q861" s="136">
        <v>0</v>
      </c>
      <c r="R861" s="136">
        <f>Q861*H861</f>
        <v>0</v>
      </c>
      <c r="S861" s="136">
        <v>0</v>
      </c>
      <c r="T861" s="137">
        <f>S861*H861</f>
        <v>0</v>
      </c>
      <c r="AR861" s="138" t="s">
        <v>222</v>
      </c>
      <c r="AT861" s="138" t="s">
        <v>151</v>
      </c>
      <c r="AU861" s="138" t="s">
        <v>78</v>
      </c>
      <c r="AY861" s="17" t="s">
        <v>149</v>
      </c>
      <c r="BE861" s="139">
        <f>IF(N861="základní",J861,0)</f>
        <v>0</v>
      </c>
      <c r="BF861" s="139">
        <f>IF(N861="snížená",J861,0)</f>
        <v>0</v>
      </c>
      <c r="BG861" s="139">
        <f>IF(N861="zákl. přenesená",J861,0)</f>
        <v>0</v>
      </c>
      <c r="BH861" s="139">
        <f>IF(N861="sníž. přenesená",J861,0)</f>
        <v>0</v>
      </c>
      <c r="BI861" s="139">
        <f>IF(N861="nulová",J861,0)</f>
        <v>0</v>
      </c>
      <c r="BJ861" s="17" t="s">
        <v>74</v>
      </c>
      <c r="BK861" s="139">
        <f>ROUND(I861*H861,2)</f>
        <v>0</v>
      </c>
      <c r="BL861" s="17" t="s">
        <v>222</v>
      </c>
      <c r="BM861" s="138" t="s">
        <v>1046</v>
      </c>
    </row>
    <row r="862" spans="2:65" s="1" customFormat="1" ht="10.199999999999999">
      <c r="B862" s="32"/>
      <c r="D862" s="140" t="s">
        <v>157</v>
      </c>
      <c r="F862" s="141" t="s">
        <v>1047</v>
      </c>
      <c r="I862" s="142"/>
      <c r="L862" s="32"/>
      <c r="M862" s="143"/>
      <c r="T862" s="53"/>
      <c r="AT862" s="17" t="s">
        <v>157</v>
      </c>
      <c r="AU862" s="17" t="s">
        <v>78</v>
      </c>
    </row>
    <row r="863" spans="2:65" s="11" customFormat="1" ht="22.8" customHeight="1">
      <c r="B863" s="115"/>
      <c r="D863" s="116" t="s">
        <v>68</v>
      </c>
      <c r="E863" s="125" t="s">
        <v>1048</v>
      </c>
      <c r="F863" s="125" t="s">
        <v>1049</v>
      </c>
      <c r="I863" s="118"/>
      <c r="J863" s="126">
        <f>BK863</f>
        <v>0</v>
      </c>
      <c r="L863" s="115"/>
      <c r="M863" s="120"/>
      <c r="P863" s="121">
        <f>SUM(P864:P873)</f>
        <v>0</v>
      </c>
      <c r="R863" s="121">
        <f>SUM(R864:R873)</f>
        <v>0.15392240000000001</v>
      </c>
      <c r="T863" s="122">
        <f>SUM(T864:T873)</f>
        <v>0</v>
      </c>
      <c r="AR863" s="116" t="s">
        <v>78</v>
      </c>
      <c r="AT863" s="123" t="s">
        <v>68</v>
      </c>
      <c r="AU863" s="123" t="s">
        <v>74</v>
      </c>
      <c r="AY863" s="116" t="s">
        <v>149</v>
      </c>
      <c r="BK863" s="124">
        <f>SUM(BK864:BK873)</f>
        <v>0</v>
      </c>
    </row>
    <row r="864" spans="2:65" s="1" customFormat="1" ht="37.799999999999997" customHeight="1">
      <c r="B864" s="32"/>
      <c r="C864" s="127" t="s">
        <v>1050</v>
      </c>
      <c r="D864" s="127" t="s">
        <v>151</v>
      </c>
      <c r="E864" s="128" t="s">
        <v>1051</v>
      </c>
      <c r="F864" s="129" t="s">
        <v>1052</v>
      </c>
      <c r="G864" s="130" t="s">
        <v>202</v>
      </c>
      <c r="H864" s="131">
        <v>42.52</v>
      </c>
      <c r="I864" s="132"/>
      <c r="J864" s="133">
        <f>ROUND(I864*H864,2)</f>
        <v>0</v>
      </c>
      <c r="K864" s="129" t="s">
        <v>155</v>
      </c>
      <c r="L864" s="32"/>
      <c r="M864" s="134" t="s">
        <v>19</v>
      </c>
      <c r="N864" s="135" t="s">
        <v>40</v>
      </c>
      <c r="P864" s="136">
        <f>O864*H864</f>
        <v>0</v>
      </c>
      <c r="Q864" s="136">
        <v>3.62E-3</v>
      </c>
      <c r="R864" s="136">
        <f>Q864*H864</f>
        <v>0.15392240000000001</v>
      </c>
      <c r="S864" s="136">
        <v>0</v>
      </c>
      <c r="T864" s="137">
        <f>S864*H864</f>
        <v>0</v>
      </c>
      <c r="AR864" s="138" t="s">
        <v>222</v>
      </c>
      <c r="AT864" s="138" t="s">
        <v>151</v>
      </c>
      <c r="AU864" s="138" t="s">
        <v>78</v>
      </c>
      <c r="AY864" s="17" t="s">
        <v>149</v>
      </c>
      <c r="BE864" s="139">
        <f>IF(N864="základní",J864,0)</f>
        <v>0</v>
      </c>
      <c r="BF864" s="139">
        <f>IF(N864="snížená",J864,0)</f>
        <v>0</v>
      </c>
      <c r="BG864" s="139">
        <f>IF(N864="zákl. přenesená",J864,0)</f>
        <v>0</v>
      </c>
      <c r="BH864" s="139">
        <f>IF(N864="sníž. přenesená",J864,0)</f>
        <v>0</v>
      </c>
      <c r="BI864" s="139">
        <f>IF(N864="nulová",J864,0)</f>
        <v>0</v>
      </c>
      <c r="BJ864" s="17" t="s">
        <v>74</v>
      </c>
      <c r="BK864" s="139">
        <f>ROUND(I864*H864,2)</f>
        <v>0</v>
      </c>
      <c r="BL864" s="17" t="s">
        <v>222</v>
      </c>
      <c r="BM864" s="138" t="s">
        <v>1053</v>
      </c>
    </row>
    <row r="865" spans="2:65" s="1" customFormat="1" ht="10.199999999999999">
      <c r="B865" s="32"/>
      <c r="D865" s="140" t="s">
        <v>157</v>
      </c>
      <c r="F865" s="141" t="s">
        <v>1054</v>
      </c>
      <c r="I865" s="142"/>
      <c r="L865" s="32"/>
      <c r="M865" s="143"/>
      <c r="T865" s="53"/>
      <c r="AT865" s="17" t="s">
        <v>157</v>
      </c>
      <c r="AU865" s="17" t="s">
        <v>78</v>
      </c>
    </row>
    <row r="866" spans="2:65" s="12" customFormat="1" ht="10.199999999999999">
      <c r="B866" s="144"/>
      <c r="D866" s="145" t="s">
        <v>159</v>
      </c>
      <c r="E866" s="146" t="s">
        <v>19</v>
      </c>
      <c r="F866" s="147" t="s">
        <v>1055</v>
      </c>
      <c r="H866" s="146" t="s">
        <v>19</v>
      </c>
      <c r="I866" s="148"/>
      <c r="L866" s="144"/>
      <c r="M866" s="149"/>
      <c r="T866" s="150"/>
      <c r="AT866" s="146" t="s">
        <v>159</v>
      </c>
      <c r="AU866" s="146" t="s">
        <v>78</v>
      </c>
      <c r="AV866" s="12" t="s">
        <v>74</v>
      </c>
      <c r="AW866" s="12" t="s">
        <v>31</v>
      </c>
      <c r="AX866" s="12" t="s">
        <v>69</v>
      </c>
      <c r="AY866" s="146" t="s">
        <v>149</v>
      </c>
    </row>
    <row r="867" spans="2:65" s="13" customFormat="1" ht="10.199999999999999">
      <c r="B867" s="151"/>
      <c r="D867" s="145" t="s">
        <v>159</v>
      </c>
      <c r="E867" s="152" t="s">
        <v>19</v>
      </c>
      <c r="F867" s="153" t="s">
        <v>1056</v>
      </c>
      <c r="H867" s="154">
        <v>27.17</v>
      </c>
      <c r="I867" s="155"/>
      <c r="L867" s="151"/>
      <c r="M867" s="156"/>
      <c r="T867" s="157"/>
      <c r="AT867" s="152" t="s">
        <v>159</v>
      </c>
      <c r="AU867" s="152" t="s">
        <v>78</v>
      </c>
      <c r="AV867" s="13" t="s">
        <v>78</v>
      </c>
      <c r="AW867" s="13" t="s">
        <v>31</v>
      </c>
      <c r="AX867" s="13" t="s">
        <v>69</v>
      </c>
      <c r="AY867" s="152" t="s">
        <v>149</v>
      </c>
    </row>
    <row r="868" spans="2:65" s="13" customFormat="1" ht="10.199999999999999">
      <c r="B868" s="151"/>
      <c r="D868" s="145" t="s">
        <v>159</v>
      </c>
      <c r="E868" s="152" t="s">
        <v>19</v>
      </c>
      <c r="F868" s="153" t="s">
        <v>1057</v>
      </c>
      <c r="H868" s="154">
        <v>10.17</v>
      </c>
      <c r="I868" s="155"/>
      <c r="L868" s="151"/>
      <c r="M868" s="156"/>
      <c r="T868" s="157"/>
      <c r="AT868" s="152" t="s">
        <v>159</v>
      </c>
      <c r="AU868" s="152" t="s">
        <v>78</v>
      </c>
      <c r="AV868" s="13" t="s">
        <v>78</v>
      </c>
      <c r="AW868" s="13" t="s">
        <v>31</v>
      </c>
      <c r="AX868" s="13" t="s">
        <v>69</v>
      </c>
      <c r="AY868" s="152" t="s">
        <v>149</v>
      </c>
    </row>
    <row r="869" spans="2:65" s="13" customFormat="1" ht="10.199999999999999">
      <c r="B869" s="151"/>
      <c r="D869" s="145" t="s">
        <v>159</v>
      </c>
      <c r="E869" s="152" t="s">
        <v>19</v>
      </c>
      <c r="F869" s="153" t="s">
        <v>1058</v>
      </c>
      <c r="H869" s="154">
        <v>1.06</v>
      </c>
      <c r="I869" s="155"/>
      <c r="L869" s="151"/>
      <c r="M869" s="156"/>
      <c r="T869" s="157"/>
      <c r="AT869" s="152" t="s">
        <v>159</v>
      </c>
      <c r="AU869" s="152" t="s">
        <v>78</v>
      </c>
      <c r="AV869" s="13" t="s">
        <v>78</v>
      </c>
      <c r="AW869" s="13" t="s">
        <v>31</v>
      </c>
      <c r="AX869" s="13" t="s">
        <v>69</v>
      </c>
      <c r="AY869" s="152" t="s">
        <v>149</v>
      </c>
    </row>
    <row r="870" spans="2:65" s="13" customFormat="1" ht="10.199999999999999">
      <c r="B870" s="151"/>
      <c r="D870" s="145" t="s">
        <v>159</v>
      </c>
      <c r="E870" s="152" t="s">
        <v>19</v>
      </c>
      <c r="F870" s="153" t="s">
        <v>1059</v>
      </c>
      <c r="H870" s="154">
        <v>4.12</v>
      </c>
      <c r="I870" s="155"/>
      <c r="L870" s="151"/>
      <c r="M870" s="156"/>
      <c r="T870" s="157"/>
      <c r="AT870" s="152" t="s">
        <v>159</v>
      </c>
      <c r="AU870" s="152" t="s">
        <v>78</v>
      </c>
      <c r="AV870" s="13" t="s">
        <v>78</v>
      </c>
      <c r="AW870" s="13" t="s">
        <v>31</v>
      </c>
      <c r="AX870" s="13" t="s">
        <v>69</v>
      </c>
      <c r="AY870" s="152" t="s">
        <v>149</v>
      </c>
    </row>
    <row r="871" spans="2:65" s="14" customFormat="1" ht="10.199999999999999">
      <c r="B871" s="158"/>
      <c r="D871" s="145" t="s">
        <v>159</v>
      </c>
      <c r="E871" s="159" t="s">
        <v>19</v>
      </c>
      <c r="F871" s="160" t="s">
        <v>162</v>
      </c>
      <c r="H871" s="161">
        <v>42.52</v>
      </c>
      <c r="I871" s="162"/>
      <c r="L871" s="158"/>
      <c r="M871" s="163"/>
      <c r="T871" s="164"/>
      <c r="AT871" s="159" t="s">
        <v>159</v>
      </c>
      <c r="AU871" s="159" t="s">
        <v>78</v>
      </c>
      <c r="AV871" s="14" t="s">
        <v>84</v>
      </c>
      <c r="AW871" s="14" t="s">
        <v>31</v>
      </c>
      <c r="AX871" s="14" t="s">
        <v>74</v>
      </c>
      <c r="AY871" s="159" t="s">
        <v>149</v>
      </c>
    </row>
    <row r="872" spans="2:65" s="1" customFormat="1" ht="55.5" customHeight="1">
      <c r="B872" s="32"/>
      <c r="C872" s="127" t="s">
        <v>651</v>
      </c>
      <c r="D872" s="127" t="s">
        <v>151</v>
      </c>
      <c r="E872" s="128" t="s">
        <v>1060</v>
      </c>
      <c r="F872" s="129" t="s">
        <v>1061</v>
      </c>
      <c r="G872" s="130" t="s">
        <v>631</v>
      </c>
      <c r="H872" s="175"/>
      <c r="I872" s="132"/>
      <c r="J872" s="133">
        <f>ROUND(I872*H872,2)</f>
        <v>0</v>
      </c>
      <c r="K872" s="129" t="s">
        <v>155</v>
      </c>
      <c r="L872" s="32"/>
      <c r="M872" s="134" t="s">
        <v>19</v>
      </c>
      <c r="N872" s="135" t="s">
        <v>40</v>
      </c>
      <c r="P872" s="136">
        <f>O872*H872</f>
        <v>0</v>
      </c>
      <c r="Q872" s="136">
        <v>0</v>
      </c>
      <c r="R872" s="136">
        <f>Q872*H872</f>
        <v>0</v>
      </c>
      <c r="S872" s="136">
        <v>0</v>
      </c>
      <c r="T872" s="137">
        <f>S872*H872</f>
        <v>0</v>
      </c>
      <c r="AR872" s="138" t="s">
        <v>222</v>
      </c>
      <c r="AT872" s="138" t="s">
        <v>151</v>
      </c>
      <c r="AU872" s="138" t="s">
        <v>78</v>
      </c>
      <c r="AY872" s="17" t="s">
        <v>149</v>
      </c>
      <c r="BE872" s="139">
        <f>IF(N872="základní",J872,0)</f>
        <v>0</v>
      </c>
      <c r="BF872" s="139">
        <f>IF(N872="snížená",J872,0)</f>
        <v>0</v>
      </c>
      <c r="BG872" s="139">
        <f>IF(N872="zákl. přenesená",J872,0)</f>
        <v>0</v>
      </c>
      <c r="BH872" s="139">
        <f>IF(N872="sníž. přenesená",J872,0)</f>
        <v>0</v>
      </c>
      <c r="BI872" s="139">
        <f>IF(N872="nulová",J872,0)</f>
        <v>0</v>
      </c>
      <c r="BJ872" s="17" t="s">
        <v>74</v>
      </c>
      <c r="BK872" s="139">
        <f>ROUND(I872*H872,2)</f>
        <v>0</v>
      </c>
      <c r="BL872" s="17" t="s">
        <v>222</v>
      </c>
      <c r="BM872" s="138" t="s">
        <v>1062</v>
      </c>
    </row>
    <row r="873" spans="2:65" s="1" customFormat="1" ht="10.199999999999999">
      <c r="B873" s="32"/>
      <c r="D873" s="140" t="s">
        <v>157</v>
      </c>
      <c r="F873" s="141" t="s">
        <v>1063</v>
      </c>
      <c r="I873" s="142"/>
      <c r="L873" s="32"/>
      <c r="M873" s="143"/>
      <c r="T873" s="53"/>
      <c r="AT873" s="17" t="s">
        <v>157</v>
      </c>
      <c r="AU873" s="17" t="s">
        <v>78</v>
      </c>
    </row>
    <row r="874" spans="2:65" s="11" customFormat="1" ht="22.8" customHeight="1">
      <c r="B874" s="115"/>
      <c r="D874" s="116" t="s">
        <v>68</v>
      </c>
      <c r="E874" s="125" t="s">
        <v>1064</v>
      </c>
      <c r="F874" s="125" t="s">
        <v>1065</v>
      </c>
      <c r="I874" s="118"/>
      <c r="J874" s="126">
        <f>BK874</f>
        <v>0</v>
      </c>
      <c r="L874" s="115"/>
      <c r="M874" s="120"/>
      <c r="P874" s="121">
        <f>SUM(P875:P1019)</f>
        <v>0</v>
      </c>
      <c r="R874" s="121">
        <f>SUM(R875:R1019)</f>
        <v>2.6938086500000011</v>
      </c>
      <c r="T874" s="122">
        <f>SUM(T875:T1019)</f>
        <v>9.6000000000000002E-2</v>
      </c>
      <c r="AR874" s="116" t="s">
        <v>78</v>
      </c>
      <c r="AT874" s="123" t="s">
        <v>68</v>
      </c>
      <c r="AU874" s="123" t="s">
        <v>74</v>
      </c>
      <c r="AY874" s="116" t="s">
        <v>149</v>
      </c>
      <c r="BK874" s="124">
        <f>SUM(BK875:BK1019)</f>
        <v>0</v>
      </c>
    </row>
    <row r="875" spans="2:65" s="1" customFormat="1" ht="37.799999999999997" customHeight="1">
      <c r="B875" s="32"/>
      <c r="C875" s="127" t="s">
        <v>1066</v>
      </c>
      <c r="D875" s="127" t="s">
        <v>151</v>
      </c>
      <c r="E875" s="128" t="s">
        <v>1067</v>
      </c>
      <c r="F875" s="129" t="s">
        <v>1068</v>
      </c>
      <c r="G875" s="130" t="s">
        <v>190</v>
      </c>
      <c r="H875" s="131">
        <v>22.44</v>
      </c>
      <c r="I875" s="132"/>
      <c r="J875" s="133">
        <f>ROUND(I875*H875,2)</f>
        <v>0</v>
      </c>
      <c r="K875" s="129" t="s">
        <v>155</v>
      </c>
      <c r="L875" s="32"/>
      <c r="M875" s="134" t="s">
        <v>19</v>
      </c>
      <c r="N875" s="135" t="s">
        <v>40</v>
      </c>
      <c r="P875" s="136">
        <f>O875*H875</f>
        <v>0</v>
      </c>
      <c r="Q875" s="136">
        <v>2.5999999999999998E-4</v>
      </c>
      <c r="R875" s="136">
        <f>Q875*H875</f>
        <v>5.8344E-3</v>
      </c>
      <c r="S875" s="136">
        <v>0</v>
      </c>
      <c r="T875" s="137">
        <f>S875*H875</f>
        <v>0</v>
      </c>
      <c r="AR875" s="138" t="s">
        <v>222</v>
      </c>
      <c r="AT875" s="138" t="s">
        <v>151</v>
      </c>
      <c r="AU875" s="138" t="s">
        <v>78</v>
      </c>
      <c r="AY875" s="17" t="s">
        <v>149</v>
      </c>
      <c r="BE875" s="139">
        <f>IF(N875="základní",J875,0)</f>
        <v>0</v>
      </c>
      <c r="BF875" s="139">
        <f>IF(N875="snížená",J875,0)</f>
        <v>0</v>
      </c>
      <c r="BG875" s="139">
        <f>IF(N875="zákl. přenesená",J875,0)</f>
        <v>0</v>
      </c>
      <c r="BH875" s="139">
        <f>IF(N875="sníž. přenesená",J875,0)</f>
        <v>0</v>
      </c>
      <c r="BI875" s="139">
        <f>IF(N875="nulová",J875,0)</f>
        <v>0</v>
      </c>
      <c r="BJ875" s="17" t="s">
        <v>74</v>
      </c>
      <c r="BK875" s="139">
        <f>ROUND(I875*H875,2)</f>
        <v>0</v>
      </c>
      <c r="BL875" s="17" t="s">
        <v>222</v>
      </c>
      <c r="BM875" s="138" t="s">
        <v>1069</v>
      </c>
    </row>
    <row r="876" spans="2:65" s="1" customFormat="1" ht="10.199999999999999">
      <c r="B876" s="32"/>
      <c r="D876" s="140" t="s">
        <v>157</v>
      </c>
      <c r="F876" s="141" t="s">
        <v>1070</v>
      </c>
      <c r="I876" s="142"/>
      <c r="L876" s="32"/>
      <c r="M876" s="143"/>
      <c r="T876" s="53"/>
      <c r="AT876" s="17" t="s">
        <v>157</v>
      </c>
      <c r="AU876" s="17" t="s">
        <v>78</v>
      </c>
    </row>
    <row r="877" spans="2:65" s="12" customFormat="1" ht="10.199999999999999">
      <c r="B877" s="144"/>
      <c r="D877" s="145" t="s">
        <v>159</v>
      </c>
      <c r="E877" s="146" t="s">
        <v>19</v>
      </c>
      <c r="F877" s="147" t="s">
        <v>1071</v>
      </c>
      <c r="H877" s="146" t="s">
        <v>19</v>
      </c>
      <c r="I877" s="148"/>
      <c r="L877" s="144"/>
      <c r="M877" s="149"/>
      <c r="T877" s="150"/>
      <c r="AT877" s="146" t="s">
        <v>159</v>
      </c>
      <c r="AU877" s="146" t="s">
        <v>78</v>
      </c>
      <c r="AV877" s="12" t="s">
        <v>74</v>
      </c>
      <c r="AW877" s="12" t="s">
        <v>31</v>
      </c>
      <c r="AX877" s="12" t="s">
        <v>69</v>
      </c>
      <c r="AY877" s="146" t="s">
        <v>149</v>
      </c>
    </row>
    <row r="878" spans="2:65" s="13" customFormat="1" ht="10.199999999999999">
      <c r="B878" s="151"/>
      <c r="D878" s="145" t="s">
        <v>159</v>
      </c>
      <c r="E878" s="152" t="s">
        <v>19</v>
      </c>
      <c r="F878" s="153" t="s">
        <v>282</v>
      </c>
      <c r="H878" s="154">
        <v>6</v>
      </c>
      <c r="I878" s="155"/>
      <c r="L878" s="151"/>
      <c r="M878" s="156"/>
      <c r="T878" s="157"/>
      <c r="AT878" s="152" t="s">
        <v>159</v>
      </c>
      <c r="AU878" s="152" t="s">
        <v>78</v>
      </c>
      <c r="AV878" s="13" t="s">
        <v>78</v>
      </c>
      <c r="AW878" s="13" t="s">
        <v>31</v>
      </c>
      <c r="AX878" s="13" t="s">
        <v>69</v>
      </c>
      <c r="AY878" s="152" t="s">
        <v>149</v>
      </c>
    </row>
    <row r="879" spans="2:65" s="12" customFormat="1" ht="10.199999999999999">
      <c r="B879" s="144"/>
      <c r="D879" s="145" t="s">
        <v>159</v>
      </c>
      <c r="E879" s="146" t="s">
        <v>19</v>
      </c>
      <c r="F879" s="147" t="s">
        <v>1072</v>
      </c>
      <c r="H879" s="146" t="s">
        <v>19</v>
      </c>
      <c r="I879" s="148"/>
      <c r="L879" s="144"/>
      <c r="M879" s="149"/>
      <c r="T879" s="150"/>
      <c r="AT879" s="146" t="s">
        <v>159</v>
      </c>
      <c r="AU879" s="146" t="s">
        <v>78</v>
      </c>
      <c r="AV879" s="12" t="s">
        <v>74</v>
      </c>
      <c r="AW879" s="12" t="s">
        <v>31</v>
      </c>
      <c r="AX879" s="12" t="s">
        <v>69</v>
      </c>
      <c r="AY879" s="146" t="s">
        <v>149</v>
      </c>
    </row>
    <row r="880" spans="2:65" s="13" customFormat="1" ht="10.199999999999999">
      <c r="B880" s="151"/>
      <c r="D880" s="145" t="s">
        <v>159</v>
      </c>
      <c r="E880" s="152" t="s">
        <v>19</v>
      </c>
      <c r="F880" s="153" t="s">
        <v>283</v>
      </c>
      <c r="H880" s="154">
        <v>16.440000000000001</v>
      </c>
      <c r="I880" s="155"/>
      <c r="L880" s="151"/>
      <c r="M880" s="156"/>
      <c r="T880" s="157"/>
      <c r="AT880" s="152" t="s">
        <v>159</v>
      </c>
      <c r="AU880" s="152" t="s">
        <v>78</v>
      </c>
      <c r="AV880" s="13" t="s">
        <v>78</v>
      </c>
      <c r="AW880" s="13" t="s">
        <v>31</v>
      </c>
      <c r="AX880" s="13" t="s">
        <v>69</v>
      </c>
      <c r="AY880" s="152" t="s">
        <v>149</v>
      </c>
    </row>
    <row r="881" spans="2:65" s="14" customFormat="1" ht="10.199999999999999">
      <c r="B881" s="158"/>
      <c r="D881" s="145" t="s">
        <v>159</v>
      </c>
      <c r="E881" s="159" t="s">
        <v>19</v>
      </c>
      <c r="F881" s="160" t="s">
        <v>162</v>
      </c>
      <c r="H881" s="161">
        <v>22.44</v>
      </c>
      <c r="I881" s="162"/>
      <c r="L881" s="158"/>
      <c r="M881" s="163"/>
      <c r="T881" s="164"/>
      <c r="AT881" s="159" t="s">
        <v>159</v>
      </c>
      <c r="AU881" s="159" t="s">
        <v>78</v>
      </c>
      <c r="AV881" s="14" t="s">
        <v>84</v>
      </c>
      <c r="AW881" s="14" t="s">
        <v>31</v>
      </c>
      <c r="AX881" s="14" t="s">
        <v>74</v>
      </c>
      <c r="AY881" s="159" t="s">
        <v>149</v>
      </c>
    </row>
    <row r="882" spans="2:65" s="1" customFormat="1" ht="24.15" customHeight="1">
      <c r="B882" s="32"/>
      <c r="C882" s="165" t="s">
        <v>655</v>
      </c>
      <c r="D882" s="177" t="s">
        <v>318</v>
      </c>
      <c r="E882" s="166" t="s">
        <v>1073</v>
      </c>
      <c r="F882" s="167" t="s">
        <v>1074</v>
      </c>
      <c r="G882" s="168" t="s">
        <v>190</v>
      </c>
      <c r="H882" s="169">
        <v>22.44</v>
      </c>
      <c r="I882" s="170"/>
      <c r="J882" s="171">
        <f>ROUND(I882*H882,2)</f>
        <v>0</v>
      </c>
      <c r="K882" s="167" t="s">
        <v>155</v>
      </c>
      <c r="L882" s="172"/>
      <c r="M882" s="173" t="s">
        <v>19</v>
      </c>
      <c r="N882" s="174" t="s">
        <v>40</v>
      </c>
      <c r="P882" s="136">
        <f>O882*H882</f>
        <v>0</v>
      </c>
      <c r="Q882" s="136">
        <v>3.056E-2</v>
      </c>
      <c r="R882" s="136">
        <f>Q882*H882</f>
        <v>0.6857664</v>
      </c>
      <c r="S882" s="136">
        <v>0</v>
      </c>
      <c r="T882" s="137">
        <f>S882*H882</f>
        <v>0</v>
      </c>
      <c r="AR882" s="138" t="s">
        <v>267</v>
      </c>
      <c r="AT882" s="138" t="s">
        <v>318</v>
      </c>
      <c r="AU882" s="138" t="s">
        <v>78</v>
      </c>
      <c r="AY882" s="17" t="s">
        <v>149</v>
      </c>
      <c r="BE882" s="139">
        <f>IF(N882="základní",J882,0)</f>
        <v>0</v>
      </c>
      <c r="BF882" s="139">
        <f>IF(N882="snížená",J882,0)</f>
        <v>0</v>
      </c>
      <c r="BG882" s="139">
        <f>IF(N882="zákl. přenesená",J882,0)</f>
        <v>0</v>
      </c>
      <c r="BH882" s="139">
        <f>IF(N882="sníž. přenesená",J882,0)</f>
        <v>0</v>
      </c>
      <c r="BI882" s="139">
        <f>IF(N882="nulová",J882,0)</f>
        <v>0</v>
      </c>
      <c r="BJ882" s="17" t="s">
        <v>74</v>
      </c>
      <c r="BK882" s="139">
        <f>ROUND(I882*H882,2)</f>
        <v>0</v>
      </c>
      <c r="BL882" s="17" t="s">
        <v>222</v>
      </c>
      <c r="BM882" s="138" t="s">
        <v>1075</v>
      </c>
    </row>
    <row r="883" spans="2:65" s="12" customFormat="1" ht="10.199999999999999">
      <c r="B883" s="144"/>
      <c r="D883" s="145" t="s">
        <v>159</v>
      </c>
      <c r="E883" s="146" t="s">
        <v>19</v>
      </c>
      <c r="F883" s="147" t="s">
        <v>1071</v>
      </c>
      <c r="H883" s="146" t="s">
        <v>19</v>
      </c>
      <c r="I883" s="148"/>
      <c r="L883" s="144"/>
      <c r="M883" s="149"/>
      <c r="T883" s="150"/>
      <c r="AT883" s="146" t="s">
        <v>159</v>
      </c>
      <c r="AU883" s="146" t="s">
        <v>78</v>
      </c>
      <c r="AV883" s="12" t="s">
        <v>74</v>
      </c>
      <c r="AW883" s="12" t="s">
        <v>31</v>
      </c>
      <c r="AX883" s="12" t="s">
        <v>69</v>
      </c>
      <c r="AY883" s="146" t="s">
        <v>149</v>
      </c>
    </row>
    <row r="884" spans="2:65" s="13" customFormat="1" ht="10.199999999999999">
      <c r="B884" s="151"/>
      <c r="D884" s="145" t="s">
        <v>159</v>
      </c>
      <c r="E884" s="152" t="s">
        <v>19</v>
      </c>
      <c r="F884" s="153" t="s">
        <v>282</v>
      </c>
      <c r="H884" s="154">
        <v>6</v>
      </c>
      <c r="I884" s="155"/>
      <c r="L884" s="151"/>
      <c r="M884" s="156"/>
      <c r="T884" s="157"/>
      <c r="AT884" s="152" t="s">
        <v>159</v>
      </c>
      <c r="AU884" s="152" t="s">
        <v>78</v>
      </c>
      <c r="AV884" s="13" t="s">
        <v>78</v>
      </c>
      <c r="AW884" s="13" t="s">
        <v>31</v>
      </c>
      <c r="AX884" s="13" t="s">
        <v>69</v>
      </c>
      <c r="AY884" s="152" t="s">
        <v>149</v>
      </c>
    </row>
    <row r="885" spans="2:65" s="12" customFormat="1" ht="10.199999999999999">
      <c r="B885" s="144"/>
      <c r="D885" s="145" t="s">
        <v>159</v>
      </c>
      <c r="E885" s="146" t="s">
        <v>19</v>
      </c>
      <c r="F885" s="147" t="s">
        <v>1072</v>
      </c>
      <c r="H885" s="146" t="s">
        <v>19</v>
      </c>
      <c r="I885" s="148"/>
      <c r="L885" s="144"/>
      <c r="M885" s="149"/>
      <c r="T885" s="150"/>
      <c r="AT885" s="146" t="s">
        <v>159</v>
      </c>
      <c r="AU885" s="146" t="s">
        <v>78</v>
      </c>
      <c r="AV885" s="12" t="s">
        <v>74</v>
      </c>
      <c r="AW885" s="12" t="s">
        <v>31</v>
      </c>
      <c r="AX885" s="12" t="s">
        <v>69</v>
      </c>
      <c r="AY885" s="146" t="s">
        <v>149</v>
      </c>
    </row>
    <row r="886" spans="2:65" s="13" customFormat="1" ht="10.199999999999999">
      <c r="B886" s="151"/>
      <c r="D886" s="145" t="s">
        <v>159</v>
      </c>
      <c r="E886" s="152" t="s">
        <v>19</v>
      </c>
      <c r="F886" s="153" t="s">
        <v>283</v>
      </c>
      <c r="H886" s="154">
        <v>16.440000000000001</v>
      </c>
      <c r="I886" s="155"/>
      <c r="L886" s="151"/>
      <c r="M886" s="156"/>
      <c r="T886" s="157"/>
      <c r="AT886" s="152" t="s">
        <v>159</v>
      </c>
      <c r="AU886" s="152" t="s">
        <v>78</v>
      </c>
      <c r="AV886" s="13" t="s">
        <v>78</v>
      </c>
      <c r="AW886" s="13" t="s">
        <v>31</v>
      </c>
      <c r="AX886" s="13" t="s">
        <v>69</v>
      </c>
      <c r="AY886" s="152" t="s">
        <v>149</v>
      </c>
    </row>
    <row r="887" spans="2:65" s="14" customFormat="1" ht="10.199999999999999">
      <c r="B887" s="158"/>
      <c r="D887" s="145" t="s">
        <v>159</v>
      </c>
      <c r="E887" s="159" t="s">
        <v>19</v>
      </c>
      <c r="F887" s="160" t="s">
        <v>162</v>
      </c>
      <c r="H887" s="161">
        <v>22.44</v>
      </c>
      <c r="I887" s="162"/>
      <c r="L887" s="158"/>
      <c r="M887" s="163"/>
      <c r="T887" s="164"/>
      <c r="AT887" s="159" t="s">
        <v>159</v>
      </c>
      <c r="AU887" s="159" t="s">
        <v>78</v>
      </c>
      <c r="AV887" s="14" t="s">
        <v>84</v>
      </c>
      <c r="AW887" s="14" t="s">
        <v>31</v>
      </c>
      <c r="AX887" s="14" t="s">
        <v>74</v>
      </c>
      <c r="AY887" s="159" t="s">
        <v>149</v>
      </c>
    </row>
    <row r="888" spans="2:65" s="1" customFormat="1" ht="44.25" customHeight="1">
      <c r="B888" s="32"/>
      <c r="C888" s="127" t="s">
        <v>1076</v>
      </c>
      <c r="D888" s="127" t="s">
        <v>151</v>
      </c>
      <c r="E888" s="128" t="s">
        <v>1077</v>
      </c>
      <c r="F888" s="129" t="s">
        <v>1078</v>
      </c>
      <c r="G888" s="130" t="s">
        <v>190</v>
      </c>
      <c r="H888" s="131">
        <v>42.561</v>
      </c>
      <c r="I888" s="132"/>
      <c r="J888" s="133">
        <f>ROUND(I888*H888,2)</f>
        <v>0</v>
      </c>
      <c r="K888" s="129" t="s">
        <v>155</v>
      </c>
      <c r="L888" s="32"/>
      <c r="M888" s="134" t="s">
        <v>19</v>
      </c>
      <c r="N888" s="135" t="s">
        <v>40</v>
      </c>
      <c r="P888" s="136">
        <f>O888*H888</f>
        <v>0</v>
      </c>
      <c r="Q888" s="136">
        <v>2.5000000000000001E-4</v>
      </c>
      <c r="R888" s="136">
        <f>Q888*H888</f>
        <v>1.064025E-2</v>
      </c>
      <c r="S888" s="136">
        <v>0</v>
      </c>
      <c r="T888" s="137">
        <f>S888*H888</f>
        <v>0</v>
      </c>
      <c r="AR888" s="138" t="s">
        <v>222</v>
      </c>
      <c r="AT888" s="138" t="s">
        <v>151</v>
      </c>
      <c r="AU888" s="138" t="s">
        <v>78</v>
      </c>
      <c r="AY888" s="17" t="s">
        <v>149</v>
      </c>
      <c r="BE888" s="139">
        <f>IF(N888="základní",J888,0)</f>
        <v>0</v>
      </c>
      <c r="BF888" s="139">
        <f>IF(N888="snížená",J888,0)</f>
        <v>0</v>
      </c>
      <c r="BG888" s="139">
        <f>IF(N888="zákl. přenesená",J888,0)</f>
        <v>0</v>
      </c>
      <c r="BH888" s="139">
        <f>IF(N888="sníž. přenesená",J888,0)</f>
        <v>0</v>
      </c>
      <c r="BI888" s="139">
        <f>IF(N888="nulová",J888,0)</f>
        <v>0</v>
      </c>
      <c r="BJ888" s="17" t="s">
        <v>74</v>
      </c>
      <c r="BK888" s="139">
        <f>ROUND(I888*H888,2)</f>
        <v>0</v>
      </c>
      <c r="BL888" s="17" t="s">
        <v>222</v>
      </c>
      <c r="BM888" s="138" t="s">
        <v>1079</v>
      </c>
    </row>
    <row r="889" spans="2:65" s="1" customFormat="1" ht="10.199999999999999">
      <c r="B889" s="32"/>
      <c r="D889" s="140" t="s">
        <v>157</v>
      </c>
      <c r="F889" s="141" t="s">
        <v>1080</v>
      </c>
      <c r="I889" s="142"/>
      <c r="L889" s="32"/>
      <c r="M889" s="143"/>
      <c r="T889" s="53"/>
      <c r="AT889" s="17" t="s">
        <v>157</v>
      </c>
      <c r="AU889" s="17" t="s">
        <v>78</v>
      </c>
    </row>
    <row r="890" spans="2:65" s="12" customFormat="1" ht="10.199999999999999">
      <c r="B890" s="144"/>
      <c r="D890" s="145" t="s">
        <v>159</v>
      </c>
      <c r="E890" s="146" t="s">
        <v>19</v>
      </c>
      <c r="F890" s="147" t="s">
        <v>1081</v>
      </c>
      <c r="H890" s="146" t="s">
        <v>19</v>
      </c>
      <c r="I890" s="148"/>
      <c r="L890" s="144"/>
      <c r="M890" s="149"/>
      <c r="T890" s="150"/>
      <c r="AT890" s="146" t="s">
        <v>159</v>
      </c>
      <c r="AU890" s="146" t="s">
        <v>78</v>
      </c>
      <c r="AV890" s="12" t="s">
        <v>74</v>
      </c>
      <c r="AW890" s="12" t="s">
        <v>31</v>
      </c>
      <c r="AX890" s="12" t="s">
        <v>69</v>
      </c>
      <c r="AY890" s="146" t="s">
        <v>149</v>
      </c>
    </row>
    <row r="891" spans="2:65" s="13" customFormat="1" ht="10.199999999999999">
      <c r="B891" s="151"/>
      <c r="D891" s="145" t="s">
        <v>159</v>
      </c>
      <c r="E891" s="152" t="s">
        <v>19</v>
      </c>
      <c r="F891" s="153" t="s">
        <v>287</v>
      </c>
      <c r="H891" s="154">
        <v>31.646999999999998</v>
      </c>
      <c r="I891" s="155"/>
      <c r="L891" s="151"/>
      <c r="M891" s="156"/>
      <c r="T891" s="157"/>
      <c r="AT891" s="152" t="s">
        <v>159</v>
      </c>
      <c r="AU891" s="152" t="s">
        <v>78</v>
      </c>
      <c r="AV891" s="13" t="s">
        <v>78</v>
      </c>
      <c r="AW891" s="13" t="s">
        <v>31</v>
      </c>
      <c r="AX891" s="13" t="s">
        <v>69</v>
      </c>
      <c r="AY891" s="152" t="s">
        <v>149</v>
      </c>
    </row>
    <row r="892" spans="2:65" s="12" customFormat="1" ht="10.199999999999999">
      <c r="B892" s="144"/>
      <c r="D892" s="145" t="s">
        <v>159</v>
      </c>
      <c r="E892" s="146" t="s">
        <v>19</v>
      </c>
      <c r="F892" s="147" t="s">
        <v>1082</v>
      </c>
      <c r="H892" s="146" t="s">
        <v>19</v>
      </c>
      <c r="I892" s="148"/>
      <c r="L892" s="144"/>
      <c r="M892" s="149"/>
      <c r="T892" s="150"/>
      <c r="AT892" s="146" t="s">
        <v>159</v>
      </c>
      <c r="AU892" s="146" t="s">
        <v>78</v>
      </c>
      <c r="AV892" s="12" t="s">
        <v>74</v>
      </c>
      <c r="AW892" s="12" t="s">
        <v>31</v>
      </c>
      <c r="AX892" s="12" t="s">
        <v>69</v>
      </c>
      <c r="AY892" s="146" t="s">
        <v>149</v>
      </c>
    </row>
    <row r="893" spans="2:65" s="13" customFormat="1" ht="10.199999999999999">
      <c r="B893" s="151"/>
      <c r="D893" s="145" t="s">
        <v>159</v>
      </c>
      <c r="E893" s="152" t="s">
        <v>19</v>
      </c>
      <c r="F893" s="153" t="s">
        <v>288</v>
      </c>
      <c r="H893" s="154">
        <v>1.9259999999999999</v>
      </c>
      <c r="I893" s="155"/>
      <c r="L893" s="151"/>
      <c r="M893" s="156"/>
      <c r="T893" s="157"/>
      <c r="AT893" s="152" t="s">
        <v>159</v>
      </c>
      <c r="AU893" s="152" t="s">
        <v>78</v>
      </c>
      <c r="AV893" s="13" t="s">
        <v>78</v>
      </c>
      <c r="AW893" s="13" t="s">
        <v>31</v>
      </c>
      <c r="AX893" s="13" t="s">
        <v>69</v>
      </c>
      <c r="AY893" s="152" t="s">
        <v>149</v>
      </c>
    </row>
    <row r="894" spans="2:65" s="12" customFormat="1" ht="10.199999999999999">
      <c r="B894" s="144"/>
      <c r="D894" s="145" t="s">
        <v>159</v>
      </c>
      <c r="E894" s="146" t="s">
        <v>19</v>
      </c>
      <c r="F894" s="147" t="s">
        <v>1083</v>
      </c>
      <c r="H894" s="146" t="s">
        <v>19</v>
      </c>
      <c r="I894" s="148"/>
      <c r="L894" s="144"/>
      <c r="M894" s="149"/>
      <c r="T894" s="150"/>
      <c r="AT894" s="146" t="s">
        <v>159</v>
      </c>
      <c r="AU894" s="146" t="s">
        <v>78</v>
      </c>
      <c r="AV894" s="12" t="s">
        <v>74</v>
      </c>
      <c r="AW894" s="12" t="s">
        <v>31</v>
      </c>
      <c r="AX894" s="12" t="s">
        <v>69</v>
      </c>
      <c r="AY894" s="146" t="s">
        <v>149</v>
      </c>
    </row>
    <row r="895" spans="2:65" s="13" customFormat="1" ht="10.199999999999999">
      <c r="B895" s="151"/>
      <c r="D895" s="145" t="s">
        <v>159</v>
      </c>
      <c r="E895" s="152" t="s">
        <v>19</v>
      </c>
      <c r="F895" s="153" t="s">
        <v>286</v>
      </c>
      <c r="H895" s="154">
        <v>8.9879999999999995</v>
      </c>
      <c r="I895" s="155"/>
      <c r="L895" s="151"/>
      <c r="M895" s="156"/>
      <c r="T895" s="157"/>
      <c r="AT895" s="152" t="s">
        <v>159</v>
      </c>
      <c r="AU895" s="152" t="s">
        <v>78</v>
      </c>
      <c r="AV895" s="13" t="s">
        <v>78</v>
      </c>
      <c r="AW895" s="13" t="s">
        <v>31</v>
      </c>
      <c r="AX895" s="13" t="s">
        <v>69</v>
      </c>
      <c r="AY895" s="152" t="s">
        <v>149</v>
      </c>
    </row>
    <row r="896" spans="2:65" s="14" customFormat="1" ht="10.199999999999999">
      <c r="B896" s="158"/>
      <c r="D896" s="145" t="s">
        <v>159</v>
      </c>
      <c r="E896" s="159" t="s">
        <v>19</v>
      </c>
      <c r="F896" s="160" t="s">
        <v>162</v>
      </c>
      <c r="H896" s="161">
        <v>42.561</v>
      </c>
      <c r="I896" s="162"/>
      <c r="L896" s="158"/>
      <c r="M896" s="163"/>
      <c r="T896" s="164"/>
      <c r="AT896" s="159" t="s">
        <v>159</v>
      </c>
      <c r="AU896" s="159" t="s">
        <v>78</v>
      </c>
      <c r="AV896" s="14" t="s">
        <v>84</v>
      </c>
      <c r="AW896" s="14" t="s">
        <v>31</v>
      </c>
      <c r="AX896" s="14" t="s">
        <v>74</v>
      </c>
      <c r="AY896" s="159" t="s">
        <v>149</v>
      </c>
    </row>
    <row r="897" spans="2:65" s="1" customFormat="1" ht="24.15" customHeight="1">
      <c r="B897" s="32"/>
      <c r="C897" s="165" t="s">
        <v>660</v>
      </c>
      <c r="D897" s="177" t="s">
        <v>318</v>
      </c>
      <c r="E897" s="166" t="s">
        <v>1084</v>
      </c>
      <c r="F897" s="167" t="s">
        <v>1085</v>
      </c>
      <c r="G897" s="168" t="s">
        <v>190</v>
      </c>
      <c r="H897" s="169">
        <v>42.561</v>
      </c>
      <c r="I897" s="170"/>
      <c r="J897" s="171">
        <f>ROUND(I897*H897,2)</f>
        <v>0</v>
      </c>
      <c r="K897" s="167" t="s">
        <v>155</v>
      </c>
      <c r="L897" s="172"/>
      <c r="M897" s="173" t="s">
        <v>19</v>
      </c>
      <c r="N897" s="174" t="s">
        <v>40</v>
      </c>
      <c r="P897" s="136">
        <f>O897*H897</f>
        <v>0</v>
      </c>
      <c r="Q897" s="136">
        <v>2.9319999999999999E-2</v>
      </c>
      <c r="R897" s="136">
        <f>Q897*H897</f>
        <v>1.2478885200000001</v>
      </c>
      <c r="S897" s="136">
        <v>0</v>
      </c>
      <c r="T897" s="137">
        <f>S897*H897</f>
        <v>0</v>
      </c>
      <c r="AR897" s="138" t="s">
        <v>267</v>
      </c>
      <c r="AT897" s="138" t="s">
        <v>318</v>
      </c>
      <c r="AU897" s="138" t="s">
        <v>78</v>
      </c>
      <c r="AY897" s="17" t="s">
        <v>149</v>
      </c>
      <c r="BE897" s="139">
        <f>IF(N897="základní",J897,0)</f>
        <v>0</v>
      </c>
      <c r="BF897" s="139">
        <f>IF(N897="snížená",J897,0)</f>
        <v>0</v>
      </c>
      <c r="BG897" s="139">
        <f>IF(N897="zákl. přenesená",J897,0)</f>
        <v>0</v>
      </c>
      <c r="BH897" s="139">
        <f>IF(N897="sníž. přenesená",J897,0)</f>
        <v>0</v>
      </c>
      <c r="BI897" s="139">
        <f>IF(N897="nulová",J897,0)</f>
        <v>0</v>
      </c>
      <c r="BJ897" s="17" t="s">
        <v>74</v>
      </c>
      <c r="BK897" s="139">
        <f>ROUND(I897*H897,2)</f>
        <v>0</v>
      </c>
      <c r="BL897" s="17" t="s">
        <v>222</v>
      </c>
      <c r="BM897" s="138" t="s">
        <v>1086</v>
      </c>
    </row>
    <row r="898" spans="2:65" s="12" customFormat="1" ht="10.199999999999999">
      <c r="B898" s="144"/>
      <c r="D898" s="145" t="s">
        <v>159</v>
      </c>
      <c r="E898" s="146" t="s">
        <v>19</v>
      </c>
      <c r="F898" s="147" t="s">
        <v>1081</v>
      </c>
      <c r="H898" s="146" t="s">
        <v>19</v>
      </c>
      <c r="I898" s="148"/>
      <c r="L898" s="144"/>
      <c r="M898" s="149"/>
      <c r="T898" s="150"/>
      <c r="AT898" s="146" t="s">
        <v>159</v>
      </c>
      <c r="AU898" s="146" t="s">
        <v>78</v>
      </c>
      <c r="AV898" s="12" t="s">
        <v>74</v>
      </c>
      <c r="AW898" s="12" t="s">
        <v>31</v>
      </c>
      <c r="AX898" s="12" t="s">
        <v>69</v>
      </c>
      <c r="AY898" s="146" t="s">
        <v>149</v>
      </c>
    </row>
    <row r="899" spans="2:65" s="13" customFormat="1" ht="10.199999999999999">
      <c r="B899" s="151"/>
      <c r="D899" s="145" t="s">
        <v>159</v>
      </c>
      <c r="E899" s="152" t="s">
        <v>19</v>
      </c>
      <c r="F899" s="153" t="s">
        <v>287</v>
      </c>
      <c r="H899" s="154">
        <v>31.646999999999998</v>
      </c>
      <c r="I899" s="155"/>
      <c r="L899" s="151"/>
      <c r="M899" s="156"/>
      <c r="T899" s="157"/>
      <c r="AT899" s="152" t="s">
        <v>159</v>
      </c>
      <c r="AU899" s="152" t="s">
        <v>78</v>
      </c>
      <c r="AV899" s="13" t="s">
        <v>78</v>
      </c>
      <c r="AW899" s="13" t="s">
        <v>31</v>
      </c>
      <c r="AX899" s="13" t="s">
        <v>69</v>
      </c>
      <c r="AY899" s="152" t="s">
        <v>149</v>
      </c>
    </row>
    <row r="900" spans="2:65" s="12" customFormat="1" ht="10.199999999999999">
      <c r="B900" s="144"/>
      <c r="D900" s="145" t="s">
        <v>159</v>
      </c>
      <c r="E900" s="146" t="s">
        <v>19</v>
      </c>
      <c r="F900" s="147" t="s">
        <v>1082</v>
      </c>
      <c r="H900" s="146" t="s">
        <v>19</v>
      </c>
      <c r="I900" s="148"/>
      <c r="L900" s="144"/>
      <c r="M900" s="149"/>
      <c r="T900" s="150"/>
      <c r="AT900" s="146" t="s">
        <v>159</v>
      </c>
      <c r="AU900" s="146" t="s">
        <v>78</v>
      </c>
      <c r="AV900" s="12" t="s">
        <v>74</v>
      </c>
      <c r="AW900" s="12" t="s">
        <v>31</v>
      </c>
      <c r="AX900" s="12" t="s">
        <v>69</v>
      </c>
      <c r="AY900" s="146" t="s">
        <v>149</v>
      </c>
    </row>
    <row r="901" spans="2:65" s="13" customFormat="1" ht="10.199999999999999">
      <c r="B901" s="151"/>
      <c r="D901" s="145" t="s">
        <v>159</v>
      </c>
      <c r="E901" s="152" t="s">
        <v>19</v>
      </c>
      <c r="F901" s="153" t="s">
        <v>288</v>
      </c>
      <c r="H901" s="154">
        <v>1.9259999999999999</v>
      </c>
      <c r="I901" s="155"/>
      <c r="L901" s="151"/>
      <c r="M901" s="156"/>
      <c r="T901" s="157"/>
      <c r="AT901" s="152" t="s">
        <v>159</v>
      </c>
      <c r="AU901" s="152" t="s">
        <v>78</v>
      </c>
      <c r="AV901" s="13" t="s">
        <v>78</v>
      </c>
      <c r="AW901" s="13" t="s">
        <v>31</v>
      </c>
      <c r="AX901" s="13" t="s">
        <v>69</v>
      </c>
      <c r="AY901" s="152" t="s">
        <v>149</v>
      </c>
    </row>
    <row r="902" spans="2:65" s="12" customFormat="1" ht="10.199999999999999">
      <c r="B902" s="144"/>
      <c r="D902" s="145" t="s">
        <v>159</v>
      </c>
      <c r="E902" s="146" t="s">
        <v>19</v>
      </c>
      <c r="F902" s="147" t="s">
        <v>1083</v>
      </c>
      <c r="H902" s="146" t="s">
        <v>19</v>
      </c>
      <c r="I902" s="148"/>
      <c r="L902" s="144"/>
      <c r="M902" s="149"/>
      <c r="T902" s="150"/>
      <c r="AT902" s="146" t="s">
        <v>159</v>
      </c>
      <c r="AU902" s="146" t="s">
        <v>78</v>
      </c>
      <c r="AV902" s="12" t="s">
        <v>74</v>
      </c>
      <c r="AW902" s="12" t="s">
        <v>31</v>
      </c>
      <c r="AX902" s="12" t="s">
        <v>69</v>
      </c>
      <c r="AY902" s="146" t="s">
        <v>149</v>
      </c>
    </row>
    <row r="903" spans="2:65" s="13" customFormat="1" ht="10.199999999999999">
      <c r="B903" s="151"/>
      <c r="D903" s="145" t="s">
        <v>159</v>
      </c>
      <c r="E903" s="152" t="s">
        <v>19</v>
      </c>
      <c r="F903" s="153" t="s">
        <v>286</v>
      </c>
      <c r="H903" s="154">
        <v>8.9879999999999995</v>
      </c>
      <c r="I903" s="155"/>
      <c r="L903" s="151"/>
      <c r="M903" s="156"/>
      <c r="T903" s="157"/>
      <c r="AT903" s="152" t="s">
        <v>159</v>
      </c>
      <c r="AU903" s="152" t="s">
        <v>78</v>
      </c>
      <c r="AV903" s="13" t="s">
        <v>78</v>
      </c>
      <c r="AW903" s="13" t="s">
        <v>31</v>
      </c>
      <c r="AX903" s="13" t="s">
        <v>69</v>
      </c>
      <c r="AY903" s="152" t="s">
        <v>149</v>
      </c>
    </row>
    <row r="904" spans="2:65" s="14" customFormat="1" ht="10.199999999999999">
      <c r="B904" s="158"/>
      <c r="D904" s="145" t="s">
        <v>159</v>
      </c>
      <c r="E904" s="159" t="s">
        <v>19</v>
      </c>
      <c r="F904" s="160" t="s">
        <v>162</v>
      </c>
      <c r="H904" s="161">
        <v>42.561</v>
      </c>
      <c r="I904" s="162"/>
      <c r="L904" s="158"/>
      <c r="M904" s="163"/>
      <c r="T904" s="164"/>
      <c r="AT904" s="159" t="s">
        <v>159</v>
      </c>
      <c r="AU904" s="159" t="s">
        <v>78</v>
      </c>
      <c r="AV904" s="14" t="s">
        <v>84</v>
      </c>
      <c r="AW904" s="14" t="s">
        <v>31</v>
      </c>
      <c r="AX904" s="14" t="s">
        <v>74</v>
      </c>
      <c r="AY904" s="159" t="s">
        <v>149</v>
      </c>
    </row>
    <row r="905" spans="2:65" s="1" customFormat="1" ht="37.799999999999997" customHeight="1">
      <c r="B905" s="32"/>
      <c r="C905" s="127" t="s">
        <v>1087</v>
      </c>
      <c r="D905" s="127" t="s">
        <v>151</v>
      </c>
      <c r="E905" s="128" t="s">
        <v>1088</v>
      </c>
      <c r="F905" s="129" t="s">
        <v>1089</v>
      </c>
      <c r="G905" s="130" t="s">
        <v>196</v>
      </c>
      <c r="H905" s="131">
        <v>5</v>
      </c>
      <c r="I905" s="132"/>
      <c r="J905" s="133">
        <f>ROUND(I905*H905,2)</f>
        <v>0</v>
      </c>
      <c r="K905" s="129" t="s">
        <v>155</v>
      </c>
      <c r="L905" s="32"/>
      <c r="M905" s="134" t="s">
        <v>19</v>
      </c>
      <c r="N905" s="135" t="s">
        <v>40</v>
      </c>
      <c r="P905" s="136">
        <f>O905*H905</f>
        <v>0</v>
      </c>
      <c r="Q905" s="136">
        <v>2.5999999999999998E-4</v>
      </c>
      <c r="R905" s="136">
        <f>Q905*H905</f>
        <v>1.2999999999999999E-3</v>
      </c>
      <c r="S905" s="136">
        <v>0</v>
      </c>
      <c r="T905" s="137">
        <f>S905*H905</f>
        <v>0</v>
      </c>
      <c r="AR905" s="138" t="s">
        <v>222</v>
      </c>
      <c r="AT905" s="138" t="s">
        <v>151</v>
      </c>
      <c r="AU905" s="138" t="s">
        <v>78</v>
      </c>
      <c r="AY905" s="17" t="s">
        <v>149</v>
      </c>
      <c r="BE905" s="139">
        <f>IF(N905="základní",J905,0)</f>
        <v>0</v>
      </c>
      <c r="BF905" s="139">
        <f>IF(N905="snížená",J905,0)</f>
        <v>0</v>
      </c>
      <c r="BG905" s="139">
        <f>IF(N905="zákl. přenesená",J905,0)</f>
        <v>0</v>
      </c>
      <c r="BH905" s="139">
        <f>IF(N905="sníž. přenesená",J905,0)</f>
        <v>0</v>
      </c>
      <c r="BI905" s="139">
        <f>IF(N905="nulová",J905,0)</f>
        <v>0</v>
      </c>
      <c r="BJ905" s="17" t="s">
        <v>74</v>
      </c>
      <c r="BK905" s="139">
        <f>ROUND(I905*H905,2)</f>
        <v>0</v>
      </c>
      <c r="BL905" s="17" t="s">
        <v>222</v>
      </c>
      <c r="BM905" s="138" t="s">
        <v>1090</v>
      </c>
    </row>
    <row r="906" spans="2:65" s="1" customFormat="1" ht="10.199999999999999">
      <c r="B906" s="32"/>
      <c r="D906" s="140" t="s">
        <v>157</v>
      </c>
      <c r="F906" s="141" t="s">
        <v>1091</v>
      </c>
      <c r="I906" s="142"/>
      <c r="L906" s="32"/>
      <c r="M906" s="143"/>
      <c r="T906" s="53"/>
      <c r="AT906" s="17" t="s">
        <v>157</v>
      </c>
      <c r="AU906" s="17" t="s">
        <v>78</v>
      </c>
    </row>
    <row r="907" spans="2:65" s="12" customFormat="1" ht="10.199999999999999">
      <c r="B907" s="144"/>
      <c r="D907" s="145" t="s">
        <v>159</v>
      </c>
      <c r="E907" s="146" t="s">
        <v>19</v>
      </c>
      <c r="F907" s="147" t="s">
        <v>1092</v>
      </c>
      <c r="H907" s="146" t="s">
        <v>19</v>
      </c>
      <c r="I907" s="148"/>
      <c r="L907" s="144"/>
      <c r="M907" s="149"/>
      <c r="T907" s="150"/>
      <c r="AT907" s="146" t="s">
        <v>159</v>
      </c>
      <c r="AU907" s="146" t="s">
        <v>78</v>
      </c>
      <c r="AV907" s="12" t="s">
        <v>74</v>
      </c>
      <c r="AW907" s="12" t="s">
        <v>31</v>
      </c>
      <c r="AX907" s="12" t="s">
        <v>69</v>
      </c>
      <c r="AY907" s="146" t="s">
        <v>149</v>
      </c>
    </row>
    <row r="908" spans="2:65" s="13" customFormat="1" ht="10.199999999999999">
      <c r="B908" s="151"/>
      <c r="D908" s="145" t="s">
        <v>159</v>
      </c>
      <c r="E908" s="152" t="s">
        <v>19</v>
      </c>
      <c r="F908" s="153" t="s">
        <v>84</v>
      </c>
      <c r="H908" s="154">
        <v>4</v>
      </c>
      <c r="I908" s="155"/>
      <c r="L908" s="151"/>
      <c r="M908" s="156"/>
      <c r="T908" s="157"/>
      <c r="AT908" s="152" t="s">
        <v>159</v>
      </c>
      <c r="AU908" s="152" t="s">
        <v>78</v>
      </c>
      <c r="AV908" s="13" t="s">
        <v>78</v>
      </c>
      <c r="AW908" s="13" t="s">
        <v>31</v>
      </c>
      <c r="AX908" s="13" t="s">
        <v>69</v>
      </c>
      <c r="AY908" s="152" t="s">
        <v>149</v>
      </c>
    </row>
    <row r="909" spans="2:65" s="12" customFormat="1" ht="10.199999999999999">
      <c r="B909" s="144"/>
      <c r="D909" s="145" t="s">
        <v>159</v>
      </c>
      <c r="E909" s="146" t="s">
        <v>19</v>
      </c>
      <c r="F909" s="147" t="s">
        <v>1093</v>
      </c>
      <c r="H909" s="146" t="s">
        <v>19</v>
      </c>
      <c r="I909" s="148"/>
      <c r="L909" s="144"/>
      <c r="M909" s="149"/>
      <c r="T909" s="150"/>
      <c r="AT909" s="146" t="s">
        <v>159</v>
      </c>
      <c r="AU909" s="146" t="s">
        <v>78</v>
      </c>
      <c r="AV909" s="12" t="s">
        <v>74</v>
      </c>
      <c r="AW909" s="12" t="s">
        <v>31</v>
      </c>
      <c r="AX909" s="12" t="s">
        <v>69</v>
      </c>
      <c r="AY909" s="146" t="s">
        <v>149</v>
      </c>
    </row>
    <row r="910" spans="2:65" s="13" customFormat="1" ht="10.199999999999999">
      <c r="B910" s="151"/>
      <c r="D910" s="145" t="s">
        <v>159</v>
      </c>
      <c r="E910" s="152" t="s">
        <v>19</v>
      </c>
      <c r="F910" s="153" t="s">
        <v>74</v>
      </c>
      <c r="H910" s="154">
        <v>1</v>
      </c>
      <c r="I910" s="155"/>
      <c r="L910" s="151"/>
      <c r="M910" s="156"/>
      <c r="T910" s="157"/>
      <c r="AT910" s="152" t="s">
        <v>159</v>
      </c>
      <c r="AU910" s="152" t="s">
        <v>78</v>
      </c>
      <c r="AV910" s="13" t="s">
        <v>78</v>
      </c>
      <c r="AW910" s="13" t="s">
        <v>31</v>
      </c>
      <c r="AX910" s="13" t="s">
        <v>69</v>
      </c>
      <c r="AY910" s="152" t="s">
        <v>149</v>
      </c>
    </row>
    <row r="911" spans="2:65" s="14" customFormat="1" ht="10.199999999999999">
      <c r="B911" s="158"/>
      <c r="D911" s="145" t="s">
        <v>159</v>
      </c>
      <c r="E911" s="159" t="s">
        <v>19</v>
      </c>
      <c r="F911" s="160" t="s">
        <v>162</v>
      </c>
      <c r="H911" s="161">
        <v>5</v>
      </c>
      <c r="I911" s="162"/>
      <c r="L911" s="158"/>
      <c r="M911" s="163"/>
      <c r="T911" s="164"/>
      <c r="AT911" s="159" t="s">
        <v>159</v>
      </c>
      <c r="AU911" s="159" t="s">
        <v>78</v>
      </c>
      <c r="AV911" s="14" t="s">
        <v>84</v>
      </c>
      <c r="AW911" s="14" t="s">
        <v>31</v>
      </c>
      <c r="AX911" s="14" t="s">
        <v>74</v>
      </c>
      <c r="AY911" s="159" t="s">
        <v>149</v>
      </c>
    </row>
    <row r="912" spans="2:65" s="1" customFormat="1" ht="24.15" customHeight="1">
      <c r="B912" s="32"/>
      <c r="C912" s="165" t="s">
        <v>666</v>
      </c>
      <c r="D912" s="177" t="s">
        <v>318</v>
      </c>
      <c r="E912" s="166" t="s">
        <v>1094</v>
      </c>
      <c r="F912" s="167" t="s">
        <v>1095</v>
      </c>
      <c r="G912" s="168" t="s">
        <v>190</v>
      </c>
      <c r="H912" s="169">
        <v>3.3540000000000001</v>
      </c>
      <c r="I912" s="170"/>
      <c r="J912" s="171">
        <f>ROUND(I912*H912,2)</f>
        <v>0</v>
      </c>
      <c r="K912" s="167" t="s">
        <v>155</v>
      </c>
      <c r="L912" s="172"/>
      <c r="M912" s="173" t="s">
        <v>19</v>
      </c>
      <c r="N912" s="174" t="s">
        <v>40</v>
      </c>
      <c r="P912" s="136">
        <f>O912*H912</f>
        <v>0</v>
      </c>
      <c r="Q912" s="136">
        <v>3.4720000000000001E-2</v>
      </c>
      <c r="R912" s="136">
        <f>Q912*H912</f>
        <v>0.11645088000000001</v>
      </c>
      <c r="S912" s="136">
        <v>0</v>
      </c>
      <c r="T912" s="137">
        <f>S912*H912</f>
        <v>0</v>
      </c>
      <c r="AR912" s="138" t="s">
        <v>267</v>
      </c>
      <c r="AT912" s="138" t="s">
        <v>318</v>
      </c>
      <c r="AU912" s="138" t="s">
        <v>78</v>
      </c>
      <c r="AY912" s="17" t="s">
        <v>149</v>
      </c>
      <c r="BE912" s="139">
        <f>IF(N912="základní",J912,0)</f>
        <v>0</v>
      </c>
      <c r="BF912" s="139">
        <f>IF(N912="snížená",J912,0)</f>
        <v>0</v>
      </c>
      <c r="BG912" s="139">
        <f>IF(N912="zákl. přenesená",J912,0)</f>
        <v>0</v>
      </c>
      <c r="BH912" s="139">
        <f>IF(N912="sníž. přenesená",J912,0)</f>
        <v>0</v>
      </c>
      <c r="BI912" s="139">
        <f>IF(N912="nulová",J912,0)</f>
        <v>0</v>
      </c>
      <c r="BJ912" s="17" t="s">
        <v>74</v>
      </c>
      <c r="BK912" s="139">
        <f>ROUND(I912*H912,2)</f>
        <v>0</v>
      </c>
      <c r="BL912" s="17" t="s">
        <v>222</v>
      </c>
      <c r="BM912" s="138" t="s">
        <v>1096</v>
      </c>
    </row>
    <row r="913" spans="2:65" s="12" customFormat="1" ht="10.199999999999999">
      <c r="B913" s="144"/>
      <c r="D913" s="145" t="s">
        <v>159</v>
      </c>
      <c r="E913" s="146" t="s">
        <v>19</v>
      </c>
      <c r="F913" s="147" t="s">
        <v>1092</v>
      </c>
      <c r="H913" s="146" t="s">
        <v>19</v>
      </c>
      <c r="I913" s="148"/>
      <c r="L913" s="144"/>
      <c r="M913" s="149"/>
      <c r="T913" s="150"/>
      <c r="AT913" s="146" t="s">
        <v>159</v>
      </c>
      <c r="AU913" s="146" t="s">
        <v>78</v>
      </c>
      <c r="AV913" s="12" t="s">
        <v>74</v>
      </c>
      <c r="AW913" s="12" t="s">
        <v>31</v>
      </c>
      <c r="AX913" s="12" t="s">
        <v>69</v>
      </c>
      <c r="AY913" s="146" t="s">
        <v>149</v>
      </c>
    </row>
    <row r="914" spans="2:65" s="13" customFormat="1" ht="10.199999999999999">
      <c r="B914" s="151"/>
      <c r="D914" s="145" t="s">
        <v>159</v>
      </c>
      <c r="E914" s="152" t="s">
        <v>19</v>
      </c>
      <c r="F914" s="153" t="s">
        <v>1097</v>
      </c>
      <c r="H914" s="154">
        <v>2.3540000000000001</v>
      </c>
      <c r="I914" s="155"/>
      <c r="L914" s="151"/>
      <c r="M914" s="156"/>
      <c r="T914" s="157"/>
      <c r="AT914" s="152" t="s">
        <v>159</v>
      </c>
      <c r="AU914" s="152" t="s">
        <v>78</v>
      </c>
      <c r="AV914" s="13" t="s">
        <v>78</v>
      </c>
      <c r="AW914" s="13" t="s">
        <v>31</v>
      </c>
      <c r="AX914" s="13" t="s">
        <v>69</v>
      </c>
      <c r="AY914" s="152" t="s">
        <v>149</v>
      </c>
    </row>
    <row r="915" spans="2:65" s="12" customFormat="1" ht="10.199999999999999">
      <c r="B915" s="144"/>
      <c r="D915" s="145" t="s">
        <v>159</v>
      </c>
      <c r="E915" s="146" t="s">
        <v>19</v>
      </c>
      <c r="F915" s="147" t="s">
        <v>1093</v>
      </c>
      <c r="H915" s="146" t="s">
        <v>19</v>
      </c>
      <c r="I915" s="148"/>
      <c r="L915" s="144"/>
      <c r="M915" s="149"/>
      <c r="T915" s="150"/>
      <c r="AT915" s="146" t="s">
        <v>159</v>
      </c>
      <c r="AU915" s="146" t="s">
        <v>78</v>
      </c>
      <c r="AV915" s="12" t="s">
        <v>74</v>
      </c>
      <c r="AW915" s="12" t="s">
        <v>31</v>
      </c>
      <c r="AX915" s="12" t="s">
        <v>69</v>
      </c>
      <c r="AY915" s="146" t="s">
        <v>149</v>
      </c>
    </row>
    <row r="916" spans="2:65" s="13" customFormat="1" ht="10.199999999999999">
      <c r="B916" s="151"/>
      <c r="D916" s="145" t="s">
        <v>159</v>
      </c>
      <c r="E916" s="152" t="s">
        <v>19</v>
      </c>
      <c r="F916" s="153" t="s">
        <v>1098</v>
      </c>
      <c r="H916" s="154">
        <v>1</v>
      </c>
      <c r="I916" s="155"/>
      <c r="L916" s="151"/>
      <c r="M916" s="156"/>
      <c r="T916" s="157"/>
      <c r="AT916" s="152" t="s">
        <v>159</v>
      </c>
      <c r="AU916" s="152" t="s">
        <v>78</v>
      </c>
      <c r="AV916" s="13" t="s">
        <v>78</v>
      </c>
      <c r="AW916" s="13" t="s">
        <v>31</v>
      </c>
      <c r="AX916" s="13" t="s">
        <v>69</v>
      </c>
      <c r="AY916" s="152" t="s">
        <v>149</v>
      </c>
    </row>
    <row r="917" spans="2:65" s="14" customFormat="1" ht="10.199999999999999">
      <c r="B917" s="158"/>
      <c r="D917" s="145" t="s">
        <v>159</v>
      </c>
      <c r="E917" s="159" t="s">
        <v>19</v>
      </c>
      <c r="F917" s="160" t="s">
        <v>162</v>
      </c>
      <c r="H917" s="161">
        <v>3.3540000000000001</v>
      </c>
      <c r="I917" s="162"/>
      <c r="L917" s="158"/>
      <c r="M917" s="163"/>
      <c r="T917" s="164"/>
      <c r="AT917" s="159" t="s">
        <v>159</v>
      </c>
      <c r="AU917" s="159" t="s">
        <v>78</v>
      </c>
      <c r="AV917" s="14" t="s">
        <v>84</v>
      </c>
      <c r="AW917" s="14" t="s">
        <v>31</v>
      </c>
      <c r="AX917" s="14" t="s">
        <v>74</v>
      </c>
      <c r="AY917" s="159" t="s">
        <v>149</v>
      </c>
    </row>
    <row r="918" spans="2:65" s="1" customFormat="1" ht="37.799999999999997" customHeight="1">
      <c r="B918" s="32"/>
      <c r="C918" s="127" t="s">
        <v>1099</v>
      </c>
      <c r="D918" s="127" t="s">
        <v>151</v>
      </c>
      <c r="E918" s="128" t="s">
        <v>1100</v>
      </c>
      <c r="F918" s="129" t="s">
        <v>1101</v>
      </c>
      <c r="G918" s="130" t="s">
        <v>196</v>
      </c>
      <c r="H918" s="131">
        <v>12</v>
      </c>
      <c r="I918" s="132"/>
      <c r="J918" s="133">
        <f>ROUND(I918*H918,2)</f>
        <v>0</v>
      </c>
      <c r="K918" s="129" t="s">
        <v>155</v>
      </c>
      <c r="L918" s="32"/>
      <c r="M918" s="134" t="s">
        <v>19</v>
      </c>
      <c r="N918" s="135" t="s">
        <v>40</v>
      </c>
      <c r="P918" s="136">
        <f>O918*H918</f>
        <v>0</v>
      </c>
      <c r="Q918" s="136">
        <v>0</v>
      </c>
      <c r="R918" s="136">
        <f>Q918*H918</f>
        <v>0</v>
      </c>
      <c r="S918" s="136">
        <v>0</v>
      </c>
      <c r="T918" s="137">
        <f>S918*H918</f>
        <v>0</v>
      </c>
      <c r="AR918" s="138" t="s">
        <v>222</v>
      </c>
      <c r="AT918" s="138" t="s">
        <v>151</v>
      </c>
      <c r="AU918" s="138" t="s">
        <v>78</v>
      </c>
      <c r="AY918" s="17" t="s">
        <v>149</v>
      </c>
      <c r="BE918" s="139">
        <f>IF(N918="základní",J918,0)</f>
        <v>0</v>
      </c>
      <c r="BF918" s="139">
        <f>IF(N918="snížená",J918,0)</f>
        <v>0</v>
      </c>
      <c r="BG918" s="139">
        <f>IF(N918="zákl. přenesená",J918,0)</f>
        <v>0</v>
      </c>
      <c r="BH918" s="139">
        <f>IF(N918="sníž. přenesená",J918,0)</f>
        <v>0</v>
      </c>
      <c r="BI918" s="139">
        <f>IF(N918="nulová",J918,0)</f>
        <v>0</v>
      </c>
      <c r="BJ918" s="17" t="s">
        <v>74</v>
      </c>
      <c r="BK918" s="139">
        <f>ROUND(I918*H918,2)</f>
        <v>0</v>
      </c>
      <c r="BL918" s="17" t="s">
        <v>222</v>
      </c>
      <c r="BM918" s="138" t="s">
        <v>1102</v>
      </c>
    </row>
    <row r="919" spans="2:65" s="1" customFormat="1" ht="10.199999999999999">
      <c r="B919" s="32"/>
      <c r="D919" s="140" t="s">
        <v>157</v>
      </c>
      <c r="F919" s="141" t="s">
        <v>1103</v>
      </c>
      <c r="I919" s="142"/>
      <c r="L919" s="32"/>
      <c r="M919" s="143"/>
      <c r="T919" s="53"/>
      <c r="AT919" s="17" t="s">
        <v>157</v>
      </c>
      <c r="AU919" s="17" t="s">
        <v>78</v>
      </c>
    </row>
    <row r="920" spans="2:65" s="12" customFormat="1" ht="10.199999999999999">
      <c r="B920" s="144"/>
      <c r="D920" s="145" t="s">
        <v>159</v>
      </c>
      <c r="E920" s="146" t="s">
        <v>19</v>
      </c>
      <c r="F920" s="147" t="s">
        <v>1104</v>
      </c>
      <c r="H920" s="146" t="s">
        <v>19</v>
      </c>
      <c r="I920" s="148"/>
      <c r="L920" s="144"/>
      <c r="M920" s="149"/>
      <c r="T920" s="150"/>
      <c r="AT920" s="146" t="s">
        <v>159</v>
      </c>
      <c r="AU920" s="146" t="s">
        <v>78</v>
      </c>
      <c r="AV920" s="12" t="s">
        <v>74</v>
      </c>
      <c r="AW920" s="12" t="s">
        <v>31</v>
      </c>
      <c r="AX920" s="12" t="s">
        <v>69</v>
      </c>
      <c r="AY920" s="146" t="s">
        <v>149</v>
      </c>
    </row>
    <row r="921" spans="2:65" s="13" customFormat="1" ht="10.199999999999999">
      <c r="B921" s="151"/>
      <c r="D921" s="145" t="s">
        <v>159</v>
      </c>
      <c r="E921" s="152" t="s">
        <v>19</v>
      </c>
      <c r="F921" s="153" t="s">
        <v>199</v>
      </c>
      <c r="H921" s="154">
        <v>9</v>
      </c>
      <c r="I921" s="155"/>
      <c r="L921" s="151"/>
      <c r="M921" s="156"/>
      <c r="T921" s="157"/>
      <c r="AT921" s="152" t="s">
        <v>159</v>
      </c>
      <c r="AU921" s="152" t="s">
        <v>78</v>
      </c>
      <c r="AV921" s="13" t="s">
        <v>78</v>
      </c>
      <c r="AW921" s="13" t="s">
        <v>31</v>
      </c>
      <c r="AX921" s="13" t="s">
        <v>69</v>
      </c>
      <c r="AY921" s="152" t="s">
        <v>149</v>
      </c>
    </row>
    <row r="922" spans="2:65" s="12" customFormat="1" ht="10.199999999999999">
      <c r="B922" s="144"/>
      <c r="D922" s="145" t="s">
        <v>159</v>
      </c>
      <c r="E922" s="146" t="s">
        <v>19</v>
      </c>
      <c r="F922" s="147" t="s">
        <v>1105</v>
      </c>
      <c r="H922" s="146" t="s">
        <v>19</v>
      </c>
      <c r="I922" s="148"/>
      <c r="L922" s="144"/>
      <c r="M922" s="149"/>
      <c r="T922" s="150"/>
      <c r="AT922" s="146" t="s">
        <v>159</v>
      </c>
      <c r="AU922" s="146" t="s">
        <v>78</v>
      </c>
      <c r="AV922" s="12" t="s">
        <v>74</v>
      </c>
      <c r="AW922" s="12" t="s">
        <v>31</v>
      </c>
      <c r="AX922" s="12" t="s">
        <v>69</v>
      </c>
      <c r="AY922" s="146" t="s">
        <v>149</v>
      </c>
    </row>
    <row r="923" spans="2:65" s="13" customFormat="1" ht="10.199999999999999">
      <c r="B923" s="151"/>
      <c r="D923" s="145" t="s">
        <v>159</v>
      </c>
      <c r="E923" s="152" t="s">
        <v>19</v>
      </c>
      <c r="F923" s="153" t="s">
        <v>78</v>
      </c>
      <c r="H923" s="154">
        <v>2</v>
      </c>
      <c r="I923" s="155"/>
      <c r="L923" s="151"/>
      <c r="M923" s="156"/>
      <c r="T923" s="157"/>
      <c r="AT923" s="152" t="s">
        <v>159</v>
      </c>
      <c r="AU923" s="152" t="s">
        <v>78</v>
      </c>
      <c r="AV923" s="13" t="s">
        <v>78</v>
      </c>
      <c r="AW923" s="13" t="s">
        <v>31</v>
      </c>
      <c r="AX923" s="13" t="s">
        <v>69</v>
      </c>
      <c r="AY923" s="152" t="s">
        <v>149</v>
      </c>
    </row>
    <row r="924" spans="2:65" s="12" customFormat="1" ht="10.199999999999999">
      <c r="B924" s="144"/>
      <c r="D924" s="145" t="s">
        <v>159</v>
      </c>
      <c r="E924" s="146" t="s">
        <v>19</v>
      </c>
      <c r="F924" s="147" t="s">
        <v>1106</v>
      </c>
      <c r="H924" s="146" t="s">
        <v>19</v>
      </c>
      <c r="I924" s="148"/>
      <c r="L924" s="144"/>
      <c r="M924" s="149"/>
      <c r="T924" s="150"/>
      <c r="AT924" s="146" t="s">
        <v>159</v>
      </c>
      <c r="AU924" s="146" t="s">
        <v>78</v>
      </c>
      <c r="AV924" s="12" t="s">
        <v>74</v>
      </c>
      <c r="AW924" s="12" t="s">
        <v>31</v>
      </c>
      <c r="AX924" s="12" t="s">
        <v>69</v>
      </c>
      <c r="AY924" s="146" t="s">
        <v>149</v>
      </c>
    </row>
    <row r="925" spans="2:65" s="13" customFormat="1" ht="10.199999999999999">
      <c r="B925" s="151"/>
      <c r="D925" s="145" t="s">
        <v>159</v>
      </c>
      <c r="E925" s="152" t="s">
        <v>19</v>
      </c>
      <c r="F925" s="153" t="s">
        <v>74</v>
      </c>
      <c r="H925" s="154">
        <v>1</v>
      </c>
      <c r="I925" s="155"/>
      <c r="L925" s="151"/>
      <c r="M925" s="156"/>
      <c r="T925" s="157"/>
      <c r="AT925" s="152" t="s">
        <v>159</v>
      </c>
      <c r="AU925" s="152" t="s">
        <v>78</v>
      </c>
      <c r="AV925" s="13" t="s">
        <v>78</v>
      </c>
      <c r="AW925" s="13" t="s">
        <v>31</v>
      </c>
      <c r="AX925" s="13" t="s">
        <v>69</v>
      </c>
      <c r="AY925" s="152" t="s">
        <v>149</v>
      </c>
    </row>
    <row r="926" spans="2:65" s="14" customFormat="1" ht="10.199999999999999">
      <c r="B926" s="158"/>
      <c r="D926" s="145" t="s">
        <v>159</v>
      </c>
      <c r="E926" s="159" t="s">
        <v>19</v>
      </c>
      <c r="F926" s="160" t="s">
        <v>162</v>
      </c>
      <c r="H926" s="161">
        <v>12</v>
      </c>
      <c r="I926" s="162"/>
      <c r="L926" s="158"/>
      <c r="M926" s="163"/>
      <c r="T926" s="164"/>
      <c r="AT926" s="159" t="s">
        <v>159</v>
      </c>
      <c r="AU926" s="159" t="s">
        <v>78</v>
      </c>
      <c r="AV926" s="14" t="s">
        <v>84</v>
      </c>
      <c r="AW926" s="14" t="s">
        <v>31</v>
      </c>
      <c r="AX926" s="14" t="s">
        <v>74</v>
      </c>
      <c r="AY926" s="159" t="s">
        <v>149</v>
      </c>
    </row>
    <row r="927" spans="2:65" s="1" customFormat="1" ht="24.15" customHeight="1">
      <c r="B927" s="32"/>
      <c r="C927" s="165" t="s">
        <v>672</v>
      </c>
      <c r="D927" s="165" t="s">
        <v>318</v>
      </c>
      <c r="E927" s="166" t="s">
        <v>1107</v>
      </c>
      <c r="F927" s="167" t="s">
        <v>1108</v>
      </c>
      <c r="G927" s="168" t="s">
        <v>196</v>
      </c>
      <c r="H927" s="169">
        <v>1</v>
      </c>
      <c r="I927" s="170"/>
      <c r="J927" s="171">
        <f>ROUND(I927*H927,2)</f>
        <v>0</v>
      </c>
      <c r="K927" s="167" t="s">
        <v>155</v>
      </c>
      <c r="L927" s="172"/>
      <c r="M927" s="173" t="s">
        <v>19</v>
      </c>
      <c r="N927" s="174" t="s">
        <v>40</v>
      </c>
      <c r="P927" s="136">
        <f>O927*H927</f>
        <v>0</v>
      </c>
      <c r="Q927" s="136">
        <v>1.6E-2</v>
      </c>
      <c r="R927" s="136">
        <f>Q927*H927</f>
        <v>1.6E-2</v>
      </c>
      <c r="S927" s="136">
        <v>0</v>
      </c>
      <c r="T927" s="137">
        <f>S927*H927</f>
        <v>0</v>
      </c>
      <c r="AR927" s="138" t="s">
        <v>267</v>
      </c>
      <c r="AT927" s="138" t="s">
        <v>318</v>
      </c>
      <c r="AU927" s="138" t="s">
        <v>78</v>
      </c>
      <c r="AY927" s="17" t="s">
        <v>149</v>
      </c>
      <c r="BE927" s="139">
        <f>IF(N927="základní",J927,0)</f>
        <v>0</v>
      </c>
      <c r="BF927" s="139">
        <f>IF(N927="snížená",J927,0)</f>
        <v>0</v>
      </c>
      <c r="BG927" s="139">
        <f>IF(N927="zákl. přenesená",J927,0)</f>
        <v>0</v>
      </c>
      <c r="BH927" s="139">
        <f>IF(N927="sníž. přenesená",J927,0)</f>
        <v>0</v>
      </c>
      <c r="BI927" s="139">
        <f>IF(N927="nulová",J927,0)</f>
        <v>0</v>
      </c>
      <c r="BJ927" s="17" t="s">
        <v>74</v>
      </c>
      <c r="BK927" s="139">
        <f>ROUND(I927*H927,2)</f>
        <v>0</v>
      </c>
      <c r="BL927" s="17" t="s">
        <v>222</v>
      </c>
      <c r="BM927" s="138" t="s">
        <v>1109</v>
      </c>
    </row>
    <row r="928" spans="2:65" s="12" customFormat="1" ht="20.399999999999999">
      <c r="B928" s="144"/>
      <c r="D928" s="145" t="s">
        <v>159</v>
      </c>
      <c r="E928" s="146" t="s">
        <v>19</v>
      </c>
      <c r="F928" s="147" t="s">
        <v>1110</v>
      </c>
      <c r="H928" s="146" t="s">
        <v>19</v>
      </c>
      <c r="I928" s="148"/>
      <c r="L928" s="144"/>
      <c r="M928" s="149"/>
      <c r="T928" s="150"/>
      <c r="AT928" s="146" t="s">
        <v>159</v>
      </c>
      <c r="AU928" s="146" t="s">
        <v>78</v>
      </c>
      <c r="AV928" s="12" t="s">
        <v>74</v>
      </c>
      <c r="AW928" s="12" t="s">
        <v>31</v>
      </c>
      <c r="AX928" s="12" t="s">
        <v>69</v>
      </c>
      <c r="AY928" s="146" t="s">
        <v>149</v>
      </c>
    </row>
    <row r="929" spans="2:65" s="13" customFormat="1" ht="10.199999999999999">
      <c r="B929" s="151"/>
      <c r="D929" s="145" t="s">
        <v>159</v>
      </c>
      <c r="E929" s="152" t="s">
        <v>19</v>
      </c>
      <c r="F929" s="153" t="s">
        <v>74</v>
      </c>
      <c r="H929" s="154">
        <v>1</v>
      </c>
      <c r="I929" s="155"/>
      <c r="L929" s="151"/>
      <c r="M929" s="156"/>
      <c r="T929" s="157"/>
      <c r="AT929" s="152" t="s">
        <v>159</v>
      </c>
      <c r="AU929" s="152" t="s">
        <v>78</v>
      </c>
      <c r="AV929" s="13" t="s">
        <v>78</v>
      </c>
      <c r="AW929" s="13" t="s">
        <v>31</v>
      </c>
      <c r="AX929" s="13" t="s">
        <v>69</v>
      </c>
      <c r="AY929" s="152" t="s">
        <v>149</v>
      </c>
    </row>
    <row r="930" spans="2:65" s="14" customFormat="1" ht="10.199999999999999">
      <c r="B930" s="158"/>
      <c r="D930" s="145" t="s">
        <v>159</v>
      </c>
      <c r="E930" s="159" t="s">
        <v>19</v>
      </c>
      <c r="F930" s="160" t="s">
        <v>162</v>
      </c>
      <c r="H930" s="161">
        <v>1</v>
      </c>
      <c r="I930" s="162"/>
      <c r="L930" s="158"/>
      <c r="M930" s="163"/>
      <c r="T930" s="164"/>
      <c r="AT930" s="159" t="s">
        <v>159</v>
      </c>
      <c r="AU930" s="159" t="s">
        <v>78</v>
      </c>
      <c r="AV930" s="14" t="s">
        <v>84</v>
      </c>
      <c r="AW930" s="14" t="s">
        <v>31</v>
      </c>
      <c r="AX930" s="14" t="s">
        <v>74</v>
      </c>
      <c r="AY930" s="159" t="s">
        <v>149</v>
      </c>
    </row>
    <row r="931" spans="2:65" s="1" customFormat="1" ht="24.15" customHeight="1">
      <c r="B931" s="32"/>
      <c r="C931" s="165" t="s">
        <v>1111</v>
      </c>
      <c r="D931" s="165" t="s">
        <v>318</v>
      </c>
      <c r="E931" s="166" t="s">
        <v>1112</v>
      </c>
      <c r="F931" s="167" t="s">
        <v>1113</v>
      </c>
      <c r="G931" s="168" t="s">
        <v>196</v>
      </c>
      <c r="H931" s="169">
        <v>2</v>
      </c>
      <c r="I931" s="170"/>
      <c r="J931" s="171">
        <f>ROUND(I931*H931,2)</f>
        <v>0</v>
      </c>
      <c r="K931" s="167" t="s">
        <v>155</v>
      </c>
      <c r="L931" s="172"/>
      <c r="M931" s="173" t="s">
        <v>19</v>
      </c>
      <c r="N931" s="174" t="s">
        <v>40</v>
      </c>
      <c r="P931" s="136">
        <f>O931*H931</f>
        <v>0</v>
      </c>
      <c r="Q931" s="136">
        <v>1.7500000000000002E-2</v>
      </c>
      <c r="R931" s="136">
        <f>Q931*H931</f>
        <v>3.5000000000000003E-2</v>
      </c>
      <c r="S931" s="136">
        <v>0</v>
      </c>
      <c r="T931" s="137">
        <f>S931*H931</f>
        <v>0</v>
      </c>
      <c r="AR931" s="138" t="s">
        <v>267</v>
      </c>
      <c r="AT931" s="138" t="s">
        <v>318</v>
      </c>
      <c r="AU931" s="138" t="s">
        <v>78</v>
      </c>
      <c r="AY931" s="17" t="s">
        <v>149</v>
      </c>
      <c r="BE931" s="139">
        <f>IF(N931="základní",J931,0)</f>
        <v>0</v>
      </c>
      <c r="BF931" s="139">
        <f>IF(N931="snížená",J931,0)</f>
        <v>0</v>
      </c>
      <c r="BG931" s="139">
        <f>IF(N931="zákl. přenesená",J931,0)</f>
        <v>0</v>
      </c>
      <c r="BH931" s="139">
        <f>IF(N931="sníž. přenesená",J931,0)</f>
        <v>0</v>
      </c>
      <c r="BI931" s="139">
        <f>IF(N931="nulová",J931,0)</f>
        <v>0</v>
      </c>
      <c r="BJ931" s="17" t="s">
        <v>74</v>
      </c>
      <c r="BK931" s="139">
        <f>ROUND(I931*H931,2)</f>
        <v>0</v>
      </c>
      <c r="BL931" s="17" t="s">
        <v>222</v>
      </c>
      <c r="BM931" s="138" t="s">
        <v>1114</v>
      </c>
    </row>
    <row r="932" spans="2:65" s="12" customFormat="1" ht="20.399999999999999">
      <c r="B932" s="144"/>
      <c r="D932" s="145" t="s">
        <v>159</v>
      </c>
      <c r="E932" s="146" t="s">
        <v>19</v>
      </c>
      <c r="F932" s="147" t="s">
        <v>1110</v>
      </c>
      <c r="H932" s="146" t="s">
        <v>19</v>
      </c>
      <c r="I932" s="148"/>
      <c r="L932" s="144"/>
      <c r="M932" s="149"/>
      <c r="T932" s="150"/>
      <c r="AT932" s="146" t="s">
        <v>159</v>
      </c>
      <c r="AU932" s="146" t="s">
        <v>78</v>
      </c>
      <c r="AV932" s="12" t="s">
        <v>74</v>
      </c>
      <c r="AW932" s="12" t="s">
        <v>31</v>
      </c>
      <c r="AX932" s="12" t="s">
        <v>69</v>
      </c>
      <c r="AY932" s="146" t="s">
        <v>149</v>
      </c>
    </row>
    <row r="933" spans="2:65" s="13" customFormat="1" ht="10.199999999999999">
      <c r="B933" s="151"/>
      <c r="D933" s="145" t="s">
        <v>159</v>
      </c>
      <c r="E933" s="152" t="s">
        <v>19</v>
      </c>
      <c r="F933" s="153" t="s">
        <v>78</v>
      </c>
      <c r="H933" s="154">
        <v>2</v>
      </c>
      <c r="I933" s="155"/>
      <c r="L933" s="151"/>
      <c r="M933" s="156"/>
      <c r="T933" s="157"/>
      <c r="AT933" s="152" t="s">
        <v>159</v>
      </c>
      <c r="AU933" s="152" t="s">
        <v>78</v>
      </c>
      <c r="AV933" s="13" t="s">
        <v>78</v>
      </c>
      <c r="AW933" s="13" t="s">
        <v>31</v>
      </c>
      <c r="AX933" s="13" t="s">
        <v>69</v>
      </c>
      <c r="AY933" s="152" t="s">
        <v>149</v>
      </c>
    </row>
    <row r="934" spans="2:65" s="14" customFormat="1" ht="10.199999999999999">
      <c r="B934" s="158"/>
      <c r="D934" s="145" t="s">
        <v>159</v>
      </c>
      <c r="E934" s="159" t="s">
        <v>19</v>
      </c>
      <c r="F934" s="160" t="s">
        <v>162</v>
      </c>
      <c r="H934" s="161">
        <v>2</v>
      </c>
      <c r="I934" s="162"/>
      <c r="L934" s="158"/>
      <c r="M934" s="163"/>
      <c r="T934" s="164"/>
      <c r="AT934" s="159" t="s">
        <v>159</v>
      </c>
      <c r="AU934" s="159" t="s">
        <v>78</v>
      </c>
      <c r="AV934" s="14" t="s">
        <v>84</v>
      </c>
      <c r="AW934" s="14" t="s">
        <v>31</v>
      </c>
      <c r="AX934" s="14" t="s">
        <v>74</v>
      </c>
      <c r="AY934" s="159" t="s">
        <v>149</v>
      </c>
    </row>
    <row r="935" spans="2:65" s="1" customFormat="1" ht="24.15" customHeight="1">
      <c r="B935" s="32"/>
      <c r="C935" s="165" t="s">
        <v>676</v>
      </c>
      <c r="D935" s="165" t="s">
        <v>318</v>
      </c>
      <c r="E935" s="166" t="s">
        <v>1115</v>
      </c>
      <c r="F935" s="167" t="s">
        <v>1116</v>
      </c>
      <c r="G935" s="168" t="s">
        <v>196</v>
      </c>
      <c r="H935" s="169">
        <v>9</v>
      </c>
      <c r="I935" s="170"/>
      <c r="J935" s="171">
        <f>ROUND(I935*H935,2)</f>
        <v>0</v>
      </c>
      <c r="K935" s="167" t="s">
        <v>155</v>
      </c>
      <c r="L935" s="172"/>
      <c r="M935" s="173" t="s">
        <v>19</v>
      </c>
      <c r="N935" s="174" t="s">
        <v>40</v>
      </c>
      <c r="P935" s="136">
        <f>O935*H935</f>
        <v>0</v>
      </c>
      <c r="Q935" s="136">
        <v>1.95E-2</v>
      </c>
      <c r="R935" s="136">
        <f>Q935*H935</f>
        <v>0.17549999999999999</v>
      </c>
      <c r="S935" s="136">
        <v>0</v>
      </c>
      <c r="T935" s="137">
        <f>S935*H935</f>
        <v>0</v>
      </c>
      <c r="AR935" s="138" t="s">
        <v>267</v>
      </c>
      <c r="AT935" s="138" t="s">
        <v>318</v>
      </c>
      <c r="AU935" s="138" t="s">
        <v>78</v>
      </c>
      <c r="AY935" s="17" t="s">
        <v>149</v>
      </c>
      <c r="BE935" s="139">
        <f>IF(N935="základní",J935,0)</f>
        <v>0</v>
      </c>
      <c r="BF935" s="139">
        <f>IF(N935="snížená",J935,0)</f>
        <v>0</v>
      </c>
      <c r="BG935" s="139">
        <f>IF(N935="zákl. přenesená",J935,0)</f>
        <v>0</v>
      </c>
      <c r="BH935" s="139">
        <f>IF(N935="sníž. přenesená",J935,0)</f>
        <v>0</v>
      </c>
      <c r="BI935" s="139">
        <f>IF(N935="nulová",J935,0)</f>
        <v>0</v>
      </c>
      <c r="BJ935" s="17" t="s">
        <v>74</v>
      </c>
      <c r="BK935" s="139">
        <f>ROUND(I935*H935,2)</f>
        <v>0</v>
      </c>
      <c r="BL935" s="17" t="s">
        <v>222</v>
      </c>
      <c r="BM935" s="138" t="s">
        <v>1117</v>
      </c>
    </row>
    <row r="936" spans="2:65" s="12" customFormat="1" ht="20.399999999999999">
      <c r="B936" s="144"/>
      <c r="D936" s="145" t="s">
        <v>159</v>
      </c>
      <c r="E936" s="146" t="s">
        <v>19</v>
      </c>
      <c r="F936" s="147" t="s">
        <v>1110</v>
      </c>
      <c r="H936" s="146" t="s">
        <v>19</v>
      </c>
      <c r="I936" s="148"/>
      <c r="L936" s="144"/>
      <c r="M936" s="149"/>
      <c r="T936" s="150"/>
      <c r="AT936" s="146" t="s">
        <v>159</v>
      </c>
      <c r="AU936" s="146" t="s">
        <v>78</v>
      </c>
      <c r="AV936" s="12" t="s">
        <v>74</v>
      </c>
      <c r="AW936" s="12" t="s">
        <v>31</v>
      </c>
      <c r="AX936" s="12" t="s">
        <v>69</v>
      </c>
      <c r="AY936" s="146" t="s">
        <v>149</v>
      </c>
    </row>
    <row r="937" spans="2:65" s="13" customFormat="1" ht="10.199999999999999">
      <c r="B937" s="151"/>
      <c r="D937" s="145" t="s">
        <v>159</v>
      </c>
      <c r="E937" s="152" t="s">
        <v>19</v>
      </c>
      <c r="F937" s="153" t="s">
        <v>199</v>
      </c>
      <c r="H937" s="154">
        <v>9</v>
      </c>
      <c r="I937" s="155"/>
      <c r="L937" s="151"/>
      <c r="M937" s="156"/>
      <c r="T937" s="157"/>
      <c r="AT937" s="152" t="s">
        <v>159</v>
      </c>
      <c r="AU937" s="152" t="s">
        <v>78</v>
      </c>
      <c r="AV937" s="13" t="s">
        <v>78</v>
      </c>
      <c r="AW937" s="13" t="s">
        <v>31</v>
      </c>
      <c r="AX937" s="13" t="s">
        <v>69</v>
      </c>
      <c r="AY937" s="152" t="s">
        <v>149</v>
      </c>
    </row>
    <row r="938" spans="2:65" s="14" customFormat="1" ht="10.199999999999999">
      <c r="B938" s="158"/>
      <c r="D938" s="145" t="s">
        <v>159</v>
      </c>
      <c r="E938" s="159" t="s">
        <v>19</v>
      </c>
      <c r="F938" s="160" t="s">
        <v>162</v>
      </c>
      <c r="H938" s="161">
        <v>9</v>
      </c>
      <c r="I938" s="162"/>
      <c r="L938" s="158"/>
      <c r="M938" s="163"/>
      <c r="T938" s="164"/>
      <c r="AT938" s="159" t="s">
        <v>159</v>
      </c>
      <c r="AU938" s="159" t="s">
        <v>78</v>
      </c>
      <c r="AV938" s="14" t="s">
        <v>84</v>
      </c>
      <c r="AW938" s="14" t="s">
        <v>31</v>
      </c>
      <c r="AX938" s="14" t="s">
        <v>74</v>
      </c>
      <c r="AY938" s="159" t="s">
        <v>149</v>
      </c>
    </row>
    <row r="939" spans="2:65" s="1" customFormat="1" ht="37.799999999999997" customHeight="1">
      <c r="B939" s="32"/>
      <c r="C939" s="127" t="s">
        <v>1118</v>
      </c>
      <c r="D939" s="127" t="s">
        <v>151</v>
      </c>
      <c r="E939" s="128" t="s">
        <v>1119</v>
      </c>
      <c r="F939" s="129" t="s">
        <v>1120</v>
      </c>
      <c r="G939" s="130" t="s">
        <v>196</v>
      </c>
      <c r="H939" s="131">
        <v>2</v>
      </c>
      <c r="I939" s="132"/>
      <c r="J939" s="133">
        <f>ROUND(I939*H939,2)</f>
        <v>0</v>
      </c>
      <c r="K939" s="129" t="s">
        <v>155</v>
      </c>
      <c r="L939" s="32"/>
      <c r="M939" s="134" t="s">
        <v>19</v>
      </c>
      <c r="N939" s="135" t="s">
        <v>40</v>
      </c>
      <c r="P939" s="136">
        <f>O939*H939</f>
        <v>0</v>
      </c>
      <c r="Q939" s="136">
        <v>0</v>
      </c>
      <c r="R939" s="136">
        <f>Q939*H939</f>
        <v>0</v>
      </c>
      <c r="S939" s="136">
        <v>0</v>
      </c>
      <c r="T939" s="137">
        <f>S939*H939</f>
        <v>0</v>
      </c>
      <c r="AR939" s="138" t="s">
        <v>222</v>
      </c>
      <c r="AT939" s="138" t="s">
        <v>151</v>
      </c>
      <c r="AU939" s="138" t="s">
        <v>78</v>
      </c>
      <c r="AY939" s="17" t="s">
        <v>149</v>
      </c>
      <c r="BE939" s="139">
        <f>IF(N939="základní",J939,0)</f>
        <v>0</v>
      </c>
      <c r="BF939" s="139">
        <f>IF(N939="snížená",J939,0)</f>
        <v>0</v>
      </c>
      <c r="BG939" s="139">
        <f>IF(N939="zákl. přenesená",J939,0)</f>
        <v>0</v>
      </c>
      <c r="BH939" s="139">
        <f>IF(N939="sníž. přenesená",J939,0)</f>
        <v>0</v>
      </c>
      <c r="BI939" s="139">
        <f>IF(N939="nulová",J939,0)</f>
        <v>0</v>
      </c>
      <c r="BJ939" s="17" t="s">
        <v>74</v>
      </c>
      <c r="BK939" s="139">
        <f>ROUND(I939*H939,2)</f>
        <v>0</v>
      </c>
      <c r="BL939" s="17" t="s">
        <v>222</v>
      </c>
      <c r="BM939" s="138" t="s">
        <v>1121</v>
      </c>
    </row>
    <row r="940" spans="2:65" s="1" customFormat="1" ht="10.199999999999999">
      <c r="B940" s="32"/>
      <c r="D940" s="140" t="s">
        <v>157</v>
      </c>
      <c r="F940" s="141" t="s">
        <v>1122</v>
      </c>
      <c r="I940" s="142"/>
      <c r="L940" s="32"/>
      <c r="M940" s="143"/>
      <c r="T940" s="53"/>
      <c r="AT940" s="17" t="s">
        <v>157</v>
      </c>
      <c r="AU940" s="17" t="s">
        <v>78</v>
      </c>
    </row>
    <row r="941" spans="2:65" s="12" customFormat="1" ht="10.199999999999999">
      <c r="B941" s="144"/>
      <c r="D941" s="145" t="s">
        <v>159</v>
      </c>
      <c r="E941" s="146" t="s">
        <v>19</v>
      </c>
      <c r="F941" s="147" t="s">
        <v>1123</v>
      </c>
      <c r="H941" s="146" t="s">
        <v>19</v>
      </c>
      <c r="I941" s="148"/>
      <c r="L941" s="144"/>
      <c r="M941" s="149"/>
      <c r="T941" s="150"/>
      <c r="AT941" s="146" t="s">
        <v>159</v>
      </c>
      <c r="AU941" s="146" t="s">
        <v>78</v>
      </c>
      <c r="AV941" s="12" t="s">
        <v>74</v>
      </c>
      <c r="AW941" s="12" t="s">
        <v>31</v>
      </c>
      <c r="AX941" s="12" t="s">
        <v>69</v>
      </c>
      <c r="AY941" s="146" t="s">
        <v>149</v>
      </c>
    </row>
    <row r="942" spans="2:65" s="13" customFormat="1" ht="10.199999999999999">
      <c r="B942" s="151"/>
      <c r="D942" s="145" t="s">
        <v>159</v>
      </c>
      <c r="E942" s="152" t="s">
        <v>19</v>
      </c>
      <c r="F942" s="153" t="s">
        <v>78</v>
      </c>
      <c r="H942" s="154">
        <v>2</v>
      </c>
      <c r="I942" s="155"/>
      <c r="L942" s="151"/>
      <c r="M942" s="156"/>
      <c r="T942" s="157"/>
      <c r="AT942" s="152" t="s">
        <v>159</v>
      </c>
      <c r="AU942" s="152" t="s">
        <v>78</v>
      </c>
      <c r="AV942" s="13" t="s">
        <v>78</v>
      </c>
      <c r="AW942" s="13" t="s">
        <v>31</v>
      </c>
      <c r="AX942" s="13" t="s">
        <v>69</v>
      </c>
      <c r="AY942" s="152" t="s">
        <v>149</v>
      </c>
    </row>
    <row r="943" spans="2:65" s="14" customFormat="1" ht="10.199999999999999">
      <c r="B943" s="158"/>
      <c r="D943" s="145" t="s">
        <v>159</v>
      </c>
      <c r="E943" s="159" t="s">
        <v>19</v>
      </c>
      <c r="F943" s="160" t="s">
        <v>162</v>
      </c>
      <c r="H943" s="161">
        <v>2</v>
      </c>
      <c r="I943" s="162"/>
      <c r="L943" s="158"/>
      <c r="M943" s="163"/>
      <c r="T943" s="164"/>
      <c r="AT943" s="159" t="s">
        <v>159</v>
      </c>
      <c r="AU943" s="159" t="s">
        <v>78</v>
      </c>
      <c r="AV943" s="14" t="s">
        <v>84</v>
      </c>
      <c r="AW943" s="14" t="s">
        <v>31</v>
      </c>
      <c r="AX943" s="14" t="s">
        <v>74</v>
      </c>
      <c r="AY943" s="159" t="s">
        <v>149</v>
      </c>
    </row>
    <row r="944" spans="2:65" s="1" customFormat="1" ht="24.15" customHeight="1">
      <c r="B944" s="32"/>
      <c r="C944" s="165" t="s">
        <v>682</v>
      </c>
      <c r="D944" s="165" t="s">
        <v>318</v>
      </c>
      <c r="E944" s="166" t="s">
        <v>1124</v>
      </c>
      <c r="F944" s="167" t="s">
        <v>1125</v>
      </c>
      <c r="G944" s="168" t="s">
        <v>196</v>
      </c>
      <c r="H944" s="169">
        <v>2</v>
      </c>
      <c r="I944" s="170"/>
      <c r="J944" s="171">
        <f>ROUND(I944*H944,2)</f>
        <v>0</v>
      </c>
      <c r="K944" s="167" t="s">
        <v>155</v>
      </c>
      <c r="L944" s="172"/>
      <c r="M944" s="173" t="s">
        <v>19</v>
      </c>
      <c r="N944" s="174" t="s">
        <v>40</v>
      </c>
      <c r="P944" s="136">
        <f>O944*H944</f>
        <v>0</v>
      </c>
      <c r="Q944" s="136">
        <v>2.0500000000000001E-2</v>
      </c>
      <c r="R944" s="136">
        <f>Q944*H944</f>
        <v>4.1000000000000002E-2</v>
      </c>
      <c r="S944" s="136">
        <v>0</v>
      </c>
      <c r="T944" s="137">
        <f>S944*H944</f>
        <v>0</v>
      </c>
      <c r="AR944" s="138" t="s">
        <v>267</v>
      </c>
      <c r="AT944" s="138" t="s">
        <v>318</v>
      </c>
      <c r="AU944" s="138" t="s">
        <v>78</v>
      </c>
      <c r="AY944" s="17" t="s">
        <v>149</v>
      </c>
      <c r="BE944" s="139">
        <f>IF(N944="základní",J944,0)</f>
        <v>0</v>
      </c>
      <c r="BF944" s="139">
        <f>IF(N944="snížená",J944,0)</f>
        <v>0</v>
      </c>
      <c r="BG944" s="139">
        <f>IF(N944="zákl. přenesená",J944,0)</f>
        <v>0</v>
      </c>
      <c r="BH944" s="139">
        <f>IF(N944="sníž. přenesená",J944,0)</f>
        <v>0</v>
      </c>
      <c r="BI944" s="139">
        <f>IF(N944="nulová",J944,0)</f>
        <v>0</v>
      </c>
      <c r="BJ944" s="17" t="s">
        <v>74</v>
      </c>
      <c r="BK944" s="139">
        <f>ROUND(I944*H944,2)</f>
        <v>0</v>
      </c>
      <c r="BL944" s="17" t="s">
        <v>222</v>
      </c>
      <c r="BM944" s="138" t="s">
        <v>1126</v>
      </c>
    </row>
    <row r="945" spans="2:65" s="12" customFormat="1" ht="20.399999999999999">
      <c r="B945" s="144"/>
      <c r="D945" s="145" t="s">
        <v>159</v>
      </c>
      <c r="E945" s="146" t="s">
        <v>19</v>
      </c>
      <c r="F945" s="147" t="s">
        <v>1110</v>
      </c>
      <c r="H945" s="146" t="s">
        <v>19</v>
      </c>
      <c r="I945" s="148"/>
      <c r="L945" s="144"/>
      <c r="M945" s="149"/>
      <c r="T945" s="150"/>
      <c r="AT945" s="146" t="s">
        <v>159</v>
      </c>
      <c r="AU945" s="146" t="s">
        <v>78</v>
      </c>
      <c r="AV945" s="12" t="s">
        <v>74</v>
      </c>
      <c r="AW945" s="12" t="s">
        <v>31</v>
      </c>
      <c r="AX945" s="12" t="s">
        <v>69</v>
      </c>
      <c r="AY945" s="146" t="s">
        <v>149</v>
      </c>
    </row>
    <row r="946" spans="2:65" s="13" customFormat="1" ht="10.199999999999999">
      <c r="B946" s="151"/>
      <c r="D946" s="145" t="s">
        <v>159</v>
      </c>
      <c r="E946" s="152" t="s">
        <v>19</v>
      </c>
      <c r="F946" s="153" t="s">
        <v>78</v>
      </c>
      <c r="H946" s="154">
        <v>2</v>
      </c>
      <c r="I946" s="155"/>
      <c r="L946" s="151"/>
      <c r="M946" s="156"/>
      <c r="T946" s="157"/>
      <c r="AT946" s="152" t="s">
        <v>159</v>
      </c>
      <c r="AU946" s="152" t="s">
        <v>78</v>
      </c>
      <c r="AV946" s="13" t="s">
        <v>78</v>
      </c>
      <c r="AW946" s="13" t="s">
        <v>31</v>
      </c>
      <c r="AX946" s="13" t="s">
        <v>69</v>
      </c>
      <c r="AY946" s="152" t="s">
        <v>149</v>
      </c>
    </row>
    <row r="947" spans="2:65" s="14" customFormat="1" ht="10.199999999999999">
      <c r="B947" s="158"/>
      <c r="D947" s="145" t="s">
        <v>159</v>
      </c>
      <c r="E947" s="159" t="s">
        <v>19</v>
      </c>
      <c r="F947" s="160" t="s">
        <v>162</v>
      </c>
      <c r="H947" s="161">
        <v>2</v>
      </c>
      <c r="I947" s="162"/>
      <c r="L947" s="158"/>
      <c r="M947" s="163"/>
      <c r="T947" s="164"/>
      <c r="AT947" s="159" t="s">
        <v>159</v>
      </c>
      <c r="AU947" s="159" t="s">
        <v>78</v>
      </c>
      <c r="AV947" s="14" t="s">
        <v>84</v>
      </c>
      <c r="AW947" s="14" t="s">
        <v>31</v>
      </c>
      <c r="AX947" s="14" t="s">
        <v>74</v>
      </c>
      <c r="AY947" s="159" t="s">
        <v>149</v>
      </c>
    </row>
    <row r="948" spans="2:65" s="1" customFormat="1" ht="37.799999999999997" customHeight="1">
      <c r="B948" s="32"/>
      <c r="C948" s="127" t="s">
        <v>1127</v>
      </c>
      <c r="D948" s="127" t="s">
        <v>151</v>
      </c>
      <c r="E948" s="128" t="s">
        <v>1128</v>
      </c>
      <c r="F948" s="129" t="s">
        <v>1129</v>
      </c>
      <c r="G948" s="130" t="s">
        <v>196</v>
      </c>
      <c r="H948" s="131">
        <v>2</v>
      </c>
      <c r="I948" s="132"/>
      <c r="J948" s="133">
        <f>ROUND(I948*H948,2)</f>
        <v>0</v>
      </c>
      <c r="K948" s="129" t="s">
        <v>155</v>
      </c>
      <c r="L948" s="32"/>
      <c r="M948" s="134" t="s">
        <v>19</v>
      </c>
      <c r="N948" s="135" t="s">
        <v>40</v>
      </c>
      <c r="P948" s="136">
        <f>O948*H948</f>
        <v>0</v>
      </c>
      <c r="Q948" s="136">
        <v>0</v>
      </c>
      <c r="R948" s="136">
        <f>Q948*H948</f>
        <v>0</v>
      </c>
      <c r="S948" s="136">
        <v>0</v>
      </c>
      <c r="T948" s="137">
        <f>S948*H948</f>
        <v>0</v>
      </c>
      <c r="AR948" s="138" t="s">
        <v>222</v>
      </c>
      <c r="AT948" s="138" t="s">
        <v>151</v>
      </c>
      <c r="AU948" s="138" t="s">
        <v>78</v>
      </c>
      <c r="AY948" s="17" t="s">
        <v>149</v>
      </c>
      <c r="BE948" s="139">
        <f>IF(N948="základní",J948,0)</f>
        <v>0</v>
      </c>
      <c r="BF948" s="139">
        <f>IF(N948="snížená",J948,0)</f>
        <v>0</v>
      </c>
      <c r="BG948" s="139">
        <f>IF(N948="zákl. přenesená",J948,0)</f>
        <v>0</v>
      </c>
      <c r="BH948" s="139">
        <f>IF(N948="sníž. přenesená",J948,0)</f>
        <v>0</v>
      </c>
      <c r="BI948" s="139">
        <f>IF(N948="nulová",J948,0)</f>
        <v>0</v>
      </c>
      <c r="BJ948" s="17" t="s">
        <v>74</v>
      </c>
      <c r="BK948" s="139">
        <f>ROUND(I948*H948,2)</f>
        <v>0</v>
      </c>
      <c r="BL948" s="17" t="s">
        <v>222</v>
      </c>
      <c r="BM948" s="138" t="s">
        <v>1130</v>
      </c>
    </row>
    <row r="949" spans="2:65" s="1" customFormat="1" ht="10.199999999999999">
      <c r="B949" s="32"/>
      <c r="D949" s="140" t="s">
        <v>157</v>
      </c>
      <c r="F949" s="141" t="s">
        <v>1131</v>
      </c>
      <c r="I949" s="142"/>
      <c r="L949" s="32"/>
      <c r="M949" s="143"/>
      <c r="T949" s="53"/>
      <c r="AT949" s="17" t="s">
        <v>157</v>
      </c>
      <c r="AU949" s="17" t="s">
        <v>78</v>
      </c>
    </row>
    <row r="950" spans="2:65" s="12" customFormat="1" ht="10.199999999999999">
      <c r="B950" s="144"/>
      <c r="D950" s="145" t="s">
        <v>159</v>
      </c>
      <c r="E950" s="146" t="s">
        <v>19</v>
      </c>
      <c r="F950" s="147" t="s">
        <v>1132</v>
      </c>
      <c r="H950" s="146" t="s">
        <v>19</v>
      </c>
      <c r="I950" s="148"/>
      <c r="L950" s="144"/>
      <c r="M950" s="149"/>
      <c r="T950" s="150"/>
      <c r="AT950" s="146" t="s">
        <v>159</v>
      </c>
      <c r="AU950" s="146" t="s">
        <v>78</v>
      </c>
      <c r="AV950" s="12" t="s">
        <v>74</v>
      </c>
      <c r="AW950" s="12" t="s">
        <v>31</v>
      </c>
      <c r="AX950" s="12" t="s">
        <v>69</v>
      </c>
      <c r="AY950" s="146" t="s">
        <v>149</v>
      </c>
    </row>
    <row r="951" spans="2:65" s="13" customFormat="1" ht="10.199999999999999">
      <c r="B951" s="151"/>
      <c r="D951" s="145" t="s">
        <v>159</v>
      </c>
      <c r="E951" s="152" t="s">
        <v>19</v>
      </c>
      <c r="F951" s="153" t="s">
        <v>78</v>
      </c>
      <c r="H951" s="154">
        <v>2</v>
      </c>
      <c r="I951" s="155"/>
      <c r="L951" s="151"/>
      <c r="M951" s="156"/>
      <c r="T951" s="157"/>
      <c r="AT951" s="152" t="s">
        <v>159</v>
      </c>
      <c r="AU951" s="152" t="s">
        <v>78</v>
      </c>
      <c r="AV951" s="13" t="s">
        <v>78</v>
      </c>
      <c r="AW951" s="13" t="s">
        <v>31</v>
      </c>
      <c r="AX951" s="13" t="s">
        <v>69</v>
      </c>
      <c r="AY951" s="152" t="s">
        <v>149</v>
      </c>
    </row>
    <row r="952" spans="2:65" s="14" customFormat="1" ht="10.199999999999999">
      <c r="B952" s="158"/>
      <c r="D952" s="145" t="s">
        <v>159</v>
      </c>
      <c r="E952" s="159" t="s">
        <v>19</v>
      </c>
      <c r="F952" s="160" t="s">
        <v>162</v>
      </c>
      <c r="H952" s="161">
        <v>2</v>
      </c>
      <c r="I952" s="162"/>
      <c r="L952" s="158"/>
      <c r="M952" s="163"/>
      <c r="T952" s="164"/>
      <c r="AT952" s="159" t="s">
        <v>159</v>
      </c>
      <c r="AU952" s="159" t="s">
        <v>78</v>
      </c>
      <c r="AV952" s="14" t="s">
        <v>84</v>
      </c>
      <c r="AW952" s="14" t="s">
        <v>31</v>
      </c>
      <c r="AX952" s="14" t="s">
        <v>74</v>
      </c>
      <c r="AY952" s="159" t="s">
        <v>149</v>
      </c>
    </row>
    <row r="953" spans="2:65" s="1" customFormat="1" ht="37.799999999999997" customHeight="1">
      <c r="B953" s="32"/>
      <c r="C953" s="127" t="s">
        <v>686</v>
      </c>
      <c r="D953" s="127" t="s">
        <v>151</v>
      </c>
      <c r="E953" s="128" t="s">
        <v>1133</v>
      </c>
      <c r="F953" s="129" t="s">
        <v>1134</v>
      </c>
      <c r="G953" s="130" t="s">
        <v>196</v>
      </c>
      <c r="H953" s="131">
        <v>1</v>
      </c>
      <c r="I953" s="132"/>
      <c r="J953" s="133">
        <f>ROUND(I953*H953,2)</f>
        <v>0</v>
      </c>
      <c r="K953" s="129" t="s">
        <v>155</v>
      </c>
      <c r="L953" s="32"/>
      <c r="M953" s="134" t="s">
        <v>19</v>
      </c>
      <c r="N953" s="135" t="s">
        <v>40</v>
      </c>
      <c r="P953" s="136">
        <f>O953*H953</f>
        <v>0</v>
      </c>
      <c r="Q953" s="136">
        <v>0</v>
      </c>
      <c r="R953" s="136">
        <f>Q953*H953</f>
        <v>0</v>
      </c>
      <c r="S953" s="136">
        <v>0</v>
      </c>
      <c r="T953" s="137">
        <f>S953*H953</f>
        <v>0</v>
      </c>
      <c r="AR953" s="138" t="s">
        <v>222</v>
      </c>
      <c r="AT953" s="138" t="s">
        <v>151</v>
      </c>
      <c r="AU953" s="138" t="s">
        <v>78</v>
      </c>
      <c r="AY953" s="17" t="s">
        <v>149</v>
      </c>
      <c r="BE953" s="139">
        <f>IF(N953="základní",J953,0)</f>
        <v>0</v>
      </c>
      <c r="BF953" s="139">
        <f>IF(N953="snížená",J953,0)</f>
        <v>0</v>
      </c>
      <c r="BG953" s="139">
        <f>IF(N953="zákl. přenesená",J953,0)</f>
        <v>0</v>
      </c>
      <c r="BH953" s="139">
        <f>IF(N953="sníž. přenesená",J953,0)</f>
        <v>0</v>
      </c>
      <c r="BI953" s="139">
        <f>IF(N953="nulová",J953,0)</f>
        <v>0</v>
      </c>
      <c r="BJ953" s="17" t="s">
        <v>74</v>
      </c>
      <c r="BK953" s="139">
        <f>ROUND(I953*H953,2)</f>
        <v>0</v>
      </c>
      <c r="BL953" s="17" t="s">
        <v>222</v>
      </c>
      <c r="BM953" s="138" t="s">
        <v>1135</v>
      </c>
    </row>
    <row r="954" spans="2:65" s="1" customFormat="1" ht="10.199999999999999">
      <c r="B954" s="32"/>
      <c r="D954" s="140" t="s">
        <v>157</v>
      </c>
      <c r="F954" s="141" t="s">
        <v>1136</v>
      </c>
      <c r="I954" s="142"/>
      <c r="L954" s="32"/>
      <c r="M954" s="143"/>
      <c r="T954" s="53"/>
      <c r="AT954" s="17" t="s">
        <v>157</v>
      </c>
      <c r="AU954" s="17" t="s">
        <v>78</v>
      </c>
    </row>
    <row r="955" spans="2:65" s="12" customFormat="1" ht="10.199999999999999">
      <c r="B955" s="144"/>
      <c r="D955" s="145" t="s">
        <v>159</v>
      </c>
      <c r="E955" s="146" t="s">
        <v>19</v>
      </c>
      <c r="F955" s="147" t="s">
        <v>1132</v>
      </c>
      <c r="H955" s="146" t="s">
        <v>19</v>
      </c>
      <c r="I955" s="148"/>
      <c r="L955" s="144"/>
      <c r="M955" s="149"/>
      <c r="T955" s="150"/>
      <c r="AT955" s="146" t="s">
        <v>159</v>
      </c>
      <c r="AU955" s="146" t="s">
        <v>78</v>
      </c>
      <c r="AV955" s="12" t="s">
        <v>74</v>
      </c>
      <c r="AW955" s="12" t="s">
        <v>31</v>
      </c>
      <c r="AX955" s="12" t="s">
        <v>69</v>
      </c>
      <c r="AY955" s="146" t="s">
        <v>149</v>
      </c>
    </row>
    <row r="956" spans="2:65" s="13" customFormat="1" ht="10.199999999999999">
      <c r="B956" s="151"/>
      <c r="D956" s="145" t="s">
        <v>159</v>
      </c>
      <c r="E956" s="152" t="s">
        <v>19</v>
      </c>
      <c r="F956" s="153" t="s">
        <v>1137</v>
      </c>
      <c r="H956" s="154">
        <v>1</v>
      </c>
      <c r="I956" s="155"/>
      <c r="L956" s="151"/>
      <c r="M956" s="156"/>
      <c r="T956" s="157"/>
      <c r="AT956" s="152" t="s">
        <v>159</v>
      </c>
      <c r="AU956" s="152" t="s">
        <v>78</v>
      </c>
      <c r="AV956" s="13" t="s">
        <v>78</v>
      </c>
      <c r="AW956" s="13" t="s">
        <v>31</v>
      </c>
      <c r="AX956" s="13" t="s">
        <v>69</v>
      </c>
      <c r="AY956" s="152" t="s">
        <v>149</v>
      </c>
    </row>
    <row r="957" spans="2:65" s="14" customFormat="1" ht="10.199999999999999">
      <c r="B957" s="158"/>
      <c r="D957" s="145" t="s">
        <v>159</v>
      </c>
      <c r="E957" s="159" t="s">
        <v>19</v>
      </c>
      <c r="F957" s="160" t="s">
        <v>162</v>
      </c>
      <c r="H957" s="161">
        <v>1</v>
      </c>
      <c r="I957" s="162"/>
      <c r="L957" s="158"/>
      <c r="M957" s="163"/>
      <c r="T957" s="164"/>
      <c r="AT957" s="159" t="s">
        <v>159</v>
      </c>
      <c r="AU957" s="159" t="s">
        <v>78</v>
      </c>
      <c r="AV957" s="14" t="s">
        <v>84</v>
      </c>
      <c r="AW957" s="14" t="s">
        <v>31</v>
      </c>
      <c r="AX957" s="14" t="s">
        <v>74</v>
      </c>
      <c r="AY957" s="159" t="s">
        <v>149</v>
      </c>
    </row>
    <row r="958" spans="2:65" s="1" customFormat="1" ht="33" customHeight="1">
      <c r="B958" s="32"/>
      <c r="C958" s="165" t="s">
        <v>1138</v>
      </c>
      <c r="D958" s="165" t="s">
        <v>318</v>
      </c>
      <c r="E958" s="166" t="s">
        <v>1139</v>
      </c>
      <c r="F958" s="167" t="s">
        <v>1140</v>
      </c>
      <c r="G958" s="168" t="s">
        <v>196</v>
      </c>
      <c r="H958" s="169">
        <v>3</v>
      </c>
      <c r="I958" s="170"/>
      <c r="J958" s="171">
        <f>ROUND(I958*H958,2)</f>
        <v>0</v>
      </c>
      <c r="K958" s="167" t="s">
        <v>155</v>
      </c>
      <c r="L958" s="172"/>
      <c r="M958" s="173" t="s">
        <v>19</v>
      </c>
      <c r="N958" s="174" t="s">
        <v>40</v>
      </c>
      <c r="P958" s="136">
        <f>O958*H958</f>
        <v>0</v>
      </c>
      <c r="Q958" s="136">
        <v>2.1600000000000001E-2</v>
      </c>
      <c r="R958" s="136">
        <f>Q958*H958</f>
        <v>6.4799999999999996E-2</v>
      </c>
      <c r="S958" s="136">
        <v>0</v>
      </c>
      <c r="T958" s="137">
        <f>S958*H958</f>
        <v>0</v>
      </c>
      <c r="AR958" s="138" t="s">
        <v>267</v>
      </c>
      <c r="AT958" s="138" t="s">
        <v>318</v>
      </c>
      <c r="AU958" s="138" t="s">
        <v>78</v>
      </c>
      <c r="AY958" s="17" t="s">
        <v>149</v>
      </c>
      <c r="BE958" s="139">
        <f>IF(N958="základní",J958,0)</f>
        <v>0</v>
      </c>
      <c r="BF958" s="139">
        <f>IF(N958="snížená",J958,0)</f>
        <v>0</v>
      </c>
      <c r="BG958" s="139">
        <f>IF(N958="zákl. přenesená",J958,0)</f>
        <v>0</v>
      </c>
      <c r="BH958" s="139">
        <f>IF(N958="sníž. přenesená",J958,0)</f>
        <v>0</v>
      </c>
      <c r="BI958" s="139">
        <f>IF(N958="nulová",J958,0)</f>
        <v>0</v>
      </c>
      <c r="BJ958" s="17" t="s">
        <v>74</v>
      </c>
      <c r="BK958" s="139">
        <f>ROUND(I958*H958,2)</f>
        <v>0</v>
      </c>
      <c r="BL958" s="17" t="s">
        <v>222</v>
      </c>
      <c r="BM958" s="138" t="s">
        <v>1141</v>
      </c>
    </row>
    <row r="959" spans="2:65" s="12" customFormat="1" ht="10.199999999999999">
      <c r="B959" s="144"/>
      <c r="D959" s="145" t="s">
        <v>159</v>
      </c>
      <c r="E959" s="146" t="s">
        <v>19</v>
      </c>
      <c r="F959" s="147" t="s">
        <v>1142</v>
      </c>
      <c r="H959" s="146" t="s">
        <v>19</v>
      </c>
      <c r="I959" s="148"/>
      <c r="L959" s="144"/>
      <c r="M959" s="149"/>
      <c r="T959" s="150"/>
      <c r="AT959" s="146" t="s">
        <v>159</v>
      </c>
      <c r="AU959" s="146" t="s">
        <v>78</v>
      </c>
      <c r="AV959" s="12" t="s">
        <v>74</v>
      </c>
      <c r="AW959" s="12" t="s">
        <v>31</v>
      </c>
      <c r="AX959" s="12" t="s">
        <v>69</v>
      </c>
      <c r="AY959" s="146" t="s">
        <v>149</v>
      </c>
    </row>
    <row r="960" spans="2:65" s="13" customFormat="1" ht="10.199999999999999">
      <c r="B960" s="151"/>
      <c r="D960" s="145" t="s">
        <v>159</v>
      </c>
      <c r="E960" s="152" t="s">
        <v>19</v>
      </c>
      <c r="F960" s="153" t="s">
        <v>81</v>
      </c>
      <c r="H960" s="154">
        <v>3</v>
      </c>
      <c r="I960" s="155"/>
      <c r="L960" s="151"/>
      <c r="M960" s="156"/>
      <c r="T960" s="157"/>
      <c r="AT960" s="152" t="s">
        <v>159</v>
      </c>
      <c r="AU960" s="152" t="s">
        <v>78</v>
      </c>
      <c r="AV960" s="13" t="s">
        <v>78</v>
      </c>
      <c r="AW960" s="13" t="s">
        <v>31</v>
      </c>
      <c r="AX960" s="13" t="s">
        <v>69</v>
      </c>
      <c r="AY960" s="152" t="s">
        <v>149</v>
      </c>
    </row>
    <row r="961" spans="2:65" s="14" customFormat="1" ht="10.199999999999999">
      <c r="B961" s="158"/>
      <c r="D961" s="145" t="s">
        <v>159</v>
      </c>
      <c r="E961" s="159" t="s">
        <v>19</v>
      </c>
      <c r="F961" s="160" t="s">
        <v>162</v>
      </c>
      <c r="H961" s="161">
        <v>3</v>
      </c>
      <c r="I961" s="162"/>
      <c r="L961" s="158"/>
      <c r="M961" s="163"/>
      <c r="T961" s="164"/>
      <c r="AT961" s="159" t="s">
        <v>159</v>
      </c>
      <c r="AU961" s="159" t="s">
        <v>78</v>
      </c>
      <c r="AV961" s="14" t="s">
        <v>84</v>
      </c>
      <c r="AW961" s="14" t="s">
        <v>31</v>
      </c>
      <c r="AX961" s="14" t="s">
        <v>74</v>
      </c>
      <c r="AY961" s="159" t="s">
        <v>149</v>
      </c>
    </row>
    <row r="962" spans="2:65" s="1" customFormat="1" ht="33" customHeight="1">
      <c r="B962" s="32"/>
      <c r="C962" s="127" t="s">
        <v>693</v>
      </c>
      <c r="D962" s="127" t="s">
        <v>151</v>
      </c>
      <c r="E962" s="128" t="s">
        <v>1143</v>
      </c>
      <c r="F962" s="129" t="s">
        <v>1144</v>
      </c>
      <c r="G962" s="130" t="s">
        <v>196</v>
      </c>
      <c r="H962" s="131">
        <v>1</v>
      </c>
      <c r="I962" s="132"/>
      <c r="J962" s="133">
        <f>ROUND(I962*H962,2)</f>
        <v>0</v>
      </c>
      <c r="K962" s="129" t="s">
        <v>155</v>
      </c>
      <c r="L962" s="32"/>
      <c r="M962" s="134" t="s">
        <v>19</v>
      </c>
      <c r="N962" s="135" t="s">
        <v>40</v>
      </c>
      <c r="P962" s="136">
        <f>O962*H962</f>
        <v>0</v>
      </c>
      <c r="Q962" s="136">
        <v>8.5999999999999998E-4</v>
      </c>
      <c r="R962" s="136">
        <f>Q962*H962</f>
        <v>8.5999999999999998E-4</v>
      </c>
      <c r="S962" s="136">
        <v>0</v>
      </c>
      <c r="T962" s="137">
        <f>S962*H962</f>
        <v>0</v>
      </c>
      <c r="AR962" s="138" t="s">
        <v>222</v>
      </c>
      <c r="AT962" s="138" t="s">
        <v>151</v>
      </c>
      <c r="AU962" s="138" t="s">
        <v>78</v>
      </c>
      <c r="AY962" s="17" t="s">
        <v>149</v>
      </c>
      <c r="BE962" s="139">
        <f>IF(N962="základní",J962,0)</f>
        <v>0</v>
      </c>
      <c r="BF962" s="139">
        <f>IF(N962="snížená",J962,0)</f>
        <v>0</v>
      </c>
      <c r="BG962" s="139">
        <f>IF(N962="zákl. přenesená",J962,0)</f>
        <v>0</v>
      </c>
      <c r="BH962" s="139">
        <f>IF(N962="sníž. přenesená",J962,0)</f>
        <v>0</v>
      </c>
      <c r="BI962" s="139">
        <f>IF(N962="nulová",J962,0)</f>
        <v>0</v>
      </c>
      <c r="BJ962" s="17" t="s">
        <v>74</v>
      </c>
      <c r="BK962" s="139">
        <f>ROUND(I962*H962,2)</f>
        <v>0</v>
      </c>
      <c r="BL962" s="17" t="s">
        <v>222</v>
      </c>
      <c r="BM962" s="138" t="s">
        <v>1145</v>
      </c>
    </row>
    <row r="963" spans="2:65" s="1" customFormat="1" ht="10.199999999999999">
      <c r="B963" s="32"/>
      <c r="D963" s="140" t="s">
        <v>157</v>
      </c>
      <c r="F963" s="141" t="s">
        <v>1146</v>
      </c>
      <c r="I963" s="142"/>
      <c r="L963" s="32"/>
      <c r="M963" s="143"/>
      <c r="T963" s="53"/>
      <c r="AT963" s="17" t="s">
        <v>157</v>
      </c>
      <c r="AU963" s="17" t="s">
        <v>78</v>
      </c>
    </row>
    <row r="964" spans="2:65" s="12" customFormat="1" ht="10.199999999999999">
      <c r="B964" s="144"/>
      <c r="D964" s="145" t="s">
        <v>159</v>
      </c>
      <c r="E964" s="146" t="s">
        <v>19</v>
      </c>
      <c r="F964" s="147" t="s">
        <v>1147</v>
      </c>
      <c r="H964" s="146" t="s">
        <v>19</v>
      </c>
      <c r="I964" s="148"/>
      <c r="L964" s="144"/>
      <c r="M964" s="149"/>
      <c r="T964" s="150"/>
      <c r="AT964" s="146" t="s">
        <v>159</v>
      </c>
      <c r="AU964" s="146" t="s">
        <v>78</v>
      </c>
      <c r="AV964" s="12" t="s">
        <v>74</v>
      </c>
      <c r="AW964" s="12" t="s">
        <v>31</v>
      </c>
      <c r="AX964" s="12" t="s">
        <v>69</v>
      </c>
      <c r="AY964" s="146" t="s">
        <v>149</v>
      </c>
    </row>
    <row r="965" spans="2:65" s="13" customFormat="1" ht="10.199999999999999">
      <c r="B965" s="151"/>
      <c r="D965" s="145" t="s">
        <v>159</v>
      </c>
      <c r="E965" s="152" t="s">
        <v>19</v>
      </c>
      <c r="F965" s="153" t="s">
        <v>74</v>
      </c>
      <c r="H965" s="154">
        <v>1</v>
      </c>
      <c r="I965" s="155"/>
      <c r="L965" s="151"/>
      <c r="M965" s="156"/>
      <c r="T965" s="157"/>
      <c r="AT965" s="152" t="s">
        <v>159</v>
      </c>
      <c r="AU965" s="152" t="s">
        <v>78</v>
      </c>
      <c r="AV965" s="13" t="s">
        <v>78</v>
      </c>
      <c r="AW965" s="13" t="s">
        <v>31</v>
      </c>
      <c r="AX965" s="13" t="s">
        <v>69</v>
      </c>
      <c r="AY965" s="152" t="s">
        <v>149</v>
      </c>
    </row>
    <row r="966" spans="2:65" s="14" customFormat="1" ht="10.199999999999999">
      <c r="B966" s="158"/>
      <c r="D966" s="145" t="s">
        <v>159</v>
      </c>
      <c r="E966" s="159" t="s">
        <v>19</v>
      </c>
      <c r="F966" s="160" t="s">
        <v>162</v>
      </c>
      <c r="H966" s="161">
        <v>1</v>
      </c>
      <c r="I966" s="162"/>
      <c r="L966" s="158"/>
      <c r="M966" s="163"/>
      <c r="T966" s="164"/>
      <c r="AT966" s="159" t="s">
        <v>159</v>
      </c>
      <c r="AU966" s="159" t="s">
        <v>78</v>
      </c>
      <c r="AV966" s="14" t="s">
        <v>84</v>
      </c>
      <c r="AW966" s="14" t="s">
        <v>31</v>
      </c>
      <c r="AX966" s="14" t="s">
        <v>74</v>
      </c>
      <c r="AY966" s="159" t="s">
        <v>149</v>
      </c>
    </row>
    <row r="967" spans="2:65" s="1" customFormat="1" ht="37.799999999999997" customHeight="1">
      <c r="B967" s="32"/>
      <c r="C967" s="165" t="s">
        <v>1148</v>
      </c>
      <c r="D967" s="165" t="s">
        <v>318</v>
      </c>
      <c r="E967" s="166" t="s">
        <v>1149</v>
      </c>
      <c r="F967" s="167" t="s">
        <v>1150</v>
      </c>
      <c r="G967" s="168" t="s">
        <v>190</v>
      </c>
      <c r="H967" s="169">
        <v>2.97</v>
      </c>
      <c r="I967" s="170"/>
      <c r="J967" s="171">
        <f>ROUND(I967*H967,2)</f>
        <v>0</v>
      </c>
      <c r="K967" s="167" t="s">
        <v>155</v>
      </c>
      <c r="L967" s="172"/>
      <c r="M967" s="173" t="s">
        <v>19</v>
      </c>
      <c r="N967" s="174" t="s">
        <v>40</v>
      </c>
      <c r="P967" s="136">
        <f>O967*H967</f>
        <v>0</v>
      </c>
      <c r="Q967" s="136">
        <v>4.8059999999999999E-2</v>
      </c>
      <c r="R967" s="136">
        <f>Q967*H967</f>
        <v>0.14273820000000001</v>
      </c>
      <c r="S967" s="136">
        <v>0</v>
      </c>
      <c r="T967" s="137">
        <f>S967*H967</f>
        <v>0</v>
      </c>
      <c r="AR967" s="138" t="s">
        <v>267</v>
      </c>
      <c r="AT967" s="138" t="s">
        <v>318</v>
      </c>
      <c r="AU967" s="138" t="s">
        <v>78</v>
      </c>
      <c r="AY967" s="17" t="s">
        <v>149</v>
      </c>
      <c r="BE967" s="139">
        <f>IF(N967="základní",J967,0)</f>
        <v>0</v>
      </c>
      <c r="BF967" s="139">
        <f>IF(N967="snížená",J967,0)</f>
        <v>0</v>
      </c>
      <c r="BG967" s="139">
        <f>IF(N967="zákl. přenesená",J967,0)</f>
        <v>0</v>
      </c>
      <c r="BH967" s="139">
        <f>IF(N967="sníž. přenesená",J967,0)</f>
        <v>0</v>
      </c>
      <c r="BI967" s="139">
        <f>IF(N967="nulová",J967,0)</f>
        <v>0</v>
      </c>
      <c r="BJ967" s="17" t="s">
        <v>74</v>
      </c>
      <c r="BK967" s="139">
        <f>ROUND(I967*H967,2)</f>
        <v>0</v>
      </c>
      <c r="BL967" s="17" t="s">
        <v>222</v>
      </c>
      <c r="BM967" s="138" t="s">
        <v>1151</v>
      </c>
    </row>
    <row r="968" spans="2:65" s="12" customFormat="1" ht="10.199999999999999">
      <c r="B968" s="144"/>
      <c r="D968" s="145" t="s">
        <v>159</v>
      </c>
      <c r="E968" s="146" t="s">
        <v>19</v>
      </c>
      <c r="F968" s="147" t="s">
        <v>1152</v>
      </c>
      <c r="H968" s="146" t="s">
        <v>19</v>
      </c>
      <c r="I968" s="148"/>
      <c r="L968" s="144"/>
      <c r="M968" s="149"/>
      <c r="T968" s="150"/>
      <c r="AT968" s="146" t="s">
        <v>159</v>
      </c>
      <c r="AU968" s="146" t="s">
        <v>78</v>
      </c>
      <c r="AV968" s="12" t="s">
        <v>74</v>
      </c>
      <c r="AW968" s="12" t="s">
        <v>31</v>
      </c>
      <c r="AX968" s="12" t="s">
        <v>69</v>
      </c>
      <c r="AY968" s="146" t="s">
        <v>149</v>
      </c>
    </row>
    <row r="969" spans="2:65" s="13" customFormat="1" ht="10.199999999999999">
      <c r="B969" s="151"/>
      <c r="D969" s="145" t="s">
        <v>159</v>
      </c>
      <c r="E969" s="152" t="s">
        <v>19</v>
      </c>
      <c r="F969" s="153" t="s">
        <v>1153</v>
      </c>
      <c r="H969" s="154">
        <v>2.97</v>
      </c>
      <c r="I969" s="155"/>
      <c r="L969" s="151"/>
      <c r="M969" s="156"/>
      <c r="T969" s="157"/>
      <c r="AT969" s="152" t="s">
        <v>159</v>
      </c>
      <c r="AU969" s="152" t="s">
        <v>78</v>
      </c>
      <c r="AV969" s="13" t="s">
        <v>78</v>
      </c>
      <c r="AW969" s="13" t="s">
        <v>31</v>
      </c>
      <c r="AX969" s="13" t="s">
        <v>69</v>
      </c>
      <c r="AY969" s="152" t="s">
        <v>149</v>
      </c>
    </row>
    <row r="970" spans="2:65" s="14" customFormat="1" ht="10.199999999999999">
      <c r="B970" s="158"/>
      <c r="D970" s="145" t="s">
        <v>159</v>
      </c>
      <c r="E970" s="159" t="s">
        <v>19</v>
      </c>
      <c r="F970" s="160" t="s">
        <v>162</v>
      </c>
      <c r="H970" s="161">
        <v>2.97</v>
      </c>
      <c r="I970" s="162"/>
      <c r="L970" s="158"/>
      <c r="M970" s="163"/>
      <c r="T970" s="164"/>
      <c r="AT970" s="159" t="s">
        <v>159</v>
      </c>
      <c r="AU970" s="159" t="s">
        <v>78</v>
      </c>
      <c r="AV970" s="14" t="s">
        <v>84</v>
      </c>
      <c r="AW970" s="14" t="s">
        <v>31</v>
      </c>
      <c r="AX970" s="14" t="s">
        <v>74</v>
      </c>
      <c r="AY970" s="159" t="s">
        <v>149</v>
      </c>
    </row>
    <row r="971" spans="2:65" s="1" customFormat="1" ht="24.15" customHeight="1">
      <c r="B971" s="32"/>
      <c r="C971" s="127" t="s">
        <v>698</v>
      </c>
      <c r="D971" s="127" t="s">
        <v>151</v>
      </c>
      <c r="E971" s="128" t="s">
        <v>1154</v>
      </c>
      <c r="F971" s="129" t="s">
        <v>1155</v>
      </c>
      <c r="G971" s="130" t="s">
        <v>196</v>
      </c>
      <c r="H971" s="131">
        <v>3</v>
      </c>
      <c r="I971" s="132"/>
      <c r="J971" s="133">
        <f>ROUND(I971*H971,2)</f>
        <v>0</v>
      </c>
      <c r="K971" s="129" t="s">
        <v>155</v>
      </c>
      <c r="L971" s="32"/>
      <c r="M971" s="134" t="s">
        <v>19</v>
      </c>
      <c r="N971" s="135" t="s">
        <v>40</v>
      </c>
      <c r="P971" s="136">
        <f>O971*H971</f>
        <v>0</v>
      </c>
      <c r="Q971" s="136">
        <v>0</v>
      </c>
      <c r="R971" s="136">
        <f>Q971*H971</f>
        <v>0</v>
      </c>
      <c r="S971" s="136">
        <v>0</v>
      </c>
      <c r="T971" s="137">
        <f>S971*H971</f>
        <v>0</v>
      </c>
      <c r="AR971" s="138" t="s">
        <v>222</v>
      </c>
      <c r="AT971" s="138" t="s">
        <v>151</v>
      </c>
      <c r="AU971" s="138" t="s">
        <v>78</v>
      </c>
      <c r="AY971" s="17" t="s">
        <v>149</v>
      </c>
      <c r="BE971" s="139">
        <f>IF(N971="základní",J971,0)</f>
        <v>0</v>
      </c>
      <c r="BF971" s="139">
        <f>IF(N971="snížená",J971,0)</f>
        <v>0</v>
      </c>
      <c r="BG971" s="139">
        <f>IF(N971="zákl. přenesená",J971,0)</f>
        <v>0</v>
      </c>
      <c r="BH971" s="139">
        <f>IF(N971="sníž. přenesená",J971,0)</f>
        <v>0</v>
      </c>
      <c r="BI971" s="139">
        <f>IF(N971="nulová",J971,0)</f>
        <v>0</v>
      </c>
      <c r="BJ971" s="17" t="s">
        <v>74</v>
      </c>
      <c r="BK971" s="139">
        <f>ROUND(I971*H971,2)</f>
        <v>0</v>
      </c>
      <c r="BL971" s="17" t="s">
        <v>222</v>
      </c>
      <c r="BM971" s="138" t="s">
        <v>1156</v>
      </c>
    </row>
    <row r="972" spans="2:65" s="1" customFormat="1" ht="10.199999999999999">
      <c r="B972" s="32"/>
      <c r="D972" s="140" t="s">
        <v>157</v>
      </c>
      <c r="F972" s="141" t="s">
        <v>1157</v>
      </c>
      <c r="I972" s="142"/>
      <c r="L972" s="32"/>
      <c r="M972" s="143"/>
      <c r="T972" s="53"/>
      <c r="AT972" s="17" t="s">
        <v>157</v>
      </c>
      <c r="AU972" s="17" t="s">
        <v>78</v>
      </c>
    </row>
    <row r="973" spans="2:65" s="1" customFormat="1" ht="16.5" customHeight="1">
      <c r="B973" s="32"/>
      <c r="C973" s="165" t="s">
        <v>1158</v>
      </c>
      <c r="D973" s="165" t="s">
        <v>318</v>
      </c>
      <c r="E973" s="166" t="s">
        <v>1159</v>
      </c>
      <c r="F973" s="167" t="s">
        <v>1160</v>
      </c>
      <c r="G973" s="168" t="s">
        <v>196</v>
      </c>
      <c r="H973" s="169">
        <v>3</v>
      </c>
      <c r="I973" s="170"/>
      <c r="J973" s="171">
        <f>ROUND(I973*H973,2)</f>
        <v>0</v>
      </c>
      <c r="K973" s="167" t="s">
        <v>155</v>
      </c>
      <c r="L973" s="172"/>
      <c r="M973" s="173" t="s">
        <v>19</v>
      </c>
      <c r="N973" s="174" t="s">
        <v>40</v>
      </c>
      <c r="P973" s="136">
        <f>O973*H973</f>
        <v>0</v>
      </c>
      <c r="Q973" s="136">
        <v>2.3999999999999998E-3</v>
      </c>
      <c r="R973" s="136">
        <f>Q973*H973</f>
        <v>7.1999999999999998E-3</v>
      </c>
      <c r="S973" s="136">
        <v>0</v>
      </c>
      <c r="T973" s="137">
        <f>S973*H973</f>
        <v>0</v>
      </c>
      <c r="AR973" s="138" t="s">
        <v>267</v>
      </c>
      <c r="AT973" s="138" t="s">
        <v>318</v>
      </c>
      <c r="AU973" s="138" t="s">
        <v>78</v>
      </c>
      <c r="AY973" s="17" t="s">
        <v>149</v>
      </c>
      <c r="BE973" s="139">
        <f>IF(N973="základní",J973,0)</f>
        <v>0</v>
      </c>
      <c r="BF973" s="139">
        <f>IF(N973="snížená",J973,0)</f>
        <v>0</v>
      </c>
      <c r="BG973" s="139">
        <f>IF(N973="zákl. přenesená",J973,0)</f>
        <v>0</v>
      </c>
      <c r="BH973" s="139">
        <f>IF(N973="sníž. přenesená",J973,0)</f>
        <v>0</v>
      </c>
      <c r="BI973" s="139">
        <f>IF(N973="nulová",J973,0)</f>
        <v>0</v>
      </c>
      <c r="BJ973" s="17" t="s">
        <v>74</v>
      </c>
      <c r="BK973" s="139">
        <f>ROUND(I973*H973,2)</f>
        <v>0</v>
      </c>
      <c r="BL973" s="17" t="s">
        <v>222</v>
      </c>
      <c r="BM973" s="138" t="s">
        <v>1161</v>
      </c>
    </row>
    <row r="974" spans="2:65" s="1" customFormat="1" ht="24.15" customHeight="1">
      <c r="B974" s="32"/>
      <c r="C974" s="127" t="s">
        <v>703</v>
      </c>
      <c r="D974" s="127" t="s">
        <v>151</v>
      </c>
      <c r="E974" s="128" t="s">
        <v>1162</v>
      </c>
      <c r="F974" s="129" t="s">
        <v>1163</v>
      </c>
      <c r="G974" s="130" t="s">
        <v>196</v>
      </c>
      <c r="H974" s="131">
        <v>16</v>
      </c>
      <c r="I974" s="132"/>
      <c r="J974" s="133">
        <f>ROUND(I974*H974,2)</f>
        <v>0</v>
      </c>
      <c r="K974" s="129" t="s">
        <v>155</v>
      </c>
      <c r="L974" s="32"/>
      <c r="M974" s="134" t="s">
        <v>19</v>
      </c>
      <c r="N974" s="135" t="s">
        <v>40</v>
      </c>
      <c r="P974" s="136">
        <f>O974*H974</f>
        <v>0</v>
      </c>
      <c r="Q974" s="136">
        <v>0</v>
      </c>
      <c r="R974" s="136">
        <f>Q974*H974</f>
        <v>0</v>
      </c>
      <c r="S974" s="136">
        <v>0</v>
      </c>
      <c r="T974" s="137">
        <f>S974*H974</f>
        <v>0</v>
      </c>
      <c r="AR974" s="138" t="s">
        <v>222</v>
      </c>
      <c r="AT974" s="138" t="s">
        <v>151</v>
      </c>
      <c r="AU974" s="138" t="s">
        <v>78</v>
      </c>
      <c r="AY974" s="17" t="s">
        <v>149</v>
      </c>
      <c r="BE974" s="139">
        <f>IF(N974="základní",J974,0)</f>
        <v>0</v>
      </c>
      <c r="BF974" s="139">
        <f>IF(N974="snížená",J974,0)</f>
        <v>0</v>
      </c>
      <c r="BG974" s="139">
        <f>IF(N974="zákl. přenesená",J974,0)</f>
        <v>0</v>
      </c>
      <c r="BH974" s="139">
        <f>IF(N974="sníž. přenesená",J974,0)</f>
        <v>0</v>
      </c>
      <c r="BI974" s="139">
        <f>IF(N974="nulová",J974,0)</f>
        <v>0</v>
      </c>
      <c r="BJ974" s="17" t="s">
        <v>74</v>
      </c>
      <c r="BK974" s="139">
        <f>ROUND(I974*H974,2)</f>
        <v>0</v>
      </c>
      <c r="BL974" s="17" t="s">
        <v>222</v>
      </c>
      <c r="BM974" s="138" t="s">
        <v>1164</v>
      </c>
    </row>
    <row r="975" spans="2:65" s="1" customFormat="1" ht="10.199999999999999">
      <c r="B975" s="32"/>
      <c r="D975" s="140" t="s">
        <v>157</v>
      </c>
      <c r="F975" s="141" t="s">
        <v>1165</v>
      </c>
      <c r="I975" s="142"/>
      <c r="L975" s="32"/>
      <c r="M975" s="143"/>
      <c r="T975" s="53"/>
      <c r="AT975" s="17" t="s">
        <v>157</v>
      </c>
      <c r="AU975" s="17" t="s">
        <v>78</v>
      </c>
    </row>
    <row r="976" spans="2:65" s="1" customFormat="1" ht="16.5" customHeight="1">
      <c r="B976" s="32"/>
      <c r="C976" s="165" t="s">
        <v>1166</v>
      </c>
      <c r="D976" s="165" t="s">
        <v>318</v>
      </c>
      <c r="E976" s="166" t="s">
        <v>1167</v>
      </c>
      <c r="F976" s="167" t="s">
        <v>1168</v>
      </c>
      <c r="G976" s="168" t="s">
        <v>196</v>
      </c>
      <c r="H976" s="169">
        <v>16</v>
      </c>
      <c r="I976" s="170"/>
      <c r="J976" s="171">
        <f>ROUND(I976*H976,2)</f>
        <v>0</v>
      </c>
      <c r="K976" s="167" t="s">
        <v>155</v>
      </c>
      <c r="L976" s="172"/>
      <c r="M976" s="173" t="s">
        <v>19</v>
      </c>
      <c r="N976" s="174" t="s">
        <v>40</v>
      </c>
      <c r="P976" s="136">
        <f>O976*H976</f>
        <v>0</v>
      </c>
      <c r="Q976" s="136">
        <v>2.2000000000000001E-3</v>
      </c>
      <c r="R976" s="136">
        <f>Q976*H976</f>
        <v>3.5200000000000002E-2</v>
      </c>
      <c r="S976" s="136">
        <v>0</v>
      </c>
      <c r="T976" s="137">
        <f>S976*H976</f>
        <v>0</v>
      </c>
      <c r="AR976" s="138" t="s">
        <v>267</v>
      </c>
      <c r="AT976" s="138" t="s">
        <v>318</v>
      </c>
      <c r="AU976" s="138" t="s">
        <v>78</v>
      </c>
      <c r="AY976" s="17" t="s">
        <v>149</v>
      </c>
      <c r="BE976" s="139">
        <f>IF(N976="základní",J976,0)</f>
        <v>0</v>
      </c>
      <c r="BF976" s="139">
        <f>IF(N976="snížená",J976,0)</f>
        <v>0</v>
      </c>
      <c r="BG976" s="139">
        <f>IF(N976="zákl. přenesená",J976,0)</f>
        <v>0</v>
      </c>
      <c r="BH976" s="139">
        <f>IF(N976="sníž. přenesená",J976,0)</f>
        <v>0</v>
      </c>
      <c r="BI976" s="139">
        <f>IF(N976="nulová",J976,0)</f>
        <v>0</v>
      </c>
      <c r="BJ976" s="17" t="s">
        <v>74</v>
      </c>
      <c r="BK976" s="139">
        <f>ROUND(I976*H976,2)</f>
        <v>0</v>
      </c>
      <c r="BL976" s="17" t="s">
        <v>222</v>
      </c>
      <c r="BM976" s="138" t="s">
        <v>1169</v>
      </c>
    </row>
    <row r="977" spans="2:65" s="1" customFormat="1" ht="24.15" customHeight="1">
      <c r="B977" s="32"/>
      <c r="C977" s="127" t="s">
        <v>708</v>
      </c>
      <c r="D977" s="127" t="s">
        <v>151</v>
      </c>
      <c r="E977" s="128" t="s">
        <v>1170</v>
      </c>
      <c r="F977" s="129" t="s">
        <v>1171</v>
      </c>
      <c r="G977" s="130" t="s">
        <v>196</v>
      </c>
      <c r="H977" s="131">
        <v>1</v>
      </c>
      <c r="I977" s="132"/>
      <c r="J977" s="133">
        <f>ROUND(I977*H977,2)</f>
        <v>0</v>
      </c>
      <c r="K977" s="129" t="s">
        <v>155</v>
      </c>
      <c r="L977" s="32"/>
      <c r="M977" s="134" t="s">
        <v>19</v>
      </c>
      <c r="N977" s="135" t="s">
        <v>40</v>
      </c>
      <c r="P977" s="136">
        <f>O977*H977</f>
        <v>0</v>
      </c>
      <c r="Q977" s="136">
        <v>0</v>
      </c>
      <c r="R977" s="136">
        <f>Q977*H977</f>
        <v>0</v>
      </c>
      <c r="S977" s="136">
        <v>0</v>
      </c>
      <c r="T977" s="137">
        <f>S977*H977</f>
        <v>0</v>
      </c>
      <c r="AR977" s="138" t="s">
        <v>222</v>
      </c>
      <c r="AT977" s="138" t="s">
        <v>151</v>
      </c>
      <c r="AU977" s="138" t="s">
        <v>78</v>
      </c>
      <c r="AY977" s="17" t="s">
        <v>149</v>
      </c>
      <c r="BE977" s="139">
        <f>IF(N977="základní",J977,0)</f>
        <v>0</v>
      </c>
      <c r="BF977" s="139">
        <f>IF(N977="snížená",J977,0)</f>
        <v>0</v>
      </c>
      <c r="BG977" s="139">
        <f>IF(N977="zákl. přenesená",J977,0)</f>
        <v>0</v>
      </c>
      <c r="BH977" s="139">
        <f>IF(N977="sníž. přenesená",J977,0)</f>
        <v>0</v>
      </c>
      <c r="BI977" s="139">
        <f>IF(N977="nulová",J977,0)</f>
        <v>0</v>
      </c>
      <c r="BJ977" s="17" t="s">
        <v>74</v>
      </c>
      <c r="BK977" s="139">
        <f>ROUND(I977*H977,2)</f>
        <v>0</v>
      </c>
      <c r="BL977" s="17" t="s">
        <v>222</v>
      </c>
      <c r="BM977" s="138" t="s">
        <v>1172</v>
      </c>
    </row>
    <row r="978" spans="2:65" s="1" customFormat="1" ht="10.199999999999999">
      <c r="B978" s="32"/>
      <c r="D978" s="140" t="s">
        <v>157</v>
      </c>
      <c r="F978" s="141" t="s">
        <v>1173</v>
      </c>
      <c r="I978" s="142"/>
      <c r="L978" s="32"/>
      <c r="M978" s="143"/>
      <c r="T978" s="53"/>
      <c r="AT978" s="17" t="s">
        <v>157</v>
      </c>
      <c r="AU978" s="17" t="s">
        <v>78</v>
      </c>
    </row>
    <row r="979" spans="2:65" s="13" customFormat="1" ht="10.199999999999999">
      <c r="B979" s="151"/>
      <c r="D979" s="145" t="s">
        <v>159</v>
      </c>
      <c r="E979" s="152" t="s">
        <v>19</v>
      </c>
      <c r="F979" s="153" t="s">
        <v>1174</v>
      </c>
      <c r="H979" s="154">
        <v>1</v>
      </c>
      <c r="I979" s="155"/>
      <c r="L979" s="151"/>
      <c r="M979" s="156"/>
      <c r="T979" s="157"/>
      <c r="AT979" s="152" t="s">
        <v>159</v>
      </c>
      <c r="AU979" s="152" t="s">
        <v>78</v>
      </c>
      <c r="AV979" s="13" t="s">
        <v>78</v>
      </c>
      <c r="AW979" s="13" t="s">
        <v>31</v>
      </c>
      <c r="AX979" s="13" t="s">
        <v>74</v>
      </c>
      <c r="AY979" s="152" t="s">
        <v>149</v>
      </c>
    </row>
    <row r="980" spans="2:65" s="1" customFormat="1" ht="24.15" customHeight="1">
      <c r="B980" s="32"/>
      <c r="C980" s="165" t="s">
        <v>1175</v>
      </c>
      <c r="D980" s="165" t="s">
        <v>318</v>
      </c>
      <c r="E980" s="166" t="s">
        <v>1176</v>
      </c>
      <c r="F980" s="167" t="s">
        <v>1177</v>
      </c>
      <c r="G980" s="168" t="s">
        <v>196</v>
      </c>
      <c r="H980" s="169">
        <v>1</v>
      </c>
      <c r="I980" s="170"/>
      <c r="J980" s="171">
        <f>ROUND(I980*H980,2)</f>
        <v>0</v>
      </c>
      <c r="K980" s="167" t="s">
        <v>155</v>
      </c>
      <c r="L980" s="172"/>
      <c r="M980" s="173" t="s">
        <v>19</v>
      </c>
      <c r="N980" s="174" t="s">
        <v>40</v>
      </c>
      <c r="P980" s="136">
        <f>O980*H980</f>
        <v>0</v>
      </c>
      <c r="Q980" s="136">
        <v>2.2000000000000001E-3</v>
      </c>
      <c r="R980" s="136">
        <f>Q980*H980</f>
        <v>2.2000000000000001E-3</v>
      </c>
      <c r="S980" s="136">
        <v>0</v>
      </c>
      <c r="T980" s="137">
        <f>S980*H980</f>
        <v>0</v>
      </c>
      <c r="AR980" s="138" t="s">
        <v>267</v>
      </c>
      <c r="AT980" s="138" t="s">
        <v>318</v>
      </c>
      <c r="AU980" s="138" t="s">
        <v>78</v>
      </c>
      <c r="AY980" s="17" t="s">
        <v>149</v>
      </c>
      <c r="BE980" s="139">
        <f>IF(N980="základní",J980,0)</f>
        <v>0</v>
      </c>
      <c r="BF980" s="139">
        <f>IF(N980="snížená",J980,0)</f>
        <v>0</v>
      </c>
      <c r="BG980" s="139">
        <f>IF(N980="zákl. přenesená",J980,0)</f>
        <v>0</v>
      </c>
      <c r="BH980" s="139">
        <f>IF(N980="sníž. přenesená",J980,0)</f>
        <v>0</v>
      </c>
      <c r="BI980" s="139">
        <f>IF(N980="nulová",J980,0)</f>
        <v>0</v>
      </c>
      <c r="BJ980" s="17" t="s">
        <v>74</v>
      </c>
      <c r="BK980" s="139">
        <f>ROUND(I980*H980,2)</f>
        <v>0</v>
      </c>
      <c r="BL980" s="17" t="s">
        <v>222</v>
      </c>
      <c r="BM980" s="138" t="s">
        <v>1178</v>
      </c>
    </row>
    <row r="981" spans="2:65" s="1" customFormat="1" ht="24.15" customHeight="1">
      <c r="B981" s="32"/>
      <c r="C981" s="127" t="s">
        <v>713</v>
      </c>
      <c r="D981" s="127" t="s">
        <v>151</v>
      </c>
      <c r="E981" s="128" t="s">
        <v>1179</v>
      </c>
      <c r="F981" s="129" t="s">
        <v>1180</v>
      </c>
      <c r="G981" s="130" t="s">
        <v>196</v>
      </c>
      <c r="H981" s="131">
        <v>16</v>
      </c>
      <c r="I981" s="132"/>
      <c r="J981" s="133">
        <f>ROUND(I981*H981,2)</f>
        <v>0</v>
      </c>
      <c r="K981" s="129" t="s">
        <v>155</v>
      </c>
      <c r="L981" s="32"/>
      <c r="M981" s="134" t="s">
        <v>19</v>
      </c>
      <c r="N981" s="135" t="s">
        <v>40</v>
      </c>
      <c r="P981" s="136">
        <f>O981*H981</f>
        <v>0</v>
      </c>
      <c r="Q981" s="136">
        <v>0</v>
      </c>
      <c r="R981" s="136">
        <f>Q981*H981</f>
        <v>0</v>
      </c>
      <c r="S981" s="136">
        <v>0</v>
      </c>
      <c r="T981" s="137">
        <f>S981*H981</f>
        <v>0</v>
      </c>
      <c r="AR981" s="138" t="s">
        <v>222</v>
      </c>
      <c r="AT981" s="138" t="s">
        <v>151</v>
      </c>
      <c r="AU981" s="138" t="s">
        <v>78</v>
      </c>
      <c r="AY981" s="17" t="s">
        <v>149</v>
      </c>
      <c r="BE981" s="139">
        <f>IF(N981="základní",J981,0)</f>
        <v>0</v>
      </c>
      <c r="BF981" s="139">
        <f>IF(N981="snížená",J981,0)</f>
        <v>0</v>
      </c>
      <c r="BG981" s="139">
        <f>IF(N981="zákl. přenesená",J981,0)</f>
        <v>0</v>
      </c>
      <c r="BH981" s="139">
        <f>IF(N981="sníž. přenesená",J981,0)</f>
        <v>0</v>
      </c>
      <c r="BI981" s="139">
        <f>IF(N981="nulová",J981,0)</f>
        <v>0</v>
      </c>
      <c r="BJ981" s="17" t="s">
        <v>74</v>
      </c>
      <c r="BK981" s="139">
        <f>ROUND(I981*H981,2)</f>
        <v>0</v>
      </c>
      <c r="BL981" s="17" t="s">
        <v>222</v>
      </c>
      <c r="BM981" s="138" t="s">
        <v>1181</v>
      </c>
    </row>
    <row r="982" spans="2:65" s="1" customFormat="1" ht="10.199999999999999">
      <c r="B982" s="32"/>
      <c r="D982" s="140" t="s">
        <v>157</v>
      </c>
      <c r="F982" s="141" t="s">
        <v>1182</v>
      </c>
      <c r="I982" s="142"/>
      <c r="L982" s="32"/>
      <c r="M982" s="143"/>
      <c r="T982" s="53"/>
      <c r="AT982" s="17" t="s">
        <v>157</v>
      </c>
      <c r="AU982" s="17" t="s">
        <v>78</v>
      </c>
    </row>
    <row r="983" spans="2:65" s="1" customFormat="1" ht="16.5" customHeight="1">
      <c r="B983" s="32"/>
      <c r="C983" s="165" t="s">
        <v>1183</v>
      </c>
      <c r="D983" s="165" t="s">
        <v>318</v>
      </c>
      <c r="E983" s="166" t="s">
        <v>1184</v>
      </c>
      <c r="F983" s="167" t="s">
        <v>1185</v>
      </c>
      <c r="G983" s="168" t="s">
        <v>196</v>
      </c>
      <c r="H983" s="169">
        <v>16</v>
      </c>
      <c r="I983" s="170"/>
      <c r="J983" s="171">
        <f>ROUND(I983*H983,2)</f>
        <v>0</v>
      </c>
      <c r="K983" s="167" t="s">
        <v>155</v>
      </c>
      <c r="L983" s="172"/>
      <c r="M983" s="173" t="s">
        <v>19</v>
      </c>
      <c r="N983" s="174" t="s">
        <v>40</v>
      </c>
      <c r="P983" s="136">
        <f>O983*H983</f>
        <v>0</v>
      </c>
      <c r="Q983" s="136">
        <v>1.4999999999999999E-4</v>
      </c>
      <c r="R983" s="136">
        <f>Q983*H983</f>
        <v>2.3999999999999998E-3</v>
      </c>
      <c r="S983" s="136">
        <v>0</v>
      </c>
      <c r="T983" s="137">
        <f>S983*H983</f>
        <v>0</v>
      </c>
      <c r="AR983" s="138" t="s">
        <v>267</v>
      </c>
      <c r="AT983" s="138" t="s">
        <v>318</v>
      </c>
      <c r="AU983" s="138" t="s">
        <v>78</v>
      </c>
      <c r="AY983" s="17" t="s">
        <v>149</v>
      </c>
      <c r="BE983" s="139">
        <f>IF(N983="základní",J983,0)</f>
        <v>0</v>
      </c>
      <c r="BF983" s="139">
        <f>IF(N983="snížená",J983,0)</f>
        <v>0</v>
      </c>
      <c r="BG983" s="139">
        <f>IF(N983="zákl. přenesená",J983,0)</f>
        <v>0</v>
      </c>
      <c r="BH983" s="139">
        <f>IF(N983="sníž. přenesená",J983,0)</f>
        <v>0</v>
      </c>
      <c r="BI983" s="139">
        <f>IF(N983="nulová",J983,0)</f>
        <v>0</v>
      </c>
      <c r="BJ983" s="17" t="s">
        <v>74</v>
      </c>
      <c r="BK983" s="139">
        <f>ROUND(I983*H983,2)</f>
        <v>0</v>
      </c>
      <c r="BL983" s="17" t="s">
        <v>222</v>
      </c>
      <c r="BM983" s="138" t="s">
        <v>1186</v>
      </c>
    </row>
    <row r="984" spans="2:65" s="1" customFormat="1" ht="24.15" customHeight="1">
      <c r="B984" s="32"/>
      <c r="C984" s="127" t="s">
        <v>718</v>
      </c>
      <c r="D984" s="127" t="s">
        <v>151</v>
      </c>
      <c r="E984" s="128" t="s">
        <v>1187</v>
      </c>
      <c r="F984" s="129" t="s">
        <v>1188</v>
      </c>
      <c r="G984" s="130" t="s">
        <v>196</v>
      </c>
      <c r="H984" s="131">
        <v>1</v>
      </c>
      <c r="I984" s="132"/>
      <c r="J984" s="133">
        <f>ROUND(I984*H984,2)</f>
        <v>0</v>
      </c>
      <c r="K984" s="129" t="s">
        <v>155</v>
      </c>
      <c r="L984" s="32"/>
      <c r="M984" s="134" t="s">
        <v>19</v>
      </c>
      <c r="N984" s="135" t="s">
        <v>40</v>
      </c>
      <c r="P984" s="136">
        <f>O984*H984</f>
        <v>0</v>
      </c>
      <c r="Q984" s="136">
        <v>0</v>
      </c>
      <c r="R984" s="136">
        <f>Q984*H984</f>
        <v>0</v>
      </c>
      <c r="S984" s="136">
        <v>0</v>
      </c>
      <c r="T984" s="137">
        <f>S984*H984</f>
        <v>0</v>
      </c>
      <c r="AR984" s="138" t="s">
        <v>222</v>
      </c>
      <c r="AT984" s="138" t="s">
        <v>151</v>
      </c>
      <c r="AU984" s="138" t="s">
        <v>78</v>
      </c>
      <c r="AY984" s="17" t="s">
        <v>149</v>
      </c>
      <c r="BE984" s="139">
        <f>IF(N984="základní",J984,0)</f>
        <v>0</v>
      </c>
      <c r="BF984" s="139">
        <f>IF(N984="snížená",J984,0)</f>
        <v>0</v>
      </c>
      <c r="BG984" s="139">
        <f>IF(N984="zákl. přenesená",J984,0)</f>
        <v>0</v>
      </c>
      <c r="BH984" s="139">
        <f>IF(N984="sníž. přenesená",J984,0)</f>
        <v>0</v>
      </c>
      <c r="BI984" s="139">
        <f>IF(N984="nulová",J984,0)</f>
        <v>0</v>
      </c>
      <c r="BJ984" s="17" t="s">
        <v>74</v>
      </c>
      <c r="BK984" s="139">
        <f>ROUND(I984*H984,2)</f>
        <v>0</v>
      </c>
      <c r="BL984" s="17" t="s">
        <v>222</v>
      </c>
      <c r="BM984" s="138" t="s">
        <v>1189</v>
      </c>
    </row>
    <row r="985" spans="2:65" s="1" customFormat="1" ht="10.199999999999999">
      <c r="B985" s="32"/>
      <c r="D985" s="140" t="s">
        <v>157</v>
      </c>
      <c r="F985" s="141" t="s">
        <v>1190</v>
      </c>
      <c r="I985" s="142"/>
      <c r="L985" s="32"/>
      <c r="M985" s="143"/>
      <c r="T985" s="53"/>
      <c r="AT985" s="17" t="s">
        <v>157</v>
      </c>
      <c r="AU985" s="17" t="s">
        <v>78</v>
      </c>
    </row>
    <row r="986" spans="2:65" s="1" customFormat="1" ht="16.5" customHeight="1">
      <c r="B986" s="32"/>
      <c r="C986" s="165" t="s">
        <v>1191</v>
      </c>
      <c r="D986" s="165" t="s">
        <v>318</v>
      </c>
      <c r="E986" s="166" t="s">
        <v>1192</v>
      </c>
      <c r="F986" s="167" t="s">
        <v>1193</v>
      </c>
      <c r="G986" s="168" t="s">
        <v>196</v>
      </c>
      <c r="H986" s="169">
        <v>1</v>
      </c>
      <c r="I986" s="170"/>
      <c r="J986" s="171">
        <f>ROUND(I986*H986,2)</f>
        <v>0</v>
      </c>
      <c r="K986" s="167" t="s">
        <v>155</v>
      </c>
      <c r="L986" s="172"/>
      <c r="M986" s="173" t="s">
        <v>19</v>
      </c>
      <c r="N986" s="174" t="s">
        <v>40</v>
      </c>
      <c r="P986" s="136">
        <f>O986*H986</f>
        <v>0</v>
      </c>
      <c r="Q986" s="136">
        <v>1.4999999999999999E-4</v>
      </c>
      <c r="R986" s="136">
        <f>Q986*H986</f>
        <v>1.4999999999999999E-4</v>
      </c>
      <c r="S986" s="136">
        <v>0</v>
      </c>
      <c r="T986" s="137">
        <f>S986*H986</f>
        <v>0</v>
      </c>
      <c r="AR986" s="138" t="s">
        <v>267</v>
      </c>
      <c r="AT986" s="138" t="s">
        <v>318</v>
      </c>
      <c r="AU986" s="138" t="s">
        <v>78</v>
      </c>
      <c r="AY986" s="17" t="s">
        <v>149</v>
      </c>
      <c r="BE986" s="139">
        <f>IF(N986="základní",J986,0)</f>
        <v>0</v>
      </c>
      <c r="BF986" s="139">
        <f>IF(N986="snížená",J986,0)</f>
        <v>0</v>
      </c>
      <c r="BG986" s="139">
        <f>IF(N986="zákl. přenesená",J986,0)</f>
        <v>0</v>
      </c>
      <c r="BH986" s="139">
        <f>IF(N986="sníž. přenesená",J986,0)</f>
        <v>0</v>
      </c>
      <c r="BI986" s="139">
        <f>IF(N986="nulová",J986,0)</f>
        <v>0</v>
      </c>
      <c r="BJ986" s="17" t="s">
        <v>74</v>
      </c>
      <c r="BK986" s="139">
        <f>ROUND(I986*H986,2)</f>
        <v>0</v>
      </c>
      <c r="BL986" s="17" t="s">
        <v>222</v>
      </c>
      <c r="BM986" s="138" t="s">
        <v>1194</v>
      </c>
    </row>
    <row r="987" spans="2:65" s="1" customFormat="1" ht="37.799999999999997" customHeight="1">
      <c r="B987" s="32"/>
      <c r="C987" s="127" t="s">
        <v>724</v>
      </c>
      <c r="D987" s="127" t="s">
        <v>151</v>
      </c>
      <c r="E987" s="128" t="s">
        <v>1195</v>
      </c>
      <c r="F987" s="129" t="s">
        <v>1196</v>
      </c>
      <c r="G987" s="130" t="s">
        <v>196</v>
      </c>
      <c r="H987" s="131">
        <v>1</v>
      </c>
      <c r="I987" s="132"/>
      <c r="J987" s="133">
        <f>ROUND(I987*H987,2)</f>
        <v>0</v>
      </c>
      <c r="K987" s="129" t="s">
        <v>155</v>
      </c>
      <c r="L987" s="32"/>
      <c r="M987" s="134" t="s">
        <v>19</v>
      </c>
      <c r="N987" s="135" t="s">
        <v>40</v>
      </c>
      <c r="P987" s="136">
        <f>O987*H987</f>
        <v>0</v>
      </c>
      <c r="Q987" s="136">
        <v>4.0000000000000002E-4</v>
      </c>
      <c r="R987" s="136">
        <f>Q987*H987</f>
        <v>4.0000000000000002E-4</v>
      </c>
      <c r="S987" s="136">
        <v>0</v>
      </c>
      <c r="T987" s="137">
        <f>S987*H987</f>
        <v>0</v>
      </c>
      <c r="AR987" s="138" t="s">
        <v>222</v>
      </c>
      <c r="AT987" s="138" t="s">
        <v>151</v>
      </c>
      <c r="AU987" s="138" t="s">
        <v>78</v>
      </c>
      <c r="AY987" s="17" t="s">
        <v>149</v>
      </c>
      <c r="BE987" s="139">
        <f>IF(N987="základní",J987,0)</f>
        <v>0</v>
      </c>
      <c r="BF987" s="139">
        <f>IF(N987="snížená",J987,0)</f>
        <v>0</v>
      </c>
      <c r="BG987" s="139">
        <f>IF(N987="zákl. přenesená",J987,0)</f>
        <v>0</v>
      </c>
      <c r="BH987" s="139">
        <f>IF(N987="sníž. přenesená",J987,0)</f>
        <v>0</v>
      </c>
      <c r="BI987" s="139">
        <f>IF(N987="nulová",J987,0)</f>
        <v>0</v>
      </c>
      <c r="BJ987" s="17" t="s">
        <v>74</v>
      </c>
      <c r="BK987" s="139">
        <f>ROUND(I987*H987,2)</f>
        <v>0</v>
      </c>
      <c r="BL987" s="17" t="s">
        <v>222</v>
      </c>
      <c r="BM987" s="138" t="s">
        <v>1197</v>
      </c>
    </row>
    <row r="988" spans="2:65" s="1" customFormat="1" ht="10.199999999999999">
      <c r="B988" s="32"/>
      <c r="D988" s="140" t="s">
        <v>157</v>
      </c>
      <c r="F988" s="141" t="s">
        <v>1198</v>
      </c>
      <c r="I988" s="142"/>
      <c r="L988" s="32"/>
      <c r="M988" s="143"/>
      <c r="T988" s="53"/>
      <c r="AT988" s="17" t="s">
        <v>157</v>
      </c>
      <c r="AU988" s="17" t="s">
        <v>78</v>
      </c>
    </row>
    <row r="989" spans="2:65" s="12" customFormat="1" ht="10.199999999999999">
      <c r="B989" s="144"/>
      <c r="D989" s="145" t="s">
        <v>159</v>
      </c>
      <c r="E989" s="146" t="s">
        <v>19</v>
      </c>
      <c r="F989" s="147" t="s">
        <v>1132</v>
      </c>
      <c r="H989" s="146" t="s">
        <v>19</v>
      </c>
      <c r="I989" s="148"/>
      <c r="L989" s="144"/>
      <c r="M989" s="149"/>
      <c r="T989" s="150"/>
      <c r="AT989" s="146" t="s">
        <v>159</v>
      </c>
      <c r="AU989" s="146" t="s">
        <v>78</v>
      </c>
      <c r="AV989" s="12" t="s">
        <v>74</v>
      </c>
      <c r="AW989" s="12" t="s">
        <v>31</v>
      </c>
      <c r="AX989" s="12" t="s">
        <v>69</v>
      </c>
      <c r="AY989" s="146" t="s">
        <v>149</v>
      </c>
    </row>
    <row r="990" spans="2:65" s="13" customFormat="1" ht="10.199999999999999">
      <c r="B990" s="151"/>
      <c r="D990" s="145" t="s">
        <v>159</v>
      </c>
      <c r="E990" s="152" t="s">
        <v>19</v>
      </c>
      <c r="F990" s="153" t="s">
        <v>1137</v>
      </c>
      <c r="H990" s="154">
        <v>1</v>
      </c>
      <c r="I990" s="155"/>
      <c r="L990" s="151"/>
      <c r="M990" s="156"/>
      <c r="T990" s="157"/>
      <c r="AT990" s="152" t="s">
        <v>159</v>
      </c>
      <c r="AU990" s="152" t="s">
        <v>78</v>
      </c>
      <c r="AV990" s="13" t="s">
        <v>78</v>
      </c>
      <c r="AW990" s="13" t="s">
        <v>31</v>
      </c>
      <c r="AX990" s="13" t="s">
        <v>69</v>
      </c>
      <c r="AY990" s="152" t="s">
        <v>149</v>
      </c>
    </row>
    <row r="991" spans="2:65" s="14" customFormat="1" ht="10.199999999999999">
      <c r="B991" s="158"/>
      <c r="D991" s="145" t="s">
        <v>159</v>
      </c>
      <c r="E991" s="159" t="s">
        <v>19</v>
      </c>
      <c r="F991" s="160" t="s">
        <v>162</v>
      </c>
      <c r="H991" s="161">
        <v>1</v>
      </c>
      <c r="I991" s="162"/>
      <c r="L991" s="158"/>
      <c r="M991" s="163"/>
      <c r="T991" s="164"/>
      <c r="AT991" s="159" t="s">
        <v>159</v>
      </c>
      <c r="AU991" s="159" t="s">
        <v>78</v>
      </c>
      <c r="AV991" s="14" t="s">
        <v>84</v>
      </c>
      <c r="AW991" s="14" t="s">
        <v>31</v>
      </c>
      <c r="AX991" s="14" t="s">
        <v>74</v>
      </c>
      <c r="AY991" s="159" t="s">
        <v>149</v>
      </c>
    </row>
    <row r="992" spans="2:65" s="1" customFormat="1" ht="37.799999999999997" customHeight="1">
      <c r="B992" s="32"/>
      <c r="C992" s="165" t="s">
        <v>1199</v>
      </c>
      <c r="D992" s="165" t="s">
        <v>318</v>
      </c>
      <c r="E992" s="166" t="s">
        <v>1200</v>
      </c>
      <c r="F992" s="167" t="s">
        <v>1201</v>
      </c>
      <c r="G992" s="168" t="s">
        <v>196</v>
      </c>
      <c r="H992" s="169">
        <v>1</v>
      </c>
      <c r="I992" s="170"/>
      <c r="J992" s="171">
        <f>ROUND(I992*H992,2)</f>
        <v>0</v>
      </c>
      <c r="K992" s="167" t="s">
        <v>155</v>
      </c>
      <c r="L992" s="172"/>
      <c r="M992" s="173" t="s">
        <v>19</v>
      </c>
      <c r="N992" s="174" t="s">
        <v>40</v>
      </c>
      <c r="P992" s="136">
        <f>O992*H992</f>
        <v>0</v>
      </c>
      <c r="Q992" s="136">
        <v>1.6E-2</v>
      </c>
      <c r="R992" s="136">
        <f>Q992*H992</f>
        <v>1.6E-2</v>
      </c>
      <c r="S992" s="136">
        <v>0</v>
      </c>
      <c r="T992" s="137">
        <f>S992*H992</f>
        <v>0</v>
      </c>
      <c r="AR992" s="138" t="s">
        <v>267</v>
      </c>
      <c r="AT992" s="138" t="s">
        <v>318</v>
      </c>
      <c r="AU992" s="138" t="s">
        <v>78</v>
      </c>
      <c r="AY992" s="17" t="s">
        <v>149</v>
      </c>
      <c r="BE992" s="139">
        <f>IF(N992="základní",J992,0)</f>
        <v>0</v>
      </c>
      <c r="BF992" s="139">
        <f>IF(N992="snížená",J992,0)</f>
        <v>0</v>
      </c>
      <c r="BG992" s="139">
        <f>IF(N992="zákl. přenesená",J992,0)</f>
        <v>0</v>
      </c>
      <c r="BH992" s="139">
        <f>IF(N992="sníž. přenesená",J992,0)</f>
        <v>0</v>
      </c>
      <c r="BI992" s="139">
        <f>IF(N992="nulová",J992,0)</f>
        <v>0</v>
      </c>
      <c r="BJ992" s="17" t="s">
        <v>74</v>
      </c>
      <c r="BK992" s="139">
        <f>ROUND(I992*H992,2)</f>
        <v>0</v>
      </c>
      <c r="BL992" s="17" t="s">
        <v>222</v>
      </c>
      <c r="BM992" s="138" t="s">
        <v>1202</v>
      </c>
    </row>
    <row r="993" spans="2:65" s="12" customFormat="1" ht="10.199999999999999">
      <c r="B993" s="144"/>
      <c r="D993" s="145" t="s">
        <v>159</v>
      </c>
      <c r="E993" s="146" t="s">
        <v>19</v>
      </c>
      <c r="F993" s="147" t="s">
        <v>322</v>
      </c>
      <c r="H993" s="146" t="s">
        <v>19</v>
      </c>
      <c r="I993" s="148"/>
      <c r="L993" s="144"/>
      <c r="M993" s="149"/>
      <c r="T993" s="150"/>
      <c r="AT993" s="146" t="s">
        <v>159</v>
      </c>
      <c r="AU993" s="146" t="s">
        <v>78</v>
      </c>
      <c r="AV993" s="12" t="s">
        <v>74</v>
      </c>
      <c r="AW993" s="12" t="s">
        <v>31</v>
      </c>
      <c r="AX993" s="12" t="s">
        <v>69</v>
      </c>
      <c r="AY993" s="146" t="s">
        <v>149</v>
      </c>
    </row>
    <row r="994" spans="2:65" s="13" customFormat="1" ht="10.199999999999999">
      <c r="B994" s="151"/>
      <c r="D994" s="145" t="s">
        <v>159</v>
      </c>
      <c r="E994" s="152" t="s">
        <v>19</v>
      </c>
      <c r="F994" s="153" t="s">
        <v>74</v>
      </c>
      <c r="H994" s="154">
        <v>1</v>
      </c>
      <c r="I994" s="155"/>
      <c r="L994" s="151"/>
      <c r="M994" s="156"/>
      <c r="T994" s="157"/>
      <c r="AT994" s="152" t="s">
        <v>159</v>
      </c>
      <c r="AU994" s="152" t="s">
        <v>78</v>
      </c>
      <c r="AV994" s="13" t="s">
        <v>78</v>
      </c>
      <c r="AW994" s="13" t="s">
        <v>31</v>
      </c>
      <c r="AX994" s="13" t="s">
        <v>69</v>
      </c>
      <c r="AY994" s="152" t="s">
        <v>149</v>
      </c>
    </row>
    <row r="995" spans="2:65" s="14" customFormat="1" ht="10.199999999999999">
      <c r="B995" s="158"/>
      <c r="D995" s="145" t="s">
        <v>159</v>
      </c>
      <c r="E995" s="159" t="s">
        <v>19</v>
      </c>
      <c r="F995" s="160" t="s">
        <v>162</v>
      </c>
      <c r="H995" s="161">
        <v>1</v>
      </c>
      <c r="I995" s="162"/>
      <c r="L995" s="158"/>
      <c r="M995" s="163"/>
      <c r="T995" s="164"/>
      <c r="AT995" s="159" t="s">
        <v>159</v>
      </c>
      <c r="AU995" s="159" t="s">
        <v>78</v>
      </c>
      <c r="AV995" s="14" t="s">
        <v>84</v>
      </c>
      <c r="AW995" s="14" t="s">
        <v>31</v>
      </c>
      <c r="AX995" s="14" t="s">
        <v>74</v>
      </c>
      <c r="AY995" s="159" t="s">
        <v>149</v>
      </c>
    </row>
    <row r="996" spans="2:65" s="1" customFormat="1" ht="24.15" customHeight="1">
      <c r="B996" s="32"/>
      <c r="C996" s="127" t="s">
        <v>728</v>
      </c>
      <c r="D996" s="127" t="s">
        <v>151</v>
      </c>
      <c r="E996" s="128" t="s">
        <v>1203</v>
      </c>
      <c r="F996" s="129" t="s">
        <v>1204</v>
      </c>
      <c r="G996" s="130" t="s">
        <v>196</v>
      </c>
      <c r="H996" s="131">
        <v>4</v>
      </c>
      <c r="I996" s="132"/>
      <c r="J996" s="133">
        <f>ROUND(I996*H996,2)</f>
        <v>0</v>
      </c>
      <c r="K996" s="129" t="s">
        <v>155</v>
      </c>
      <c r="L996" s="32"/>
      <c r="M996" s="134" t="s">
        <v>19</v>
      </c>
      <c r="N996" s="135" t="s">
        <v>40</v>
      </c>
      <c r="P996" s="136">
        <f>O996*H996</f>
        <v>0</v>
      </c>
      <c r="Q996" s="136">
        <v>0</v>
      </c>
      <c r="R996" s="136">
        <f>Q996*H996</f>
        <v>0</v>
      </c>
      <c r="S996" s="136">
        <v>2.4E-2</v>
      </c>
      <c r="T996" s="137">
        <f>S996*H996</f>
        <v>9.6000000000000002E-2</v>
      </c>
      <c r="AR996" s="138" t="s">
        <v>222</v>
      </c>
      <c r="AT996" s="138" t="s">
        <v>151</v>
      </c>
      <c r="AU996" s="138" t="s">
        <v>78</v>
      </c>
      <c r="AY996" s="17" t="s">
        <v>149</v>
      </c>
      <c r="BE996" s="139">
        <f>IF(N996="základní",J996,0)</f>
        <v>0</v>
      </c>
      <c r="BF996" s="139">
        <f>IF(N996="snížená",J996,0)</f>
        <v>0</v>
      </c>
      <c r="BG996" s="139">
        <f>IF(N996="zákl. přenesená",J996,0)</f>
        <v>0</v>
      </c>
      <c r="BH996" s="139">
        <f>IF(N996="sníž. přenesená",J996,0)</f>
        <v>0</v>
      </c>
      <c r="BI996" s="139">
        <f>IF(N996="nulová",J996,0)</f>
        <v>0</v>
      </c>
      <c r="BJ996" s="17" t="s">
        <v>74</v>
      </c>
      <c r="BK996" s="139">
        <f>ROUND(I996*H996,2)</f>
        <v>0</v>
      </c>
      <c r="BL996" s="17" t="s">
        <v>222</v>
      </c>
      <c r="BM996" s="138" t="s">
        <v>1205</v>
      </c>
    </row>
    <row r="997" spans="2:65" s="1" customFormat="1" ht="10.199999999999999">
      <c r="B997" s="32"/>
      <c r="D997" s="140" t="s">
        <v>157</v>
      </c>
      <c r="F997" s="141" t="s">
        <v>1206</v>
      </c>
      <c r="I997" s="142"/>
      <c r="L997" s="32"/>
      <c r="M997" s="143"/>
      <c r="T997" s="53"/>
      <c r="AT997" s="17" t="s">
        <v>157</v>
      </c>
      <c r="AU997" s="17" t="s">
        <v>78</v>
      </c>
    </row>
    <row r="998" spans="2:65" s="12" customFormat="1" ht="10.199999999999999">
      <c r="B998" s="144"/>
      <c r="D998" s="145" t="s">
        <v>159</v>
      </c>
      <c r="E998" s="146" t="s">
        <v>19</v>
      </c>
      <c r="F998" s="147" t="s">
        <v>1207</v>
      </c>
      <c r="H998" s="146" t="s">
        <v>19</v>
      </c>
      <c r="I998" s="148"/>
      <c r="L998" s="144"/>
      <c r="M998" s="149"/>
      <c r="T998" s="150"/>
      <c r="AT998" s="146" t="s">
        <v>159</v>
      </c>
      <c r="AU998" s="146" t="s">
        <v>78</v>
      </c>
      <c r="AV998" s="12" t="s">
        <v>74</v>
      </c>
      <c r="AW998" s="12" t="s">
        <v>31</v>
      </c>
      <c r="AX998" s="12" t="s">
        <v>69</v>
      </c>
      <c r="AY998" s="146" t="s">
        <v>149</v>
      </c>
    </row>
    <row r="999" spans="2:65" s="13" customFormat="1" ht="10.199999999999999">
      <c r="B999" s="151"/>
      <c r="D999" s="145" t="s">
        <v>159</v>
      </c>
      <c r="E999" s="152" t="s">
        <v>19</v>
      </c>
      <c r="F999" s="153" t="s">
        <v>74</v>
      </c>
      <c r="H999" s="154">
        <v>1</v>
      </c>
      <c r="I999" s="155"/>
      <c r="L999" s="151"/>
      <c r="M999" s="156"/>
      <c r="T999" s="157"/>
      <c r="AT999" s="152" t="s">
        <v>159</v>
      </c>
      <c r="AU999" s="152" t="s">
        <v>78</v>
      </c>
      <c r="AV999" s="13" t="s">
        <v>78</v>
      </c>
      <c r="AW999" s="13" t="s">
        <v>31</v>
      </c>
      <c r="AX999" s="13" t="s">
        <v>69</v>
      </c>
      <c r="AY999" s="152" t="s">
        <v>149</v>
      </c>
    </row>
    <row r="1000" spans="2:65" s="12" customFormat="1" ht="10.199999999999999">
      <c r="B1000" s="144"/>
      <c r="D1000" s="145" t="s">
        <v>159</v>
      </c>
      <c r="E1000" s="146" t="s">
        <v>19</v>
      </c>
      <c r="F1000" s="147" t="s">
        <v>1208</v>
      </c>
      <c r="H1000" s="146" t="s">
        <v>19</v>
      </c>
      <c r="I1000" s="148"/>
      <c r="L1000" s="144"/>
      <c r="M1000" s="149"/>
      <c r="T1000" s="150"/>
      <c r="AT1000" s="146" t="s">
        <v>159</v>
      </c>
      <c r="AU1000" s="146" t="s">
        <v>78</v>
      </c>
      <c r="AV1000" s="12" t="s">
        <v>74</v>
      </c>
      <c r="AW1000" s="12" t="s">
        <v>31</v>
      </c>
      <c r="AX1000" s="12" t="s">
        <v>69</v>
      </c>
      <c r="AY1000" s="146" t="s">
        <v>149</v>
      </c>
    </row>
    <row r="1001" spans="2:65" s="13" customFormat="1" ht="10.199999999999999">
      <c r="B1001" s="151"/>
      <c r="D1001" s="145" t="s">
        <v>159</v>
      </c>
      <c r="E1001" s="152" t="s">
        <v>19</v>
      </c>
      <c r="F1001" s="153" t="s">
        <v>81</v>
      </c>
      <c r="H1001" s="154">
        <v>3</v>
      </c>
      <c r="I1001" s="155"/>
      <c r="L1001" s="151"/>
      <c r="M1001" s="156"/>
      <c r="T1001" s="157"/>
      <c r="AT1001" s="152" t="s">
        <v>159</v>
      </c>
      <c r="AU1001" s="152" t="s">
        <v>78</v>
      </c>
      <c r="AV1001" s="13" t="s">
        <v>78</v>
      </c>
      <c r="AW1001" s="13" t="s">
        <v>31</v>
      </c>
      <c r="AX1001" s="13" t="s">
        <v>69</v>
      </c>
      <c r="AY1001" s="152" t="s">
        <v>149</v>
      </c>
    </row>
    <row r="1002" spans="2:65" s="14" customFormat="1" ht="10.199999999999999">
      <c r="B1002" s="158"/>
      <c r="D1002" s="145" t="s">
        <v>159</v>
      </c>
      <c r="E1002" s="159" t="s">
        <v>19</v>
      </c>
      <c r="F1002" s="160" t="s">
        <v>162</v>
      </c>
      <c r="H1002" s="161">
        <v>4</v>
      </c>
      <c r="I1002" s="162"/>
      <c r="L1002" s="158"/>
      <c r="M1002" s="163"/>
      <c r="T1002" s="164"/>
      <c r="AT1002" s="159" t="s">
        <v>159</v>
      </c>
      <c r="AU1002" s="159" t="s">
        <v>78</v>
      </c>
      <c r="AV1002" s="14" t="s">
        <v>84</v>
      </c>
      <c r="AW1002" s="14" t="s">
        <v>31</v>
      </c>
      <c r="AX1002" s="14" t="s">
        <v>74</v>
      </c>
      <c r="AY1002" s="159" t="s">
        <v>149</v>
      </c>
    </row>
    <row r="1003" spans="2:65" s="1" customFormat="1" ht="33" customHeight="1">
      <c r="B1003" s="32"/>
      <c r="C1003" s="127" t="s">
        <v>1209</v>
      </c>
      <c r="D1003" s="127" t="s">
        <v>151</v>
      </c>
      <c r="E1003" s="128" t="s">
        <v>1210</v>
      </c>
      <c r="F1003" s="129" t="s">
        <v>1211</v>
      </c>
      <c r="G1003" s="130" t="s">
        <v>202</v>
      </c>
      <c r="H1003" s="131">
        <v>44.6</v>
      </c>
      <c r="I1003" s="132"/>
      <c r="J1003" s="133">
        <f>ROUND(I1003*H1003,2)</f>
        <v>0</v>
      </c>
      <c r="K1003" s="129" t="s">
        <v>155</v>
      </c>
      <c r="L1003" s="32"/>
      <c r="M1003" s="134" t="s">
        <v>19</v>
      </c>
      <c r="N1003" s="135" t="s">
        <v>40</v>
      </c>
      <c r="P1003" s="136">
        <f>O1003*H1003</f>
        <v>0</v>
      </c>
      <c r="Q1003" s="136">
        <v>0</v>
      </c>
      <c r="R1003" s="136">
        <f>Q1003*H1003</f>
        <v>0</v>
      </c>
      <c r="S1003" s="136">
        <v>0</v>
      </c>
      <c r="T1003" s="137">
        <f>S1003*H1003</f>
        <v>0</v>
      </c>
      <c r="AR1003" s="138" t="s">
        <v>222</v>
      </c>
      <c r="AT1003" s="138" t="s">
        <v>151</v>
      </c>
      <c r="AU1003" s="138" t="s">
        <v>78</v>
      </c>
      <c r="AY1003" s="17" t="s">
        <v>149</v>
      </c>
      <c r="BE1003" s="139">
        <f>IF(N1003="základní",J1003,0)</f>
        <v>0</v>
      </c>
      <c r="BF1003" s="139">
        <f>IF(N1003="snížená",J1003,0)</f>
        <v>0</v>
      </c>
      <c r="BG1003" s="139">
        <f>IF(N1003="zákl. přenesená",J1003,0)</f>
        <v>0</v>
      </c>
      <c r="BH1003" s="139">
        <f>IF(N1003="sníž. přenesená",J1003,0)</f>
        <v>0</v>
      </c>
      <c r="BI1003" s="139">
        <f>IF(N1003="nulová",J1003,0)</f>
        <v>0</v>
      </c>
      <c r="BJ1003" s="17" t="s">
        <v>74</v>
      </c>
      <c r="BK1003" s="139">
        <f>ROUND(I1003*H1003,2)</f>
        <v>0</v>
      </c>
      <c r="BL1003" s="17" t="s">
        <v>222</v>
      </c>
      <c r="BM1003" s="138" t="s">
        <v>1212</v>
      </c>
    </row>
    <row r="1004" spans="2:65" s="1" customFormat="1" ht="10.199999999999999">
      <c r="B1004" s="32"/>
      <c r="D1004" s="140" t="s">
        <v>157</v>
      </c>
      <c r="F1004" s="141" t="s">
        <v>1213</v>
      </c>
      <c r="I1004" s="142"/>
      <c r="L1004" s="32"/>
      <c r="M1004" s="143"/>
      <c r="T1004" s="53"/>
      <c r="AT1004" s="17" t="s">
        <v>157</v>
      </c>
      <c r="AU1004" s="17" t="s">
        <v>78</v>
      </c>
    </row>
    <row r="1005" spans="2:65" s="13" customFormat="1" ht="10.199999999999999">
      <c r="B1005" s="151"/>
      <c r="D1005" s="145" t="s">
        <v>159</v>
      </c>
      <c r="E1005" s="152" t="s">
        <v>19</v>
      </c>
      <c r="F1005" s="153" t="s">
        <v>1214</v>
      </c>
      <c r="H1005" s="154">
        <v>28.5</v>
      </c>
      <c r="I1005" s="155"/>
      <c r="L1005" s="151"/>
      <c r="M1005" s="156"/>
      <c r="T1005" s="157"/>
      <c r="AT1005" s="152" t="s">
        <v>159</v>
      </c>
      <c r="AU1005" s="152" t="s">
        <v>78</v>
      </c>
      <c r="AV1005" s="13" t="s">
        <v>78</v>
      </c>
      <c r="AW1005" s="13" t="s">
        <v>31</v>
      </c>
      <c r="AX1005" s="13" t="s">
        <v>69</v>
      </c>
      <c r="AY1005" s="152" t="s">
        <v>149</v>
      </c>
    </row>
    <row r="1006" spans="2:65" s="13" customFormat="1" ht="10.199999999999999">
      <c r="B1006" s="151"/>
      <c r="D1006" s="145" t="s">
        <v>159</v>
      </c>
      <c r="E1006" s="152" t="s">
        <v>19</v>
      </c>
      <c r="F1006" s="153" t="s">
        <v>1215</v>
      </c>
      <c r="H1006" s="154">
        <v>10.8</v>
      </c>
      <c r="I1006" s="155"/>
      <c r="L1006" s="151"/>
      <c r="M1006" s="156"/>
      <c r="T1006" s="157"/>
      <c r="AT1006" s="152" t="s">
        <v>159</v>
      </c>
      <c r="AU1006" s="152" t="s">
        <v>78</v>
      </c>
      <c r="AV1006" s="13" t="s">
        <v>78</v>
      </c>
      <c r="AW1006" s="13" t="s">
        <v>31</v>
      </c>
      <c r="AX1006" s="13" t="s">
        <v>69</v>
      </c>
      <c r="AY1006" s="152" t="s">
        <v>149</v>
      </c>
    </row>
    <row r="1007" spans="2:65" s="13" customFormat="1" ht="10.199999999999999">
      <c r="B1007" s="151"/>
      <c r="D1007" s="145" t="s">
        <v>159</v>
      </c>
      <c r="E1007" s="152" t="s">
        <v>19</v>
      </c>
      <c r="F1007" s="153" t="s">
        <v>1216</v>
      </c>
      <c r="H1007" s="154">
        <v>1.1000000000000001</v>
      </c>
      <c r="I1007" s="155"/>
      <c r="L1007" s="151"/>
      <c r="M1007" s="156"/>
      <c r="T1007" s="157"/>
      <c r="AT1007" s="152" t="s">
        <v>159</v>
      </c>
      <c r="AU1007" s="152" t="s">
        <v>78</v>
      </c>
      <c r="AV1007" s="13" t="s">
        <v>78</v>
      </c>
      <c r="AW1007" s="13" t="s">
        <v>31</v>
      </c>
      <c r="AX1007" s="13" t="s">
        <v>69</v>
      </c>
      <c r="AY1007" s="152" t="s">
        <v>149</v>
      </c>
    </row>
    <row r="1008" spans="2:65" s="13" customFormat="1" ht="10.199999999999999">
      <c r="B1008" s="151"/>
      <c r="D1008" s="145" t="s">
        <v>159</v>
      </c>
      <c r="E1008" s="152" t="s">
        <v>19</v>
      </c>
      <c r="F1008" s="153" t="s">
        <v>1217</v>
      </c>
      <c r="H1008" s="154">
        <v>4.2</v>
      </c>
      <c r="I1008" s="155"/>
      <c r="L1008" s="151"/>
      <c r="M1008" s="156"/>
      <c r="T1008" s="157"/>
      <c r="AT1008" s="152" t="s">
        <v>159</v>
      </c>
      <c r="AU1008" s="152" t="s">
        <v>78</v>
      </c>
      <c r="AV1008" s="13" t="s">
        <v>78</v>
      </c>
      <c r="AW1008" s="13" t="s">
        <v>31</v>
      </c>
      <c r="AX1008" s="13" t="s">
        <v>69</v>
      </c>
      <c r="AY1008" s="152" t="s">
        <v>149</v>
      </c>
    </row>
    <row r="1009" spans="2:65" s="14" customFormat="1" ht="10.199999999999999">
      <c r="B1009" s="158"/>
      <c r="D1009" s="145" t="s">
        <v>159</v>
      </c>
      <c r="E1009" s="159" t="s">
        <v>19</v>
      </c>
      <c r="F1009" s="160" t="s">
        <v>162</v>
      </c>
      <c r="H1009" s="161">
        <v>44.6</v>
      </c>
      <c r="I1009" s="162"/>
      <c r="L1009" s="158"/>
      <c r="M1009" s="163"/>
      <c r="T1009" s="164"/>
      <c r="AT1009" s="159" t="s">
        <v>159</v>
      </c>
      <c r="AU1009" s="159" t="s">
        <v>78</v>
      </c>
      <c r="AV1009" s="14" t="s">
        <v>84</v>
      </c>
      <c r="AW1009" s="14" t="s">
        <v>31</v>
      </c>
      <c r="AX1009" s="14" t="s">
        <v>74</v>
      </c>
      <c r="AY1009" s="159" t="s">
        <v>149</v>
      </c>
    </row>
    <row r="1010" spans="2:65" s="1" customFormat="1" ht="16.5" customHeight="1">
      <c r="B1010" s="32"/>
      <c r="C1010" s="165" t="s">
        <v>731</v>
      </c>
      <c r="D1010" s="165" t="s">
        <v>318</v>
      </c>
      <c r="E1010" s="166" t="s">
        <v>1218</v>
      </c>
      <c r="F1010" s="167" t="s">
        <v>1219</v>
      </c>
      <c r="G1010" s="168" t="s">
        <v>202</v>
      </c>
      <c r="H1010" s="169">
        <v>44.6</v>
      </c>
      <c r="I1010" s="170"/>
      <c r="J1010" s="171">
        <f>ROUND(I1010*H1010,2)</f>
        <v>0</v>
      </c>
      <c r="K1010" s="167" t="s">
        <v>155</v>
      </c>
      <c r="L1010" s="172"/>
      <c r="M1010" s="173" t="s">
        <v>19</v>
      </c>
      <c r="N1010" s="174" t="s">
        <v>40</v>
      </c>
      <c r="P1010" s="136">
        <f>O1010*H1010</f>
        <v>0</v>
      </c>
      <c r="Q1010" s="136">
        <v>1.8E-3</v>
      </c>
      <c r="R1010" s="136">
        <f>Q1010*H1010</f>
        <v>8.0280000000000004E-2</v>
      </c>
      <c r="S1010" s="136">
        <v>0</v>
      </c>
      <c r="T1010" s="137">
        <f>S1010*H1010</f>
        <v>0</v>
      </c>
      <c r="AR1010" s="138" t="s">
        <v>267</v>
      </c>
      <c r="AT1010" s="138" t="s">
        <v>318</v>
      </c>
      <c r="AU1010" s="138" t="s">
        <v>78</v>
      </c>
      <c r="AY1010" s="17" t="s">
        <v>149</v>
      </c>
      <c r="BE1010" s="139">
        <f>IF(N1010="základní",J1010,0)</f>
        <v>0</v>
      </c>
      <c r="BF1010" s="139">
        <f>IF(N1010="snížená",J1010,0)</f>
        <v>0</v>
      </c>
      <c r="BG1010" s="139">
        <f>IF(N1010="zákl. přenesená",J1010,0)</f>
        <v>0</v>
      </c>
      <c r="BH1010" s="139">
        <f>IF(N1010="sníž. přenesená",J1010,0)</f>
        <v>0</v>
      </c>
      <c r="BI1010" s="139">
        <f>IF(N1010="nulová",J1010,0)</f>
        <v>0</v>
      </c>
      <c r="BJ1010" s="17" t="s">
        <v>74</v>
      </c>
      <c r="BK1010" s="139">
        <f>ROUND(I1010*H1010,2)</f>
        <v>0</v>
      </c>
      <c r="BL1010" s="17" t="s">
        <v>222</v>
      </c>
      <c r="BM1010" s="138" t="s">
        <v>1220</v>
      </c>
    </row>
    <row r="1011" spans="2:65" s="12" customFormat="1" ht="10.199999999999999">
      <c r="B1011" s="144"/>
      <c r="D1011" s="145" t="s">
        <v>159</v>
      </c>
      <c r="E1011" s="146" t="s">
        <v>19</v>
      </c>
      <c r="F1011" s="147" t="s">
        <v>322</v>
      </c>
      <c r="H1011" s="146" t="s">
        <v>19</v>
      </c>
      <c r="I1011" s="148"/>
      <c r="L1011" s="144"/>
      <c r="M1011" s="149"/>
      <c r="T1011" s="150"/>
      <c r="AT1011" s="146" t="s">
        <v>159</v>
      </c>
      <c r="AU1011" s="146" t="s">
        <v>78</v>
      </c>
      <c r="AV1011" s="12" t="s">
        <v>74</v>
      </c>
      <c r="AW1011" s="12" t="s">
        <v>31</v>
      </c>
      <c r="AX1011" s="12" t="s">
        <v>69</v>
      </c>
      <c r="AY1011" s="146" t="s">
        <v>149</v>
      </c>
    </row>
    <row r="1012" spans="2:65" s="13" customFormat="1" ht="10.199999999999999">
      <c r="B1012" s="151"/>
      <c r="D1012" s="145" t="s">
        <v>159</v>
      </c>
      <c r="E1012" s="152" t="s">
        <v>19</v>
      </c>
      <c r="F1012" s="153" t="s">
        <v>1214</v>
      </c>
      <c r="H1012" s="154">
        <v>28.5</v>
      </c>
      <c r="I1012" s="155"/>
      <c r="L1012" s="151"/>
      <c r="M1012" s="156"/>
      <c r="T1012" s="157"/>
      <c r="AT1012" s="152" t="s">
        <v>159</v>
      </c>
      <c r="AU1012" s="152" t="s">
        <v>78</v>
      </c>
      <c r="AV1012" s="13" t="s">
        <v>78</v>
      </c>
      <c r="AW1012" s="13" t="s">
        <v>31</v>
      </c>
      <c r="AX1012" s="13" t="s">
        <v>69</v>
      </c>
      <c r="AY1012" s="152" t="s">
        <v>149</v>
      </c>
    </row>
    <row r="1013" spans="2:65" s="13" customFormat="1" ht="10.199999999999999">
      <c r="B1013" s="151"/>
      <c r="D1013" s="145" t="s">
        <v>159</v>
      </c>
      <c r="E1013" s="152" t="s">
        <v>19</v>
      </c>
      <c r="F1013" s="153" t="s">
        <v>1215</v>
      </c>
      <c r="H1013" s="154">
        <v>10.8</v>
      </c>
      <c r="I1013" s="155"/>
      <c r="L1013" s="151"/>
      <c r="M1013" s="156"/>
      <c r="T1013" s="157"/>
      <c r="AT1013" s="152" t="s">
        <v>159</v>
      </c>
      <c r="AU1013" s="152" t="s">
        <v>78</v>
      </c>
      <c r="AV1013" s="13" t="s">
        <v>78</v>
      </c>
      <c r="AW1013" s="13" t="s">
        <v>31</v>
      </c>
      <c r="AX1013" s="13" t="s">
        <v>69</v>
      </c>
      <c r="AY1013" s="152" t="s">
        <v>149</v>
      </c>
    </row>
    <row r="1014" spans="2:65" s="13" customFormat="1" ht="10.199999999999999">
      <c r="B1014" s="151"/>
      <c r="D1014" s="145" t="s">
        <v>159</v>
      </c>
      <c r="E1014" s="152" t="s">
        <v>19</v>
      </c>
      <c r="F1014" s="153" t="s">
        <v>1216</v>
      </c>
      <c r="H1014" s="154">
        <v>1.1000000000000001</v>
      </c>
      <c r="I1014" s="155"/>
      <c r="L1014" s="151"/>
      <c r="M1014" s="156"/>
      <c r="T1014" s="157"/>
      <c r="AT1014" s="152" t="s">
        <v>159</v>
      </c>
      <c r="AU1014" s="152" t="s">
        <v>78</v>
      </c>
      <c r="AV1014" s="13" t="s">
        <v>78</v>
      </c>
      <c r="AW1014" s="13" t="s">
        <v>31</v>
      </c>
      <c r="AX1014" s="13" t="s">
        <v>69</v>
      </c>
      <c r="AY1014" s="152" t="s">
        <v>149</v>
      </c>
    </row>
    <row r="1015" spans="2:65" s="13" customFormat="1" ht="10.199999999999999">
      <c r="B1015" s="151"/>
      <c r="D1015" s="145" t="s">
        <v>159</v>
      </c>
      <c r="E1015" s="152" t="s">
        <v>19</v>
      </c>
      <c r="F1015" s="153" t="s">
        <v>1217</v>
      </c>
      <c r="H1015" s="154">
        <v>4.2</v>
      </c>
      <c r="I1015" s="155"/>
      <c r="L1015" s="151"/>
      <c r="M1015" s="156"/>
      <c r="T1015" s="157"/>
      <c r="AT1015" s="152" t="s">
        <v>159</v>
      </c>
      <c r="AU1015" s="152" t="s">
        <v>78</v>
      </c>
      <c r="AV1015" s="13" t="s">
        <v>78</v>
      </c>
      <c r="AW1015" s="13" t="s">
        <v>31</v>
      </c>
      <c r="AX1015" s="13" t="s">
        <v>69</v>
      </c>
      <c r="AY1015" s="152" t="s">
        <v>149</v>
      </c>
    </row>
    <row r="1016" spans="2:65" s="14" customFormat="1" ht="10.199999999999999">
      <c r="B1016" s="158"/>
      <c r="D1016" s="145" t="s">
        <v>159</v>
      </c>
      <c r="E1016" s="159" t="s">
        <v>19</v>
      </c>
      <c r="F1016" s="160" t="s">
        <v>162</v>
      </c>
      <c r="H1016" s="161">
        <v>44.6</v>
      </c>
      <c r="I1016" s="162"/>
      <c r="L1016" s="158"/>
      <c r="M1016" s="163"/>
      <c r="T1016" s="164"/>
      <c r="AT1016" s="159" t="s">
        <v>159</v>
      </c>
      <c r="AU1016" s="159" t="s">
        <v>78</v>
      </c>
      <c r="AV1016" s="14" t="s">
        <v>84</v>
      </c>
      <c r="AW1016" s="14" t="s">
        <v>31</v>
      </c>
      <c r="AX1016" s="14" t="s">
        <v>74</v>
      </c>
      <c r="AY1016" s="159" t="s">
        <v>149</v>
      </c>
    </row>
    <row r="1017" spans="2:65" s="1" customFormat="1" ht="16.5" customHeight="1">
      <c r="B1017" s="32"/>
      <c r="C1017" s="165" t="s">
        <v>1221</v>
      </c>
      <c r="D1017" s="165" t="s">
        <v>318</v>
      </c>
      <c r="E1017" s="166" t="s">
        <v>1222</v>
      </c>
      <c r="F1017" s="167" t="s">
        <v>1223</v>
      </c>
      <c r="G1017" s="168" t="s">
        <v>1224</v>
      </c>
      <c r="H1017" s="169">
        <v>31</v>
      </c>
      <c r="I1017" s="170"/>
      <c r="J1017" s="171">
        <f>ROUND(I1017*H1017,2)</f>
        <v>0</v>
      </c>
      <c r="K1017" s="167" t="s">
        <v>155</v>
      </c>
      <c r="L1017" s="172"/>
      <c r="M1017" s="173" t="s">
        <v>19</v>
      </c>
      <c r="N1017" s="174" t="s">
        <v>40</v>
      </c>
      <c r="P1017" s="136">
        <f>O1017*H1017</f>
        <v>0</v>
      </c>
      <c r="Q1017" s="136">
        <v>2.0000000000000001E-4</v>
      </c>
      <c r="R1017" s="136">
        <f>Q1017*H1017</f>
        <v>6.2000000000000006E-3</v>
      </c>
      <c r="S1017" s="136">
        <v>0</v>
      </c>
      <c r="T1017" s="137">
        <f>S1017*H1017</f>
        <v>0</v>
      </c>
      <c r="AR1017" s="138" t="s">
        <v>267</v>
      </c>
      <c r="AT1017" s="138" t="s">
        <v>318</v>
      </c>
      <c r="AU1017" s="138" t="s">
        <v>78</v>
      </c>
      <c r="AY1017" s="17" t="s">
        <v>149</v>
      </c>
      <c r="BE1017" s="139">
        <f>IF(N1017="základní",J1017,0)</f>
        <v>0</v>
      </c>
      <c r="BF1017" s="139">
        <f>IF(N1017="snížená",J1017,0)</f>
        <v>0</v>
      </c>
      <c r="BG1017" s="139">
        <f>IF(N1017="zákl. přenesená",J1017,0)</f>
        <v>0</v>
      </c>
      <c r="BH1017" s="139">
        <f>IF(N1017="sníž. přenesená",J1017,0)</f>
        <v>0</v>
      </c>
      <c r="BI1017" s="139">
        <f>IF(N1017="nulová",J1017,0)</f>
        <v>0</v>
      </c>
      <c r="BJ1017" s="17" t="s">
        <v>74</v>
      </c>
      <c r="BK1017" s="139">
        <f>ROUND(I1017*H1017,2)</f>
        <v>0</v>
      </c>
      <c r="BL1017" s="17" t="s">
        <v>222</v>
      </c>
      <c r="BM1017" s="138" t="s">
        <v>1225</v>
      </c>
    </row>
    <row r="1018" spans="2:65" s="1" customFormat="1" ht="55.5" customHeight="1">
      <c r="B1018" s="32"/>
      <c r="C1018" s="127" t="s">
        <v>735</v>
      </c>
      <c r="D1018" s="127" t="s">
        <v>151</v>
      </c>
      <c r="E1018" s="128" t="s">
        <v>1226</v>
      </c>
      <c r="F1018" s="129" t="s">
        <v>1227</v>
      </c>
      <c r="G1018" s="130" t="s">
        <v>631</v>
      </c>
      <c r="H1018" s="175"/>
      <c r="I1018" s="132"/>
      <c r="J1018" s="133">
        <f>ROUND(I1018*H1018,2)</f>
        <v>0</v>
      </c>
      <c r="K1018" s="129" t="s">
        <v>155</v>
      </c>
      <c r="L1018" s="32"/>
      <c r="M1018" s="134" t="s">
        <v>19</v>
      </c>
      <c r="N1018" s="135" t="s">
        <v>40</v>
      </c>
      <c r="P1018" s="136">
        <f>O1018*H1018</f>
        <v>0</v>
      </c>
      <c r="Q1018" s="136">
        <v>0</v>
      </c>
      <c r="R1018" s="136">
        <f>Q1018*H1018</f>
        <v>0</v>
      </c>
      <c r="S1018" s="136">
        <v>0</v>
      </c>
      <c r="T1018" s="137">
        <f>S1018*H1018</f>
        <v>0</v>
      </c>
      <c r="AR1018" s="138" t="s">
        <v>222</v>
      </c>
      <c r="AT1018" s="138" t="s">
        <v>151</v>
      </c>
      <c r="AU1018" s="138" t="s">
        <v>78</v>
      </c>
      <c r="AY1018" s="17" t="s">
        <v>149</v>
      </c>
      <c r="BE1018" s="139">
        <f>IF(N1018="základní",J1018,0)</f>
        <v>0</v>
      </c>
      <c r="BF1018" s="139">
        <f>IF(N1018="snížená",J1018,0)</f>
        <v>0</v>
      </c>
      <c r="BG1018" s="139">
        <f>IF(N1018="zákl. přenesená",J1018,0)</f>
        <v>0</v>
      </c>
      <c r="BH1018" s="139">
        <f>IF(N1018="sníž. přenesená",J1018,0)</f>
        <v>0</v>
      </c>
      <c r="BI1018" s="139">
        <f>IF(N1018="nulová",J1018,0)</f>
        <v>0</v>
      </c>
      <c r="BJ1018" s="17" t="s">
        <v>74</v>
      </c>
      <c r="BK1018" s="139">
        <f>ROUND(I1018*H1018,2)</f>
        <v>0</v>
      </c>
      <c r="BL1018" s="17" t="s">
        <v>222</v>
      </c>
      <c r="BM1018" s="138" t="s">
        <v>1228</v>
      </c>
    </row>
    <row r="1019" spans="2:65" s="1" customFormat="1" ht="10.199999999999999">
      <c r="B1019" s="32"/>
      <c r="D1019" s="140" t="s">
        <v>157</v>
      </c>
      <c r="F1019" s="141" t="s">
        <v>1229</v>
      </c>
      <c r="I1019" s="142"/>
      <c r="L1019" s="32"/>
      <c r="M1019" s="143"/>
      <c r="T1019" s="53"/>
      <c r="AT1019" s="17" t="s">
        <v>157</v>
      </c>
      <c r="AU1019" s="17" t="s">
        <v>78</v>
      </c>
    </row>
    <row r="1020" spans="2:65" s="11" customFormat="1" ht="22.8" customHeight="1">
      <c r="B1020" s="115"/>
      <c r="D1020" s="116" t="s">
        <v>68</v>
      </c>
      <c r="E1020" s="125" t="s">
        <v>1230</v>
      </c>
      <c r="F1020" s="125" t="s">
        <v>1231</v>
      </c>
      <c r="I1020" s="118"/>
      <c r="J1020" s="126">
        <f>BK1020</f>
        <v>0</v>
      </c>
      <c r="L1020" s="115"/>
      <c r="M1020" s="120"/>
      <c r="P1020" s="121">
        <f>SUM(P1021:P1067)</f>
        <v>0</v>
      </c>
      <c r="R1020" s="121">
        <f>SUM(R1021:R1067)</f>
        <v>3.7190805999999998</v>
      </c>
      <c r="T1020" s="122">
        <f>SUM(T1021:T1067)</f>
        <v>1.6707189599999999</v>
      </c>
      <c r="AR1020" s="116" t="s">
        <v>78</v>
      </c>
      <c r="AT1020" s="123" t="s">
        <v>68</v>
      </c>
      <c r="AU1020" s="123" t="s">
        <v>74</v>
      </c>
      <c r="AY1020" s="116" t="s">
        <v>149</v>
      </c>
      <c r="BK1020" s="124">
        <f>SUM(BK1021:BK1067)</f>
        <v>0</v>
      </c>
    </row>
    <row r="1021" spans="2:65" s="1" customFormat="1" ht="37.799999999999997" customHeight="1">
      <c r="B1021" s="32"/>
      <c r="C1021" s="127" t="s">
        <v>1232</v>
      </c>
      <c r="D1021" s="127" t="s">
        <v>151</v>
      </c>
      <c r="E1021" s="128" t="s">
        <v>1233</v>
      </c>
      <c r="F1021" s="129" t="s">
        <v>1234</v>
      </c>
      <c r="G1021" s="130" t="s">
        <v>190</v>
      </c>
      <c r="H1021" s="131">
        <v>79.287999999999997</v>
      </c>
      <c r="I1021" s="132"/>
      <c r="J1021" s="133">
        <f>ROUND(I1021*H1021,2)</f>
        <v>0</v>
      </c>
      <c r="K1021" s="129" t="s">
        <v>155</v>
      </c>
      <c r="L1021" s="32"/>
      <c r="M1021" s="134" t="s">
        <v>19</v>
      </c>
      <c r="N1021" s="135" t="s">
        <v>40</v>
      </c>
      <c r="P1021" s="136">
        <f>O1021*H1021</f>
        <v>0</v>
      </c>
      <c r="Q1021" s="136">
        <v>4.4999999999999997E-3</v>
      </c>
      <c r="R1021" s="136">
        <f>Q1021*H1021</f>
        <v>0.35679599999999995</v>
      </c>
      <c r="S1021" s="136">
        <v>0</v>
      </c>
      <c r="T1021" s="137">
        <f>S1021*H1021</f>
        <v>0</v>
      </c>
      <c r="AR1021" s="138" t="s">
        <v>222</v>
      </c>
      <c r="AT1021" s="138" t="s">
        <v>151</v>
      </c>
      <c r="AU1021" s="138" t="s">
        <v>78</v>
      </c>
      <c r="AY1021" s="17" t="s">
        <v>149</v>
      </c>
      <c r="BE1021" s="139">
        <f>IF(N1021="základní",J1021,0)</f>
        <v>0</v>
      </c>
      <c r="BF1021" s="139">
        <f>IF(N1021="snížená",J1021,0)</f>
        <v>0</v>
      </c>
      <c r="BG1021" s="139">
        <f>IF(N1021="zákl. přenesená",J1021,0)</f>
        <v>0</v>
      </c>
      <c r="BH1021" s="139">
        <f>IF(N1021="sníž. přenesená",J1021,0)</f>
        <v>0</v>
      </c>
      <c r="BI1021" s="139">
        <f>IF(N1021="nulová",J1021,0)</f>
        <v>0</v>
      </c>
      <c r="BJ1021" s="17" t="s">
        <v>74</v>
      </c>
      <c r="BK1021" s="139">
        <f>ROUND(I1021*H1021,2)</f>
        <v>0</v>
      </c>
      <c r="BL1021" s="17" t="s">
        <v>222</v>
      </c>
      <c r="BM1021" s="138" t="s">
        <v>1235</v>
      </c>
    </row>
    <row r="1022" spans="2:65" s="1" customFormat="1" ht="10.199999999999999">
      <c r="B1022" s="32"/>
      <c r="D1022" s="140" t="s">
        <v>157</v>
      </c>
      <c r="F1022" s="141" t="s">
        <v>1236</v>
      </c>
      <c r="I1022" s="142"/>
      <c r="L1022" s="32"/>
      <c r="M1022" s="143"/>
      <c r="T1022" s="53"/>
      <c r="AT1022" s="17" t="s">
        <v>157</v>
      </c>
      <c r="AU1022" s="17" t="s">
        <v>78</v>
      </c>
    </row>
    <row r="1023" spans="2:65" s="12" customFormat="1" ht="10.199999999999999">
      <c r="B1023" s="144"/>
      <c r="D1023" s="145" t="s">
        <v>159</v>
      </c>
      <c r="E1023" s="146" t="s">
        <v>19</v>
      </c>
      <c r="F1023" s="147" t="s">
        <v>620</v>
      </c>
      <c r="H1023" s="146" t="s">
        <v>19</v>
      </c>
      <c r="I1023" s="148"/>
      <c r="L1023" s="144"/>
      <c r="M1023" s="149"/>
      <c r="T1023" s="150"/>
      <c r="AT1023" s="146" t="s">
        <v>159</v>
      </c>
      <c r="AU1023" s="146" t="s">
        <v>78</v>
      </c>
      <c r="AV1023" s="12" t="s">
        <v>74</v>
      </c>
      <c r="AW1023" s="12" t="s">
        <v>31</v>
      </c>
      <c r="AX1023" s="12" t="s">
        <v>69</v>
      </c>
      <c r="AY1023" s="146" t="s">
        <v>149</v>
      </c>
    </row>
    <row r="1024" spans="2:65" s="13" customFormat="1" ht="10.199999999999999">
      <c r="B1024" s="151"/>
      <c r="D1024" s="145" t="s">
        <v>159</v>
      </c>
      <c r="E1024" s="152" t="s">
        <v>19</v>
      </c>
      <c r="F1024" s="153" t="s">
        <v>621</v>
      </c>
      <c r="H1024" s="154">
        <v>59.2</v>
      </c>
      <c r="I1024" s="155"/>
      <c r="L1024" s="151"/>
      <c r="M1024" s="156"/>
      <c r="T1024" s="157"/>
      <c r="AT1024" s="152" t="s">
        <v>159</v>
      </c>
      <c r="AU1024" s="152" t="s">
        <v>78</v>
      </c>
      <c r="AV1024" s="13" t="s">
        <v>78</v>
      </c>
      <c r="AW1024" s="13" t="s">
        <v>31</v>
      </c>
      <c r="AX1024" s="13" t="s">
        <v>69</v>
      </c>
      <c r="AY1024" s="152" t="s">
        <v>149</v>
      </c>
    </row>
    <row r="1025" spans="2:65" s="12" customFormat="1" ht="10.199999999999999">
      <c r="B1025" s="144"/>
      <c r="D1025" s="145" t="s">
        <v>159</v>
      </c>
      <c r="E1025" s="146" t="s">
        <v>19</v>
      </c>
      <c r="F1025" s="147" t="s">
        <v>413</v>
      </c>
      <c r="H1025" s="146" t="s">
        <v>19</v>
      </c>
      <c r="I1025" s="148"/>
      <c r="L1025" s="144"/>
      <c r="M1025" s="149"/>
      <c r="T1025" s="150"/>
      <c r="AT1025" s="146" t="s">
        <v>159</v>
      </c>
      <c r="AU1025" s="146" t="s">
        <v>78</v>
      </c>
      <c r="AV1025" s="12" t="s">
        <v>74</v>
      </c>
      <c r="AW1025" s="12" t="s">
        <v>31</v>
      </c>
      <c r="AX1025" s="12" t="s">
        <v>69</v>
      </c>
      <c r="AY1025" s="146" t="s">
        <v>149</v>
      </c>
    </row>
    <row r="1026" spans="2:65" s="12" customFormat="1" ht="10.199999999999999">
      <c r="B1026" s="144"/>
      <c r="D1026" s="145" t="s">
        <v>159</v>
      </c>
      <c r="E1026" s="146" t="s">
        <v>19</v>
      </c>
      <c r="F1026" s="147" t="s">
        <v>414</v>
      </c>
      <c r="H1026" s="146" t="s">
        <v>19</v>
      </c>
      <c r="I1026" s="148"/>
      <c r="L1026" s="144"/>
      <c r="M1026" s="149"/>
      <c r="T1026" s="150"/>
      <c r="AT1026" s="146" t="s">
        <v>159</v>
      </c>
      <c r="AU1026" s="146" t="s">
        <v>78</v>
      </c>
      <c r="AV1026" s="12" t="s">
        <v>74</v>
      </c>
      <c r="AW1026" s="12" t="s">
        <v>31</v>
      </c>
      <c r="AX1026" s="12" t="s">
        <v>69</v>
      </c>
      <c r="AY1026" s="146" t="s">
        <v>149</v>
      </c>
    </row>
    <row r="1027" spans="2:65" s="13" customFormat="1" ht="10.199999999999999">
      <c r="B1027" s="151"/>
      <c r="D1027" s="145" t="s">
        <v>159</v>
      </c>
      <c r="E1027" s="152" t="s">
        <v>19</v>
      </c>
      <c r="F1027" s="153" t="s">
        <v>772</v>
      </c>
      <c r="H1027" s="154">
        <v>15.488</v>
      </c>
      <c r="I1027" s="155"/>
      <c r="L1027" s="151"/>
      <c r="M1027" s="156"/>
      <c r="T1027" s="157"/>
      <c r="AT1027" s="152" t="s">
        <v>159</v>
      </c>
      <c r="AU1027" s="152" t="s">
        <v>78</v>
      </c>
      <c r="AV1027" s="13" t="s">
        <v>78</v>
      </c>
      <c r="AW1027" s="13" t="s">
        <v>31</v>
      </c>
      <c r="AX1027" s="13" t="s">
        <v>69</v>
      </c>
      <c r="AY1027" s="152" t="s">
        <v>149</v>
      </c>
    </row>
    <row r="1028" spans="2:65" s="12" customFormat="1" ht="10.199999999999999">
      <c r="B1028" s="144"/>
      <c r="D1028" s="145" t="s">
        <v>159</v>
      </c>
      <c r="E1028" s="146" t="s">
        <v>19</v>
      </c>
      <c r="F1028" s="147" t="s">
        <v>416</v>
      </c>
      <c r="H1028" s="146" t="s">
        <v>19</v>
      </c>
      <c r="I1028" s="148"/>
      <c r="L1028" s="144"/>
      <c r="M1028" s="149"/>
      <c r="T1028" s="150"/>
      <c r="AT1028" s="146" t="s">
        <v>159</v>
      </c>
      <c r="AU1028" s="146" t="s">
        <v>78</v>
      </c>
      <c r="AV1028" s="12" t="s">
        <v>74</v>
      </c>
      <c r="AW1028" s="12" t="s">
        <v>31</v>
      </c>
      <c r="AX1028" s="12" t="s">
        <v>69</v>
      </c>
      <c r="AY1028" s="146" t="s">
        <v>149</v>
      </c>
    </row>
    <row r="1029" spans="2:65" s="13" customFormat="1" ht="10.199999999999999">
      <c r="B1029" s="151"/>
      <c r="D1029" s="145" t="s">
        <v>159</v>
      </c>
      <c r="E1029" s="152" t="s">
        <v>19</v>
      </c>
      <c r="F1029" s="153" t="s">
        <v>773</v>
      </c>
      <c r="H1029" s="154">
        <v>4.5999999999999996</v>
      </c>
      <c r="I1029" s="155"/>
      <c r="L1029" s="151"/>
      <c r="M1029" s="156"/>
      <c r="T1029" s="157"/>
      <c r="AT1029" s="152" t="s">
        <v>159</v>
      </c>
      <c r="AU1029" s="152" t="s">
        <v>78</v>
      </c>
      <c r="AV1029" s="13" t="s">
        <v>78</v>
      </c>
      <c r="AW1029" s="13" t="s">
        <v>31</v>
      </c>
      <c r="AX1029" s="13" t="s">
        <v>69</v>
      </c>
      <c r="AY1029" s="152" t="s">
        <v>149</v>
      </c>
    </row>
    <row r="1030" spans="2:65" s="14" customFormat="1" ht="10.199999999999999">
      <c r="B1030" s="158"/>
      <c r="D1030" s="145" t="s">
        <v>159</v>
      </c>
      <c r="E1030" s="159" t="s">
        <v>19</v>
      </c>
      <c r="F1030" s="160" t="s">
        <v>162</v>
      </c>
      <c r="H1030" s="161">
        <v>79.287999999999997</v>
      </c>
      <c r="I1030" s="162"/>
      <c r="L1030" s="158"/>
      <c r="M1030" s="163"/>
      <c r="T1030" s="164"/>
      <c r="AT1030" s="159" t="s">
        <v>159</v>
      </c>
      <c r="AU1030" s="159" t="s">
        <v>78</v>
      </c>
      <c r="AV1030" s="14" t="s">
        <v>84</v>
      </c>
      <c r="AW1030" s="14" t="s">
        <v>31</v>
      </c>
      <c r="AX1030" s="14" t="s">
        <v>74</v>
      </c>
      <c r="AY1030" s="159" t="s">
        <v>149</v>
      </c>
    </row>
    <row r="1031" spans="2:65" s="1" customFormat="1" ht="37.799999999999997" customHeight="1">
      <c r="B1031" s="32"/>
      <c r="C1031" s="127" t="s">
        <v>746</v>
      </c>
      <c r="D1031" s="127" t="s">
        <v>151</v>
      </c>
      <c r="E1031" s="128" t="s">
        <v>1237</v>
      </c>
      <c r="F1031" s="129" t="s">
        <v>1238</v>
      </c>
      <c r="G1031" s="130" t="s">
        <v>202</v>
      </c>
      <c r="H1031" s="131">
        <v>9.82</v>
      </c>
      <c r="I1031" s="132"/>
      <c r="J1031" s="133">
        <f>ROUND(I1031*H1031,2)</f>
        <v>0</v>
      </c>
      <c r="K1031" s="129" t="s">
        <v>155</v>
      </c>
      <c r="L1031" s="32"/>
      <c r="M1031" s="134" t="s">
        <v>19</v>
      </c>
      <c r="N1031" s="135" t="s">
        <v>40</v>
      </c>
      <c r="P1031" s="136">
        <f>O1031*H1031</f>
        <v>0</v>
      </c>
      <c r="Q1031" s="136">
        <v>5.8E-4</v>
      </c>
      <c r="R1031" s="136">
        <f>Q1031*H1031</f>
        <v>5.6956000000000003E-3</v>
      </c>
      <c r="S1031" s="136">
        <v>0</v>
      </c>
      <c r="T1031" s="137">
        <f>S1031*H1031</f>
        <v>0</v>
      </c>
      <c r="AR1031" s="138" t="s">
        <v>222</v>
      </c>
      <c r="AT1031" s="138" t="s">
        <v>151</v>
      </c>
      <c r="AU1031" s="138" t="s">
        <v>78</v>
      </c>
      <c r="AY1031" s="17" t="s">
        <v>149</v>
      </c>
      <c r="BE1031" s="139">
        <f>IF(N1031="základní",J1031,0)</f>
        <v>0</v>
      </c>
      <c r="BF1031" s="139">
        <f>IF(N1031="snížená",J1031,0)</f>
        <v>0</v>
      </c>
      <c r="BG1031" s="139">
        <f>IF(N1031="zákl. přenesená",J1031,0)</f>
        <v>0</v>
      </c>
      <c r="BH1031" s="139">
        <f>IF(N1031="sníž. přenesená",J1031,0)</f>
        <v>0</v>
      </c>
      <c r="BI1031" s="139">
        <f>IF(N1031="nulová",J1031,0)</f>
        <v>0</v>
      </c>
      <c r="BJ1031" s="17" t="s">
        <v>74</v>
      </c>
      <c r="BK1031" s="139">
        <f>ROUND(I1031*H1031,2)</f>
        <v>0</v>
      </c>
      <c r="BL1031" s="17" t="s">
        <v>222</v>
      </c>
      <c r="BM1031" s="138" t="s">
        <v>1239</v>
      </c>
    </row>
    <row r="1032" spans="2:65" s="1" customFormat="1" ht="10.199999999999999">
      <c r="B1032" s="32"/>
      <c r="D1032" s="140" t="s">
        <v>157</v>
      </c>
      <c r="F1032" s="141" t="s">
        <v>1240</v>
      </c>
      <c r="I1032" s="142"/>
      <c r="L1032" s="32"/>
      <c r="M1032" s="143"/>
      <c r="T1032" s="53"/>
      <c r="AT1032" s="17" t="s">
        <v>157</v>
      </c>
      <c r="AU1032" s="17" t="s">
        <v>78</v>
      </c>
    </row>
    <row r="1033" spans="2:65" s="12" customFormat="1" ht="10.199999999999999">
      <c r="B1033" s="144"/>
      <c r="D1033" s="145" t="s">
        <v>159</v>
      </c>
      <c r="E1033" s="146" t="s">
        <v>19</v>
      </c>
      <c r="F1033" s="147" t="s">
        <v>1241</v>
      </c>
      <c r="H1033" s="146" t="s">
        <v>19</v>
      </c>
      <c r="I1033" s="148"/>
      <c r="L1033" s="144"/>
      <c r="M1033" s="149"/>
      <c r="T1033" s="150"/>
      <c r="AT1033" s="146" t="s">
        <v>159</v>
      </c>
      <c r="AU1033" s="146" t="s">
        <v>78</v>
      </c>
      <c r="AV1033" s="12" t="s">
        <v>74</v>
      </c>
      <c r="AW1033" s="12" t="s">
        <v>31</v>
      </c>
      <c r="AX1033" s="12" t="s">
        <v>69</v>
      </c>
      <c r="AY1033" s="146" t="s">
        <v>149</v>
      </c>
    </row>
    <row r="1034" spans="2:65" s="12" customFormat="1" ht="10.199999999999999">
      <c r="B1034" s="144"/>
      <c r="D1034" s="145" t="s">
        <v>159</v>
      </c>
      <c r="E1034" s="146" t="s">
        <v>19</v>
      </c>
      <c r="F1034" s="147" t="s">
        <v>1242</v>
      </c>
      <c r="H1034" s="146" t="s">
        <v>19</v>
      </c>
      <c r="I1034" s="148"/>
      <c r="L1034" s="144"/>
      <c r="M1034" s="149"/>
      <c r="T1034" s="150"/>
      <c r="AT1034" s="146" t="s">
        <v>159</v>
      </c>
      <c r="AU1034" s="146" t="s">
        <v>78</v>
      </c>
      <c r="AV1034" s="12" t="s">
        <v>74</v>
      </c>
      <c r="AW1034" s="12" t="s">
        <v>31</v>
      </c>
      <c r="AX1034" s="12" t="s">
        <v>69</v>
      </c>
      <c r="AY1034" s="146" t="s">
        <v>149</v>
      </c>
    </row>
    <row r="1035" spans="2:65" s="13" customFormat="1" ht="10.199999999999999">
      <c r="B1035" s="151"/>
      <c r="D1035" s="145" t="s">
        <v>159</v>
      </c>
      <c r="E1035" s="152" t="s">
        <v>19</v>
      </c>
      <c r="F1035" s="153" t="s">
        <v>1243</v>
      </c>
      <c r="H1035" s="154">
        <v>9.82</v>
      </c>
      <c r="I1035" s="155"/>
      <c r="L1035" s="151"/>
      <c r="M1035" s="156"/>
      <c r="T1035" s="157"/>
      <c r="AT1035" s="152" t="s">
        <v>159</v>
      </c>
      <c r="AU1035" s="152" t="s">
        <v>78</v>
      </c>
      <c r="AV1035" s="13" t="s">
        <v>78</v>
      </c>
      <c r="AW1035" s="13" t="s">
        <v>31</v>
      </c>
      <c r="AX1035" s="13" t="s">
        <v>69</v>
      </c>
      <c r="AY1035" s="152" t="s">
        <v>149</v>
      </c>
    </row>
    <row r="1036" spans="2:65" s="14" customFormat="1" ht="10.199999999999999">
      <c r="B1036" s="158"/>
      <c r="D1036" s="145" t="s">
        <v>159</v>
      </c>
      <c r="E1036" s="159" t="s">
        <v>19</v>
      </c>
      <c r="F1036" s="160" t="s">
        <v>162</v>
      </c>
      <c r="H1036" s="161">
        <v>9.82</v>
      </c>
      <c r="I1036" s="162"/>
      <c r="L1036" s="158"/>
      <c r="M1036" s="163"/>
      <c r="T1036" s="164"/>
      <c r="AT1036" s="159" t="s">
        <v>159</v>
      </c>
      <c r="AU1036" s="159" t="s">
        <v>78</v>
      </c>
      <c r="AV1036" s="14" t="s">
        <v>84</v>
      </c>
      <c r="AW1036" s="14" t="s">
        <v>31</v>
      </c>
      <c r="AX1036" s="14" t="s">
        <v>74</v>
      </c>
      <c r="AY1036" s="159" t="s">
        <v>149</v>
      </c>
    </row>
    <row r="1037" spans="2:65" s="1" customFormat="1" ht="24.15" customHeight="1">
      <c r="B1037" s="32"/>
      <c r="C1037" s="127" t="s">
        <v>1244</v>
      </c>
      <c r="D1037" s="127" t="s">
        <v>151</v>
      </c>
      <c r="E1037" s="128" t="s">
        <v>1245</v>
      </c>
      <c r="F1037" s="129" t="s">
        <v>1246</v>
      </c>
      <c r="G1037" s="130" t="s">
        <v>190</v>
      </c>
      <c r="H1037" s="131">
        <v>20.088000000000001</v>
      </c>
      <c r="I1037" s="132"/>
      <c r="J1037" s="133">
        <f>ROUND(I1037*H1037,2)</f>
        <v>0</v>
      </c>
      <c r="K1037" s="129" t="s">
        <v>155</v>
      </c>
      <c r="L1037" s="32"/>
      <c r="M1037" s="134" t="s">
        <v>19</v>
      </c>
      <c r="N1037" s="135" t="s">
        <v>40</v>
      </c>
      <c r="P1037" s="136">
        <f>O1037*H1037</f>
        <v>0</v>
      </c>
      <c r="Q1037" s="136">
        <v>0</v>
      </c>
      <c r="R1037" s="136">
        <f>Q1037*H1037</f>
        <v>0</v>
      </c>
      <c r="S1037" s="136">
        <v>8.3169999999999994E-2</v>
      </c>
      <c r="T1037" s="137">
        <f>S1037*H1037</f>
        <v>1.6707189599999999</v>
      </c>
      <c r="AR1037" s="138" t="s">
        <v>222</v>
      </c>
      <c r="AT1037" s="138" t="s">
        <v>151</v>
      </c>
      <c r="AU1037" s="138" t="s">
        <v>78</v>
      </c>
      <c r="AY1037" s="17" t="s">
        <v>149</v>
      </c>
      <c r="BE1037" s="139">
        <f>IF(N1037="základní",J1037,0)</f>
        <v>0</v>
      </c>
      <c r="BF1037" s="139">
        <f>IF(N1037="snížená",J1037,0)</f>
        <v>0</v>
      </c>
      <c r="BG1037" s="139">
        <f>IF(N1037="zákl. přenesená",J1037,0)</f>
        <v>0</v>
      </c>
      <c r="BH1037" s="139">
        <f>IF(N1037="sníž. přenesená",J1037,0)</f>
        <v>0</v>
      </c>
      <c r="BI1037" s="139">
        <f>IF(N1037="nulová",J1037,0)</f>
        <v>0</v>
      </c>
      <c r="BJ1037" s="17" t="s">
        <v>74</v>
      </c>
      <c r="BK1037" s="139">
        <f>ROUND(I1037*H1037,2)</f>
        <v>0</v>
      </c>
      <c r="BL1037" s="17" t="s">
        <v>222</v>
      </c>
      <c r="BM1037" s="138" t="s">
        <v>1247</v>
      </c>
    </row>
    <row r="1038" spans="2:65" s="1" customFormat="1" ht="10.199999999999999">
      <c r="B1038" s="32"/>
      <c r="D1038" s="140" t="s">
        <v>157</v>
      </c>
      <c r="F1038" s="141" t="s">
        <v>1248</v>
      </c>
      <c r="I1038" s="142"/>
      <c r="L1038" s="32"/>
      <c r="M1038" s="143"/>
      <c r="T1038" s="53"/>
      <c r="AT1038" s="17" t="s">
        <v>157</v>
      </c>
      <c r="AU1038" s="17" t="s">
        <v>78</v>
      </c>
    </row>
    <row r="1039" spans="2:65" s="12" customFormat="1" ht="10.199999999999999">
      <c r="B1039" s="144"/>
      <c r="D1039" s="145" t="s">
        <v>159</v>
      </c>
      <c r="E1039" s="146" t="s">
        <v>19</v>
      </c>
      <c r="F1039" s="147" t="s">
        <v>413</v>
      </c>
      <c r="H1039" s="146" t="s">
        <v>19</v>
      </c>
      <c r="I1039" s="148"/>
      <c r="L1039" s="144"/>
      <c r="M1039" s="149"/>
      <c r="T1039" s="150"/>
      <c r="AT1039" s="146" t="s">
        <v>159</v>
      </c>
      <c r="AU1039" s="146" t="s">
        <v>78</v>
      </c>
      <c r="AV1039" s="12" t="s">
        <v>74</v>
      </c>
      <c r="AW1039" s="12" t="s">
        <v>31</v>
      </c>
      <c r="AX1039" s="12" t="s">
        <v>69</v>
      </c>
      <c r="AY1039" s="146" t="s">
        <v>149</v>
      </c>
    </row>
    <row r="1040" spans="2:65" s="13" customFormat="1" ht="10.199999999999999">
      <c r="B1040" s="151"/>
      <c r="D1040" s="145" t="s">
        <v>159</v>
      </c>
      <c r="E1040" s="152" t="s">
        <v>19</v>
      </c>
      <c r="F1040" s="153" t="s">
        <v>772</v>
      </c>
      <c r="H1040" s="154">
        <v>15.488</v>
      </c>
      <c r="I1040" s="155"/>
      <c r="L1040" s="151"/>
      <c r="M1040" s="156"/>
      <c r="T1040" s="157"/>
      <c r="AT1040" s="152" t="s">
        <v>159</v>
      </c>
      <c r="AU1040" s="152" t="s">
        <v>78</v>
      </c>
      <c r="AV1040" s="13" t="s">
        <v>78</v>
      </c>
      <c r="AW1040" s="13" t="s">
        <v>31</v>
      </c>
      <c r="AX1040" s="13" t="s">
        <v>69</v>
      </c>
      <c r="AY1040" s="152" t="s">
        <v>149</v>
      </c>
    </row>
    <row r="1041" spans="2:65" s="12" customFormat="1" ht="10.199999999999999">
      <c r="B1041" s="144"/>
      <c r="D1041" s="145" t="s">
        <v>159</v>
      </c>
      <c r="E1041" s="146" t="s">
        <v>19</v>
      </c>
      <c r="F1041" s="147" t="s">
        <v>416</v>
      </c>
      <c r="H1041" s="146" t="s">
        <v>19</v>
      </c>
      <c r="I1041" s="148"/>
      <c r="L1041" s="144"/>
      <c r="M1041" s="149"/>
      <c r="T1041" s="150"/>
      <c r="AT1041" s="146" t="s">
        <v>159</v>
      </c>
      <c r="AU1041" s="146" t="s">
        <v>78</v>
      </c>
      <c r="AV1041" s="12" t="s">
        <v>74</v>
      </c>
      <c r="AW1041" s="12" t="s">
        <v>31</v>
      </c>
      <c r="AX1041" s="12" t="s">
        <v>69</v>
      </c>
      <c r="AY1041" s="146" t="s">
        <v>149</v>
      </c>
    </row>
    <row r="1042" spans="2:65" s="13" customFormat="1" ht="10.199999999999999">
      <c r="B1042" s="151"/>
      <c r="D1042" s="145" t="s">
        <v>159</v>
      </c>
      <c r="E1042" s="152" t="s">
        <v>19</v>
      </c>
      <c r="F1042" s="153" t="s">
        <v>773</v>
      </c>
      <c r="H1042" s="154">
        <v>4.5999999999999996</v>
      </c>
      <c r="I1042" s="155"/>
      <c r="L1042" s="151"/>
      <c r="M1042" s="156"/>
      <c r="T1042" s="157"/>
      <c r="AT1042" s="152" t="s">
        <v>159</v>
      </c>
      <c r="AU1042" s="152" t="s">
        <v>78</v>
      </c>
      <c r="AV1042" s="13" t="s">
        <v>78</v>
      </c>
      <c r="AW1042" s="13" t="s">
        <v>31</v>
      </c>
      <c r="AX1042" s="13" t="s">
        <v>69</v>
      </c>
      <c r="AY1042" s="152" t="s">
        <v>149</v>
      </c>
    </row>
    <row r="1043" spans="2:65" s="14" customFormat="1" ht="10.199999999999999">
      <c r="B1043" s="158"/>
      <c r="D1043" s="145" t="s">
        <v>159</v>
      </c>
      <c r="E1043" s="159" t="s">
        <v>19</v>
      </c>
      <c r="F1043" s="160" t="s">
        <v>162</v>
      </c>
      <c r="H1043" s="161">
        <v>20.088000000000001</v>
      </c>
      <c r="I1043" s="162"/>
      <c r="L1043" s="158"/>
      <c r="M1043" s="163"/>
      <c r="T1043" s="164"/>
      <c r="AT1043" s="159" t="s">
        <v>159</v>
      </c>
      <c r="AU1043" s="159" t="s">
        <v>78</v>
      </c>
      <c r="AV1043" s="14" t="s">
        <v>84</v>
      </c>
      <c r="AW1043" s="14" t="s">
        <v>31</v>
      </c>
      <c r="AX1043" s="14" t="s">
        <v>74</v>
      </c>
      <c r="AY1043" s="159" t="s">
        <v>149</v>
      </c>
    </row>
    <row r="1044" spans="2:65" s="1" customFormat="1" ht="37.799999999999997" customHeight="1">
      <c r="B1044" s="32"/>
      <c r="C1044" s="127" t="s">
        <v>751</v>
      </c>
      <c r="D1044" s="127" t="s">
        <v>151</v>
      </c>
      <c r="E1044" s="128" t="s">
        <v>1249</v>
      </c>
      <c r="F1044" s="129" t="s">
        <v>1250</v>
      </c>
      <c r="G1044" s="130" t="s">
        <v>190</v>
      </c>
      <c r="H1044" s="131">
        <v>79.287999999999997</v>
      </c>
      <c r="I1044" s="132"/>
      <c r="J1044" s="133">
        <f>ROUND(I1044*H1044,2)</f>
        <v>0</v>
      </c>
      <c r="K1044" s="129" t="s">
        <v>155</v>
      </c>
      <c r="L1044" s="32"/>
      <c r="M1044" s="134" t="s">
        <v>19</v>
      </c>
      <c r="N1044" s="135" t="s">
        <v>40</v>
      </c>
      <c r="P1044" s="136">
        <f>O1044*H1044</f>
        <v>0</v>
      </c>
      <c r="Q1044" s="136">
        <v>6.0000000000000001E-3</v>
      </c>
      <c r="R1044" s="136">
        <f>Q1044*H1044</f>
        <v>0.47572799999999998</v>
      </c>
      <c r="S1044" s="136">
        <v>0</v>
      </c>
      <c r="T1044" s="137">
        <f>S1044*H1044</f>
        <v>0</v>
      </c>
      <c r="AR1044" s="138" t="s">
        <v>222</v>
      </c>
      <c r="AT1044" s="138" t="s">
        <v>151</v>
      </c>
      <c r="AU1044" s="138" t="s">
        <v>78</v>
      </c>
      <c r="AY1044" s="17" t="s">
        <v>149</v>
      </c>
      <c r="BE1044" s="139">
        <f>IF(N1044="základní",J1044,0)</f>
        <v>0</v>
      </c>
      <c r="BF1044" s="139">
        <f>IF(N1044="snížená",J1044,0)</f>
        <v>0</v>
      </c>
      <c r="BG1044" s="139">
        <f>IF(N1044="zákl. přenesená",J1044,0)</f>
        <v>0</v>
      </c>
      <c r="BH1044" s="139">
        <f>IF(N1044="sníž. přenesená",J1044,0)</f>
        <v>0</v>
      </c>
      <c r="BI1044" s="139">
        <f>IF(N1044="nulová",J1044,0)</f>
        <v>0</v>
      </c>
      <c r="BJ1044" s="17" t="s">
        <v>74</v>
      </c>
      <c r="BK1044" s="139">
        <f>ROUND(I1044*H1044,2)</f>
        <v>0</v>
      </c>
      <c r="BL1044" s="17" t="s">
        <v>222</v>
      </c>
      <c r="BM1044" s="138" t="s">
        <v>1251</v>
      </c>
    </row>
    <row r="1045" spans="2:65" s="1" customFormat="1" ht="10.199999999999999">
      <c r="B1045" s="32"/>
      <c r="D1045" s="140" t="s">
        <v>157</v>
      </c>
      <c r="F1045" s="141" t="s">
        <v>1252</v>
      </c>
      <c r="I1045" s="142"/>
      <c r="L1045" s="32"/>
      <c r="M1045" s="143"/>
      <c r="T1045" s="53"/>
      <c r="AT1045" s="17" t="s">
        <v>157</v>
      </c>
      <c r="AU1045" s="17" t="s">
        <v>78</v>
      </c>
    </row>
    <row r="1046" spans="2:65" s="12" customFormat="1" ht="10.199999999999999">
      <c r="B1046" s="144"/>
      <c r="D1046" s="145" t="s">
        <v>159</v>
      </c>
      <c r="E1046" s="146" t="s">
        <v>19</v>
      </c>
      <c r="F1046" s="147" t="s">
        <v>1253</v>
      </c>
      <c r="H1046" s="146" t="s">
        <v>19</v>
      </c>
      <c r="I1046" s="148"/>
      <c r="L1046" s="144"/>
      <c r="M1046" s="149"/>
      <c r="T1046" s="150"/>
      <c r="AT1046" s="146" t="s">
        <v>159</v>
      </c>
      <c r="AU1046" s="146" t="s">
        <v>78</v>
      </c>
      <c r="AV1046" s="12" t="s">
        <v>74</v>
      </c>
      <c r="AW1046" s="12" t="s">
        <v>31</v>
      </c>
      <c r="AX1046" s="12" t="s">
        <v>69</v>
      </c>
      <c r="AY1046" s="146" t="s">
        <v>149</v>
      </c>
    </row>
    <row r="1047" spans="2:65" s="13" customFormat="1" ht="10.199999999999999">
      <c r="B1047" s="151"/>
      <c r="D1047" s="145" t="s">
        <v>159</v>
      </c>
      <c r="E1047" s="152" t="s">
        <v>19</v>
      </c>
      <c r="F1047" s="153" t="s">
        <v>621</v>
      </c>
      <c r="H1047" s="154">
        <v>59.2</v>
      </c>
      <c r="I1047" s="155"/>
      <c r="L1047" s="151"/>
      <c r="M1047" s="156"/>
      <c r="T1047" s="157"/>
      <c r="AT1047" s="152" t="s">
        <v>159</v>
      </c>
      <c r="AU1047" s="152" t="s">
        <v>78</v>
      </c>
      <c r="AV1047" s="13" t="s">
        <v>78</v>
      </c>
      <c r="AW1047" s="13" t="s">
        <v>31</v>
      </c>
      <c r="AX1047" s="13" t="s">
        <v>69</v>
      </c>
      <c r="AY1047" s="152" t="s">
        <v>149</v>
      </c>
    </row>
    <row r="1048" spans="2:65" s="12" customFormat="1" ht="10.199999999999999">
      <c r="B1048" s="144"/>
      <c r="D1048" s="145" t="s">
        <v>159</v>
      </c>
      <c r="E1048" s="146" t="s">
        <v>19</v>
      </c>
      <c r="F1048" s="147" t="s">
        <v>413</v>
      </c>
      <c r="H1048" s="146" t="s">
        <v>19</v>
      </c>
      <c r="I1048" s="148"/>
      <c r="L1048" s="144"/>
      <c r="M1048" s="149"/>
      <c r="T1048" s="150"/>
      <c r="AT1048" s="146" t="s">
        <v>159</v>
      </c>
      <c r="AU1048" s="146" t="s">
        <v>78</v>
      </c>
      <c r="AV1048" s="12" t="s">
        <v>74</v>
      </c>
      <c r="AW1048" s="12" t="s">
        <v>31</v>
      </c>
      <c r="AX1048" s="12" t="s">
        <v>69</v>
      </c>
      <c r="AY1048" s="146" t="s">
        <v>149</v>
      </c>
    </row>
    <row r="1049" spans="2:65" s="13" customFormat="1" ht="10.199999999999999">
      <c r="B1049" s="151"/>
      <c r="D1049" s="145" t="s">
        <v>159</v>
      </c>
      <c r="E1049" s="152" t="s">
        <v>19</v>
      </c>
      <c r="F1049" s="153" t="s">
        <v>772</v>
      </c>
      <c r="H1049" s="154">
        <v>15.488</v>
      </c>
      <c r="I1049" s="155"/>
      <c r="L1049" s="151"/>
      <c r="M1049" s="156"/>
      <c r="T1049" s="157"/>
      <c r="AT1049" s="152" t="s">
        <v>159</v>
      </c>
      <c r="AU1049" s="152" t="s">
        <v>78</v>
      </c>
      <c r="AV1049" s="13" t="s">
        <v>78</v>
      </c>
      <c r="AW1049" s="13" t="s">
        <v>31</v>
      </c>
      <c r="AX1049" s="13" t="s">
        <v>69</v>
      </c>
      <c r="AY1049" s="152" t="s">
        <v>149</v>
      </c>
    </row>
    <row r="1050" spans="2:65" s="12" customFormat="1" ht="10.199999999999999">
      <c r="B1050" s="144"/>
      <c r="D1050" s="145" t="s">
        <v>159</v>
      </c>
      <c r="E1050" s="146" t="s">
        <v>19</v>
      </c>
      <c r="F1050" s="147" t="s">
        <v>416</v>
      </c>
      <c r="H1050" s="146" t="s">
        <v>19</v>
      </c>
      <c r="I1050" s="148"/>
      <c r="L1050" s="144"/>
      <c r="M1050" s="149"/>
      <c r="T1050" s="150"/>
      <c r="AT1050" s="146" t="s">
        <v>159</v>
      </c>
      <c r="AU1050" s="146" t="s">
        <v>78</v>
      </c>
      <c r="AV1050" s="12" t="s">
        <v>74</v>
      </c>
      <c r="AW1050" s="12" t="s">
        <v>31</v>
      </c>
      <c r="AX1050" s="12" t="s">
        <v>69</v>
      </c>
      <c r="AY1050" s="146" t="s">
        <v>149</v>
      </c>
    </row>
    <row r="1051" spans="2:65" s="13" customFormat="1" ht="10.199999999999999">
      <c r="B1051" s="151"/>
      <c r="D1051" s="145" t="s">
        <v>159</v>
      </c>
      <c r="E1051" s="152" t="s">
        <v>19</v>
      </c>
      <c r="F1051" s="153" t="s">
        <v>773</v>
      </c>
      <c r="H1051" s="154">
        <v>4.5999999999999996</v>
      </c>
      <c r="I1051" s="155"/>
      <c r="L1051" s="151"/>
      <c r="M1051" s="156"/>
      <c r="T1051" s="157"/>
      <c r="AT1051" s="152" t="s">
        <v>159</v>
      </c>
      <c r="AU1051" s="152" t="s">
        <v>78</v>
      </c>
      <c r="AV1051" s="13" t="s">
        <v>78</v>
      </c>
      <c r="AW1051" s="13" t="s">
        <v>31</v>
      </c>
      <c r="AX1051" s="13" t="s">
        <v>69</v>
      </c>
      <c r="AY1051" s="152" t="s">
        <v>149</v>
      </c>
    </row>
    <row r="1052" spans="2:65" s="14" customFormat="1" ht="10.199999999999999">
      <c r="B1052" s="158"/>
      <c r="D1052" s="145" t="s">
        <v>159</v>
      </c>
      <c r="E1052" s="159" t="s">
        <v>19</v>
      </c>
      <c r="F1052" s="160" t="s">
        <v>162</v>
      </c>
      <c r="H1052" s="161">
        <v>79.287999999999997</v>
      </c>
      <c r="I1052" s="162"/>
      <c r="L1052" s="158"/>
      <c r="M1052" s="163"/>
      <c r="T1052" s="164"/>
      <c r="AT1052" s="159" t="s">
        <v>159</v>
      </c>
      <c r="AU1052" s="159" t="s">
        <v>78</v>
      </c>
      <c r="AV1052" s="14" t="s">
        <v>84</v>
      </c>
      <c r="AW1052" s="14" t="s">
        <v>31</v>
      </c>
      <c r="AX1052" s="14" t="s">
        <v>74</v>
      </c>
      <c r="AY1052" s="159" t="s">
        <v>149</v>
      </c>
    </row>
    <row r="1053" spans="2:65" s="1" customFormat="1" ht="33" customHeight="1">
      <c r="B1053" s="32"/>
      <c r="C1053" s="165" t="s">
        <v>1254</v>
      </c>
      <c r="D1053" s="165" t="s">
        <v>318</v>
      </c>
      <c r="E1053" s="166" t="s">
        <v>1255</v>
      </c>
      <c r="F1053" s="167" t="s">
        <v>1256</v>
      </c>
      <c r="G1053" s="168" t="s">
        <v>190</v>
      </c>
      <c r="H1053" s="169">
        <v>87.216999999999999</v>
      </c>
      <c r="I1053" s="170"/>
      <c r="J1053" s="171">
        <f>ROUND(I1053*H1053,2)</f>
        <v>0</v>
      </c>
      <c r="K1053" s="167" t="s">
        <v>155</v>
      </c>
      <c r="L1053" s="172"/>
      <c r="M1053" s="173" t="s">
        <v>19</v>
      </c>
      <c r="N1053" s="174" t="s">
        <v>40</v>
      </c>
      <c r="P1053" s="136">
        <f>O1053*H1053</f>
        <v>0</v>
      </c>
      <c r="Q1053" s="136">
        <v>3.3000000000000002E-2</v>
      </c>
      <c r="R1053" s="136">
        <f>Q1053*H1053</f>
        <v>2.878161</v>
      </c>
      <c r="S1053" s="136">
        <v>0</v>
      </c>
      <c r="T1053" s="137">
        <f>S1053*H1053</f>
        <v>0</v>
      </c>
      <c r="AR1053" s="138" t="s">
        <v>267</v>
      </c>
      <c r="AT1053" s="138" t="s">
        <v>318</v>
      </c>
      <c r="AU1053" s="138" t="s">
        <v>78</v>
      </c>
      <c r="AY1053" s="17" t="s">
        <v>149</v>
      </c>
      <c r="BE1053" s="139">
        <f>IF(N1053="základní",J1053,0)</f>
        <v>0</v>
      </c>
      <c r="BF1053" s="139">
        <f>IF(N1053="snížená",J1053,0)</f>
        <v>0</v>
      </c>
      <c r="BG1053" s="139">
        <f>IF(N1053="zákl. přenesená",J1053,0)</f>
        <v>0</v>
      </c>
      <c r="BH1053" s="139">
        <f>IF(N1053="sníž. přenesená",J1053,0)</f>
        <v>0</v>
      </c>
      <c r="BI1053" s="139">
        <f>IF(N1053="nulová",J1053,0)</f>
        <v>0</v>
      </c>
      <c r="BJ1053" s="17" t="s">
        <v>74</v>
      </c>
      <c r="BK1053" s="139">
        <f>ROUND(I1053*H1053,2)</f>
        <v>0</v>
      </c>
      <c r="BL1053" s="17" t="s">
        <v>222</v>
      </c>
      <c r="BM1053" s="138" t="s">
        <v>1257</v>
      </c>
    </row>
    <row r="1054" spans="2:65" s="12" customFormat="1" ht="10.199999999999999">
      <c r="B1054" s="144"/>
      <c r="D1054" s="145" t="s">
        <v>159</v>
      </c>
      <c r="E1054" s="146" t="s">
        <v>19</v>
      </c>
      <c r="F1054" s="147" t="s">
        <v>322</v>
      </c>
      <c r="H1054" s="146" t="s">
        <v>19</v>
      </c>
      <c r="I1054" s="148"/>
      <c r="L1054" s="144"/>
      <c r="M1054" s="149"/>
      <c r="T1054" s="150"/>
      <c r="AT1054" s="146" t="s">
        <v>159</v>
      </c>
      <c r="AU1054" s="146" t="s">
        <v>78</v>
      </c>
      <c r="AV1054" s="12" t="s">
        <v>74</v>
      </c>
      <c r="AW1054" s="12" t="s">
        <v>31</v>
      </c>
      <c r="AX1054" s="12" t="s">
        <v>69</v>
      </c>
      <c r="AY1054" s="146" t="s">
        <v>149</v>
      </c>
    </row>
    <row r="1055" spans="2:65" s="13" customFormat="1" ht="10.199999999999999">
      <c r="B1055" s="151"/>
      <c r="D1055" s="145" t="s">
        <v>159</v>
      </c>
      <c r="E1055" s="152" t="s">
        <v>19</v>
      </c>
      <c r="F1055" s="153" t="s">
        <v>1258</v>
      </c>
      <c r="H1055" s="154">
        <v>87.216999999999999</v>
      </c>
      <c r="I1055" s="155"/>
      <c r="L1055" s="151"/>
      <c r="M1055" s="156"/>
      <c r="T1055" s="157"/>
      <c r="AT1055" s="152" t="s">
        <v>159</v>
      </c>
      <c r="AU1055" s="152" t="s">
        <v>78</v>
      </c>
      <c r="AV1055" s="13" t="s">
        <v>78</v>
      </c>
      <c r="AW1055" s="13" t="s">
        <v>31</v>
      </c>
      <c r="AX1055" s="13" t="s">
        <v>69</v>
      </c>
      <c r="AY1055" s="152" t="s">
        <v>149</v>
      </c>
    </row>
    <row r="1056" spans="2:65" s="14" customFormat="1" ht="10.199999999999999">
      <c r="B1056" s="158"/>
      <c r="D1056" s="145" t="s">
        <v>159</v>
      </c>
      <c r="E1056" s="159" t="s">
        <v>19</v>
      </c>
      <c r="F1056" s="160" t="s">
        <v>162</v>
      </c>
      <c r="H1056" s="161">
        <v>87.216999999999999</v>
      </c>
      <c r="I1056" s="162"/>
      <c r="L1056" s="158"/>
      <c r="M1056" s="163"/>
      <c r="T1056" s="164"/>
      <c r="AT1056" s="159" t="s">
        <v>159</v>
      </c>
      <c r="AU1056" s="159" t="s">
        <v>78</v>
      </c>
      <c r="AV1056" s="14" t="s">
        <v>84</v>
      </c>
      <c r="AW1056" s="14" t="s">
        <v>31</v>
      </c>
      <c r="AX1056" s="14" t="s">
        <v>74</v>
      </c>
      <c r="AY1056" s="159" t="s">
        <v>149</v>
      </c>
    </row>
    <row r="1057" spans="2:65" s="1" customFormat="1" ht="37.799999999999997" customHeight="1">
      <c r="B1057" s="32"/>
      <c r="C1057" s="127" t="s">
        <v>759</v>
      </c>
      <c r="D1057" s="127" t="s">
        <v>151</v>
      </c>
      <c r="E1057" s="128" t="s">
        <v>1259</v>
      </c>
      <c r="F1057" s="129" t="s">
        <v>1260</v>
      </c>
      <c r="G1057" s="130" t="s">
        <v>190</v>
      </c>
      <c r="H1057" s="131">
        <v>8.42</v>
      </c>
      <c r="I1057" s="132"/>
      <c r="J1057" s="133">
        <f>ROUND(I1057*H1057,2)</f>
        <v>0</v>
      </c>
      <c r="K1057" s="129" t="s">
        <v>155</v>
      </c>
      <c r="L1057" s="32"/>
      <c r="M1057" s="134" t="s">
        <v>19</v>
      </c>
      <c r="N1057" s="135" t="s">
        <v>40</v>
      </c>
      <c r="P1057" s="136">
        <f>O1057*H1057</f>
        <v>0</v>
      </c>
      <c r="Q1057" s="136">
        <v>0</v>
      </c>
      <c r="R1057" s="136">
        <f>Q1057*H1057</f>
        <v>0</v>
      </c>
      <c r="S1057" s="136">
        <v>0</v>
      </c>
      <c r="T1057" s="137">
        <f>S1057*H1057</f>
        <v>0</v>
      </c>
      <c r="AR1057" s="138" t="s">
        <v>222</v>
      </c>
      <c r="AT1057" s="138" t="s">
        <v>151</v>
      </c>
      <c r="AU1057" s="138" t="s">
        <v>78</v>
      </c>
      <c r="AY1057" s="17" t="s">
        <v>149</v>
      </c>
      <c r="BE1057" s="139">
        <f>IF(N1057="základní",J1057,0)</f>
        <v>0</v>
      </c>
      <c r="BF1057" s="139">
        <f>IF(N1057="snížená",J1057,0)</f>
        <v>0</v>
      </c>
      <c r="BG1057" s="139">
        <f>IF(N1057="zákl. přenesená",J1057,0)</f>
        <v>0</v>
      </c>
      <c r="BH1057" s="139">
        <f>IF(N1057="sníž. přenesená",J1057,0)</f>
        <v>0</v>
      </c>
      <c r="BI1057" s="139">
        <f>IF(N1057="nulová",J1057,0)</f>
        <v>0</v>
      </c>
      <c r="BJ1057" s="17" t="s">
        <v>74</v>
      </c>
      <c r="BK1057" s="139">
        <f>ROUND(I1057*H1057,2)</f>
        <v>0</v>
      </c>
      <c r="BL1057" s="17" t="s">
        <v>222</v>
      </c>
      <c r="BM1057" s="138" t="s">
        <v>1261</v>
      </c>
    </row>
    <row r="1058" spans="2:65" s="1" customFormat="1" ht="10.199999999999999">
      <c r="B1058" s="32"/>
      <c r="D1058" s="140" t="s">
        <v>157</v>
      </c>
      <c r="F1058" s="141" t="s">
        <v>1262</v>
      </c>
      <c r="I1058" s="142"/>
      <c r="L1058" s="32"/>
      <c r="M1058" s="143"/>
      <c r="T1058" s="53"/>
      <c r="AT1058" s="17" t="s">
        <v>157</v>
      </c>
      <c r="AU1058" s="17" t="s">
        <v>78</v>
      </c>
    </row>
    <row r="1059" spans="2:65" s="12" customFormat="1" ht="10.199999999999999">
      <c r="B1059" s="144"/>
      <c r="D1059" s="145" t="s">
        <v>159</v>
      </c>
      <c r="E1059" s="146" t="s">
        <v>19</v>
      </c>
      <c r="F1059" s="147" t="s">
        <v>1253</v>
      </c>
      <c r="H1059" s="146" t="s">
        <v>19</v>
      </c>
      <c r="I1059" s="148"/>
      <c r="L1059" s="144"/>
      <c r="M1059" s="149"/>
      <c r="T1059" s="150"/>
      <c r="AT1059" s="146" t="s">
        <v>159</v>
      </c>
      <c r="AU1059" s="146" t="s">
        <v>78</v>
      </c>
      <c r="AV1059" s="12" t="s">
        <v>74</v>
      </c>
      <c r="AW1059" s="12" t="s">
        <v>31</v>
      </c>
      <c r="AX1059" s="12" t="s">
        <v>69</v>
      </c>
      <c r="AY1059" s="146" t="s">
        <v>149</v>
      </c>
    </row>
    <row r="1060" spans="2:65" s="13" customFormat="1" ht="10.199999999999999">
      <c r="B1060" s="151"/>
      <c r="D1060" s="145" t="s">
        <v>159</v>
      </c>
      <c r="E1060" s="152" t="s">
        <v>19</v>
      </c>
      <c r="F1060" s="153" t="s">
        <v>1263</v>
      </c>
      <c r="H1060" s="154">
        <v>8.42</v>
      </c>
      <c r="I1060" s="155"/>
      <c r="L1060" s="151"/>
      <c r="M1060" s="156"/>
      <c r="T1060" s="157"/>
      <c r="AT1060" s="152" t="s">
        <v>159</v>
      </c>
      <c r="AU1060" s="152" t="s">
        <v>78</v>
      </c>
      <c r="AV1060" s="13" t="s">
        <v>78</v>
      </c>
      <c r="AW1060" s="13" t="s">
        <v>31</v>
      </c>
      <c r="AX1060" s="13" t="s">
        <v>69</v>
      </c>
      <c r="AY1060" s="152" t="s">
        <v>149</v>
      </c>
    </row>
    <row r="1061" spans="2:65" s="14" customFormat="1" ht="10.199999999999999">
      <c r="B1061" s="158"/>
      <c r="D1061" s="145" t="s">
        <v>159</v>
      </c>
      <c r="E1061" s="159" t="s">
        <v>19</v>
      </c>
      <c r="F1061" s="160" t="s">
        <v>162</v>
      </c>
      <c r="H1061" s="161">
        <v>8.42</v>
      </c>
      <c r="I1061" s="162"/>
      <c r="L1061" s="158"/>
      <c r="M1061" s="163"/>
      <c r="T1061" s="164"/>
      <c r="AT1061" s="159" t="s">
        <v>159</v>
      </c>
      <c r="AU1061" s="159" t="s">
        <v>78</v>
      </c>
      <c r="AV1061" s="14" t="s">
        <v>84</v>
      </c>
      <c r="AW1061" s="14" t="s">
        <v>31</v>
      </c>
      <c r="AX1061" s="14" t="s">
        <v>74</v>
      </c>
      <c r="AY1061" s="159" t="s">
        <v>149</v>
      </c>
    </row>
    <row r="1062" spans="2:65" s="1" customFormat="1" ht="16.5" customHeight="1">
      <c r="B1062" s="32"/>
      <c r="C1062" s="127" t="s">
        <v>1264</v>
      </c>
      <c r="D1062" s="127" t="s">
        <v>151</v>
      </c>
      <c r="E1062" s="128" t="s">
        <v>1265</v>
      </c>
      <c r="F1062" s="129" t="s">
        <v>1266</v>
      </c>
      <c r="G1062" s="130" t="s">
        <v>202</v>
      </c>
      <c r="H1062" s="131">
        <v>30</v>
      </c>
      <c r="I1062" s="132"/>
      <c r="J1062" s="133">
        <f>ROUND(I1062*H1062,2)</f>
        <v>0</v>
      </c>
      <c r="K1062" s="129" t="s">
        <v>155</v>
      </c>
      <c r="L1062" s="32"/>
      <c r="M1062" s="134" t="s">
        <v>19</v>
      </c>
      <c r="N1062" s="135" t="s">
        <v>40</v>
      </c>
      <c r="P1062" s="136">
        <f>O1062*H1062</f>
        <v>0</v>
      </c>
      <c r="Q1062" s="136">
        <v>9.0000000000000006E-5</v>
      </c>
      <c r="R1062" s="136">
        <f>Q1062*H1062</f>
        <v>2.7000000000000001E-3</v>
      </c>
      <c r="S1062" s="136">
        <v>0</v>
      </c>
      <c r="T1062" s="137">
        <f>S1062*H1062</f>
        <v>0</v>
      </c>
      <c r="AR1062" s="138" t="s">
        <v>222</v>
      </c>
      <c r="AT1062" s="138" t="s">
        <v>151</v>
      </c>
      <c r="AU1062" s="138" t="s">
        <v>78</v>
      </c>
      <c r="AY1062" s="17" t="s">
        <v>149</v>
      </c>
      <c r="BE1062" s="139">
        <f>IF(N1062="základní",J1062,0)</f>
        <v>0</v>
      </c>
      <c r="BF1062" s="139">
        <f>IF(N1062="snížená",J1062,0)</f>
        <v>0</v>
      </c>
      <c r="BG1062" s="139">
        <f>IF(N1062="zákl. přenesená",J1062,0)</f>
        <v>0</v>
      </c>
      <c r="BH1062" s="139">
        <f>IF(N1062="sníž. přenesená",J1062,0)</f>
        <v>0</v>
      </c>
      <c r="BI1062" s="139">
        <f>IF(N1062="nulová",J1062,0)</f>
        <v>0</v>
      </c>
      <c r="BJ1062" s="17" t="s">
        <v>74</v>
      </c>
      <c r="BK1062" s="139">
        <f>ROUND(I1062*H1062,2)</f>
        <v>0</v>
      </c>
      <c r="BL1062" s="17" t="s">
        <v>222</v>
      </c>
      <c r="BM1062" s="138" t="s">
        <v>1267</v>
      </c>
    </row>
    <row r="1063" spans="2:65" s="1" customFormat="1" ht="10.199999999999999">
      <c r="B1063" s="32"/>
      <c r="D1063" s="140" t="s">
        <v>157</v>
      </c>
      <c r="F1063" s="141" t="s">
        <v>1268</v>
      </c>
      <c r="I1063" s="142"/>
      <c r="L1063" s="32"/>
      <c r="M1063" s="143"/>
      <c r="T1063" s="53"/>
      <c r="AT1063" s="17" t="s">
        <v>157</v>
      </c>
      <c r="AU1063" s="17" t="s">
        <v>78</v>
      </c>
    </row>
    <row r="1064" spans="2:65" s="1" customFormat="1" ht="24.15" customHeight="1">
      <c r="B1064" s="32"/>
      <c r="C1064" s="127" t="s">
        <v>764</v>
      </c>
      <c r="D1064" s="127" t="s">
        <v>151</v>
      </c>
      <c r="E1064" s="128" t="s">
        <v>1269</v>
      </c>
      <c r="F1064" s="129" t="s">
        <v>1270</v>
      </c>
      <c r="G1064" s="130" t="s">
        <v>202</v>
      </c>
      <c r="H1064" s="131">
        <v>60</v>
      </c>
      <c r="I1064" s="132"/>
      <c r="J1064" s="133">
        <f>ROUND(I1064*H1064,2)</f>
        <v>0</v>
      </c>
      <c r="K1064" s="129" t="s">
        <v>155</v>
      </c>
      <c r="L1064" s="32"/>
      <c r="M1064" s="134" t="s">
        <v>19</v>
      </c>
      <c r="N1064" s="135" t="s">
        <v>40</v>
      </c>
      <c r="P1064" s="136">
        <f>O1064*H1064</f>
        <v>0</v>
      </c>
      <c r="Q1064" s="136">
        <v>0</v>
      </c>
      <c r="R1064" s="136">
        <f>Q1064*H1064</f>
        <v>0</v>
      </c>
      <c r="S1064" s="136">
        <v>0</v>
      </c>
      <c r="T1064" s="137">
        <f>S1064*H1064</f>
        <v>0</v>
      </c>
      <c r="AR1064" s="138" t="s">
        <v>222</v>
      </c>
      <c r="AT1064" s="138" t="s">
        <v>151</v>
      </c>
      <c r="AU1064" s="138" t="s">
        <v>78</v>
      </c>
      <c r="AY1064" s="17" t="s">
        <v>149</v>
      </c>
      <c r="BE1064" s="139">
        <f>IF(N1064="základní",J1064,0)</f>
        <v>0</v>
      </c>
      <c r="BF1064" s="139">
        <f>IF(N1064="snížená",J1064,0)</f>
        <v>0</v>
      </c>
      <c r="BG1064" s="139">
        <f>IF(N1064="zákl. přenesená",J1064,0)</f>
        <v>0</v>
      </c>
      <c r="BH1064" s="139">
        <f>IF(N1064="sníž. přenesená",J1064,0)</f>
        <v>0</v>
      </c>
      <c r="BI1064" s="139">
        <f>IF(N1064="nulová",J1064,0)</f>
        <v>0</v>
      </c>
      <c r="BJ1064" s="17" t="s">
        <v>74</v>
      </c>
      <c r="BK1064" s="139">
        <f>ROUND(I1064*H1064,2)</f>
        <v>0</v>
      </c>
      <c r="BL1064" s="17" t="s">
        <v>222</v>
      </c>
      <c r="BM1064" s="138" t="s">
        <v>1271</v>
      </c>
    </row>
    <row r="1065" spans="2:65" s="1" customFormat="1" ht="10.199999999999999">
      <c r="B1065" s="32"/>
      <c r="D1065" s="140" t="s">
        <v>157</v>
      </c>
      <c r="F1065" s="141" t="s">
        <v>1272</v>
      </c>
      <c r="I1065" s="142"/>
      <c r="L1065" s="32"/>
      <c r="M1065" s="143"/>
      <c r="T1065" s="53"/>
      <c r="AT1065" s="17" t="s">
        <v>157</v>
      </c>
      <c r="AU1065" s="17" t="s">
        <v>78</v>
      </c>
    </row>
    <row r="1066" spans="2:65" s="1" customFormat="1" ht="49.05" customHeight="1">
      <c r="B1066" s="32"/>
      <c r="C1066" s="127" t="s">
        <v>1273</v>
      </c>
      <c r="D1066" s="127" t="s">
        <v>151</v>
      </c>
      <c r="E1066" s="128" t="s">
        <v>1274</v>
      </c>
      <c r="F1066" s="129" t="s">
        <v>1275</v>
      </c>
      <c r="G1066" s="130" t="s">
        <v>631</v>
      </c>
      <c r="H1066" s="175"/>
      <c r="I1066" s="132"/>
      <c r="J1066" s="133">
        <f>ROUND(I1066*H1066,2)</f>
        <v>0</v>
      </c>
      <c r="K1066" s="129" t="s">
        <v>155</v>
      </c>
      <c r="L1066" s="32"/>
      <c r="M1066" s="134" t="s">
        <v>19</v>
      </c>
      <c r="N1066" s="135" t="s">
        <v>40</v>
      </c>
      <c r="P1066" s="136">
        <f>O1066*H1066</f>
        <v>0</v>
      </c>
      <c r="Q1066" s="136">
        <v>0</v>
      </c>
      <c r="R1066" s="136">
        <f>Q1066*H1066</f>
        <v>0</v>
      </c>
      <c r="S1066" s="136">
        <v>0</v>
      </c>
      <c r="T1066" s="137">
        <f>S1066*H1066</f>
        <v>0</v>
      </c>
      <c r="AR1066" s="138" t="s">
        <v>222</v>
      </c>
      <c r="AT1066" s="138" t="s">
        <v>151</v>
      </c>
      <c r="AU1066" s="138" t="s">
        <v>78</v>
      </c>
      <c r="AY1066" s="17" t="s">
        <v>149</v>
      </c>
      <c r="BE1066" s="139">
        <f>IF(N1066="základní",J1066,0)</f>
        <v>0</v>
      </c>
      <c r="BF1066" s="139">
        <f>IF(N1066="snížená",J1066,0)</f>
        <v>0</v>
      </c>
      <c r="BG1066" s="139">
        <f>IF(N1066="zákl. přenesená",J1066,0)</f>
        <v>0</v>
      </c>
      <c r="BH1066" s="139">
        <f>IF(N1066="sníž. přenesená",J1066,0)</f>
        <v>0</v>
      </c>
      <c r="BI1066" s="139">
        <f>IF(N1066="nulová",J1066,0)</f>
        <v>0</v>
      </c>
      <c r="BJ1066" s="17" t="s">
        <v>74</v>
      </c>
      <c r="BK1066" s="139">
        <f>ROUND(I1066*H1066,2)</f>
        <v>0</v>
      </c>
      <c r="BL1066" s="17" t="s">
        <v>222</v>
      </c>
      <c r="BM1066" s="138" t="s">
        <v>1276</v>
      </c>
    </row>
    <row r="1067" spans="2:65" s="1" customFormat="1" ht="10.199999999999999">
      <c r="B1067" s="32"/>
      <c r="D1067" s="140" t="s">
        <v>157</v>
      </c>
      <c r="F1067" s="141" t="s">
        <v>1277</v>
      </c>
      <c r="I1067" s="142"/>
      <c r="L1067" s="32"/>
      <c r="M1067" s="143"/>
      <c r="T1067" s="53"/>
      <c r="AT1067" s="17" t="s">
        <v>157</v>
      </c>
      <c r="AU1067" s="17" t="s">
        <v>78</v>
      </c>
    </row>
    <row r="1068" spans="2:65" s="11" customFormat="1" ht="22.8" customHeight="1">
      <c r="B1068" s="115"/>
      <c r="D1068" s="116" t="s">
        <v>68</v>
      </c>
      <c r="E1068" s="125" t="s">
        <v>1278</v>
      </c>
      <c r="F1068" s="125" t="s">
        <v>1279</v>
      </c>
      <c r="I1068" s="118"/>
      <c r="J1068" s="126">
        <f>BK1068</f>
        <v>0</v>
      </c>
      <c r="L1068" s="115"/>
      <c r="M1068" s="120"/>
      <c r="P1068" s="121">
        <f>SUM(P1069:P1120)</f>
        <v>0</v>
      </c>
      <c r="R1068" s="121">
        <f>SUM(R1069:R1120)</f>
        <v>2.7254787399999998</v>
      </c>
      <c r="T1068" s="122">
        <f>SUM(T1069:T1120)</f>
        <v>0</v>
      </c>
      <c r="AR1068" s="116" t="s">
        <v>78</v>
      </c>
      <c r="AT1068" s="123" t="s">
        <v>68</v>
      </c>
      <c r="AU1068" s="123" t="s">
        <v>74</v>
      </c>
      <c r="AY1068" s="116" t="s">
        <v>149</v>
      </c>
      <c r="BK1068" s="124">
        <f>SUM(BK1069:BK1120)</f>
        <v>0</v>
      </c>
    </row>
    <row r="1069" spans="2:65" s="1" customFormat="1" ht="24.15" customHeight="1">
      <c r="B1069" s="32"/>
      <c r="C1069" s="127" t="s">
        <v>770</v>
      </c>
      <c r="D1069" s="127" t="s">
        <v>151</v>
      </c>
      <c r="E1069" s="128" t="s">
        <v>1280</v>
      </c>
      <c r="F1069" s="129" t="s">
        <v>1281</v>
      </c>
      <c r="G1069" s="130" t="s">
        <v>190</v>
      </c>
      <c r="H1069" s="131">
        <v>238.58</v>
      </c>
      <c r="I1069" s="132"/>
      <c r="J1069" s="133">
        <f>ROUND(I1069*H1069,2)</f>
        <v>0</v>
      </c>
      <c r="K1069" s="129" t="s">
        <v>155</v>
      </c>
      <c r="L1069" s="32"/>
      <c r="M1069" s="134" t="s">
        <v>19</v>
      </c>
      <c r="N1069" s="135" t="s">
        <v>40</v>
      </c>
      <c r="P1069" s="136">
        <f>O1069*H1069</f>
        <v>0</v>
      </c>
      <c r="Q1069" s="136">
        <v>2.0000000000000001E-4</v>
      </c>
      <c r="R1069" s="136">
        <f>Q1069*H1069</f>
        <v>4.7716000000000001E-2</v>
      </c>
      <c r="S1069" s="136">
        <v>0</v>
      </c>
      <c r="T1069" s="137">
        <f>S1069*H1069</f>
        <v>0</v>
      </c>
      <c r="AR1069" s="138" t="s">
        <v>222</v>
      </c>
      <c r="AT1069" s="138" t="s">
        <v>151</v>
      </c>
      <c r="AU1069" s="138" t="s">
        <v>78</v>
      </c>
      <c r="AY1069" s="17" t="s">
        <v>149</v>
      </c>
      <c r="BE1069" s="139">
        <f>IF(N1069="základní",J1069,0)</f>
        <v>0</v>
      </c>
      <c r="BF1069" s="139">
        <f>IF(N1069="snížená",J1069,0)</f>
        <v>0</v>
      </c>
      <c r="BG1069" s="139">
        <f>IF(N1069="zákl. přenesená",J1069,0)</f>
        <v>0</v>
      </c>
      <c r="BH1069" s="139">
        <f>IF(N1069="sníž. přenesená",J1069,0)</f>
        <v>0</v>
      </c>
      <c r="BI1069" s="139">
        <f>IF(N1069="nulová",J1069,0)</f>
        <v>0</v>
      </c>
      <c r="BJ1069" s="17" t="s">
        <v>74</v>
      </c>
      <c r="BK1069" s="139">
        <f>ROUND(I1069*H1069,2)</f>
        <v>0</v>
      </c>
      <c r="BL1069" s="17" t="s">
        <v>222</v>
      </c>
      <c r="BM1069" s="138" t="s">
        <v>1282</v>
      </c>
    </row>
    <row r="1070" spans="2:65" s="1" customFormat="1" ht="10.199999999999999">
      <c r="B1070" s="32"/>
      <c r="D1070" s="140" t="s">
        <v>157</v>
      </c>
      <c r="F1070" s="141" t="s">
        <v>1283</v>
      </c>
      <c r="I1070" s="142"/>
      <c r="L1070" s="32"/>
      <c r="M1070" s="143"/>
      <c r="T1070" s="53"/>
      <c r="AT1070" s="17" t="s">
        <v>157</v>
      </c>
      <c r="AU1070" s="17" t="s">
        <v>78</v>
      </c>
    </row>
    <row r="1071" spans="2:65" s="12" customFormat="1" ht="10.199999999999999">
      <c r="B1071" s="144"/>
      <c r="D1071" s="145" t="s">
        <v>159</v>
      </c>
      <c r="E1071" s="146" t="s">
        <v>19</v>
      </c>
      <c r="F1071" s="147" t="s">
        <v>1284</v>
      </c>
      <c r="H1071" s="146" t="s">
        <v>19</v>
      </c>
      <c r="I1071" s="148"/>
      <c r="L1071" s="144"/>
      <c r="M1071" s="149"/>
      <c r="T1071" s="150"/>
      <c r="AT1071" s="146" t="s">
        <v>159</v>
      </c>
      <c r="AU1071" s="146" t="s">
        <v>78</v>
      </c>
      <c r="AV1071" s="12" t="s">
        <v>74</v>
      </c>
      <c r="AW1071" s="12" t="s">
        <v>31</v>
      </c>
      <c r="AX1071" s="12" t="s">
        <v>69</v>
      </c>
      <c r="AY1071" s="146" t="s">
        <v>149</v>
      </c>
    </row>
    <row r="1072" spans="2:65" s="13" customFormat="1" ht="10.199999999999999">
      <c r="B1072" s="151"/>
      <c r="D1072" s="145" t="s">
        <v>159</v>
      </c>
      <c r="E1072" s="152" t="s">
        <v>19</v>
      </c>
      <c r="F1072" s="153" t="s">
        <v>1285</v>
      </c>
      <c r="H1072" s="154">
        <v>238.58</v>
      </c>
      <c r="I1072" s="155"/>
      <c r="L1072" s="151"/>
      <c r="M1072" s="156"/>
      <c r="T1072" s="157"/>
      <c r="AT1072" s="152" t="s">
        <v>159</v>
      </c>
      <c r="AU1072" s="152" t="s">
        <v>78</v>
      </c>
      <c r="AV1072" s="13" t="s">
        <v>78</v>
      </c>
      <c r="AW1072" s="13" t="s">
        <v>31</v>
      </c>
      <c r="AX1072" s="13" t="s">
        <v>69</v>
      </c>
      <c r="AY1072" s="152" t="s">
        <v>149</v>
      </c>
    </row>
    <row r="1073" spans="2:65" s="14" customFormat="1" ht="10.199999999999999">
      <c r="B1073" s="158"/>
      <c r="D1073" s="145" t="s">
        <v>159</v>
      </c>
      <c r="E1073" s="159" t="s">
        <v>19</v>
      </c>
      <c r="F1073" s="160" t="s">
        <v>162</v>
      </c>
      <c r="H1073" s="161">
        <v>238.58</v>
      </c>
      <c r="I1073" s="162"/>
      <c r="L1073" s="158"/>
      <c r="M1073" s="163"/>
      <c r="T1073" s="164"/>
      <c r="AT1073" s="159" t="s">
        <v>159</v>
      </c>
      <c r="AU1073" s="159" t="s">
        <v>78</v>
      </c>
      <c r="AV1073" s="14" t="s">
        <v>84</v>
      </c>
      <c r="AW1073" s="14" t="s">
        <v>31</v>
      </c>
      <c r="AX1073" s="14" t="s">
        <v>74</v>
      </c>
      <c r="AY1073" s="159" t="s">
        <v>149</v>
      </c>
    </row>
    <row r="1074" spans="2:65" s="1" customFormat="1" ht="37.799999999999997" customHeight="1">
      <c r="B1074" s="32"/>
      <c r="C1074" s="127" t="s">
        <v>1286</v>
      </c>
      <c r="D1074" s="127" t="s">
        <v>151</v>
      </c>
      <c r="E1074" s="128" t="s">
        <v>1287</v>
      </c>
      <c r="F1074" s="129" t="s">
        <v>1288</v>
      </c>
      <c r="G1074" s="130" t="s">
        <v>190</v>
      </c>
      <c r="H1074" s="131">
        <v>238.58</v>
      </c>
      <c r="I1074" s="132"/>
      <c r="J1074" s="133">
        <f>ROUND(I1074*H1074,2)</f>
        <v>0</v>
      </c>
      <c r="K1074" s="129" t="s">
        <v>155</v>
      </c>
      <c r="L1074" s="32"/>
      <c r="M1074" s="134" t="s">
        <v>19</v>
      </c>
      <c r="N1074" s="135" t="s">
        <v>40</v>
      </c>
      <c r="P1074" s="136">
        <f>O1074*H1074</f>
        <v>0</v>
      </c>
      <c r="Q1074" s="136">
        <v>4.4999999999999997E-3</v>
      </c>
      <c r="R1074" s="136">
        <f>Q1074*H1074</f>
        <v>1.07361</v>
      </c>
      <c r="S1074" s="136">
        <v>0</v>
      </c>
      <c r="T1074" s="137">
        <f>S1074*H1074</f>
        <v>0</v>
      </c>
      <c r="AR1074" s="138" t="s">
        <v>222</v>
      </c>
      <c r="AT1074" s="138" t="s">
        <v>151</v>
      </c>
      <c r="AU1074" s="138" t="s">
        <v>78</v>
      </c>
      <c r="AY1074" s="17" t="s">
        <v>149</v>
      </c>
      <c r="BE1074" s="139">
        <f>IF(N1074="základní",J1074,0)</f>
        <v>0</v>
      </c>
      <c r="BF1074" s="139">
        <f>IF(N1074="snížená",J1074,0)</f>
        <v>0</v>
      </c>
      <c r="BG1074" s="139">
        <f>IF(N1074="zákl. přenesená",J1074,0)</f>
        <v>0</v>
      </c>
      <c r="BH1074" s="139">
        <f>IF(N1074="sníž. přenesená",J1074,0)</f>
        <v>0</v>
      </c>
      <c r="BI1074" s="139">
        <f>IF(N1074="nulová",J1074,0)</f>
        <v>0</v>
      </c>
      <c r="BJ1074" s="17" t="s">
        <v>74</v>
      </c>
      <c r="BK1074" s="139">
        <f>ROUND(I1074*H1074,2)</f>
        <v>0</v>
      </c>
      <c r="BL1074" s="17" t="s">
        <v>222</v>
      </c>
      <c r="BM1074" s="138" t="s">
        <v>1289</v>
      </c>
    </row>
    <row r="1075" spans="2:65" s="1" customFormat="1" ht="10.199999999999999">
      <c r="B1075" s="32"/>
      <c r="D1075" s="140" t="s">
        <v>157</v>
      </c>
      <c r="F1075" s="141" t="s">
        <v>1290</v>
      </c>
      <c r="I1075" s="142"/>
      <c r="L1075" s="32"/>
      <c r="M1075" s="143"/>
      <c r="T1075" s="53"/>
      <c r="AT1075" s="17" t="s">
        <v>157</v>
      </c>
      <c r="AU1075" s="17" t="s">
        <v>78</v>
      </c>
    </row>
    <row r="1076" spans="2:65" s="12" customFormat="1" ht="10.199999999999999">
      <c r="B1076" s="144"/>
      <c r="D1076" s="145" t="s">
        <v>159</v>
      </c>
      <c r="E1076" s="146" t="s">
        <v>19</v>
      </c>
      <c r="F1076" s="147" t="s">
        <v>1284</v>
      </c>
      <c r="H1076" s="146" t="s">
        <v>19</v>
      </c>
      <c r="I1076" s="148"/>
      <c r="L1076" s="144"/>
      <c r="M1076" s="149"/>
      <c r="T1076" s="150"/>
      <c r="AT1076" s="146" t="s">
        <v>159</v>
      </c>
      <c r="AU1076" s="146" t="s">
        <v>78</v>
      </c>
      <c r="AV1076" s="12" t="s">
        <v>74</v>
      </c>
      <c r="AW1076" s="12" t="s">
        <v>31</v>
      </c>
      <c r="AX1076" s="12" t="s">
        <v>69</v>
      </c>
      <c r="AY1076" s="146" t="s">
        <v>149</v>
      </c>
    </row>
    <row r="1077" spans="2:65" s="13" customFormat="1" ht="10.199999999999999">
      <c r="B1077" s="151"/>
      <c r="D1077" s="145" t="s">
        <v>159</v>
      </c>
      <c r="E1077" s="152" t="s">
        <v>19</v>
      </c>
      <c r="F1077" s="153" t="s">
        <v>1285</v>
      </c>
      <c r="H1077" s="154">
        <v>238.58</v>
      </c>
      <c r="I1077" s="155"/>
      <c r="L1077" s="151"/>
      <c r="M1077" s="156"/>
      <c r="T1077" s="157"/>
      <c r="AT1077" s="152" t="s">
        <v>159</v>
      </c>
      <c r="AU1077" s="152" t="s">
        <v>78</v>
      </c>
      <c r="AV1077" s="13" t="s">
        <v>78</v>
      </c>
      <c r="AW1077" s="13" t="s">
        <v>31</v>
      </c>
      <c r="AX1077" s="13" t="s">
        <v>69</v>
      </c>
      <c r="AY1077" s="152" t="s">
        <v>149</v>
      </c>
    </row>
    <row r="1078" spans="2:65" s="14" customFormat="1" ht="10.199999999999999">
      <c r="B1078" s="158"/>
      <c r="D1078" s="145" t="s">
        <v>159</v>
      </c>
      <c r="E1078" s="159" t="s">
        <v>19</v>
      </c>
      <c r="F1078" s="160" t="s">
        <v>162</v>
      </c>
      <c r="H1078" s="161">
        <v>238.58</v>
      </c>
      <c r="I1078" s="162"/>
      <c r="L1078" s="158"/>
      <c r="M1078" s="163"/>
      <c r="T1078" s="164"/>
      <c r="AT1078" s="159" t="s">
        <v>159</v>
      </c>
      <c r="AU1078" s="159" t="s">
        <v>78</v>
      </c>
      <c r="AV1078" s="14" t="s">
        <v>84</v>
      </c>
      <c r="AW1078" s="14" t="s">
        <v>31</v>
      </c>
      <c r="AX1078" s="14" t="s">
        <v>74</v>
      </c>
      <c r="AY1078" s="159" t="s">
        <v>149</v>
      </c>
    </row>
    <row r="1079" spans="2:65" s="1" customFormat="1" ht="24.15" customHeight="1">
      <c r="B1079" s="32"/>
      <c r="C1079" s="127" t="s">
        <v>777</v>
      </c>
      <c r="D1079" s="127" t="s">
        <v>151</v>
      </c>
      <c r="E1079" s="128" t="s">
        <v>1291</v>
      </c>
      <c r="F1079" s="129" t="s">
        <v>1292</v>
      </c>
      <c r="G1079" s="130" t="s">
        <v>190</v>
      </c>
      <c r="H1079" s="131">
        <v>170.8</v>
      </c>
      <c r="I1079" s="132"/>
      <c r="J1079" s="133">
        <f>ROUND(I1079*H1079,2)</f>
        <v>0</v>
      </c>
      <c r="K1079" s="129" t="s">
        <v>155</v>
      </c>
      <c r="L1079" s="32"/>
      <c r="M1079" s="134" t="s">
        <v>19</v>
      </c>
      <c r="N1079" s="135" t="s">
        <v>40</v>
      </c>
      <c r="P1079" s="136">
        <f>O1079*H1079</f>
        <v>0</v>
      </c>
      <c r="Q1079" s="136">
        <v>5.0000000000000001E-4</v>
      </c>
      <c r="R1079" s="136">
        <f>Q1079*H1079</f>
        <v>8.5400000000000004E-2</v>
      </c>
      <c r="S1079" s="136">
        <v>0</v>
      </c>
      <c r="T1079" s="137">
        <f>S1079*H1079</f>
        <v>0</v>
      </c>
      <c r="AR1079" s="138" t="s">
        <v>222</v>
      </c>
      <c r="AT1079" s="138" t="s">
        <v>151</v>
      </c>
      <c r="AU1079" s="138" t="s">
        <v>78</v>
      </c>
      <c r="AY1079" s="17" t="s">
        <v>149</v>
      </c>
      <c r="BE1079" s="139">
        <f>IF(N1079="základní",J1079,0)</f>
        <v>0</v>
      </c>
      <c r="BF1079" s="139">
        <f>IF(N1079="snížená",J1079,0)</f>
        <v>0</v>
      </c>
      <c r="BG1079" s="139">
        <f>IF(N1079="zákl. přenesená",J1079,0)</f>
        <v>0</v>
      </c>
      <c r="BH1079" s="139">
        <f>IF(N1079="sníž. přenesená",J1079,0)</f>
        <v>0</v>
      </c>
      <c r="BI1079" s="139">
        <f>IF(N1079="nulová",J1079,0)</f>
        <v>0</v>
      </c>
      <c r="BJ1079" s="17" t="s">
        <v>74</v>
      </c>
      <c r="BK1079" s="139">
        <f>ROUND(I1079*H1079,2)</f>
        <v>0</v>
      </c>
      <c r="BL1079" s="17" t="s">
        <v>222</v>
      </c>
      <c r="BM1079" s="138" t="s">
        <v>1293</v>
      </c>
    </row>
    <row r="1080" spans="2:65" s="1" customFormat="1" ht="10.199999999999999">
      <c r="B1080" s="32"/>
      <c r="D1080" s="140" t="s">
        <v>157</v>
      </c>
      <c r="F1080" s="141" t="s">
        <v>1294</v>
      </c>
      <c r="I1080" s="142"/>
      <c r="L1080" s="32"/>
      <c r="M1080" s="143"/>
      <c r="T1080" s="53"/>
      <c r="AT1080" s="17" t="s">
        <v>157</v>
      </c>
      <c r="AU1080" s="17" t="s">
        <v>78</v>
      </c>
    </row>
    <row r="1081" spans="2:65" s="12" customFormat="1" ht="10.199999999999999">
      <c r="B1081" s="144"/>
      <c r="D1081" s="145" t="s">
        <v>159</v>
      </c>
      <c r="E1081" s="146" t="s">
        <v>19</v>
      </c>
      <c r="F1081" s="147" t="s">
        <v>1295</v>
      </c>
      <c r="H1081" s="146" t="s">
        <v>19</v>
      </c>
      <c r="I1081" s="148"/>
      <c r="L1081" s="144"/>
      <c r="M1081" s="149"/>
      <c r="T1081" s="150"/>
      <c r="AT1081" s="146" t="s">
        <v>159</v>
      </c>
      <c r="AU1081" s="146" t="s">
        <v>78</v>
      </c>
      <c r="AV1081" s="12" t="s">
        <v>74</v>
      </c>
      <c r="AW1081" s="12" t="s">
        <v>31</v>
      </c>
      <c r="AX1081" s="12" t="s">
        <v>69</v>
      </c>
      <c r="AY1081" s="146" t="s">
        <v>149</v>
      </c>
    </row>
    <row r="1082" spans="2:65" s="13" customFormat="1" ht="10.199999999999999">
      <c r="B1082" s="151"/>
      <c r="D1082" s="145" t="s">
        <v>159</v>
      </c>
      <c r="E1082" s="152" t="s">
        <v>19</v>
      </c>
      <c r="F1082" s="153" t="s">
        <v>1296</v>
      </c>
      <c r="H1082" s="154">
        <v>170.8</v>
      </c>
      <c r="I1082" s="155"/>
      <c r="L1082" s="151"/>
      <c r="M1082" s="156"/>
      <c r="T1082" s="157"/>
      <c r="AT1082" s="152" t="s">
        <v>159</v>
      </c>
      <c r="AU1082" s="152" t="s">
        <v>78</v>
      </c>
      <c r="AV1082" s="13" t="s">
        <v>78</v>
      </c>
      <c r="AW1082" s="13" t="s">
        <v>31</v>
      </c>
      <c r="AX1082" s="13" t="s">
        <v>69</v>
      </c>
      <c r="AY1082" s="152" t="s">
        <v>149</v>
      </c>
    </row>
    <row r="1083" spans="2:65" s="14" customFormat="1" ht="10.199999999999999">
      <c r="B1083" s="158"/>
      <c r="D1083" s="145" t="s">
        <v>159</v>
      </c>
      <c r="E1083" s="159" t="s">
        <v>19</v>
      </c>
      <c r="F1083" s="160" t="s">
        <v>162</v>
      </c>
      <c r="H1083" s="161">
        <v>170.8</v>
      </c>
      <c r="I1083" s="162"/>
      <c r="L1083" s="158"/>
      <c r="M1083" s="163"/>
      <c r="T1083" s="164"/>
      <c r="AT1083" s="159" t="s">
        <v>159</v>
      </c>
      <c r="AU1083" s="159" t="s">
        <v>78</v>
      </c>
      <c r="AV1083" s="14" t="s">
        <v>84</v>
      </c>
      <c r="AW1083" s="14" t="s">
        <v>31</v>
      </c>
      <c r="AX1083" s="14" t="s">
        <v>74</v>
      </c>
      <c r="AY1083" s="159" t="s">
        <v>149</v>
      </c>
    </row>
    <row r="1084" spans="2:65" s="1" customFormat="1" ht="16.5" customHeight="1">
      <c r="B1084" s="32"/>
      <c r="C1084" s="165" t="s">
        <v>1297</v>
      </c>
      <c r="D1084" s="165" t="s">
        <v>318</v>
      </c>
      <c r="E1084" s="166" t="s">
        <v>1298</v>
      </c>
      <c r="F1084" s="167" t="s">
        <v>1299</v>
      </c>
      <c r="G1084" s="168" t="s">
        <v>190</v>
      </c>
      <c r="H1084" s="169">
        <v>187.88</v>
      </c>
      <c r="I1084" s="170"/>
      <c r="J1084" s="171">
        <f>ROUND(I1084*H1084,2)</f>
        <v>0</v>
      </c>
      <c r="K1084" s="167" t="s">
        <v>155</v>
      </c>
      <c r="L1084" s="172"/>
      <c r="M1084" s="173" t="s">
        <v>19</v>
      </c>
      <c r="N1084" s="174" t="s">
        <v>40</v>
      </c>
      <c r="P1084" s="136">
        <f>O1084*H1084</f>
        <v>0</v>
      </c>
      <c r="Q1084" s="136">
        <v>2.3500000000000001E-3</v>
      </c>
      <c r="R1084" s="136">
        <f>Q1084*H1084</f>
        <v>0.44151800000000002</v>
      </c>
      <c r="S1084" s="136">
        <v>0</v>
      </c>
      <c r="T1084" s="137">
        <f>S1084*H1084</f>
        <v>0</v>
      </c>
      <c r="AR1084" s="138" t="s">
        <v>267</v>
      </c>
      <c r="AT1084" s="138" t="s">
        <v>318</v>
      </c>
      <c r="AU1084" s="138" t="s">
        <v>78</v>
      </c>
      <c r="AY1084" s="17" t="s">
        <v>149</v>
      </c>
      <c r="BE1084" s="139">
        <f>IF(N1084="základní",J1084,0)</f>
        <v>0</v>
      </c>
      <c r="BF1084" s="139">
        <f>IF(N1084="snížená",J1084,0)</f>
        <v>0</v>
      </c>
      <c r="BG1084" s="139">
        <f>IF(N1084="zákl. přenesená",J1084,0)</f>
        <v>0</v>
      </c>
      <c r="BH1084" s="139">
        <f>IF(N1084="sníž. přenesená",J1084,0)</f>
        <v>0</v>
      </c>
      <c r="BI1084" s="139">
        <f>IF(N1084="nulová",J1084,0)</f>
        <v>0</v>
      </c>
      <c r="BJ1084" s="17" t="s">
        <v>74</v>
      </c>
      <c r="BK1084" s="139">
        <f>ROUND(I1084*H1084,2)</f>
        <v>0</v>
      </c>
      <c r="BL1084" s="17" t="s">
        <v>222</v>
      </c>
      <c r="BM1084" s="138" t="s">
        <v>1300</v>
      </c>
    </row>
    <row r="1085" spans="2:65" s="12" customFormat="1" ht="10.199999999999999">
      <c r="B1085" s="144"/>
      <c r="D1085" s="145" t="s">
        <v>159</v>
      </c>
      <c r="E1085" s="146" t="s">
        <v>19</v>
      </c>
      <c r="F1085" s="147" t="s">
        <v>322</v>
      </c>
      <c r="H1085" s="146" t="s">
        <v>19</v>
      </c>
      <c r="I1085" s="148"/>
      <c r="L1085" s="144"/>
      <c r="M1085" s="149"/>
      <c r="T1085" s="150"/>
      <c r="AT1085" s="146" t="s">
        <v>159</v>
      </c>
      <c r="AU1085" s="146" t="s">
        <v>78</v>
      </c>
      <c r="AV1085" s="12" t="s">
        <v>74</v>
      </c>
      <c r="AW1085" s="12" t="s">
        <v>31</v>
      </c>
      <c r="AX1085" s="12" t="s">
        <v>69</v>
      </c>
      <c r="AY1085" s="146" t="s">
        <v>149</v>
      </c>
    </row>
    <row r="1086" spans="2:65" s="13" customFormat="1" ht="10.199999999999999">
      <c r="B1086" s="151"/>
      <c r="D1086" s="145" t="s">
        <v>159</v>
      </c>
      <c r="E1086" s="152" t="s">
        <v>19</v>
      </c>
      <c r="F1086" s="153" t="s">
        <v>1301</v>
      </c>
      <c r="H1086" s="154">
        <v>187.88</v>
      </c>
      <c r="I1086" s="155"/>
      <c r="L1086" s="151"/>
      <c r="M1086" s="156"/>
      <c r="T1086" s="157"/>
      <c r="AT1086" s="152" t="s">
        <v>159</v>
      </c>
      <c r="AU1086" s="152" t="s">
        <v>78</v>
      </c>
      <c r="AV1086" s="13" t="s">
        <v>78</v>
      </c>
      <c r="AW1086" s="13" t="s">
        <v>31</v>
      </c>
      <c r="AX1086" s="13" t="s">
        <v>69</v>
      </c>
      <c r="AY1086" s="152" t="s">
        <v>149</v>
      </c>
    </row>
    <row r="1087" spans="2:65" s="14" customFormat="1" ht="10.199999999999999">
      <c r="B1087" s="158"/>
      <c r="D1087" s="145" t="s">
        <v>159</v>
      </c>
      <c r="E1087" s="159" t="s">
        <v>19</v>
      </c>
      <c r="F1087" s="160" t="s">
        <v>162</v>
      </c>
      <c r="H1087" s="161">
        <v>187.88</v>
      </c>
      <c r="I1087" s="162"/>
      <c r="L1087" s="158"/>
      <c r="M1087" s="163"/>
      <c r="T1087" s="164"/>
      <c r="AT1087" s="159" t="s">
        <v>159</v>
      </c>
      <c r="AU1087" s="159" t="s">
        <v>78</v>
      </c>
      <c r="AV1087" s="14" t="s">
        <v>84</v>
      </c>
      <c r="AW1087" s="14" t="s">
        <v>31</v>
      </c>
      <c r="AX1087" s="14" t="s">
        <v>74</v>
      </c>
      <c r="AY1087" s="159" t="s">
        <v>149</v>
      </c>
    </row>
    <row r="1088" spans="2:65" s="1" customFormat="1" ht="24.15" customHeight="1">
      <c r="B1088" s="32"/>
      <c r="C1088" s="127" t="s">
        <v>781</v>
      </c>
      <c r="D1088" s="127" t="s">
        <v>151</v>
      </c>
      <c r="E1088" s="128" t="s">
        <v>1302</v>
      </c>
      <c r="F1088" s="129" t="s">
        <v>1303</v>
      </c>
      <c r="G1088" s="130" t="s">
        <v>190</v>
      </c>
      <c r="H1088" s="131">
        <v>238.58</v>
      </c>
      <c r="I1088" s="132"/>
      <c r="J1088" s="133">
        <f>ROUND(I1088*H1088,2)</f>
        <v>0</v>
      </c>
      <c r="K1088" s="129" t="s">
        <v>155</v>
      </c>
      <c r="L1088" s="32"/>
      <c r="M1088" s="134" t="s">
        <v>19</v>
      </c>
      <c r="N1088" s="135" t="s">
        <v>40</v>
      </c>
      <c r="P1088" s="136">
        <f>O1088*H1088</f>
        <v>0</v>
      </c>
      <c r="Q1088" s="136">
        <v>2.9999999999999997E-4</v>
      </c>
      <c r="R1088" s="136">
        <f>Q1088*H1088</f>
        <v>7.1573999999999999E-2</v>
      </c>
      <c r="S1088" s="136">
        <v>0</v>
      </c>
      <c r="T1088" s="137">
        <f>S1088*H1088</f>
        <v>0</v>
      </c>
      <c r="AR1088" s="138" t="s">
        <v>222</v>
      </c>
      <c r="AT1088" s="138" t="s">
        <v>151</v>
      </c>
      <c r="AU1088" s="138" t="s">
        <v>78</v>
      </c>
      <c r="AY1088" s="17" t="s">
        <v>149</v>
      </c>
      <c r="BE1088" s="139">
        <f>IF(N1088="základní",J1088,0)</f>
        <v>0</v>
      </c>
      <c r="BF1088" s="139">
        <f>IF(N1088="snížená",J1088,0)</f>
        <v>0</v>
      </c>
      <c r="BG1088" s="139">
        <f>IF(N1088="zákl. přenesená",J1088,0)</f>
        <v>0</v>
      </c>
      <c r="BH1088" s="139">
        <f>IF(N1088="sníž. přenesená",J1088,0)</f>
        <v>0</v>
      </c>
      <c r="BI1088" s="139">
        <f>IF(N1088="nulová",J1088,0)</f>
        <v>0</v>
      </c>
      <c r="BJ1088" s="17" t="s">
        <v>74</v>
      </c>
      <c r="BK1088" s="139">
        <f>ROUND(I1088*H1088,2)</f>
        <v>0</v>
      </c>
      <c r="BL1088" s="17" t="s">
        <v>222</v>
      </c>
      <c r="BM1088" s="138" t="s">
        <v>1304</v>
      </c>
    </row>
    <row r="1089" spans="2:65" s="1" customFormat="1" ht="10.199999999999999">
      <c r="B1089" s="32"/>
      <c r="D1089" s="140" t="s">
        <v>157</v>
      </c>
      <c r="F1089" s="141" t="s">
        <v>1305</v>
      </c>
      <c r="I1089" s="142"/>
      <c r="L1089" s="32"/>
      <c r="M1089" s="143"/>
      <c r="T1089" s="53"/>
      <c r="AT1089" s="17" t="s">
        <v>157</v>
      </c>
      <c r="AU1089" s="17" t="s">
        <v>78</v>
      </c>
    </row>
    <row r="1090" spans="2:65" s="12" customFormat="1" ht="10.199999999999999">
      <c r="B1090" s="144"/>
      <c r="D1090" s="145" t="s">
        <v>159</v>
      </c>
      <c r="E1090" s="146" t="s">
        <v>19</v>
      </c>
      <c r="F1090" s="147" t="s">
        <v>1284</v>
      </c>
      <c r="H1090" s="146" t="s">
        <v>19</v>
      </c>
      <c r="I1090" s="148"/>
      <c r="L1090" s="144"/>
      <c r="M1090" s="149"/>
      <c r="T1090" s="150"/>
      <c r="AT1090" s="146" t="s">
        <v>159</v>
      </c>
      <c r="AU1090" s="146" t="s">
        <v>78</v>
      </c>
      <c r="AV1090" s="12" t="s">
        <v>74</v>
      </c>
      <c r="AW1090" s="12" t="s">
        <v>31</v>
      </c>
      <c r="AX1090" s="12" t="s">
        <v>69</v>
      </c>
      <c r="AY1090" s="146" t="s">
        <v>149</v>
      </c>
    </row>
    <row r="1091" spans="2:65" s="13" customFormat="1" ht="10.199999999999999">
      <c r="B1091" s="151"/>
      <c r="D1091" s="145" t="s">
        <v>159</v>
      </c>
      <c r="E1091" s="152" t="s">
        <v>19</v>
      </c>
      <c r="F1091" s="153" t="s">
        <v>1285</v>
      </c>
      <c r="H1091" s="154">
        <v>238.58</v>
      </c>
      <c r="I1091" s="155"/>
      <c r="L1091" s="151"/>
      <c r="M1091" s="156"/>
      <c r="T1091" s="157"/>
      <c r="AT1091" s="152" t="s">
        <v>159</v>
      </c>
      <c r="AU1091" s="152" t="s">
        <v>78</v>
      </c>
      <c r="AV1091" s="13" t="s">
        <v>78</v>
      </c>
      <c r="AW1091" s="13" t="s">
        <v>31</v>
      </c>
      <c r="AX1091" s="13" t="s">
        <v>69</v>
      </c>
      <c r="AY1091" s="152" t="s">
        <v>149</v>
      </c>
    </row>
    <row r="1092" spans="2:65" s="14" customFormat="1" ht="10.199999999999999">
      <c r="B1092" s="158"/>
      <c r="D1092" s="145" t="s">
        <v>159</v>
      </c>
      <c r="E1092" s="159" t="s">
        <v>19</v>
      </c>
      <c r="F1092" s="160" t="s">
        <v>162</v>
      </c>
      <c r="H1092" s="161">
        <v>238.58</v>
      </c>
      <c r="I1092" s="162"/>
      <c r="L1092" s="158"/>
      <c r="M1092" s="163"/>
      <c r="T1092" s="164"/>
      <c r="AT1092" s="159" t="s">
        <v>159</v>
      </c>
      <c r="AU1092" s="159" t="s">
        <v>78</v>
      </c>
      <c r="AV1092" s="14" t="s">
        <v>84</v>
      </c>
      <c r="AW1092" s="14" t="s">
        <v>31</v>
      </c>
      <c r="AX1092" s="14" t="s">
        <v>74</v>
      </c>
      <c r="AY1092" s="159" t="s">
        <v>149</v>
      </c>
    </row>
    <row r="1093" spans="2:65" s="1" customFormat="1" ht="37.799999999999997" customHeight="1">
      <c r="B1093" s="32"/>
      <c r="C1093" s="165" t="s">
        <v>1306</v>
      </c>
      <c r="D1093" s="165" t="s">
        <v>318</v>
      </c>
      <c r="E1093" s="166" t="s">
        <v>1307</v>
      </c>
      <c r="F1093" s="167" t="s">
        <v>1308</v>
      </c>
      <c r="G1093" s="168" t="s">
        <v>190</v>
      </c>
      <c r="H1093" s="169">
        <v>262.43799999999999</v>
      </c>
      <c r="I1093" s="170"/>
      <c r="J1093" s="171">
        <f>ROUND(I1093*H1093,2)</f>
        <v>0</v>
      </c>
      <c r="K1093" s="167" t="s">
        <v>155</v>
      </c>
      <c r="L1093" s="172"/>
      <c r="M1093" s="173" t="s">
        <v>19</v>
      </c>
      <c r="N1093" s="174" t="s">
        <v>40</v>
      </c>
      <c r="P1093" s="136">
        <f>O1093*H1093</f>
        <v>0</v>
      </c>
      <c r="Q1093" s="136">
        <v>3.6800000000000001E-3</v>
      </c>
      <c r="R1093" s="136">
        <f>Q1093*H1093</f>
        <v>0.96577183999999994</v>
      </c>
      <c r="S1093" s="136">
        <v>0</v>
      </c>
      <c r="T1093" s="137">
        <f>S1093*H1093</f>
        <v>0</v>
      </c>
      <c r="AR1093" s="138" t="s">
        <v>267</v>
      </c>
      <c r="AT1093" s="138" t="s">
        <v>318</v>
      </c>
      <c r="AU1093" s="138" t="s">
        <v>78</v>
      </c>
      <c r="AY1093" s="17" t="s">
        <v>149</v>
      </c>
      <c r="BE1093" s="139">
        <f>IF(N1093="základní",J1093,0)</f>
        <v>0</v>
      </c>
      <c r="BF1093" s="139">
        <f>IF(N1093="snížená",J1093,0)</f>
        <v>0</v>
      </c>
      <c r="BG1093" s="139">
        <f>IF(N1093="zákl. přenesená",J1093,0)</f>
        <v>0</v>
      </c>
      <c r="BH1093" s="139">
        <f>IF(N1093="sníž. přenesená",J1093,0)</f>
        <v>0</v>
      </c>
      <c r="BI1093" s="139">
        <f>IF(N1093="nulová",J1093,0)</f>
        <v>0</v>
      </c>
      <c r="BJ1093" s="17" t="s">
        <v>74</v>
      </c>
      <c r="BK1093" s="139">
        <f>ROUND(I1093*H1093,2)</f>
        <v>0</v>
      </c>
      <c r="BL1093" s="17" t="s">
        <v>222</v>
      </c>
      <c r="BM1093" s="138" t="s">
        <v>1309</v>
      </c>
    </row>
    <row r="1094" spans="2:65" s="12" customFormat="1" ht="10.199999999999999">
      <c r="B1094" s="144"/>
      <c r="D1094" s="145" t="s">
        <v>159</v>
      </c>
      <c r="E1094" s="146" t="s">
        <v>19</v>
      </c>
      <c r="F1094" s="147" t="s">
        <v>322</v>
      </c>
      <c r="H1094" s="146" t="s">
        <v>19</v>
      </c>
      <c r="I1094" s="148"/>
      <c r="L1094" s="144"/>
      <c r="M1094" s="149"/>
      <c r="T1094" s="150"/>
      <c r="AT1094" s="146" t="s">
        <v>159</v>
      </c>
      <c r="AU1094" s="146" t="s">
        <v>78</v>
      </c>
      <c r="AV1094" s="12" t="s">
        <v>74</v>
      </c>
      <c r="AW1094" s="12" t="s">
        <v>31</v>
      </c>
      <c r="AX1094" s="12" t="s">
        <v>69</v>
      </c>
      <c r="AY1094" s="146" t="s">
        <v>149</v>
      </c>
    </row>
    <row r="1095" spans="2:65" s="13" customFormat="1" ht="10.199999999999999">
      <c r="B1095" s="151"/>
      <c r="D1095" s="145" t="s">
        <v>159</v>
      </c>
      <c r="E1095" s="152" t="s">
        <v>19</v>
      </c>
      <c r="F1095" s="153" t="s">
        <v>1310</v>
      </c>
      <c r="H1095" s="154">
        <v>262.43799999999999</v>
      </c>
      <c r="I1095" s="155"/>
      <c r="L1095" s="151"/>
      <c r="M1095" s="156"/>
      <c r="T1095" s="157"/>
      <c r="AT1095" s="152" t="s">
        <v>159</v>
      </c>
      <c r="AU1095" s="152" t="s">
        <v>78</v>
      </c>
      <c r="AV1095" s="13" t="s">
        <v>78</v>
      </c>
      <c r="AW1095" s="13" t="s">
        <v>31</v>
      </c>
      <c r="AX1095" s="13" t="s">
        <v>69</v>
      </c>
      <c r="AY1095" s="152" t="s">
        <v>149</v>
      </c>
    </row>
    <row r="1096" spans="2:65" s="14" customFormat="1" ht="10.199999999999999">
      <c r="B1096" s="158"/>
      <c r="D1096" s="145" t="s">
        <v>159</v>
      </c>
      <c r="E1096" s="159" t="s">
        <v>19</v>
      </c>
      <c r="F1096" s="160" t="s">
        <v>162</v>
      </c>
      <c r="H1096" s="161">
        <v>262.43799999999999</v>
      </c>
      <c r="I1096" s="162"/>
      <c r="L1096" s="158"/>
      <c r="M1096" s="163"/>
      <c r="T1096" s="164"/>
      <c r="AT1096" s="159" t="s">
        <v>159</v>
      </c>
      <c r="AU1096" s="159" t="s">
        <v>78</v>
      </c>
      <c r="AV1096" s="14" t="s">
        <v>84</v>
      </c>
      <c r="AW1096" s="14" t="s">
        <v>31</v>
      </c>
      <c r="AX1096" s="14" t="s">
        <v>74</v>
      </c>
      <c r="AY1096" s="159" t="s">
        <v>149</v>
      </c>
    </row>
    <row r="1097" spans="2:65" s="1" customFormat="1" ht="21.75" customHeight="1">
      <c r="B1097" s="32"/>
      <c r="C1097" s="127" t="s">
        <v>788</v>
      </c>
      <c r="D1097" s="127" t="s">
        <v>151</v>
      </c>
      <c r="E1097" s="128" t="s">
        <v>1311</v>
      </c>
      <c r="F1097" s="129" t="s">
        <v>1312</v>
      </c>
      <c r="G1097" s="130" t="s">
        <v>202</v>
      </c>
      <c r="H1097" s="131">
        <v>173.43</v>
      </c>
      <c r="I1097" s="132"/>
      <c r="J1097" s="133">
        <f>ROUND(I1097*H1097,2)</f>
        <v>0</v>
      </c>
      <c r="K1097" s="129" t="s">
        <v>155</v>
      </c>
      <c r="L1097" s="32"/>
      <c r="M1097" s="134" t="s">
        <v>19</v>
      </c>
      <c r="N1097" s="135" t="s">
        <v>40</v>
      </c>
      <c r="P1097" s="136">
        <f>O1097*H1097</f>
        <v>0</v>
      </c>
      <c r="Q1097" s="136">
        <v>1.0000000000000001E-5</v>
      </c>
      <c r="R1097" s="136">
        <f>Q1097*H1097</f>
        <v>1.7343000000000003E-3</v>
      </c>
      <c r="S1097" s="136">
        <v>0</v>
      </c>
      <c r="T1097" s="137">
        <f>S1097*H1097</f>
        <v>0</v>
      </c>
      <c r="AR1097" s="138" t="s">
        <v>222</v>
      </c>
      <c r="AT1097" s="138" t="s">
        <v>151</v>
      </c>
      <c r="AU1097" s="138" t="s">
        <v>78</v>
      </c>
      <c r="AY1097" s="17" t="s">
        <v>149</v>
      </c>
      <c r="BE1097" s="139">
        <f>IF(N1097="základní",J1097,0)</f>
        <v>0</v>
      </c>
      <c r="BF1097" s="139">
        <f>IF(N1097="snížená",J1097,0)</f>
        <v>0</v>
      </c>
      <c r="BG1097" s="139">
        <f>IF(N1097="zákl. přenesená",J1097,0)</f>
        <v>0</v>
      </c>
      <c r="BH1097" s="139">
        <f>IF(N1097="sníž. přenesená",J1097,0)</f>
        <v>0</v>
      </c>
      <c r="BI1097" s="139">
        <f>IF(N1097="nulová",J1097,0)</f>
        <v>0</v>
      </c>
      <c r="BJ1097" s="17" t="s">
        <v>74</v>
      </c>
      <c r="BK1097" s="139">
        <f>ROUND(I1097*H1097,2)</f>
        <v>0</v>
      </c>
      <c r="BL1097" s="17" t="s">
        <v>222</v>
      </c>
      <c r="BM1097" s="138" t="s">
        <v>1313</v>
      </c>
    </row>
    <row r="1098" spans="2:65" s="1" customFormat="1" ht="10.199999999999999">
      <c r="B1098" s="32"/>
      <c r="D1098" s="140" t="s">
        <v>157</v>
      </c>
      <c r="F1098" s="141" t="s">
        <v>1314</v>
      </c>
      <c r="I1098" s="142"/>
      <c r="L1098" s="32"/>
      <c r="M1098" s="143"/>
      <c r="T1098" s="53"/>
      <c r="AT1098" s="17" t="s">
        <v>157</v>
      </c>
      <c r="AU1098" s="17" t="s">
        <v>78</v>
      </c>
    </row>
    <row r="1099" spans="2:65" s="12" customFormat="1" ht="10.199999999999999">
      <c r="B1099" s="144"/>
      <c r="D1099" s="145" t="s">
        <v>159</v>
      </c>
      <c r="E1099" s="146" t="s">
        <v>19</v>
      </c>
      <c r="F1099" s="147" t="s">
        <v>1315</v>
      </c>
      <c r="H1099" s="146" t="s">
        <v>19</v>
      </c>
      <c r="I1099" s="148"/>
      <c r="L1099" s="144"/>
      <c r="M1099" s="149"/>
      <c r="T1099" s="150"/>
      <c r="AT1099" s="146" t="s">
        <v>159</v>
      </c>
      <c r="AU1099" s="146" t="s">
        <v>78</v>
      </c>
      <c r="AV1099" s="12" t="s">
        <v>74</v>
      </c>
      <c r="AW1099" s="12" t="s">
        <v>31</v>
      </c>
      <c r="AX1099" s="12" t="s">
        <v>69</v>
      </c>
      <c r="AY1099" s="146" t="s">
        <v>149</v>
      </c>
    </row>
    <row r="1100" spans="2:65" s="12" customFormat="1" ht="10.199999999999999">
      <c r="B1100" s="144"/>
      <c r="D1100" s="145" t="s">
        <v>159</v>
      </c>
      <c r="E1100" s="146" t="s">
        <v>19</v>
      </c>
      <c r="F1100" s="147" t="s">
        <v>1316</v>
      </c>
      <c r="H1100" s="146" t="s">
        <v>19</v>
      </c>
      <c r="I1100" s="148"/>
      <c r="L1100" s="144"/>
      <c r="M1100" s="149"/>
      <c r="T1100" s="150"/>
      <c r="AT1100" s="146" t="s">
        <v>159</v>
      </c>
      <c r="AU1100" s="146" t="s">
        <v>78</v>
      </c>
      <c r="AV1100" s="12" t="s">
        <v>74</v>
      </c>
      <c r="AW1100" s="12" t="s">
        <v>31</v>
      </c>
      <c r="AX1100" s="12" t="s">
        <v>69</v>
      </c>
      <c r="AY1100" s="146" t="s">
        <v>149</v>
      </c>
    </row>
    <row r="1101" spans="2:65" s="13" customFormat="1" ht="10.199999999999999">
      <c r="B1101" s="151"/>
      <c r="D1101" s="145" t="s">
        <v>159</v>
      </c>
      <c r="E1101" s="152" t="s">
        <v>19</v>
      </c>
      <c r="F1101" s="153" t="s">
        <v>1317</v>
      </c>
      <c r="H1101" s="154">
        <v>31.95</v>
      </c>
      <c r="I1101" s="155"/>
      <c r="L1101" s="151"/>
      <c r="M1101" s="156"/>
      <c r="T1101" s="157"/>
      <c r="AT1101" s="152" t="s">
        <v>159</v>
      </c>
      <c r="AU1101" s="152" t="s">
        <v>78</v>
      </c>
      <c r="AV1101" s="13" t="s">
        <v>78</v>
      </c>
      <c r="AW1101" s="13" t="s">
        <v>31</v>
      </c>
      <c r="AX1101" s="13" t="s">
        <v>69</v>
      </c>
      <c r="AY1101" s="152" t="s">
        <v>149</v>
      </c>
    </row>
    <row r="1102" spans="2:65" s="12" customFormat="1" ht="10.199999999999999">
      <c r="B1102" s="144"/>
      <c r="D1102" s="145" t="s">
        <v>159</v>
      </c>
      <c r="E1102" s="146" t="s">
        <v>19</v>
      </c>
      <c r="F1102" s="147" t="s">
        <v>1318</v>
      </c>
      <c r="H1102" s="146" t="s">
        <v>19</v>
      </c>
      <c r="I1102" s="148"/>
      <c r="L1102" s="144"/>
      <c r="M1102" s="149"/>
      <c r="T1102" s="150"/>
      <c r="AT1102" s="146" t="s">
        <v>159</v>
      </c>
      <c r="AU1102" s="146" t="s">
        <v>78</v>
      </c>
      <c r="AV1102" s="12" t="s">
        <v>74</v>
      </c>
      <c r="AW1102" s="12" t="s">
        <v>31</v>
      </c>
      <c r="AX1102" s="12" t="s">
        <v>69</v>
      </c>
      <c r="AY1102" s="146" t="s">
        <v>149</v>
      </c>
    </row>
    <row r="1103" spans="2:65" s="13" customFormat="1" ht="10.199999999999999">
      <c r="B1103" s="151"/>
      <c r="D1103" s="145" t="s">
        <v>159</v>
      </c>
      <c r="E1103" s="152" t="s">
        <v>19</v>
      </c>
      <c r="F1103" s="153" t="s">
        <v>1319</v>
      </c>
      <c r="H1103" s="154">
        <v>19.3</v>
      </c>
      <c r="I1103" s="155"/>
      <c r="L1103" s="151"/>
      <c r="M1103" s="156"/>
      <c r="T1103" s="157"/>
      <c r="AT1103" s="152" t="s">
        <v>159</v>
      </c>
      <c r="AU1103" s="152" t="s">
        <v>78</v>
      </c>
      <c r="AV1103" s="13" t="s">
        <v>78</v>
      </c>
      <c r="AW1103" s="13" t="s">
        <v>31</v>
      </c>
      <c r="AX1103" s="13" t="s">
        <v>69</v>
      </c>
      <c r="AY1103" s="152" t="s">
        <v>149</v>
      </c>
    </row>
    <row r="1104" spans="2:65" s="12" customFormat="1" ht="10.199999999999999">
      <c r="B1104" s="144"/>
      <c r="D1104" s="145" t="s">
        <v>159</v>
      </c>
      <c r="E1104" s="146" t="s">
        <v>19</v>
      </c>
      <c r="F1104" s="147" t="s">
        <v>1320</v>
      </c>
      <c r="H1104" s="146" t="s">
        <v>19</v>
      </c>
      <c r="I1104" s="148"/>
      <c r="L1104" s="144"/>
      <c r="M1104" s="149"/>
      <c r="T1104" s="150"/>
      <c r="AT1104" s="146" t="s">
        <v>159</v>
      </c>
      <c r="AU1104" s="146" t="s">
        <v>78</v>
      </c>
      <c r="AV1104" s="12" t="s">
        <v>74</v>
      </c>
      <c r="AW1104" s="12" t="s">
        <v>31</v>
      </c>
      <c r="AX1104" s="12" t="s">
        <v>69</v>
      </c>
      <c r="AY1104" s="146" t="s">
        <v>149</v>
      </c>
    </row>
    <row r="1105" spans="2:65" s="13" customFormat="1" ht="10.199999999999999">
      <c r="B1105" s="151"/>
      <c r="D1105" s="145" t="s">
        <v>159</v>
      </c>
      <c r="E1105" s="152" t="s">
        <v>19</v>
      </c>
      <c r="F1105" s="153" t="s">
        <v>1321</v>
      </c>
      <c r="H1105" s="154">
        <v>52.04</v>
      </c>
      <c r="I1105" s="155"/>
      <c r="L1105" s="151"/>
      <c r="M1105" s="156"/>
      <c r="T1105" s="157"/>
      <c r="AT1105" s="152" t="s">
        <v>159</v>
      </c>
      <c r="AU1105" s="152" t="s">
        <v>78</v>
      </c>
      <c r="AV1105" s="13" t="s">
        <v>78</v>
      </c>
      <c r="AW1105" s="13" t="s">
        <v>31</v>
      </c>
      <c r="AX1105" s="13" t="s">
        <v>69</v>
      </c>
      <c r="AY1105" s="152" t="s">
        <v>149</v>
      </c>
    </row>
    <row r="1106" spans="2:65" s="12" customFormat="1" ht="10.199999999999999">
      <c r="B1106" s="144"/>
      <c r="D1106" s="145" t="s">
        <v>159</v>
      </c>
      <c r="E1106" s="146" t="s">
        <v>19</v>
      </c>
      <c r="F1106" s="147" t="s">
        <v>887</v>
      </c>
      <c r="H1106" s="146" t="s">
        <v>19</v>
      </c>
      <c r="I1106" s="148"/>
      <c r="L1106" s="144"/>
      <c r="M1106" s="149"/>
      <c r="T1106" s="150"/>
      <c r="AT1106" s="146" t="s">
        <v>159</v>
      </c>
      <c r="AU1106" s="146" t="s">
        <v>78</v>
      </c>
      <c r="AV1106" s="12" t="s">
        <v>74</v>
      </c>
      <c r="AW1106" s="12" t="s">
        <v>31</v>
      </c>
      <c r="AX1106" s="12" t="s">
        <v>69</v>
      </c>
      <c r="AY1106" s="146" t="s">
        <v>149</v>
      </c>
    </row>
    <row r="1107" spans="2:65" s="13" customFormat="1" ht="10.199999999999999">
      <c r="B1107" s="151"/>
      <c r="D1107" s="145" t="s">
        <v>159</v>
      </c>
      <c r="E1107" s="152" t="s">
        <v>19</v>
      </c>
      <c r="F1107" s="153" t="s">
        <v>1322</v>
      </c>
      <c r="H1107" s="154">
        <v>37.119999999999997</v>
      </c>
      <c r="I1107" s="155"/>
      <c r="L1107" s="151"/>
      <c r="M1107" s="156"/>
      <c r="T1107" s="157"/>
      <c r="AT1107" s="152" t="s">
        <v>159</v>
      </c>
      <c r="AU1107" s="152" t="s">
        <v>78</v>
      </c>
      <c r="AV1107" s="13" t="s">
        <v>78</v>
      </c>
      <c r="AW1107" s="13" t="s">
        <v>31</v>
      </c>
      <c r="AX1107" s="13" t="s">
        <v>69</v>
      </c>
      <c r="AY1107" s="152" t="s">
        <v>149</v>
      </c>
    </row>
    <row r="1108" spans="2:65" s="12" customFormat="1" ht="10.199999999999999">
      <c r="B1108" s="144"/>
      <c r="D1108" s="145" t="s">
        <v>159</v>
      </c>
      <c r="E1108" s="146" t="s">
        <v>19</v>
      </c>
      <c r="F1108" s="147" t="s">
        <v>1323</v>
      </c>
      <c r="H1108" s="146" t="s">
        <v>19</v>
      </c>
      <c r="I1108" s="148"/>
      <c r="L1108" s="144"/>
      <c r="M1108" s="149"/>
      <c r="T1108" s="150"/>
      <c r="AT1108" s="146" t="s">
        <v>159</v>
      </c>
      <c r="AU1108" s="146" t="s">
        <v>78</v>
      </c>
      <c r="AV1108" s="12" t="s">
        <v>74</v>
      </c>
      <c r="AW1108" s="12" t="s">
        <v>31</v>
      </c>
      <c r="AX1108" s="12" t="s">
        <v>69</v>
      </c>
      <c r="AY1108" s="146" t="s">
        <v>149</v>
      </c>
    </row>
    <row r="1109" spans="2:65" s="13" customFormat="1" ht="10.199999999999999">
      <c r="B1109" s="151"/>
      <c r="D1109" s="145" t="s">
        <v>159</v>
      </c>
      <c r="E1109" s="152" t="s">
        <v>19</v>
      </c>
      <c r="F1109" s="153" t="s">
        <v>1324</v>
      </c>
      <c r="H1109" s="154">
        <v>11.72</v>
      </c>
      <c r="I1109" s="155"/>
      <c r="L1109" s="151"/>
      <c r="M1109" s="156"/>
      <c r="T1109" s="157"/>
      <c r="AT1109" s="152" t="s">
        <v>159</v>
      </c>
      <c r="AU1109" s="152" t="s">
        <v>78</v>
      </c>
      <c r="AV1109" s="13" t="s">
        <v>78</v>
      </c>
      <c r="AW1109" s="13" t="s">
        <v>31</v>
      </c>
      <c r="AX1109" s="13" t="s">
        <v>69</v>
      </c>
      <c r="AY1109" s="152" t="s">
        <v>149</v>
      </c>
    </row>
    <row r="1110" spans="2:65" s="12" customFormat="1" ht="10.199999999999999">
      <c r="B1110" s="144"/>
      <c r="D1110" s="145" t="s">
        <v>159</v>
      </c>
      <c r="E1110" s="146" t="s">
        <v>19</v>
      </c>
      <c r="F1110" s="147" t="s">
        <v>1325</v>
      </c>
      <c r="H1110" s="146" t="s">
        <v>19</v>
      </c>
      <c r="I1110" s="148"/>
      <c r="L1110" s="144"/>
      <c r="M1110" s="149"/>
      <c r="T1110" s="150"/>
      <c r="AT1110" s="146" t="s">
        <v>159</v>
      </c>
      <c r="AU1110" s="146" t="s">
        <v>78</v>
      </c>
      <c r="AV1110" s="12" t="s">
        <v>74</v>
      </c>
      <c r="AW1110" s="12" t="s">
        <v>31</v>
      </c>
      <c r="AX1110" s="12" t="s">
        <v>69</v>
      </c>
      <c r="AY1110" s="146" t="s">
        <v>149</v>
      </c>
    </row>
    <row r="1111" spans="2:65" s="13" customFormat="1" ht="10.199999999999999">
      <c r="B1111" s="151"/>
      <c r="D1111" s="145" t="s">
        <v>159</v>
      </c>
      <c r="E1111" s="152" t="s">
        <v>19</v>
      </c>
      <c r="F1111" s="153" t="s">
        <v>1326</v>
      </c>
      <c r="H1111" s="154">
        <v>10.87</v>
      </c>
      <c r="I1111" s="155"/>
      <c r="L1111" s="151"/>
      <c r="M1111" s="156"/>
      <c r="T1111" s="157"/>
      <c r="AT1111" s="152" t="s">
        <v>159</v>
      </c>
      <c r="AU1111" s="152" t="s">
        <v>78</v>
      </c>
      <c r="AV1111" s="13" t="s">
        <v>78</v>
      </c>
      <c r="AW1111" s="13" t="s">
        <v>31</v>
      </c>
      <c r="AX1111" s="13" t="s">
        <v>69</v>
      </c>
      <c r="AY1111" s="152" t="s">
        <v>149</v>
      </c>
    </row>
    <row r="1112" spans="2:65" s="12" customFormat="1" ht="10.199999999999999">
      <c r="B1112" s="144"/>
      <c r="D1112" s="145" t="s">
        <v>159</v>
      </c>
      <c r="E1112" s="146" t="s">
        <v>19</v>
      </c>
      <c r="F1112" s="147" t="s">
        <v>1327</v>
      </c>
      <c r="H1112" s="146" t="s">
        <v>19</v>
      </c>
      <c r="I1112" s="148"/>
      <c r="L1112" s="144"/>
      <c r="M1112" s="149"/>
      <c r="T1112" s="150"/>
      <c r="AT1112" s="146" t="s">
        <v>159</v>
      </c>
      <c r="AU1112" s="146" t="s">
        <v>78</v>
      </c>
      <c r="AV1112" s="12" t="s">
        <v>74</v>
      </c>
      <c r="AW1112" s="12" t="s">
        <v>31</v>
      </c>
      <c r="AX1112" s="12" t="s">
        <v>69</v>
      </c>
      <c r="AY1112" s="146" t="s">
        <v>149</v>
      </c>
    </row>
    <row r="1113" spans="2:65" s="13" customFormat="1" ht="10.199999999999999">
      <c r="B1113" s="151"/>
      <c r="D1113" s="145" t="s">
        <v>159</v>
      </c>
      <c r="E1113" s="152" t="s">
        <v>19</v>
      </c>
      <c r="F1113" s="153" t="s">
        <v>1328</v>
      </c>
      <c r="H1113" s="154">
        <v>10.43</v>
      </c>
      <c r="I1113" s="155"/>
      <c r="L1113" s="151"/>
      <c r="M1113" s="156"/>
      <c r="T1113" s="157"/>
      <c r="AT1113" s="152" t="s">
        <v>159</v>
      </c>
      <c r="AU1113" s="152" t="s">
        <v>78</v>
      </c>
      <c r="AV1113" s="13" t="s">
        <v>78</v>
      </c>
      <c r="AW1113" s="13" t="s">
        <v>31</v>
      </c>
      <c r="AX1113" s="13" t="s">
        <v>69</v>
      </c>
      <c r="AY1113" s="152" t="s">
        <v>149</v>
      </c>
    </row>
    <row r="1114" spans="2:65" s="14" customFormat="1" ht="10.199999999999999">
      <c r="B1114" s="158"/>
      <c r="D1114" s="145" t="s">
        <v>159</v>
      </c>
      <c r="E1114" s="159" t="s">
        <v>19</v>
      </c>
      <c r="F1114" s="160" t="s">
        <v>162</v>
      </c>
      <c r="H1114" s="161">
        <v>173.43</v>
      </c>
      <c r="I1114" s="162"/>
      <c r="L1114" s="158"/>
      <c r="M1114" s="163"/>
      <c r="T1114" s="164"/>
      <c r="AT1114" s="159" t="s">
        <v>159</v>
      </c>
      <c r="AU1114" s="159" t="s">
        <v>78</v>
      </c>
      <c r="AV1114" s="14" t="s">
        <v>84</v>
      </c>
      <c r="AW1114" s="14" t="s">
        <v>31</v>
      </c>
      <c r="AX1114" s="14" t="s">
        <v>74</v>
      </c>
      <c r="AY1114" s="159" t="s">
        <v>149</v>
      </c>
    </row>
    <row r="1115" spans="2:65" s="1" customFormat="1" ht="16.5" customHeight="1">
      <c r="B1115" s="32"/>
      <c r="C1115" s="165" t="s">
        <v>1329</v>
      </c>
      <c r="D1115" s="165" t="s">
        <v>318</v>
      </c>
      <c r="E1115" s="166" t="s">
        <v>1330</v>
      </c>
      <c r="F1115" s="167" t="s">
        <v>1331</v>
      </c>
      <c r="G1115" s="168" t="s">
        <v>202</v>
      </c>
      <c r="H1115" s="169">
        <v>190.773</v>
      </c>
      <c r="I1115" s="170"/>
      <c r="J1115" s="171">
        <f>ROUND(I1115*H1115,2)</f>
        <v>0</v>
      </c>
      <c r="K1115" s="167" t="s">
        <v>155</v>
      </c>
      <c r="L1115" s="172"/>
      <c r="M1115" s="173" t="s">
        <v>19</v>
      </c>
      <c r="N1115" s="174" t="s">
        <v>40</v>
      </c>
      <c r="P1115" s="136">
        <f>O1115*H1115</f>
        <v>0</v>
      </c>
      <c r="Q1115" s="136">
        <v>2.0000000000000001E-4</v>
      </c>
      <c r="R1115" s="136">
        <f>Q1115*H1115</f>
        <v>3.8154600000000004E-2</v>
      </c>
      <c r="S1115" s="136">
        <v>0</v>
      </c>
      <c r="T1115" s="137">
        <f>S1115*H1115</f>
        <v>0</v>
      </c>
      <c r="AR1115" s="138" t="s">
        <v>267</v>
      </c>
      <c r="AT1115" s="138" t="s">
        <v>318</v>
      </c>
      <c r="AU1115" s="138" t="s">
        <v>78</v>
      </c>
      <c r="AY1115" s="17" t="s">
        <v>149</v>
      </c>
      <c r="BE1115" s="139">
        <f>IF(N1115="základní",J1115,0)</f>
        <v>0</v>
      </c>
      <c r="BF1115" s="139">
        <f>IF(N1115="snížená",J1115,0)</f>
        <v>0</v>
      </c>
      <c r="BG1115" s="139">
        <f>IF(N1115="zákl. přenesená",J1115,0)</f>
        <v>0</v>
      </c>
      <c r="BH1115" s="139">
        <f>IF(N1115="sníž. přenesená",J1115,0)</f>
        <v>0</v>
      </c>
      <c r="BI1115" s="139">
        <f>IF(N1115="nulová",J1115,0)</f>
        <v>0</v>
      </c>
      <c r="BJ1115" s="17" t="s">
        <v>74</v>
      </c>
      <c r="BK1115" s="139">
        <f>ROUND(I1115*H1115,2)</f>
        <v>0</v>
      </c>
      <c r="BL1115" s="17" t="s">
        <v>222</v>
      </c>
      <c r="BM1115" s="138" t="s">
        <v>1332</v>
      </c>
    </row>
    <row r="1116" spans="2:65" s="12" customFormat="1" ht="10.199999999999999">
      <c r="B1116" s="144"/>
      <c r="D1116" s="145" t="s">
        <v>159</v>
      </c>
      <c r="E1116" s="146" t="s">
        <v>19</v>
      </c>
      <c r="F1116" s="147" t="s">
        <v>322</v>
      </c>
      <c r="H1116" s="146" t="s">
        <v>19</v>
      </c>
      <c r="I1116" s="148"/>
      <c r="L1116" s="144"/>
      <c r="M1116" s="149"/>
      <c r="T1116" s="150"/>
      <c r="AT1116" s="146" t="s">
        <v>159</v>
      </c>
      <c r="AU1116" s="146" t="s">
        <v>78</v>
      </c>
      <c r="AV1116" s="12" t="s">
        <v>74</v>
      </c>
      <c r="AW1116" s="12" t="s">
        <v>31</v>
      </c>
      <c r="AX1116" s="12" t="s">
        <v>69</v>
      </c>
      <c r="AY1116" s="146" t="s">
        <v>149</v>
      </c>
    </row>
    <row r="1117" spans="2:65" s="13" customFormat="1" ht="10.199999999999999">
      <c r="B1117" s="151"/>
      <c r="D1117" s="145" t="s">
        <v>159</v>
      </c>
      <c r="E1117" s="152" t="s">
        <v>19</v>
      </c>
      <c r="F1117" s="153" t="s">
        <v>1333</v>
      </c>
      <c r="H1117" s="154">
        <v>190.773</v>
      </c>
      <c r="I1117" s="155"/>
      <c r="L1117" s="151"/>
      <c r="M1117" s="156"/>
      <c r="T1117" s="157"/>
      <c r="AT1117" s="152" t="s">
        <v>159</v>
      </c>
      <c r="AU1117" s="152" t="s">
        <v>78</v>
      </c>
      <c r="AV1117" s="13" t="s">
        <v>78</v>
      </c>
      <c r="AW1117" s="13" t="s">
        <v>31</v>
      </c>
      <c r="AX1117" s="13" t="s">
        <v>69</v>
      </c>
      <c r="AY1117" s="152" t="s">
        <v>149</v>
      </c>
    </row>
    <row r="1118" spans="2:65" s="14" customFormat="1" ht="10.199999999999999">
      <c r="B1118" s="158"/>
      <c r="D1118" s="145" t="s">
        <v>159</v>
      </c>
      <c r="E1118" s="159" t="s">
        <v>19</v>
      </c>
      <c r="F1118" s="160" t="s">
        <v>162</v>
      </c>
      <c r="H1118" s="161">
        <v>190.773</v>
      </c>
      <c r="I1118" s="162"/>
      <c r="L1118" s="158"/>
      <c r="M1118" s="163"/>
      <c r="T1118" s="164"/>
      <c r="AT1118" s="159" t="s">
        <v>159</v>
      </c>
      <c r="AU1118" s="159" t="s">
        <v>78</v>
      </c>
      <c r="AV1118" s="14" t="s">
        <v>84</v>
      </c>
      <c r="AW1118" s="14" t="s">
        <v>31</v>
      </c>
      <c r="AX1118" s="14" t="s">
        <v>74</v>
      </c>
      <c r="AY1118" s="159" t="s">
        <v>149</v>
      </c>
    </row>
    <row r="1119" spans="2:65" s="1" customFormat="1" ht="49.05" customHeight="1">
      <c r="B1119" s="32"/>
      <c r="C1119" s="127" t="s">
        <v>791</v>
      </c>
      <c r="D1119" s="127" t="s">
        <v>151</v>
      </c>
      <c r="E1119" s="128" t="s">
        <v>1334</v>
      </c>
      <c r="F1119" s="129" t="s">
        <v>1335</v>
      </c>
      <c r="G1119" s="130" t="s">
        <v>631</v>
      </c>
      <c r="H1119" s="175"/>
      <c r="I1119" s="132"/>
      <c r="J1119" s="133">
        <f>ROUND(I1119*H1119,2)</f>
        <v>0</v>
      </c>
      <c r="K1119" s="129" t="s">
        <v>155</v>
      </c>
      <c r="L1119" s="32"/>
      <c r="M1119" s="134" t="s">
        <v>19</v>
      </c>
      <c r="N1119" s="135" t="s">
        <v>40</v>
      </c>
      <c r="P1119" s="136">
        <f>O1119*H1119</f>
        <v>0</v>
      </c>
      <c r="Q1119" s="136">
        <v>0</v>
      </c>
      <c r="R1119" s="136">
        <f>Q1119*H1119</f>
        <v>0</v>
      </c>
      <c r="S1119" s="136">
        <v>0</v>
      </c>
      <c r="T1119" s="137">
        <f>S1119*H1119</f>
        <v>0</v>
      </c>
      <c r="AR1119" s="138" t="s">
        <v>222</v>
      </c>
      <c r="AT1119" s="138" t="s">
        <v>151</v>
      </c>
      <c r="AU1119" s="138" t="s">
        <v>78</v>
      </c>
      <c r="AY1119" s="17" t="s">
        <v>149</v>
      </c>
      <c r="BE1119" s="139">
        <f>IF(N1119="základní",J1119,0)</f>
        <v>0</v>
      </c>
      <c r="BF1119" s="139">
        <f>IF(N1119="snížená",J1119,0)</f>
        <v>0</v>
      </c>
      <c r="BG1119" s="139">
        <f>IF(N1119="zákl. přenesená",J1119,0)</f>
        <v>0</v>
      </c>
      <c r="BH1119" s="139">
        <f>IF(N1119="sníž. přenesená",J1119,0)</f>
        <v>0</v>
      </c>
      <c r="BI1119" s="139">
        <f>IF(N1119="nulová",J1119,0)</f>
        <v>0</v>
      </c>
      <c r="BJ1119" s="17" t="s">
        <v>74</v>
      </c>
      <c r="BK1119" s="139">
        <f>ROUND(I1119*H1119,2)</f>
        <v>0</v>
      </c>
      <c r="BL1119" s="17" t="s">
        <v>222</v>
      </c>
      <c r="BM1119" s="138" t="s">
        <v>1336</v>
      </c>
    </row>
    <row r="1120" spans="2:65" s="1" customFormat="1" ht="10.199999999999999">
      <c r="B1120" s="32"/>
      <c r="D1120" s="140" t="s">
        <v>157</v>
      </c>
      <c r="F1120" s="141" t="s">
        <v>1337</v>
      </c>
      <c r="I1120" s="142"/>
      <c r="L1120" s="32"/>
      <c r="M1120" s="143"/>
      <c r="T1120" s="53"/>
      <c r="AT1120" s="17" t="s">
        <v>157</v>
      </c>
      <c r="AU1120" s="17" t="s">
        <v>78</v>
      </c>
    </row>
    <row r="1121" spans="2:65" s="11" customFormat="1" ht="22.8" customHeight="1">
      <c r="B1121" s="115"/>
      <c r="D1121" s="116" t="s">
        <v>68</v>
      </c>
      <c r="E1121" s="125" t="s">
        <v>1338</v>
      </c>
      <c r="F1121" s="125" t="s">
        <v>1339</v>
      </c>
      <c r="I1121" s="118"/>
      <c r="J1121" s="126">
        <f>BK1121</f>
        <v>0</v>
      </c>
      <c r="L1121" s="115"/>
      <c r="M1121" s="120"/>
      <c r="P1121" s="121">
        <f>SUM(P1122:P1164)</f>
        <v>0</v>
      </c>
      <c r="R1121" s="121">
        <f>SUM(R1122:R1164)</f>
        <v>4.1544654599999999</v>
      </c>
      <c r="T1121" s="122">
        <f>SUM(T1122:T1164)</f>
        <v>0</v>
      </c>
      <c r="AR1121" s="116" t="s">
        <v>78</v>
      </c>
      <c r="AT1121" s="123" t="s">
        <v>68</v>
      </c>
      <c r="AU1121" s="123" t="s">
        <v>74</v>
      </c>
      <c r="AY1121" s="116" t="s">
        <v>149</v>
      </c>
      <c r="BK1121" s="124">
        <f>SUM(BK1122:BK1164)</f>
        <v>0</v>
      </c>
    </row>
    <row r="1122" spans="2:65" s="1" customFormat="1" ht="24.15" customHeight="1">
      <c r="B1122" s="32"/>
      <c r="C1122" s="127" t="s">
        <v>1340</v>
      </c>
      <c r="D1122" s="127" t="s">
        <v>151</v>
      </c>
      <c r="E1122" s="128" t="s">
        <v>1341</v>
      </c>
      <c r="F1122" s="129" t="s">
        <v>1342</v>
      </c>
      <c r="G1122" s="130" t="s">
        <v>190</v>
      </c>
      <c r="H1122" s="131">
        <v>154.833</v>
      </c>
      <c r="I1122" s="132"/>
      <c r="J1122" s="133">
        <f>ROUND(I1122*H1122,2)</f>
        <v>0</v>
      </c>
      <c r="K1122" s="129" t="s">
        <v>155</v>
      </c>
      <c r="L1122" s="32"/>
      <c r="M1122" s="134" t="s">
        <v>19</v>
      </c>
      <c r="N1122" s="135" t="s">
        <v>40</v>
      </c>
      <c r="P1122" s="136">
        <f>O1122*H1122</f>
        <v>0</v>
      </c>
      <c r="Q1122" s="136">
        <v>2.9999999999999997E-4</v>
      </c>
      <c r="R1122" s="136">
        <f>Q1122*H1122</f>
        <v>4.6449899999999995E-2</v>
      </c>
      <c r="S1122" s="136">
        <v>0</v>
      </c>
      <c r="T1122" s="137">
        <f>S1122*H1122</f>
        <v>0</v>
      </c>
      <c r="AR1122" s="138" t="s">
        <v>222</v>
      </c>
      <c r="AT1122" s="138" t="s">
        <v>151</v>
      </c>
      <c r="AU1122" s="138" t="s">
        <v>78</v>
      </c>
      <c r="AY1122" s="17" t="s">
        <v>149</v>
      </c>
      <c r="BE1122" s="139">
        <f>IF(N1122="základní",J1122,0)</f>
        <v>0</v>
      </c>
      <c r="BF1122" s="139">
        <f>IF(N1122="snížená",J1122,0)</f>
        <v>0</v>
      </c>
      <c r="BG1122" s="139">
        <f>IF(N1122="zákl. přenesená",J1122,0)</f>
        <v>0</v>
      </c>
      <c r="BH1122" s="139">
        <f>IF(N1122="sníž. přenesená",J1122,0)</f>
        <v>0</v>
      </c>
      <c r="BI1122" s="139">
        <f>IF(N1122="nulová",J1122,0)</f>
        <v>0</v>
      </c>
      <c r="BJ1122" s="17" t="s">
        <v>74</v>
      </c>
      <c r="BK1122" s="139">
        <f>ROUND(I1122*H1122,2)</f>
        <v>0</v>
      </c>
      <c r="BL1122" s="17" t="s">
        <v>222</v>
      </c>
      <c r="BM1122" s="138" t="s">
        <v>1343</v>
      </c>
    </row>
    <row r="1123" spans="2:65" s="1" customFormat="1" ht="10.199999999999999">
      <c r="B1123" s="32"/>
      <c r="D1123" s="140" t="s">
        <v>157</v>
      </c>
      <c r="F1123" s="141" t="s">
        <v>1344</v>
      </c>
      <c r="I1123" s="142"/>
      <c r="L1123" s="32"/>
      <c r="M1123" s="143"/>
      <c r="T1123" s="53"/>
      <c r="AT1123" s="17" t="s">
        <v>157</v>
      </c>
      <c r="AU1123" s="17" t="s">
        <v>78</v>
      </c>
    </row>
    <row r="1124" spans="2:65" s="12" customFormat="1" ht="10.199999999999999">
      <c r="B1124" s="144"/>
      <c r="D1124" s="145" t="s">
        <v>159</v>
      </c>
      <c r="E1124" s="146" t="s">
        <v>19</v>
      </c>
      <c r="F1124" s="147" t="s">
        <v>1345</v>
      </c>
      <c r="H1124" s="146" t="s">
        <v>19</v>
      </c>
      <c r="I1124" s="148"/>
      <c r="L1124" s="144"/>
      <c r="M1124" s="149"/>
      <c r="T1124" s="150"/>
      <c r="AT1124" s="146" t="s">
        <v>159</v>
      </c>
      <c r="AU1124" s="146" t="s">
        <v>78</v>
      </c>
      <c r="AV1124" s="12" t="s">
        <v>74</v>
      </c>
      <c r="AW1124" s="12" t="s">
        <v>31</v>
      </c>
      <c r="AX1124" s="12" t="s">
        <v>69</v>
      </c>
      <c r="AY1124" s="146" t="s">
        <v>149</v>
      </c>
    </row>
    <row r="1125" spans="2:65" s="13" customFormat="1" ht="10.199999999999999">
      <c r="B1125" s="151"/>
      <c r="D1125" s="145" t="s">
        <v>159</v>
      </c>
      <c r="E1125" s="152" t="s">
        <v>19</v>
      </c>
      <c r="F1125" s="153" t="s">
        <v>1346</v>
      </c>
      <c r="H1125" s="154">
        <v>34.377000000000002</v>
      </c>
      <c r="I1125" s="155"/>
      <c r="L1125" s="151"/>
      <c r="M1125" s="156"/>
      <c r="T1125" s="157"/>
      <c r="AT1125" s="152" t="s">
        <v>159</v>
      </c>
      <c r="AU1125" s="152" t="s">
        <v>78</v>
      </c>
      <c r="AV1125" s="13" t="s">
        <v>78</v>
      </c>
      <c r="AW1125" s="13" t="s">
        <v>31</v>
      </c>
      <c r="AX1125" s="13" t="s">
        <v>69</v>
      </c>
      <c r="AY1125" s="152" t="s">
        <v>149</v>
      </c>
    </row>
    <row r="1126" spans="2:65" s="12" customFormat="1" ht="10.199999999999999">
      <c r="B1126" s="144"/>
      <c r="D1126" s="145" t="s">
        <v>159</v>
      </c>
      <c r="E1126" s="146" t="s">
        <v>19</v>
      </c>
      <c r="F1126" s="147" t="s">
        <v>1347</v>
      </c>
      <c r="H1126" s="146" t="s">
        <v>19</v>
      </c>
      <c r="I1126" s="148"/>
      <c r="L1126" s="144"/>
      <c r="M1126" s="149"/>
      <c r="T1126" s="150"/>
      <c r="AT1126" s="146" t="s">
        <v>159</v>
      </c>
      <c r="AU1126" s="146" t="s">
        <v>78</v>
      </c>
      <c r="AV1126" s="12" t="s">
        <v>74</v>
      </c>
      <c r="AW1126" s="12" t="s">
        <v>31</v>
      </c>
      <c r="AX1126" s="12" t="s">
        <v>69</v>
      </c>
      <c r="AY1126" s="146" t="s">
        <v>149</v>
      </c>
    </row>
    <row r="1127" spans="2:65" s="13" customFormat="1" ht="10.199999999999999">
      <c r="B1127" s="151"/>
      <c r="D1127" s="145" t="s">
        <v>159</v>
      </c>
      <c r="E1127" s="152" t="s">
        <v>19</v>
      </c>
      <c r="F1127" s="153" t="s">
        <v>1348</v>
      </c>
      <c r="H1127" s="154">
        <v>17.829000000000001</v>
      </c>
      <c r="I1127" s="155"/>
      <c r="L1127" s="151"/>
      <c r="M1127" s="156"/>
      <c r="T1127" s="157"/>
      <c r="AT1127" s="152" t="s">
        <v>159</v>
      </c>
      <c r="AU1127" s="152" t="s">
        <v>78</v>
      </c>
      <c r="AV1127" s="13" t="s">
        <v>78</v>
      </c>
      <c r="AW1127" s="13" t="s">
        <v>31</v>
      </c>
      <c r="AX1127" s="13" t="s">
        <v>69</v>
      </c>
      <c r="AY1127" s="152" t="s">
        <v>149</v>
      </c>
    </row>
    <row r="1128" spans="2:65" s="12" customFormat="1" ht="10.199999999999999">
      <c r="B1128" s="144"/>
      <c r="D1128" s="145" t="s">
        <v>159</v>
      </c>
      <c r="E1128" s="146" t="s">
        <v>19</v>
      </c>
      <c r="F1128" s="147" t="s">
        <v>990</v>
      </c>
      <c r="H1128" s="146" t="s">
        <v>19</v>
      </c>
      <c r="I1128" s="148"/>
      <c r="L1128" s="144"/>
      <c r="M1128" s="149"/>
      <c r="T1128" s="150"/>
      <c r="AT1128" s="146" t="s">
        <v>159</v>
      </c>
      <c r="AU1128" s="146" t="s">
        <v>78</v>
      </c>
      <c r="AV1128" s="12" t="s">
        <v>74</v>
      </c>
      <c r="AW1128" s="12" t="s">
        <v>31</v>
      </c>
      <c r="AX1128" s="12" t="s">
        <v>69</v>
      </c>
      <c r="AY1128" s="146" t="s">
        <v>149</v>
      </c>
    </row>
    <row r="1129" spans="2:65" s="13" customFormat="1" ht="10.199999999999999">
      <c r="B1129" s="151"/>
      <c r="D1129" s="145" t="s">
        <v>159</v>
      </c>
      <c r="E1129" s="152" t="s">
        <v>19</v>
      </c>
      <c r="F1129" s="153" t="s">
        <v>1349</v>
      </c>
      <c r="H1129" s="154">
        <v>32.045999999999999</v>
      </c>
      <c r="I1129" s="155"/>
      <c r="L1129" s="151"/>
      <c r="M1129" s="156"/>
      <c r="T1129" s="157"/>
      <c r="AT1129" s="152" t="s">
        <v>159</v>
      </c>
      <c r="AU1129" s="152" t="s">
        <v>78</v>
      </c>
      <c r="AV1129" s="13" t="s">
        <v>78</v>
      </c>
      <c r="AW1129" s="13" t="s">
        <v>31</v>
      </c>
      <c r="AX1129" s="13" t="s">
        <v>69</v>
      </c>
      <c r="AY1129" s="152" t="s">
        <v>149</v>
      </c>
    </row>
    <row r="1130" spans="2:65" s="12" customFormat="1" ht="10.199999999999999">
      <c r="B1130" s="144"/>
      <c r="D1130" s="145" t="s">
        <v>159</v>
      </c>
      <c r="E1130" s="146" t="s">
        <v>19</v>
      </c>
      <c r="F1130" s="147" t="s">
        <v>1350</v>
      </c>
      <c r="H1130" s="146" t="s">
        <v>19</v>
      </c>
      <c r="I1130" s="148"/>
      <c r="L1130" s="144"/>
      <c r="M1130" s="149"/>
      <c r="T1130" s="150"/>
      <c r="AT1130" s="146" t="s">
        <v>159</v>
      </c>
      <c r="AU1130" s="146" t="s">
        <v>78</v>
      </c>
      <c r="AV1130" s="12" t="s">
        <v>74</v>
      </c>
      <c r="AW1130" s="12" t="s">
        <v>31</v>
      </c>
      <c r="AX1130" s="12" t="s">
        <v>69</v>
      </c>
      <c r="AY1130" s="146" t="s">
        <v>149</v>
      </c>
    </row>
    <row r="1131" spans="2:65" s="13" customFormat="1" ht="10.199999999999999">
      <c r="B1131" s="151"/>
      <c r="D1131" s="145" t="s">
        <v>159</v>
      </c>
      <c r="E1131" s="152" t="s">
        <v>19</v>
      </c>
      <c r="F1131" s="153" t="s">
        <v>1351</v>
      </c>
      <c r="H1131" s="154">
        <v>44.73</v>
      </c>
      <c r="I1131" s="155"/>
      <c r="L1131" s="151"/>
      <c r="M1131" s="156"/>
      <c r="T1131" s="157"/>
      <c r="AT1131" s="152" t="s">
        <v>159</v>
      </c>
      <c r="AU1131" s="152" t="s">
        <v>78</v>
      </c>
      <c r="AV1131" s="13" t="s">
        <v>78</v>
      </c>
      <c r="AW1131" s="13" t="s">
        <v>31</v>
      </c>
      <c r="AX1131" s="13" t="s">
        <v>69</v>
      </c>
      <c r="AY1131" s="152" t="s">
        <v>149</v>
      </c>
    </row>
    <row r="1132" spans="2:65" s="12" customFormat="1" ht="10.199999999999999">
      <c r="B1132" s="144"/>
      <c r="D1132" s="145" t="s">
        <v>159</v>
      </c>
      <c r="E1132" s="146" t="s">
        <v>19</v>
      </c>
      <c r="F1132" s="147" t="s">
        <v>1352</v>
      </c>
      <c r="H1132" s="146" t="s">
        <v>19</v>
      </c>
      <c r="I1132" s="148"/>
      <c r="L1132" s="144"/>
      <c r="M1132" s="149"/>
      <c r="T1132" s="150"/>
      <c r="AT1132" s="146" t="s">
        <v>159</v>
      </c>
      <c r="AU1132" s="146" t="s">
        <v>78</v>
      </c>
      <c r="AV1132" s="12" t="s">
        <v>74</v>
      </c>
      <c r="AW1132" s="12" t="s">
        <v>31</v>
      </c>
      <c r="AX1132" s="12" t="s">
        <v>69</v>
      </c>
      <c r="AY1132" s="146" t="s">
        <v>149</v>
      </c>
    </row>
    <row r="1133" spans="2:65" s="13" customFormat="1" ht="10.199999999999999">
      <c r="B1133" s="151"/>
      <c r="D1133" s="145" t="s">
        <v>159</v>
      </c>
      <c r="E1133" s="152" t="s">
        <v>19</v>
      </c>
      <c r="F1133" s="153" t="s">
        <v>1353</v>
      </c>
      <c r="H1133" s="154">
        <v>25.850999999999999</v>
      </c>
      <c r="I1133" s="155"/>
      <c r="L1133" s="151"/>
      <c r="M1133" s="156"/>
      <c r="T1133" s="157"/>
      <c r="AT1133" s="152" t="s">
        <v>159</v>
      </c>
      <c r="AU1133" s="152" t="s">
        <v>78</v>
      </c>
      <c r="AV1133" s="13" t="s">
        <v>78</v>
      </c>
      <c r="AW1133" s="13" t="s">
        <v>31</v>
      </c>
      <c r="AX1133" s="13" t="s">
        <v>69</v>
      </c>
      <c r="AY1133" s="152" t="s">
        <v>149</v>
      </c>
    </row>
    <row r="1134" spans="2:65" s="14" customFormat="1" ht="10.199999999999999">
      <c r="B1134" s="158"/>
      <c r="D1134" s="145" t="s">
        <v>159</v>
      </c>
      <c r="E1134" s="159" t="s">
        <v>19</v>
      </c>
      <c r="F1134" s="160" t="s">
        <v>162</v>
      </c>
      <c r="H1134" s="161">
        <v>154.833</v>
      </c>
      <c r="I1134" s="162"/>
      <c r="L1134" s="158"/>
      <c r="M1134" s="163"/>
      <c r="T1134" s="164"/>
      <c r="AT1134" s="159" t="s">
        <v>159</v>
      </c>
      <c r="AU1134" s="159" t="s">
        <v>78</v>
      </c>
      <c r="AV1134" s="14" t="s">
        <v>84</v>
      </c>
      <c r="AW1134" s="14" t="s">
        <v>31</v>
      </c>
      <c r="AX1134" s="14" t="s">
        <v>74</v>
      </c>
      <c r="AY1134" s="159" t="s">
        <v>149</v>
      </c>
    </row>
    <row r="1135" spans="2:65" s="1" customFormat="1" ht="37.799999999999997" customHeight="1">
      <c r="B1135" s="32"/>
      <c r="C1135" s="127" t="s">
        <v>797</v>
      </c>
      <c r="D1135" s="127" t="s">
        <v>151</v>
      </c>
      <c r="E1135" s="128" t="s">
        <v>1354</v>
      </c>
      <c r="F1135" s="129" t="s">
        <v>1355</v>
      </c>
      <c r="G1135" s="130" t="s">
        <v>190</v>
      </c>
      <c r="H1135" s="131">
        <v>154.833</v>
      </c>
      <c r="I1135" s="132"/>
      <c r="J1135" s="133">
        <f>ROUND(I1135*H1135,2)</f>
        <v>0</v>
      </c>
      <c r="K1135" s="129" t="s">
        <v>155</v>
      </c>
      <c r="L1135" s="32"/>
      <c r="M1135" s="134" t="s">
        <v>19</v>
      </c>
      <c r="N1135" s="135" t="s">
        <v>40</v>
      </c>
      <c r="P1135" s="136">
        <f>O1135*H1135</f>
        <v>0</v>
      </c>
      <c r="Q1135" s="136">
        <v>6.0000000000000001E-3</v>
      </c>
      <c r="R1135" s="136">
        <f>Q1135*H1135</f>
        <v>0.92899799999999999</v>
      </c>
      <c r="S1135" s="136">
        <v>0</v>
      </c>
      <c r="T1135" s="137">
        <f>S1135*H1135</f>
        <v>0</v>
      </c>
      <c r="AR1135" s="138" t="s">
        <v>222</v>
      </c>
      <c r="AT1135" s="138" t="s">
        <v>151</v>
      </c>
      <c r="AU1135" s="138" t="s">
        <v>78</v>
      </c>
      <c r="AY1135" s="17" t="s">
        <v>149</v>
      </c>
      <c r="BE1135" s="139">
        <f>IF(N1135="základní",J1135,0)</f>
        <v>0</v>
      </c>
      <c r="BF1135" s="139">
        <f>IF(N1135="snížená",J1135,0)</f>
        <v>0</v>
      </c>
      <c r="BG1135" s="139">
        <f>IF(N1135="zákl. přenesená",J1135,0)</f>
        <v>0</v>
      </c>
      <c r="BH1135" s="139">
        <f>IF(N1135="sníž. přenesená",J1135,0)</f>
        <v>0</v>
      </c>
      <c r="BI1135" s="139">
        <f>IF(N1135="nulová",J1135,0)</f>
        <v>0</v>
      </c>
      <c r="BJ1135" s="17" t="s">
        <v>74</v>
      </c>
      <c r="BK1135" s="139">
        <f>ROUND(I1135*H1135,2)</f>
        <v>0</v>
      </c>
      <c r="BL1135" s="17" t="s">
        <v>222</v>
      </c>
      <c r="BM1135" s="138" t="s">
        <v>1356</v>
      </c>
    </row>
    <row r="1136" spans="2:65" s="1" customFormat="1" ht="10.199999999999999">
      <c r="B1136" s="32"/>
      <c r="D1136" s="140" t="s">
        <v>157</v>
      </c>
      <c r="F1136" s="141" t="s">
        <v>1357</v>
      </c>
      <c r="I1136" s="142"/>
      <c r="L1136" s="32"/>
      <c r="M1136" s="143"/>
      <c r="T1136" s="53"/>
      <c r="AT1136" s="17" t="s">
        <v>157</v>
      </c>
      <c r="AU1136" s="17" t="s">
        <v>78</v>
      </c>
    </row>
    <row r="1137" spans="2:65" s="12" customFormat="1" ht="10.199999999999999">
      <c r="B1137" s="144"/>
      <c r="D1137" s="145" t="s">
        <v>159</v>
      </c>
      <c r="E1137" s="146" t="s">
        <v>19</v>
      </c>
      <c r="F1137" s="147" t="s">
        <v>1345</v>
      </c>
      <c r="H1137" s="146" t="s">
        <v>19</v>
      </c>
      <c r="I1137" s="148"/>
      <c r="L1137" s="144"/>
      <c r="M1137" s="149"/>
      <c r="T1137" s="150"/>
      <c r="AT1137" s="146" t="s">
        <v>159</v>
      </c>
      <c r="AU1137" s="146" t="s">
        <v>78</v>
      </c>
      <c r="AV1137" s="12" t="s">
        <v>74</v>
      </c>
      <c r="AW1137" s="12" t="s">
        <v>31</v>
      </c>
      <c r="AX1137" s="12" t="s">
        <v>69</v>
      </c>
      <c r="AY1137" s="146" t="s">
        <v>149</v>
      </c>
    </row>
    <row r="1138" spans="2:65" s="13" customFormat="1" ht="10.199999999999999">
      <c r="B1138" s="151"/>
      <c r="D1138" s="145" t="s">
        <v>159</v>
      </c>
      <c r="E1138" s="152" t="s">
        <v>19</v>
      </c>
      <c r="F1138" s="153" t="s">
        <v>1346</v>
      </c>
      <c r="H1138" s="154">
        <v>34.377000000000002</v>
      </c>
      <c r="I1138" s="155"/>
      <c r="L1138" s="151"/>
      <c r="M1138" s="156"/>
      <c r="T1138" s="157"/>
      <c r="AT1138" s="152" t="s">
        <v>159</v>
      </c>
      <c r="AU1138" s="152" t="s">
        <v>78</v>
      </c>
      <c r="AV1138" s="13" t="s">
        <v>78</v>
      </c>
      <c r="AW1138" s="13" t="s">
        <v>31</v>
      </c>
      <c r="AX1138" s="13" t="s">
        <v>69</v>
      </c>
      <c r="AY1138" s="152" t="s">
        <v>149</v>
      </c>
    </row>
    <row r="1139" spans="2:65" s="12" customFormat="1" ht="10.199999999999999">
      <c r="B1139" s="144"/>
      <c r="D1139" s="145" t="s">
        <v>159</v>
      </c>
      <c r="E1139" s="146" t="s">
        <v>19</v>
      </c>
      <c r="F1139" s="147" t="s">
        <v>1347</v>
      </c>
      <c r="H1139" s="146" t="s">
        <v>19</v>
      </c>
      <c r="I1139" s="148"/>
      <c r="L1139" s="144"/>
      <c r="M1139" s="149"/>
      <c r="T1139" s="150"/>
      <c r="AT1139" s="146" t="s">
        <v>159</v>
      </c>
      <c r="AU1139" s="146" t="s">
        <v>78</v>
      </c>
      <c r="AV1139" s="12" t="s">
        <v>74</v>
      </c>
      <c r="AW1139" s="12" t="s">
        <v>31</v>
      </c>
      <c r="AX1139" s="12" t="s">
        <v>69</v>
      </c>
      <c r="AY1139" s="146" t="s">
        <v>149</v>
      </c>
    </row>
    <row r="1140" spans="2:65" s="13" customFormat="1" ht="10.199999999999999">
      <c r="B1140" s="151"/>
      <c r="D1140" s="145" t="s">
        <v>159</v>
      </c>
      <c r="E1140" s="152" t="s">
        <v>19</v>
      </c>
      <c r="F1140" s="153" t="s">
        <v>1348</v>
      </c>
      <c r="H1140" s="154">
        <v>17.829000000000001</v>
      </c>
      <c r="I1140" s="155"/>
      <c r="L1140" s="151"/>
      <c r="M1140" s="156"/>
      <c r="T1140" s="157"/>
      <c r="AT1140" s="152" t="s">
        <v>159</v>
      </c>
      <c r="AU1140" s="152" t="s">
        <v>78</v>
      </c>
      <c r="AV1140" s="13" t="s">
        <v>78</v>
      </c>
      <c r="AW1140" s="13" t="s">
        <v>31</v>
      </c>
      <c r="AX1140" s="13" t="s">
        <v>69</v>
      </c>
      <c r="AY1140" s="152" t="s">
        <v>149</v>
      </c>
    </row>
    <row r="1141" spans="2:65" s="12" customFormat="1" ht="10.199999999999999">
      <c r="B1141" s="144"/>
      <c r="D1141" s="145" t="s">
        <v>159</v>
      </c>
      <c r="E1141" s="146" t="s">
        <v>19</v>
      </c>
      <c r="F1141" s="147" t="s">
        <v>990</v>
      </c>
      <c r="H1141" s="146" t="s">
        <v>19</v>
      </c>
      <c r="I1141" s="148"/>
      <c r="L1141" s="144"/>
      <c r="M1141" s="149"/>
      <c r="T1141" s="150"/>
      <c r="AT1141" s="146" t="s">
        <v>159</v>
      </c>
      <c r="AU1141" s="146" t="s">
        <v>78</v>
      </c>
      <c r="AV1141" s="12" t="s">
        <v>74</v>
      </c>
      <c r="AW1141" s="12" t="s">
        <v>31</v>
      </c>
      <c r="AX1141" s="12" t="s">
        <v>69</v>
      </c>
      <c r="AY1141" s="146" t="s">
        <v>149</v>
      </c>
    </row>
    <row r="1142" spans="2:65" s="13" customFormat="1" ht="10.199999999999999">
      <c r="B1142" s="151"/>
      <c r="D1142" s="145" t="s">
        <v>159</v>
      </c>
      <c r="E1142" s="152" t="s">
        <v>19</v>
      </c>
      <c r="F1142" s="153" t="s">
        <v>1349</v>
      </c>
      <c r="H1142" s="154">
        <v>32.045999999999999</v>
      </c>
      <c r="I1142" s="155"/>
      <c r="L1142" s="151"/>
      <c r="M1142" s="156"/>
      <c r="T1142" s="157"/>
      <c r="AT1142" s="152" t="s">
        <v>159</v>
      </c>
      <c r="AU1142" s="152" t="s">
        <v>78</v>
      </c>
      <c r="AV1142" s="13" t="s">
        <v>78</v>
      </c>
      <c r="AW1142" s="13" t="s">
        <v>31</v>
      </c>
      <c r="AX1142" s="13" t="s">
        <v>69</v>
      </c>
      <c r="AY1142" s="152" t="s">
        <v>149</v>
      </c>
    </row>
    <row r="1143" spans="2:65" s="12" customFormat="1" ht="10.199999999999999">
      <c r="B1143" s="144"/>
      <c r="D1143" s="145" t="s">
        <v>159</v>
      </c>
      <c r="E1143" s="146" t="s">
        <v>19</v>
      </c>
      <c r="F1143" s="147" t="s">
        <v>1350</v>
      </c>
      <c r="H1143" s="146" t="s">
        <v>19</v>
      </c>
      <c r="I1143" s="148"/>
      <c r="L1143" s="144"/>
      <c r="M1143" s="149"/>
      <c r="T1143" s="150"/>
      <c r="AT1143" s="146" t="s">
        <v>159</v>
      </c>
      <c r="AU1143" s="146" t="s">
        <v>78</v>
      </c>
      <c r="AV1143" s="12" t="s">
        <v>74</v>
      </c>
      <c r="AW1143" s="12" t="s">
        <v>31</v>
      </c>
      <c r="AX1143" s="12" t="s">
        <v>69</v>
      </c>
      <c r="AY1143" s="146" t="s">
        <v>149</v>
      </c>
    </row>
    <row r="1144" spans="2:65" s="13" customFormat="1" ht="10.199999999999999">
      <c r="B1144" s="151"/>
      <c r="D1144" s="145" t="s">
        <v>159</v>
      </c>
      <c r="E1144" s="152" t="s">
        <v>19</v>
      </c>
      <c r="F1144" s="153" t="s">
        <v>1351</v>
      </c>
      <c r="H1144" s="154">
        <v>44.73</v>
      </c>
      <c r="I1144" s="155"/>
      <c r="L1144" s="151"/>
      <c r="M1144" s="156"/>
      <c r="T1144" s="157"/>
      <c r="AT1144" s="152" t="s">
        <v>159</v>
      </c>
      <c r="AU1144" s="152" t="s">
        <v>78</v>
      </c>
      <c r="AV1144" s="13" t="s">
        <v>78</v>
      </c>
      <c r="AW1144" s="13" t="s">
        <v>31</v>
      </c>
      <c r="AX1144" s="13" t="s">
        <v>69</v>
      </c>
      <c r="AY1144" s="152" t="s">
        <v>149</v>
      </c>
    </row>
    <row r="1145" spans="2:65" s="12" customFormat="1" ht="10.199999999999999">
      <c r="B1145" s="144"/>
      <c r="D1145" s="145" t="s">
        <v>159</v>
      </c>
      <c r="E1145" s="146" t="s">
        <v>19</v>
      </c>
      <c r="F1145" s="147" t="s">
        <v>1352</v>
      </c>
      <c r="H1145" s="146" t="s">
        <v>19</v>
      </c>
      <c r="I1145" s="148"/>
      <c r="L1145" s="144"/>
      <c r="M1145" s="149"/>
      <c r="T1145" s="150"/>
      <c r="AT1145" s="146" t="s">
        <v>159</v>
      </c>
      <c r="AU1145" s="146" t="s">
        <v>78</v>
      </c>
      <c r="AV1145" s="12" t="s">
        <v>74</v>
      </c>
      <c r="AW1145" s="12" t="s">
        <v>31</v>
      </c>
      <c r="AX1145" s="12" t="s">
        <v>69</v>
      </c>
      <c r="AY1145" s="146" t="s">
        <v>149</v>
      </c>
    </row>
    <row r="1146" spans="2:65" s="13" customFormat="1" ht="10.199999999999999">
      <c r="B1146" s="151"/>
      <c r="D1146" s="145" t="s">
        <v>159</v>
      </c>
      <c r="E1146" s="152" t="s">
        <v>19</v>
      </c>
      <c r="F1146" s="153" t="s">
        <v>1353</v>
      </c>
      <c r="H1146" s="154">
        <v>25.850999999999999</v>
      </c>
      <c r="I1146" s="155"/>
      <c r="L1146" s="151"/>
      <c r="M1146" s="156"/>
      <c r="T1146" s="157"/>
      <c r="AT1146" s="152" t="s">
        <v>159</v>
      </c>
      <c r="AU1146" s="152" t="s">
        <v>78</v>
      </c>
      <c r="AV1146" s="13" t="s">
        <v>78</v>
      </c>
      <c r="AW1146" s="13" t="s">
        <v>31</v>
      </c>
      <c r="AX1146" s="13" t="s">
        <v>69</v>
      </c>
      <c r="AY1146" s="152" t="s">
        <v>149</v>
      </c>
    </row>
    <row r="1147" spans="2:65" s="14" customFormat="1" ht="10.199999999999999">
      <c r="B1147" s="158"/>
      <c r="D1147" s="145" t="s">
        <v>159</v>
      </c>
      <c r="E1147" s="159" t="s">
        <v>19</v>
      </c>
      <c r="F1147" s="160" t="s">
        <v>162</v>
      </c>
      <c r="H1147" s="161">
        <v>154.833</v>
      </c>
      <c r="I1147" s="162"/>
      <c r="L1147" s="158"/>
      <c r="M1147" s="163"/>
      <c r="T1147" s="164"/>
      <c r="AT1147" s="159" t="s">
        <v>159</v>
      </c>
      <c r="AU1147" s="159" t="s">
        <v>78</v>
      </c>
      <c r="AV1147" s="14" t="s">
        <v>84</v>
      </c>
      <c r="AW1147" s="14" t="s">
        <v>31</v>
      </c>
      <c r="AX1147" s="14" t="s">
        <v>74</v>
      </c>
      <c r="AY1147" s="159" t="s">
        <v>149</v>
      </c>
    </row>
    <row r="1148" spans="2:65" s="1" customFormat="1" ht="24.15" customHeight="1">
      <c r="B1148" s="32"/>
      <c r="C1148" s="165" t="s">
        <v>1358</v>
      </c>
      <c r="D1148" s="165" t="s">
        <v>318</v>
      </c>
      <c r="E1148" s="166" t="s">
        <v>1359</v>
      </c>
      <c r="F1148" s="167" t="s">
        <v>1360</v>
      </c>
      <c r="G1148" s="168" t="s">
        <v>190</v>
      </c>
      <c r="H1148" s="169">
        <v>170.316</v>
      </c>
      <c r="I1148" s="170"/>
      <c r="J1148" s="171">
        <f>ROUND(I1148*H1148,2)</f>
        <v>0</v>
      </c>
      <c r="K1148" s="167" t="s">
        <v>155</v>
      </c>
      <c r="L1148" s="172"/>
      <c r="M1148" s="173" t="s">
        <v>19</v>
      </c>
      <c r="N1148" s="174" t="s">
        <v>40</v>
      </c>
      <c r="P1148" s="136">
        <f>O1148*H1148</f>
        <v>0</v>
      </c>
      <c r="Q1148" s="136">
        <v>1.8409999999999999E-2</v>
      </c>
      <c r="R1148" s="136">
        <f>Q1148*H1148</f>
        <v>3.1355175599999998</v>
      </c>
      <c r="S1148" s="136">
        <v>0</v>
      </c>
      <c r="T1148" s="137">
        <f>S1148*H1148</f>
        <v>0</v>
      </c>
      <c r="AR1148" s="138" t="s">
        <v>267</v>
      </c>
      <c r="AT1148" s="138" t="s">
        <v>318</v>
      </c>
      <c r="AU1148" s="138" t="s">
        <v>78</v>
      </c>
      <c r="AY1148" s="17" t="s">
        <v>149</v>
      </c>
      <c r="BE1148" s="139">
        <f>IF(N1148="základní",J1148,0)</f>
        <v>0</v>
      </c>
      <c r="BF1148" s="139">
        <f>IF(N1148="snížená",J1148,0)</f>
        <v>0</v>
      </c>
      <c r="BG1148" s="139">
        <f>IF(N1148="zákl. přenesená",J1148,0)</f>
        <v>0</v>
      </c>
      <c r="BH1148" s="139">
        <f>IF(N1148="sníž. přenesená",J1148,0)</f>
        <v>0</v>
      </c>
      <c r="BI1148" s="139">
        <f>IF(N1148="nulová",J1148,0)</f>
        <v>0</v>
      </c>
      <c r="BJ1148" s="17" t="s">
        <v>74</v>
      </c>
      <c r="BK1148" s="139">
        <f>ROUND(I1148*H1148,2)</f>
        <v>0</v>
      </c>
      <c r="BL1148" s="17" t="s">
        <v>222</v>
      </c>
      <c r="BM1148" s="138" t="s">
        <v>1361</v>
      </c>
    </row>
    <row r="1149" spans="2:65" s="12" customFormat="1" ht="10.199999999999999">
      <c r="B1149" s="144"/>
      <c r="D1149" s="145" t="s">
        <v>159</v>
      </c>
      <c r="E1149" s="146" t="s">
        <v>19</v>
      </c>
      <c r="F1149" s="147" t="s">
        <v>322</v>
      </c>
      <c r="H1149" s="146" t="s">
        <v>19</v>
      </c>
      <c r="I1149" s="148"/>
      <c r="L1149" s="144"/>
      <c r="M1149" s="149"/>
      <c r="T1149" s="150"/>
      <c r="AT1149" s="146" t="s">
        <v>159</v>
      </c>
      <c r="AU1149" s="146" t="s">
        <v>78</v>
      </c>
      <c r="AV1149" s="12" t="s">
        <v>74</v>
      </c>
      <c r="AW1149" s="12" t="s">
        <v>31</v>
      </c>
      <c r="AX1149" s="12" t="s">
        <v>69</v>
      </c>
      <c r="AY1149" s="146" t="s">
        <v>149</v>
      </c>
    </row>
    <row r="1150" spans="2:65" s="13" customFormat="1" ht="10.199999999999999">
      <c r="B1150" s="151"/>
      <c r="D1150" s="145" t="s">
        <v>159</v>
      </c>
      <c r="E1150" s="152" t="s">
        <v>19</v>
      </c>
      <c r="F1150" s="153" t="s">
        <v>1362</v>
      </c>
      <c r="H1150" s="154">
        <v>170.316</v>
      </c>
      <c r="I1150" s="155"/>
      <c r="L1150" s="151"/>
      <c r="M1150" s="156"/>
      <c r="T1150" s="157"/>
      <c r="AT1150" s="152" t="s">
        <v>159</v>
      </c>
      <c r="AU1150" s="152" t="s">
        <v>78</v>
      </c>
      <c r="AV1150" s="13" t="s">
        <v>78</v>
      </c>
      <c r="AW1150" s="13" t="s">
        <v>31</v>
      </c>
      <c r="AX1150" s="13" t="s">
        <v>69</v>
      </c>
      <c r="AY1150" s="152" t="s">
        <v>149</v>
      </c>
    </row>
    <row r="1151" spans="2:65" s="14" customFormat="1" ht="10.199999999999999">
      <c r="B1151" s="158"/>
      <c r="D1151" s="145" t="s">
        <v>159</v>
      </c>
      <c r="E1151" s="159" t="s">
        <v>19</v>
      </c>
      <c r="F1151" s="160" t="s">
        <v>162</v>
      </c>
      <c r="H1151" s="161">
        <v>170.316</v>
      </c>
      <c r="I1151" s="162"/>
      <c r="L1151" s="158"/>
      <c r="M1151" s="163"/>
      <c r="T1151" s="164"/>
      <c r="AT1151" s="159" t="s">
        <v>159</v>
      </c>
      <c r="AU1151" s="159" t="s">
        <v>78</v>
      </c>
      <c r="AV1151" s="14" t="s">
        <v>84</v>
      </c>
      <c r="AW1151" s="14" t="s">
        <v>31</v>
      </c>
      <c r="AX1151" s="14" t="s">
        <v>74</v>
      </c>
      <c r="AY1151" s="159" t="s">
        <v>149</v>
      </c>
    </row>
    <row r="1152" spans="2:65" s="1" customFormat="1" ht="37.799999999999997" customHeight="1">
      <c r="B1152" s="32"/>
      <c r="C1152" s="127" t="s">
        <v>801</v>
      </c>
      <c r="D1152" s="127" t="s">
        <v>151</v>
      </c>
      <c r="E1152" s="128" t="s">
        <v>1363</v>
      </c>
      <c r="F1152" s="129" t="s">
        <v>1364</v>
      </c>
      <c r="G1152" s="130" t="s">
        <v>190</v>
      </c>
      <c r="H1152" s="131">
        <v>154.833</v>
      </c>
      <c r="I1152" s="132"/>
      <c r="J1152" s="133">
        <f>ROUND(I1152*H1152,2)</f>
        <v>0</v>
      </c>
      <c r="K1152" s="129" t="s">
        <v>155</v>
      </c>
      <c r="L1152" s="32"/>
      <c r="M1152" s="134" t="s">
        <v>19</v>
      </c>
      <c r="N1152" s="135" t="s">
        <v>40</v>
      </c>
      <c r="P1152" s="136">
        <f>O1152*H1152</f>
        <v>0</v>
      </c>
      <c r="Q1152" s="136">
        <v>0</v>
      </c>
      <c r="R1152" s="136">
        <f>Q1152*H1152</f>
        <v>0</v>
      </c>
      <c r="S1152" s="136">
        <v>0</v>
      </c>
      <c r="T1152" s="137">
        <f>S1152*H1152</f>
        <v>0</v>
      </c>
      <c r="AR1152" s="138" t="s">
        <v>222</v>
      </c>
      <c r="AT1152" s="138" t="s">
        <v>151</v>
      </c>
      <c r="AU1152" s="138" t="s">
        <v>78</v>
      </c>
      <c r="AY1152" s="17" t="s">
        <v>149</v>
      </c>
      <c r="BE1152" s="139">
        <f>IF(N1152="základní",J1152,0)</f>
        <v>0</v>
      </c>
      <c r="BF1152" s="139">
        <f>IF(N1152="snížená",J1152,0)</f>
        <v>0</v>
      </c>
      <c r="BG1152" s="139">
        <f>IF(N1152="zákl. přenesená",J1152,0)</f>
        <v>0</v>
      </c>
      <c r="BH1152" s="139">
        <f>IF(N1152="sníž. přenesená",J1152,0)</f>
        <v>0</v>
      </c>
      <c r="BI1152" s="139">
        <f>IF(N1152="nulová",J1152,0)</f>
        <v>0</v>
      </c>
      <c r="BJ1152" s="17" t="s">
        <v>74</v>
      </c>
      <c r="BK1152" s="139">
        <f>ROUND(I1152*H1152,2)</f>
        <v>0</v>
      </c>
      <c r="BL1152" s="17" t="s">
        <v>222</v>
      </c>
      <c r="BM1152" s="138" t="s">
        <v>1365</v>
      </c>
    </row>
    <row r="1153" spans="2:65" s="1" customFormat="1" ht="10.199999999999999">
      <c r="B1153" s="32"/>
      <c r="D1153" s="140" t="s">
        <v>157</v>
      </c>
      <c r="F1153" s="141" t="s">
        <v>1366</v>
      </c>
      <c r="I1153" s="142"/>
      <c r="L1153" s="32"/>
      <c r="M1153" s="143"/>
      <c r="T1153" s="53"/>
      <c r="AT1153" s="17" t="s">
        <v>157</v>
      </c>
      <c r="AU1153" s="17" t="s">
        <v>78</v>
      </c>
    </row>
    <row r="1154" spans="2:65" s="12" customFormat="1" ht="10.199999999999999">
      <c r="B1154" s="144"/>
      <c r="D1154" s="145" t="s">
        <v>159</v>
      </c>
      <c r="E1154" s="146" t="s">
        <v>19</v>
      </c>
      <c r="F1154" s="147" t="s">
        <v>357</v>
      </c>
      <c r="H1154" s="146" t="s">
        <v>19</v>
      </c>
      <c r="I1154" s="148"/>
      <c r="L1154" s="144"/>
      <c r="M1154" s="149"/>
      <c r="T1154" s="150"/>
      <c r="AT1154" s="146" t="s">
        <v>159</v>
      </c>
      <c r="AU1154" s="146" t="s">
        <v>78</v>
      </c>
      <c r="AV1154" s="12" t="s">
        <v>74</v>
      </c>
      <c r="AW1154" s="12" t="s">
        <v>31</v>
      </c>
      <c r="AX1154" s="12" t="s">
        <v>69</v>
      </c>
      <c r="AY1154" s="146" t="s">
        <v>149</v>
      </c>
    </row>
    <row r="1155" spans="2:65" s="13" customFormat="1" ht="10.199999999999999">
      <c r="B1155" s="151"/>
      <c r="D1155" s="145" t="s">
        <v>159</v>
      </c>
      <c r="E1155" s="152" t="s">
        <v>19</v>
      </c>
      <c r="F1155" s="153" t="s">
        <v>1367</v>
      </c>
      <c r="H1155" s="154">
        <v>154.833</v>
      </c>
      <c r="I1155" s="155"/>
      <c r="L1155" s="151"/>
      <c r="M1155" s="156"/>
      <c r="T1155" s="157"/>
      <c r="AT1155" s="152" t="s">
        <v>159</v>
      </c>
      <c r="AU1155" s="152" t="s">
        <v>78</v>
      </c>
      <c r="AV1155" s="13" t="s">
        <v>78</v>
      </c>
      <c r="AW1155" s="13" t="s">
        <v>31</v>
      </c>
      <c r="AX1155" s="13" t="s">
        <v>69</v>
      </c>
      <c r="AY1155" s="152" t="s">
        <v>149</v>
      </c>
    </row>
    <row r="1156" spans="2:65" s="14" customFormat="1" ht="10.199999999999999">
      <c r="B1156" s="158"/>
      <c r="D1156" s="145" t="s">
        <v>159</v>
      </c>
      <c r="E1156" s="159" t="s">
        <v>19</v>
      </c>
      <c r="F1156" s="160" t="s">
        <v>162</v>
      </c>
      <c r="H1156" s="161">
        <v>154.833</v>
      </c>
      <c r="I1156" s="162"/>
      <c r="L1156" s="158"/>
      <c r="M1156" s="163"/>
      <c r="T1156" s="164"/>
      <c r="AT1156" s="159" t="s">
        <v>159</v>
      </c>
      <c r="AU1156" s="159" t="s">
        <v>78</v>
      </c>
      <c r="AV1156" s="14" t="s">
        <v>84</v>
      </c>
      <c r="AW1156" s="14" t="s">
        <v>31</v>
      </c>
      <c r="AX1156" s="14" t="s">
        <v>74</v>
      </c>
      <c r="AY1156" s="159" t="s">
        <v>149</v>
      </c>
    </row>
    <row r="1157" spans="2:65" s="1" customFormat="1" ht="33" customHeight="1">
      <c r="B1157" s="32"/>
      <c r="C1157" s="127" t="s">
        <v>1368</v>
      </c>
      <c r="D1157" s="127" t="s">
        <v>151</v>
      </c>
      <c r="E1157" s="128" t="s">
        <v>1369</v>
      </c>
      <c r="F1157" s="129" t="s">
        <v>1370</v>
      </c>
      <c r="G1157" s="130" t="s">
        <v>202</v>
      </c>
      <c r="H1157" s="131">
        <v>150</v>
      </c>
      <c r="I1157" s="132"/>
      <c r="J1157" s="133">
        <f>ROUND(I1157*H1157,2)</f>
        <v>0</v>
      </c>
      <c r="K1157" s="129" t="s">
        <v>155</v>
      </c>
      <c r="L1157" s="32"/>
      <c r="M1157" s="134" t="s">
        <v>19</v>
      </c>
      <c r="N1157" s="135" t="s">
        <v>40</v>
      </c>
      <c r="P1157" s="136">
        <f>O1157*H1157</f>
        <v>0</v>
      </c>
      <c r="Q1157" s="136">
        <v>2.0000000000000001E-4</v>
      </c>
      <c r="R1157" s="136">
        <f>Q1157*H1157</f>
        <v>3.0000000000000002E-2</v>
      </c>
      <c r="S1157" s="136">
        <v>0</v>
      </c>
      <c r="T1157" s="137">
        <f>S1157*H1157</f>
        <v>0</v>
      </c>
      <c r="AR1157" s="138" t="s">
        <v>222</v>
      </c>
      <c r="AT1157" s="138" t="s">
        <v>151</v>
      </c>
      <c r="AU1157" s="138" t="s">
        <v>78</v>
      </c>
      <c r="AY1157" s="17" t="s">
        <v>149</v>
      </c>
      <c r="BE1157" s="139">
        <f>IF(N1157="základní",J1157,0)</f>
        <v>0</v>
      </c>
      <c r="BF1157" s="139">
        <f>IF(N1157="snížená",J1157,0)</f>
        <v>0</v>
      </c>
      <c r="BG1157" s="139">
        <f>IF(N1157="zákl. přenesená",J1157,0)</f>
        <v>0</v>
      </c>
      <c r="BH1157" s="139">
        <f>IF(N1157="sníž. přenesená",J1157,0)</f>
        <v>0</v>
      </c>
      <c r="BI1157" s="139">
        <f>IF(N1157="nulová",J1157,0)</f>
        <v>0</v>
      </c>
      <c r="BJ1157" s="17" t="s">
        <v>74</v>
      </c>
      <c r="BK1157" s="139">
        <f>ROUND(I1157*H1157,2)</f>
        <v>0</v>
      </c>
      <c r="BL1157" s="17" t="s">
        <v>222</v>
      </c>
      <c r="BM1157" s="138" t="s">
        <v>1371</v>
      </c>
    </row>
    <row r="1158" spans="2:65" s="1" customFormat="1" ht="10.199999999999999">
      <c r="B1158" s="32"/>
      <c r="D1158" s="140" t="s">
        <v>157</v>
      </c>
      <c r="F1158" s="141" t="s">
        <v>1372</v>
      </c>
      <c r="I1158" s="142"/>
      <c r="L1158" s="32"/>
      <c r="M1158" s="143"/>
      <c r="T1158" s="53"/>
      <c r="AT1158" s="17" t="s">
        <v>157</v>
      </c>
      <c r="AU1158" s="17" t="s">
        <v>78</v>
      </c>
    </row>
    <row r="1159" spans="2:65" s="1" customFormat="1" ht="24.15" customHeight="1">
      <c r="B1159" s="32"/>
      <c r="C1159" s="127" t="s">
        <v>808</v>
      </c>
      <c r="D1159" s="127" t="s">
        <v>151</v>
      </c>
      <c r="E1159" s="128" t="s">
        <v>1373</v>
      </c>
      <c r="F1159" s="129" t="s">
        <v>1374</v>
      </c>
      <c r="G1159" s="130" t="s">
        <v>202</v>
      </c>
      <c r="H1159" s="131">
        <v>150</v>
      </c>
      <c r="I1159" s="132"/>
      <c r="J1159" s="133">
        <f>ROUND(I1159*H1159,2)</f>
        <v>0</v>
      </c>
      <c r="K1159" s="129" t="s">
        <v>155</v>
      </c>
      <c r="L1159" s="32"/>
      <c r="M1159" s="134" t="s">
        <v>19</v>
      </c>
      <c r="N1159" s="135" t="s">
        <v>40</v>
      </c>
      <c r="P1159" s="136">
        <f>O1159*H1159</f>
        <v>0</v>
      </c>
      <c r="Q1159" s="136">
        <v>9.0000000000000006E-5</v>
      </c>
      <c r="R1159" s="136">
        <f>Q1159*H1159</f>
        <v>1.3500000000000002E-2</v>
      </c>
      <c r="S1159" s="136">
        <v>0</v>
      </c>
      <c r="T1159" s="137">
        <f>S1159*H1159</f>
        <v>0</v>
      </c>
      <c r="AR1159" s="138" t="s">
        <v>222</v>
      </c>
      <c r="AT1159" s="138" t="s">
        <v>151</v>
      </c>
      <c r="AU1159" s="138" t="s">
        <v>78</v>
      </c>
      <c r="AY1159" s="17" t="s">
        <v>149</v>
      </c>
      <c r="BE1159" s="139">
        <f>IF(N1159="základní",J1159,0)</f>
        <v>0</v>
      </c>
      <c r="BF1159" s="139">
        <f>IF(N1159="snížená",J1159,0)</f>
        <v>0</v>
      </c>
      <c r="BG1159" s="139">
        <f>IF(N1159="zákl. přenesená",J1159,0)</f>
        <v>0</v>
      </c>
      <c r="BH1159" s="139">
        <f>IF(N1159="sníž. přenesená",J1159,0)</f>
        <v>0</v>
      </c>
      <c r="BI1159" s="139">
        <f>IF(N1159="nulová",J1159,0)</f>
        <v>0</v>
      </c>
      <c r="BJ1159" s="17" t="s">
        <v>74</v>
      </c>
      <c r="BK1159" s="139">
        <f>ROUND(I1159*H1159,2)</f>
        <v>0</v>
      </c>
      <c r="BL1159" s="17" t="s">
        <v>222</v>
      </c>
      <c r="BM1159" s="138" t="s">
        <v>1375</v>
      </c>
    </row>
    <row r="1160" spans="2:65" s="1" customFormat="1" ht="10.199999999999999">
      <c r="B1160" s="32"/>
      <c r="D1160" s="140" t="s">
        <v>157</v>
      </c>
      <c r="F1160" s="141" t="s">
        <v>1376</v>
      </c>
      <c r="I1160" s="142"/>
      <c r="L1160" s="32"/>
      <c r="M1160" s="143"/>
      <c r="T1160" s="53"/>
      <c r="AT1160" s="17" t="s">
        <v>157</v>
      </c>
      <c r="AU1160" s="17" t="s">
        <v>78</v>
      </c>
    </row>
    <row r="1161" spans="2:65" s="1" customFormat="1" ht="24.15" customHeight="1">
      <c r="B1161" s="32"/>
      <c r="C1161" s="127" t="s">
        <v>1377</v>
      </c>
      <c r="D1161" s="127" t="s">
        <v>151</v>
      </c>
      <c r="E1161" s="128" t="s">
        <v>1378</v>
      </c>
      <c r="F1161" s="129" t="s">
        <v>1379</v>
      </c>
      <c r="G1161" s="130" t="s">
        <v>196</v>
      </c>
      <c r="H1161" s="131">
        <v>150</v>
      </c>
      <c r="I1161" s="132"/>
      <c r="J1161" s="133">
        <f>ROUND(I1161*H1161,2)</f>
        <v>0</v>
      </c>
      <c r="K1161" s="129" t="s">
        <v>155</v>
      </c>
      <c r="L1161" s="32"/>
      <c r="M1161" s="134" t="s">
        <v>19</v>
      </c>
      <c r="N1161" s="135" t="s">
        <v>40</v>
      </c>
      <c r="P1161" s="136">
        <f>O1161*H1161</f>
        <v>0</v>
      </c>
      <c r="Q1161" s="136">
        <v>0</v>
      </c>
      <c r="R1161" s="136">
        <f>Q1161*H1161</f>
        <v>0</v>
      </c>
      <c r="S1161" s="136">
        <v>0</v>
      </c>
      <c r="T1161" s="137">
        <f>S1161*H1161</f>
        <v>0</v>
      </c>
      <c r="AR1161" s="138" t="s">
        <v>222</v>
      </c>
      <c r="AT1161" s="138" t="s">
        <v>151</v>
      </c>
      <c r="AU1161" s="138" t="s">
        <v>78</v>
      </c>
      <c r="AY1161" s="17" t="s">
        <v>149</v>
      </c>
      <c r="BE1161" s="139">
        <f>IF(N1161="základní",J1161,0)</f>
        <v>0</v>
      </c>
      <c r="BF1161" s="139">
        <f>IF(N1161="snížená",J1161,0)</f>
        <v>0</v>
      </c>
      <c r="BG1161" s="139">
        <f>IF(N1161="zákl. přenesená",J1161,0)</f>
        <v>0</v>
      </c>
      <c r="BH1161" s="139">
        <f>IF(N1161="sníž. přenesená",J1161,0)</f>
        <v>0</v>
      </c>
      <c r="BI1161" s="139">
        <f>IF(N1161="nulová",J1161,0)</f>
        <v>0</v>
      </c>
      <c r="BJ1161" s="17" t="s">
        <v>74</v>
      </c>
      <c r="BK1161" s="139">
        <f>ROUND(I1161*H1161,2)</f>
        <v>0</v>
      </c>
      <c r="BL1161" s="17" t="s">
        <v>222</v>
      </c>
      <c r="BM1161" s="138" t="s">
        <v>1380</v>
      </c>
    </row>
    <row r="1162" spans="2:65" s="1" customFormat="1" ht="10.199999999999999">
      <c r="B1162" s="32"/>
      <c r="D1162" s="140" t="s">
        <v>157</v>
      </c>
      <c r="F1162" s="141" t="s">
        <v>1381</v>
      </c>
      <c r="I1162" s="142"/>
      <c r="L1162" s="32"/>
      <c r="M1162" s="143"/>
      <c r="T1162" s="53"/>
      <c r="AT1162" s="17" t="s">
        <v>157</v>
      </c>
      <c r="AU1162" s="17" t="s">
        <v>78</v>
      </c>
    </row>
    <row r="1163" spans="2:65" s="1" customFormat="1" ht="49.05" customHeight="1">
      <c r="B1163" s="32"/>
      <c r="C1163" s="127" t="s">
        <v>812</v>
      </c>
      <c r="D1163" s="127" t="s">
        <v>151</v>
      </c>
      <c r="E1163" s="128" t="s">
        <v>1382</v>
      </c>
      <c r="F1163" s="129" t="s">
        <v>1383</v>
      </c>
      <c r="G1163" s="130" t="s">
        <v>631</v>
      </c>
      <c r="H1163" s="175"/>
      <c r="I1163" s="132"/>
      <c r="J1163" s="133">
        <f>ROUND(I1163*H1163,2)</f>
        <v>0</v>
      </c>
      <c r="K1163" s="129" t="s">
        <v>155</v>
      </c>
      <c r="L1163" s="32"/>
      <c r="M1163" s="134" t="s">
        <v>19</v>
      </c>
      <c r="N1163" s="135" t="s">
        <v>40</v>
      </c>
      <c r="P1163" s="136">
        <f>O1163*H1163</f>
        <v>0</v>
      </c>
      <c r="Q1163" s="136">
        <v>0</v>
      </c>
      <c r="R1163" s="136">
        <f>Q1163*H1163</f>
        <v>0</v>
      </c>
      <c r="S1163" s="136">
        <v>0</v>
      </c>
      <c r="T1163" s="137">
        <f>S1163*H1163</f>
        <v>0</v>
      </c>
      <c r="AR1163" s="138" t="s">
        <v>222</v>
      </c>
      <c r="AT1163" s="138" t="s">
        <v>151</v>
      </c>
      <c r="AU1163" s="138" t="s">
        <v>78</v>
      </c>
      <c r="AY1163" s="17" t="s">
        <v>149</v>
      </c>
      <c r="BE1163" s="139">
        <f>IF(N1163="základní",J1163,0)</f>
        <v>0</v>
      </c>
      <c r="BF1163" s="139">
        <f>IF(N1163="snížená",J1163,0)</f>
        <v>0</v>
      </c>
      <c r="BG1163" s="139">
        <f>IF(N1163="zákl. přenesená",J1163,0)</f>
        <v>0</v>
      </c>
      <c r="BH1163" s="139">
        <f>IF(N1163="sníž. přenesená",J1163,0)</f>
        <v>0</v>
      </c>
      <c r="BI1163" s="139">
        <f>IF(N1163="nulová",J1163,0)</f>
        <v>0</v>
      </c>
      <c r="BJ1163" s="17" t="s">
        <v>74</v>
      </c>
      <c r="BK1163" s="139">
        <f>ROUND(I1163*H1163,2)</f>
        <v>0</v>
      </c>
      <c r="BL1163" s="17" t="s">
        <v>222</v>
      </c>
      <c r="BM1163" s="138" t="s">
        <v>1384</v>
      </c>
    </row>
    <row r="1164" spans="2:65" s="1" customFormat="1" ht="10.199999999999999">
      <c r="B1164" s="32"/>
      <c r="D1164" s="140" t="s">
        <v>157</v>
      </c>
      <c r="F1164" s="141" t="s">
        <v>1385</v>
      </c>
      <c r="I1164" s="142"/>
      <c r="L1164" s="32"/>
      <c r="M1164" s="143"/>
      <c r="T1164" s="53"/>
      <c r="AT1164" s="17" t="s">
        <v>157</v>
      </c>
      <c r="AU1164" s="17" t="s">
        <v>78</v>
      </c>
    </row>
    <row r="1165" spans="2:65" s="11" customFormat="1" ht="22.8" customHeight="1">
      <c r="B1165" s="115"/>
      <c r="D1165" s="116" t="s">
        <v>68</v>
      </c>
      <c r="E1165" s="125" t="s">
        <v>1386</v>
      </c>
      <c r="F1165" s="125" t="s">
        <v>1387</v>
      </c>
      <c r="I1165" s="118"/>
      <c r="J1165" s="126">
        <f>BK1165</f>
        <v>0</v>
      </c>
      <c r="L1165" s="115"/>
      <c r="M1165" s="120"/>
      <c r="P1165" s="121">
        <f>SUM(P1166:P1186)</f>
        <v>0</v>
      </c>
      <c r="R1165" s="121">
        <f>SUM(R1166:R1186)</f>
        <v>0.26090339999999995</v>
      </c>
      <c r="T1165" s="122">
        <f>SUM(T1166:T1186)</f>
        <v>0</v>
      </c>
      <c r="AR1165" s="116" t="s">
        <v>78</v>
      </c>
      <c r="AT1165" s="123" t="s">
        <v>68</v>
      </c>
      <c r="AU1165" s="123" t="s">
        <v>74</v>
      </c>
      <c r="AY1165" s="116" t="s">
        <v>149</v>
      </c>
      <c r="BK1165" s="124">
        <f>SUM(BK1166:BK1186)</f>
        <v>0</v>
      </c>
    </row>
    <row r="1166" spans="2:65" s="1" customFormat="1" ht="37.799999999999997" customHeight="1">
      <c r="B1166" s="32"/>
      <c r="C1166" s="127" t="s">
        <v>1388</v>
      </c>
      <c r="D1166" s="127" t="s">
        <v>151</v>
      </c>
      <c r="E1166" s="128" t="s">
        <v>1389</v>
      </c>
      <c r="F1166" s="129" t="s">
        <v>1390</v>
      </c>
      <c r="G1166" s="130" t="s">
        <v>190</v>
      </c>
      <c r="H1166" s="131">
        <v>869.678</v>
      </c>
      <c r="I1166" s="132"/>
      <c r="J1166" s="133">
        <f>ROUND(I1166*H1166,2)</f>
        <v>0</v>
      </c>
      <c r="K1166" s="129" t="s">
        <v>155</v>
      </c>
      <c r="L1166" s="32"/>
      <c r="M1166" s="134" t="s">
        <v>19</v>
      </c>
      <c r="N1166" s="135" t="s">
        <v>40</v>
      </c>
      <c r="P1166" s="136">
        <f>O1166*H1166</f>
        <v>0</v>
      </c>
      <c r="Q1166" s="136">
        <v>2.9999999999999997E-4</v>
      </c>
      <c r="R1166" s="136">
        <f>Q1166*H1166</f>
        <v>0.26090339999999995</v>
      </c>
      <c r="S1166" s="136">
        <v>0</v>
      </c>
      <c r="T1166" s="137">
        <f>S1166*H1166</f>
        <v>0</v>
      </c>
      <c r="AR1166" s="138" t="s">
        <v>222</v>
      </c>
      <c r="AT1166" s="138" t="s">
        <v>151</v>
      </c>
      <c r="AU1166" s="138" t="s">
        <v>78</v>
      </c>
      <c r="AY1166" s="17" t="s">
        <v>149</v>
      </c>
      <c r="BE1166" s="139">
        <f>IF(N1166="základní",J1166,0)</f>
        <v>0</v>
      </c>
      <c r="BF1166" s="139">
        <f>IF(N1166="snížená",J1166,0)</f>
        <v>0</v>
      </c>
      <c r="BG1166" s="139">
        <f>IF(N1166="zákl. přenesená",J1166,0)</f>
        <v>0</v>
      </c>
      <c r="BH1166" s="139">
        <f>IF(N1166="sníž. přenesená",J1166,0)</f>
        <v>0</v>
      </c>
      <c r="BI1166" s="139">
        <f>IF(N1166="nulová",J1166,0)</f>
        <v>0</v>
      </c>
      <c r="BJ1166" s="17" t="s">
        <v>74</v>
      </c>
      <c r="BK1166" s="139">
        <f>ROUND(I1166*H1166,2)</f>
        <v>0</v>
      </c>
      <c r="BL1166" s="17" t="s">
        <v>222</v>
      </c>
      <c r="BM1166" s="138" t="s">
        <v>1391</v>
      </c>
    </row>
    <row r="1167" spans="2:65" s="1" customFormat="1" ht="10.199999999999999">
      <c r="B1167" s="32"/>
      <c r="D1167" s="140" t="s">
        <v>157</v>
      </c>
      <c r="F1167" s="141" t="s">
        <v>1392</v>
      </c>
      <c r="I1167" s="142"/>
      <c r="L1167" s="32"/>
      <c r="M1167" s="143"/>
      <c r="T1167" s="53"/>
      <c r="AT1167" s="17" t="s">
        <v>157</v>
      </c>
      <c r="AU1167" s="17" t="s">
        <v>78</v>
      </c>
    </row>
    <row r="1168" spans="2:65" s="12" customFormat="1" ht="10.199999999999999">
      <c r="B1168" s="144"/>
      <c r="D1168" s="145" t="s">
        <v>159</v>
      </c>
      <c r="E1168" s="146" t="s">
        <v>19</v>
      </c>
      <c r="F1168" s="147" t="s">
        <v>1393</v>
      </c>
      <c r="H1168" s="146" t="s">
        <v>19</v>
      </c>
      <c r="I1168" s="148"/>
      <c r="L1168" s="144"/>
      <c r="M1168" s="149"/>
      <c r="T1168" s="150"/>
      <c r="AT1168" s="146" t="s">
        <v>159</v>
      </c>
      <c r="AU1168" s="146" t="s">
        <v>78</v>
      </c>
      <c r="AV1168" s="12" t="s">
        <v>74</v>
      </c>
      <c r="AW1168" s="12" t="s">
        <v>31</v>
      </c>
      <c r="AX1168" s="12" t="s">
        <v>69</v>
      </c>
      <c r="AY1168" s="146" t="s">
        <v>149</v>
      </c>
    </row>
    <row r="1169" spans="2:51" s="13" customFormat="1" ht="20.399999999999999">
      <c r="B1169" s="151"/>
      <c r="D1169" s="145" t="s">
        <v>159</v>
      </c>
      <c r="E1169" s="152" t="s">
        <v>19</v>
      </c>
      <c r="F1169" s="153" t="s">
        <v>1394</v>
      </c>
      <c r="H1169" s="154">
        <v>126.98</v>
      </c>
      <c r="I1169" s="155"/>
      <c r="L1169" s="151"/>
      <c r="M1169" s="156"/>
      <c r="T1169" s="157"/>
      <c r="AT1169" s="152" t="s">
        <v>159</v>
      </c>
      <c r="AU1169" s="152" t="s">
        <v>78</v>
      </c>
      <c r="AV1169" s="13" t="s">
        <v>78</v>
      </c>
      <c r="AW1169" s="13" t="s">
        <v>31</v>
      </c>
      <c r="AX1169" s="13" t="s">
        <v>69</v>
      </c>
      <c r="AY1169" s="152" t="s">
        <v>149</v>
      </c>
    </row>
    <row r="1170" spans="2:51" s="12" customFormat="1" ht="10.199999999999999">
      <c r="B1170" s="144"/>
      <c r="D1170" s="145" t="s">
        <v>159</v>
      </c>
      <c r="E1170" s="146" t="s">
        <v>19</v>
      </c>
      <c r="F1170" s="147" t="s">
        <v>1395</v>
      </c>
      <c r="H1170" s="146" t="s">
        <v>19</v>
      </c>
      <c r="I1170" s="148"/>
      <c r="L1170" s="144"/>
      <c r="M1170" s="149"/>
      <c r="T1170" s="150"/>
      <c r="AT1170" s="146" t="s">
        <v>159</v>
      </c>
      <c r="AU1170" s="146" t="s">
        <v>78</v>
      </c>
      <c r="AV1170" s="12" t="s">
        <v>74</v>
      </c>
      <c r="AW1170" s="12" t="s">
        <v>31</v>
      </c>
      <c r="AX1170" s="12" t="s">
        <v>69</v>
      </c>
      <c r="AY1170" s="146" t="s">
        <v>149</v>
      </c>
    </row>
    <row r="1171" spans="2:51" s="13" customFormat="1" ht="10.199999999999999">
      <c r="B1171" s="151"/>
      <c r="D1171" s="145" t="s">
        <v>159</v>
      </c>
      <c r="E1171" s="152" t="s">
        <v>19</v>
      </c>
      <c r="F1171" s="153" t="s">
        <v>1396</v>
      </c>
      <c r="H1171" s="154">
        <v>95.85</v>
      </c>
      <c r="I1171" s="155"/>
      <c r="L1171" s="151"/>
      <c r="M1171" s="156"/>
      <c r="T1171" s="157"/>
      <c r="AT1171" s="152" t="s">
        <v>159</v>
      </c>
      <c r="AU1171" s="152" t="s">
        <v>78</v>
      </c>
      <c r="AV1171" s="13" t="s">
        <v>78</v>
      </c>
      <c r="AW1171" s="13" t="s">
        <v>31</v>
      </c>
      <c r="AX1171" s="13" t="s">
        <v>69</v>
      </c>
      <c r="AY1171" s="152" t="s">
        <v>149</v>
      </c>
    </row>
    <row r="1172" spans="2:51" s="13" customFormat="1" ht="10.199999999999999">
      <c r="B1172" s="151"/>
      <c r="D1172" s="145" t="s">
        <v>159</v>
      </c>
      <c r="E1172" s="152" t="s">
        <v>19</v>
      </c>
      <c r="F1172" s="153" t="s">
        <v>1397</v>
      </c>
      <c r="H1172" s="154">
        <v>14.733000000000001</v>
      </c>
      <c r="I1172" s="155"/>
      <c r="L1172" s="151"/>
      <c r="M1172" s="156"/>
      <c r="T1172" s="157"/>
      <c r="AT1172" s="152" t="s">
        <v>159</v>
      </c>
      <c r="AU1172" s="152" t="s">
        <v>78</v>
      </c>
      <c r="AV1172" s="13" t="s">
        <v>78</v>
      </c>
      <c r="AW1172" s="13" t="s">
        <v>31</v>
      </c>
      <c r="AX1172" s="13" t="s">
        <v>69</v>
      </c>
      <c r="AY1172" s="152" t="s">
        <v>149</v>
      </c>
    </row>
    <row r="1173" spans="2:51" s="13" customFormat="1" ht="10.199999999999999">
      <c r="B1173" s="151"/>
      <c r="D1173" s="145" t="s">
        <v>159</v>
      </c>
      <c r="E1173" s="152" t="s">
        <v>19</v>
      </c>
      <c r="F1173" s="153" t="s">
        <v>1398</v>
      </c>
      <c r="H1173" s="154">
        <v>7.641</v>
      </c>
      <c r="I1173" s="155"/>
      <c r="L1173" s="151"/>
      <c r="M1173" s="156"/>
      <c r="T1173" s="157"/>
      <c r="AT1173" s="152" t="s">
        <v>159</v>
      </c>
      <c r="AU1173" s="152" t="s">
        <v>78</v>
      </c>
      <c r="AV1173" s="13" t="s">
        <v>78</v>
      </c>
      <c r="AW1173" s="13" t="s">
        <v>31</v>
      </c>
      <c r="AX1173" s="13" t="s">
        <v>69</v>
      </c>
      <c r="AY1173" s="152" t="s">
        <v>149</v>
      </c>
    </row>
    <row r="1174" spans="2:51" s="13" customFormat="1" ht="10.199999999999999">
      <c r="B1174" s="151"/>
      <c r="D1174" s="145" t="s">
        <v>159</v>
      </c>
      <c r="E1174" s="152" t="s">
        <v>19</v>
      </c>
      <c r="F1174" s="153" t="s">
        <v>1399</v>
      </c>
      <c r="H1174" s="154">
        <v>29.46</v>
      </c>
      <c r="I1174" s="155"/>
      <c r="L1174" s="151"/>
      <c r="M1174" s="156"/>
      <c r="T1174" s="157"/>
      <c r="AT1174" s="152" t="s">
        <v>159</v>
      </c>
      <c r="AU1174" s="152" t="s">
        <v>78</v>
      </c>
      <c r="AV1174" s="13" t="s">
        <v>78</v>
      </c>
      <c r="AW1174" s="13" t="s">
        <v>31</v>
      </c>
      <c r="AX1174" s="13" t="s">
        <v>69</v>
      </c>
      <c r="AY1174" s="152" t="s">
        <v>149</v>
      </c>
    </row>
    <row r="1175" spans="2:51" s="13" customFormat="1" ht="10.199999999999999">
      <c r="B1175" s="151"/>
      <c r="D1175" s="145" t="s">
        <v>159</v>
      </c>
      <c r="E1175" s="152" t="s">
        <v>19</v>
      </c>
      <c r="F1175" s="153" t="s">
        <v>1400</v>
      </c>
      <c r="H1175" s="154">
        <v>13.59</v>
      </c>
      <c r="I1175" s="155"/>
      <c r="L1175" s="151"/>
      <c r="M1175" s="156"/>
      <c r="T1175" s="157"/>
      <c r="AT1175" s="152" t="s">
        <v>159</v>
      </c>
      <c r="AU1175" s="152" t="s">
        <v>78</v>
      </c>
      <c r="AV1175" s="13" t="s">
        <v>78</v>
      </c>
      <c r="AW1175" s="13" t="s">
        <v>31</v>
      </c>
      <c r="AX1175" s="13" t="s">
        <v>69</v>
      </c>
      <c r="AY1175" s="152" t="s">
        <v>149</v>
      </c>
    </row>
    <row r="1176" spans="2:51" s="13" customFormat="1" ht="10.199999999999999">
      <c r="B1176" s="151"/>
      <c r="D1176" s="145" t="s">
        <v>159</v>
      </c>
      <c r="E1176" s="152" t="s">
        <v>19</v>
      </c>
      <c r="F1176" s="153" t="s">
        <v>1401</v>
      </c>
      <c r="H1176" s="154">
        <v>57.9</v>
      </c>
      <c r="I1176" s="155"/>
      <c r="L1176" s="151"/>
      <c r="M1176" s="156"/>
      <c r="T1176" s="157"/>
      <c r="AT1176" s="152" t="s">
        <v>159</v>
      </c>
      <c r="AU1176" s="152" t="s">
        <v>78</v>
      </c>
      <c r="AV1176" s="13" t="s">
        <v>78</v>
      </c>
      <c r="AW1176" s="13" t="s">
        <v>31</v>
      </c>
      <c r="AX1176" s="13" t="s">
        <v>69</v>
      </c>
      <c r="AY1176" s="152" t="s">
        <v>149</v>
      </c>
    </row>
    <row r="1177" spans="2:51" s="13" customFormat="1" ht="10.199999999999999">
      <c r="B1177" s="151"/>
      <c r="D1177" s="145" t="s">
        <v>159</v>
      </c>
      <c r="E1177" s="152" t="s">
        <v>19</v>
      </c>
      <c r="F1177" s="153" t="s">
        <v>1402</v>
      </c>
      <c r="H1177" s="154">
        <v>17.594999999999999</v>
      </c>
      <c r="I1177" s="155"/>
      <c r="L1177" s="151"/>
      <c r="M1177" s="156"/>
      <c r="T1177" s="157"/>
      <c r="AT1177" s="152" t="s">
        <v>159</v>
      </c>
      <c r="AU1177" s="152" t="s">
        <v>78</v>
      </c>
      <c r="AV1177" s="13" t="s">
        <v>78</v>
      </c>
      <c r="AW1177" s="13" t="s">
        <v>31</v>
      </c>
      <c r="AX1177" s="13" t="s">
        <v>69</v>
      </c>
      <c r="AY1177" s="152" t="s">
        <v>149</v>
      </c>
    </row>
    <row r="1178" spans="2:51" s="13" customFormat="1" ht="10.199999999999999">
      <c r="B1178" s="151"/>
      <c r="D1178" s="145" t="s">
        <v>159</v>
      </c>
      <c r="E1178" s="152" t="s">
        <v>19</v>
      </c>
      <c r="F1178" s="153" t="s">
        <v>1403</v>
      </c>
      <c r="H1178" s="154">
        <v>11.079000000000001</v>
      </c>
      <c r="I1178" s="155"/>
      <c r="L1178" s="151"/>
      <c r="M1178" s="156"/>
      <c r="T1178" s="157"/>
      <c r="AT1178" s="152" t="s">
        <v>159</v>
      </c>
      <c r="AU1178" s="152" t="s">
        <v>78</v>
      </c>
      <c r="AV1178" s="13" t="s">
        <v>78</v>
      </c>
      <c r="AW1178" s="13" t="s">
        <v>31</v>
      </c>
      <c r="AX1178" s="13" t="s">
        <v>69</v>
      </c>
      <c r="AY1178" s="152" t="s">
        <v>149</v>
      </c>
    </row>
    <row r="1179" spans="2:51" s="13" customFormat="1" ht="10.199999999999999">
      <c r="B1179" s="151"/>
      <c r="D1179" s="145" t="s">
        <v>159</v>
      </c>
      <c r="E1179" s="152" t="s">
        <v>19</v>
      </c>
      <c r="F1179" s="153" t="s">
        <v>1404</v>
      </c>
      <c r="H1179" s="154">
        <v>138.12</v>
      </c>
      <c r="I1179" s="155"/>
      <c r="L1179" s="151"/>
      <c r="M1179" s="156"/>
      <c r="T1179" s="157"/>
      <c r="AT1179" s="152" t="s">
        <v>159</v>
      </c>
      <c r="AU1179" s="152" t="s">
        <v>78</v>
      </c>
      <c r="AV1179" s="13" t="s">
        <v>78</v>
      </c>
      <c r="AW1179" s="13" t="s">
        <v>31</v>
      </c>
      <c r="AX1179" s="13" t="s">
        <v>69</v>
      </c>
      <c r="AY1179" s="152" t="s">
        <v>149</v>
      </c>
    </row>
    <row r="1180" spans="2:51" s="13" customFormat="1" ht="10.199999999999999">
      <c r="B1180" s="151"/>
      <c r="D1180" s="145" t="s">
        <v>159</v>
      </c>
      <c r="E1180" s="152" t="s">
        <v>19</v>
      </c>
      <c r="F1180" s="153" t="s">
        <v>1405</v>
      </c>
      <c r="H1180" s="154">
        <v>100.56</v>
      </c>
      <c r="I1180" s="155"/>
      <c r="L1180" s="151"/>
      <c r="M1180" s="156"/>
      <c r="T1180" s="157"/>
      <c r="AT1180" s="152" t="s">
        <v>159</v>
      </c>
      <c r="AU1180" s="152" t="s">
        <v>78</v>
      </c>
      <c r="AV1180" s="13" t="s">
        <v>78</v>
      </c>
      <c r="AW1180" s="13" t="s">
        <v>31</v>
      </c>
      <c r="AX1180" s="13" t="s">
        <v>69</v>
      </c>
      <c r="AY1180" s="152" t="s">
        <v>149</v>
      </c>
    </row>
    <row r="1181" spans="2:51" s="13" customFormat="1" ht="10.199999999999999">
      <c r="B1181" s="151"/>
      <c r="D1181" s="145" t="s">
        <v>159</v>
      </c>
      <c r="E1181" s="152" t="s">
        <v>19</v>
      </c>
      <c r="F1181" s="153" t="s">
        <v>1406</v>
      </c>
      <c r="H1181" s="154">
        <v>31.56</v>
      </c>
      <c r="I1181" s="155"/>
      <c r="L1181" s="151"/>
      <c r="M1181" s="156"/>
      <c r="T1181" s="157"/>
      <c r="AT1181" s="152" t="s">
        <v>159</v>
      </c>
      <c r="AU1181" s="152" t="s">
        <v>78</v>
      </c>
      <c r="AV1181" s="13" t="s">
        <v>78</v>
      </c>
      <c r="AW1181" s="13" t="s">
        <v>31</v>
      </c>
      <c r="AX1181" s="13" t="s">
        <v>69</v>
      </c>
      <c r="AY1181" s="152" t="s">
        <v>149</v>
      </c>
    </row>
    <row r="1182" spans="2:51" s="13" customFormat="1" ht="10.199999999999999">
      <c r="B1182" s="151"/>
      <c r="D1182" s="145" t="s">
        <v>159</v>
      </c>
      <c r="E1182" s="152" t="s">
        <v>19</v>
      </c>
      <c r="F1182" s="153" t="s">
        <v>1407</v>
      </c>
      <c r="H1182" s="154">
        <v>32.61</v>
      </c>
      <c r="I1182" s="155"/>
      <c r="L1182" s="151"/>
      <c r="M1182" s="156"/>
      <c r="T1182" s="157"/>
      <c r="AT1182" s="152" t="s">
        <v>159</v>
      </c>
      <c r="AU1182" s="152" t="s">
        <v>78</v>
      </c>
      <c r="AV1182" s="13" t="s">
        <v>78</v>
      </c>
      <c r="AW1182" s="13" t="s">
        <v>31</v>
      </c>
      <c r="AX1182" s="13" t="s">
        <v>69</v>
      </c>
      <c r="AY1182" s="152" t="s">
        <v>149</v>
      </c>
    </row>
    <row r="1183" spans="2:51" s="13" customFormat="1" ht="10.199999999999999">
      <c r="B1183" s="151"/>
      <c r="D1183" s="145" t="s">
        <v>159</v>
      </c>
      <c r="E1183" s="152" t="s">
        <v>19</v>
      </c>
      <c r="F1183" s="153" t="s">
        <v>1408</v>
      </c>
      <c r="H1183" s="154">
        <v>42</v>
      </c>
      <c r="I1183" s="155"/>
      <c r="L1183" s="151"/>
      <c r="M1183" s="156"/>
      <c r="T1183" s="157"/>
      <c r="AT1183" s="152" t="s">
        <v>159</v>
      </c>
      <c r="AU1183" s="152" t="s">
        <v>78</v>
      </c>
      <c r="AV1183" s="13" t="s">
        <v>78</v>
      </c>
      <c r="AW1183" s="13" t="s">
        <v>31</v>
      </c>
      <c r="AX1183" s="13" t="s">
        <v>69</v>
      </c>
      <c r="AY1183" s="152" t="s">
        <v>149</v>
      </c>
    </row>
    <row r="1184" spans="2:51" s="12" customFormat="1" ht="10.199999999999999">
      <c r="B1184" s="144"/>
      <c r="D1184" s="145" t="s">
        <v>159</v>
      </c>
      <c r="E1184" s="146" t="s">
        <v>19</v>
      </c>
      <c r="F1184" s="147" t="s">
        <v>1409</v>
      </c>
      <c r="H1184" s="146" t="s">
        <v>19</v>
      </c>
      <c r="I1184" s="148"/>
      <c r="L1184" s="144"/>
      <c r="M1184" s="149"/>
      <c r="T1184" s="150"/>
      <c r="AT1184" s="146" t="s">
        <v>159</v>
      </c>
      <c r="AU1184" s="146" t="s">
        <v>78</v>
      </c>
      <c r="AV1184" s="12" t="s">
        <v>74</v>
      </c>
      <c r="AW1184" s="12" t="s">
        <v>31</v>
      </c>
      <c r="AX1184" s="12" t="s">
        <v>69</v>
      </c>
      <c r="AY1184" s="146" t="s">
        <v>149</v>
      </c>
    </row>
    <row r="1185" spans="2:65" s="13" customFormat="1" ht="10.199999999999999">
      <c r="B1185" s="151"/>
      <c r="D1185" s="145" t="s">
        <v>159</v>
      </c>
      <c r="E1185" s="152" t="s">
        <v>19</v>
      </c>
      <c r="F1185" s="153" t="s">
        <v>1410</v>
      </c>
      <c r="H1185" s="154">
        <v>150</v>
      </c>
      <c r="I1185" s="155"/>
      <c r="L1185" s="151"/>
      <c r="M1185" s="156"/>
      <c r="T1185" s="157"/>
      <c r="AT1185" s="152" t="s">
        <v>159</v>
      </c>
      <c r="AU1185" s="152" t="s">
        <v>78</v>
      </c>
      <c r="AV1185" s="13" t="s">
        <v>78</v>
      </c>
      <c r="AW1185" s="13" t="s">
        <v>31</v>
      </c>
      <c r="AX1185" s="13" t="s">
        <v>69</v>
      </c>
      <c r="AY1185" s="152" t="s">
        <v>149</v>
      </c>
    </row>
    <row r="1186" spans="2:65" s="14" customFormat="1" ht="10.199999999999999">
      <c r="B1186" s="158"/>
      <c r="D1186" s="145" t="s">
        <v>159</v>
      </c>
      <c r="E1186" s="159" t="s">
        <v>19</v>
      </c>
      <c r="F1186" s="160" t="s">
        <v>162</v>
      </c>
      <c r="H1186" s="161">
        <v>869.67799999999977</v>
      </c>
      <c r="I1186" s="162"/>
      <c r="L1186" s="158"/>
      <c r="M1186" s="163"/>
      <c r="T1186" s="164"/>
      <c r="AT1186" s="159" t="s">
        <v>159</v>
      </c>
      <c r="AU1186" s="159" t="s">
        <v>78</v>
      </c>
      <c r="AV1186" s="14" t="s">
        <v>84</v>
      </c>
      <c r="AW1186" s="14" t="s">
        <v>31</v>
      </c>
      <c r="AX1186" s="14" t="s">
        <v>74</v>
      </c>
      <c r="AY1186" s="159" t="s">
        <v>149</v>
      </c>
    </row>
    <row r="1187" spans="2:65" s="11" customFormat="1" ht="22.8" customHeight="1">
      <c r="B1187" s="115"/>
      <c r="D1187" s="116" t="s">
        <v>68</v>
      </c>
      <c r="E1187" s="125" t="s">
        <v>1411</v>
      </c>
      <c r="F1187" s="125" t="s">
        <v>1412</v>
      </c>
      <c r="I1187" s="118"/>
      <c r="J1187" s="126">
        <f>BK1187</f>
        <v>0</v>
      </c>
      <c r="L1187" s="115"/>
      <c r="M1187" s="120"/>
      <c r="P1187" s="121">
        <f>SUM(P1188:P1210)</f>
        <v>0</v>
      </c>
      <c r="R1187" s="121">
        <f>SUM(R1188:R1210)</f>
        <v>9.2580499999999996E-2</v>
      </c>
      <c r="T1187" s="122">
        <f>SUM(T1188:T1210)</f>
        <v>0</v>
      </c>
      <c r="AR1187" s="116" t="s">
        <v>78</v>
      </c>
      <c r="AT1187" s="123" t="s">
        <v>68</v>
      </c>
      <c r="AU1187" s="123" t="s">
        <v>74</v>
      </c>
      <c r="AY1187" s="116" t="s">
        <v>149</v>
      </c>
      <c r="BK1187" s="124">
        <f>SUM(BK1188:BK1210)</f>
        <v>0</v>
      </c>
    </row>
    <row r="1188" spans="2:65" s="1" customFormat="1" ht="24.15" customHeight="1">
      <c r="B1188" s="32"/>
      <c r="C1188" s="127" t="s">
        <v>816</v>
      </c>
      <c r="D1188" s="127" t="s">
        <v>151</v>
      </c>
      <c r="E1188" s="128" t="s">
        <v>1413</v>
      </c>
      <c r="F1188" s="129" t="s">
        <v>1414</v>
      </c>
      <c r="G1188" s="130" t="s">
        <v>190</v>
      </c>
      <c r="H1188" s="131">
        <v>69.784999999999997</v>
      </c>
      <c r="I1188" s="132"/>
      <c r="J1188" s="133">
        <f>ROUND(I1188*H1188,2)</f>
        <v>0</v>
      </c>
      <c r="K1188" s="129" t="s">
        <v>155</v>
      </c>
      <c r="L1188" s="32"/>
      <c r="M1188" s="134" t="s">
        <v>19</v>
      </c>
      <c r="N1188" s="135" t="s">
        <v>40</v>
      </c>
      <c r="P1188" s="136">
        <f>O1188*H1188</f>
        <v>0</v>
      </c>
      <c r="Q1188" s="136">
        <v>0</v>
      </c>
      <c r="R1188" s="136">
        <f>Q1188*H1188</f>
        <v>0</v>
      </c>
      <c r="S1188" s="136">
        <v>0</v>
      </c>
      <c r="T1188" s="137">
        <f>S1188*H1188</f>
        <v>0</v>
      </c>
      <c r="AR1188" s="138" t="s">
        <v>222</v>
      </c>
      <c r="AT1188" s="138" t="s">
        <v>151</v>
      </c>
      <c r="AU1188" s="138" t="s">
        <v>78</v>
      </c>
      <c r="AY1188" s="17" t="s">
        <v>149</v>
      </c>
      <c r="BE1188" s="139">
        <f>IF(N1188="základní",J1188,0)</f>
        <v>0</v>
      </c>
      <c r="BF1188" s="139">
        <f>IF(N1188="snížená",J1188,0)</f>
        <v>0</v>
      </c>
      <c r="BG1188" s="139">
        <f>IF(N1188="zákl. přenesená",J1188,0)</f>
        <v>0</v>
      </c>
      <c r="BH1188" s="139">
        <f>IF(N1188="sníž. přenesená",J1188,0)</f>
        <v>0</v>
      </c>
      <c r="BI1188" s="139">
        <f>IF(N1188="nulová",J1188,0)</f>
        <v>0</v>
      </c>
      <c r="BJ1188" s="17" t="s">
        <v>74</v>
      </c>
      <c r="BK1188" s="139">
        <f>ROUND(I1188*H1188,2)</f>
        <v>0</v>
      </c>
      <c r="BL1188" s="17" t="s">
        <v>222</v>
      </c>
      <c r="BM1188" s="138" t="s">
        <v>1415</v>
      </c>
    </row>
    <row r="1189" spans="2:65" s="1" customFormat="1" ht="10.199999999999999">
      <c r="B1189" s="32"/>
      <c r="D1189" s="140" t="s">
        <v>157</v>
      </c>
      <c r="F1189" s="141" t="s">
        <v>1416</v>
      </c>
      <c r="I1189" s="142"/>
      <c r="L1189" s="32"/>
      <c r="M1189" s="143"/>
      <c r="T1189" s="53"/>
      <c r="AT1189" s="17" t="s">
        <v>157</v>
      </c>
      <c r="AU1189" s="17" t="s">
        <v>78</v>
      </c>
    </row>
    <row r="1190" spans="2:65" s="12" customFormat="1" ht="10.199999999999999">
      <c r="B1190" s="144"/>
      <c r="D1190" s="145" t="s">
        <v>159</v>
      </c>
      <c r="E1190" s="146" t="s">
        <v>19</v>
      </c>
      <c r="F1190" s="147" t="s">
        <v>1055</v>
      </c>
      <c r="H1190" s="146" t="s">
        <v>19</v>
      </c>
      <c r="I1190" s="148"/>
      <c r="L1190" s="144"/>
      <c r="M1190" s="149"/>
      <c r="T1190" s="150"/>
      <c r="AT1190" s="146" t="s">
        <v>159</v>
      </c>
      <c r="AU1190" s="146" t="s">
        <v>78</v>
      </c>
      <c r="AV1190" s="12" t="s">
        <v>74</v>
      </c>
      <c r="AW1190" s="12" t="s">
        <v>31</v>
      </c>
      <c r="AX1190" s="12" t="s">
        <v>69</v>
      </c>
      <c r="AY1190" s="146" t="s">
        <v>149</v>
      </c>
    </row>
    <row r="1191" spans="2:65" s="13" customFormat="1" ht="10.199999999999999">
      <c r="B1191" s="151"/>
      <c r="D1191" s="145" t="s">
        <v>159</v>
      </c>
      <c r="E1191" s="152" t="s">
        <v>19</v>
      </c>
      <c r="F1191" s="153" t="s">
        <v>282</v>
      </c>
      <c r="H1191" s="154">
        <v>6</v>
      </c>
      <c r="I1191" s="155"/>
      <c r="L1191" s="151"/>
      <c r="M1191" s="156"/>
      <c r="T1191" s="157"/>
      <c r="AT1191" s="152" t="s">
        <v>159</v>
      </c>
      <c r="AU1191" s="152" t="s">
        <v>78</v>
      </c>
      <c r="AV1191" s="13" t="s">
        <v>78</v>
      </c>
      <c r="AW1191" s="13" t="s">
        <v>31</v>
      </c>
      <c r="AX1191" s="13" t="s">
        <v>69</v>
      </c>
      <c r="AY1191" s="152" t="s">
        <v>149</v>
      </c>
    </row>
    <row r="1192" spans="2:65" s="13" customFormat="1" ht="10.199999999999999">
      <c r="B1192" s="151"/>
      <c r="D1192" s="145" t="s">
        <v>159</v>
      </c>
      <c r="E1192" s="152" t="s">
        <v>19</v>
      </c>
      <c r="F1192" s="153" t="s">
        <v>283</v>
      </c>
      <c r="H1192" s="154">
        <v>16.440000000000001</v>
      </c>
      <c r="I1192" s="155"/>
      <c r="L1192" s="151"/>
      <c r="M1192" s="156"/>
      <c r="T1192" s="157"/>
      <c r="AT1192" s="152" t="s">
        <v>159</v>
      </c>
      <c r="AU1192" s="152" t="s">
        <v>78</v>
      </c>
      <c r="AV1192" s="13" t="s">
        <v>78</v>
      </c>
      <c r="AW1192" s="13" t="s">
        <v>31</v>
      </c>
      <c r="AX1192" s="13" t="s">
        <v>69</v>
      </c>
      <c r="AY1192" s="152" t="s">
        <v>149</v>
      </c>
    </row>
    <row r="1193" spans="2:65" s="13" customFormat="1" ht="10.199999999999999">
      <c r="B1193" s="151"/>
      <c r="D1193" s="145" t="s">
        <v>159</v>
      </c>
      <c r="E1193" s="152" t="s">
        <v>19</v>
      </c>
      <c r="F1193" s="153" t="s">
        <v>284</v>
      </c>
      <c r="H1193" s="154">
        <v>2.3540000000000001</v>
      </c>
      <c r="I1193" s="155"/>
      <c r="L1193" s="151"/>
      <c r="M1193" s="156"/>
      <c r="T1193" s="157"/>
      <c r="AT1193" s="152" t="s">
        <v>159</v>
      </c>
      <c r="AU1193" s="152" t="s">
        <v>78</v>
      </c>
      <c r="AV1193" s="13" t="s">
        <v>78</v>
      </c>
      <c r="AW1193" s="13" t="s">
        <v>31</v>
      </c>
      <c r="AX1193" s="13" t="s">
        <v>69</v>
      </c>
      <c r="AY1193" s="152" t="s">
        <v>149</v>
      </c>
    </row>
    <row r="1194" spans="2:65" s="13" customFormat="1" ht="10.199999999999999">
      <c r="B1194" s="151"/>
      <c r="D1194" s="145" t="s">
        <v>159</v>
      </c>
      <c r="E1194" s="152" t="s">
        <v>19</v>
      </c>
      <c r="F1194" s="153" t="s">
        <v>285</v>
      </c>
      <c r="H1194" s="154">
        <v>2.4300000000000002</v>
      </c>
      <c r="I1194" s="155"/>
      <c r="L1194" s="151"/>
      <c r="M1194" s="156"/>
      <c r="T1194" s="157"/>
      <c r="AT1194" s="152" t="s">
        <v>159</v>
      </c>
      <c r="AU1194" s="152" t="s">
        <v>78</v>
      </c>
      <c r="AV1194" s="13" t="s">
        <v>78</v>
      </c>
      <c r="AW1194" s="13" t="s">
        <v>31</v>
      </c>
      <c r="AX1194" s="13" t="s">
        <v>69</v>
      </c>
      <c r="AY1194" s="152" t="s">
        <v>149</v>
      </c>
    </row>
    <row r="1195" spans="2:65" s="13" customFormat="1" ht="10.199999999999999">
      <c r="B1195" s="151"/>
      <c r="D1195" s="145" t="s">
        <v>159</v>
      </c>
      <c r="E1195" s="152" t="s">
        <v>19</v>
      </c>
      <c r="F1195" s="153" t="s">
        <v>286</v>
      </c>
      <c r="H1195" s="154">
        <v>8.9879999999999995</v>
      </c>
      <c r="I1195" s="155"/>
      <c r="L1195" s="151"/>
      <c r="M1195" s="156"/>
      <c r="T1195" s="157"/>
      <c r="AT1195" s="152" t="s">
        <v>159</v>
      </c>
      <c r="AU1195" s="152" t="s">
        <v>78</v>
      </c>
      <c r="AV1195" s="13" t="s">
        <v>78</v>
      </c>
      <c r="AW1195" s="13" t="s">
        <v>31</v>
      </c>
      <c r="AX1195" s="13" t="s">
        <v>69</v>
      </c>
      <c r="AY1195" s="152" t="s">
        <v>149</v>
      </c>
    </row>
    <row r="1196" spans="2:65" s="13" customFormat="1" ht="10.199999999999999">
      <c r="B1196" s="151"/>
      <c r="D1196" s="145" t="s">
        <v>159</v>
      </c>
      <c r="E1196" s="152" t="s">
        <v>19</v>
      </c>
      <c r="F1196" s="153" t="s">
        <v>287</v>
      </c>
      <c r="H1196" s="154">
        <v>31.646999999999998</v>
      </c>
      <c r="I1196" s="155"/>
      <c r="L1196" s="151"/>
      <c r="M1196" s="156"/>
      <c r="T1196" s="157"/>
      <c r="AT1196" s="152" t="s">
        <v>159</v>
      </c>
      <c r="AU1196" s="152" t="s">
        <v>78</v>
      </c>
      <c r="AV1196" s="13" t="s">
        <v>78</v>
      </c>
      <c r="AW1196" s="13" t="s">
        <v>31</v>
      </c>
      <c r="AX1196" s="13" t="s">
        <v>69</v>
      </c>
      <c r="AY1196" s="152" t="s">
        <v>149</v>
      </c>
    </row>
    <row r="1197" spans="2:65" s="13" customFormat="1" ht="10.199999999999999">
      <c r="B1197" s="151"/>
      <c r="D1197" s="145" t="s">
        <v>159</v>
      </c>
      <c r="E1197" s="152" t="s">
        <v>19</v>
      </c>
      <c r="F1197" s="153" t="s">
        <v>288</v>
      </c>
      <c r="H1197" s="154">
        <v>1.9259999999999999</v>
      </c>
      <c r="I1197" s="155"/>
      <c r="L1197" s="151"/>
      <c r="M1197" s="156"/>
      <c r="T1197" s="157"/>
      <c r="AT1197" s="152" t="s">
        <v>159</v>
      </c>
      <c r="AU1197" s="152" t="s">
        <v>78</v>
      </c>
      <c r="AV1197" s="13" t="s">
        <v>78</v>
      </c>
      <c r="AW1197" s="13" t="s">
        <v>31</v>
      </c>
      <c r="AX1197" s="13" t="s">
        <v>69</v>
      </c>
      <c r="AY1197" s="152" t="s">
        <v>149</v>
      </c>
    </row>
    <row r="1198" spans="2:65" s="14" customFormat="1" ht="10.199999999999999">
      <c r="B1198" s="158"/>
      <c r="D1198" s="145" t="s">
        <v>159</v>
      </c>
      <c r="E1198" s="159" t="s">
        <v>19</v>
      </c>
      <c r="F1198" s="160" t="s">
        <v>162</v>
      </c>
      <c r="H1198" s="161">
        <v>69.785000000000011</v>
      </c>
      <c r="I1198" s="162"/>
      <c r="L1198" s="158"/>
      <c r="M1198" s="163"/>
      <c r="T1198" s="164"/>
      <c r="AT1198" s="159" t="s">
        <v>159</v>
      </c>
      <c r="AU1198" s="159" t="s">
        <v>78</v>
      </c>
      <c r="AV1198" s="14" t="s">
        <v>84</v>
      </c>
      <c r="AW1198" s="14" t="s">
        <v>31</v>
      </c>
      <c r="AX1198" s="14" t="s">
        <v>74</v>
      </c>
      <c r="AY1198" s="159" t="s">
        <v>149</v>
      </c>
    </row>
    <row r="1199" spans="2:65" s="1" customFormat="1" ht="16.5" customHeight="1">
      <c r="B1199" s="32"/>
      <c r="C1199" s="165" t="s">
        <v>1417</v>
      </c>
      <c r="D1199" s="165" t="s">
        <v>318</v>
      </c>
      <c r="E1199" s="166" t="s">
        <v>1418</v>
      </c>
      <c r="F1199" s="167" t="s">
        <v>1419</v>
      </c>
      <c r="G1199" s="168" t="s">
        <v>190</v>
      </c>
      <c r="H1199" s="169">
        <v>69.784999999999997</v>
      </c>
      <c r="I1199" s="170"/>
      <c r="J1199" s="171">
        <f>ROUND(I1199*H1199,2)</f>
        <v>0</v>
      </c>
      <c r="K1199" s="167" t="s">
        <v>155</v>
      </c>
      <c r="L1199" s="172"/>
      <c r="M1199" s="173" t="s">
        <v>19</v>
      </c>
      <c r="N1199" s="174" t="s">
        <v>40</v>
      </c>
      <c r="P1199" s="136">
        <f>O1199*H1199</f>
        <v>0</v>
      </c>
      <c r="Q1199" s="136">
        <v>1.2999999999999999E-3</v>
      </c>
      <c r="R1199" s="136">
        <f>Q1199*H1199</f>
        <v>9.0720499999999996E-2</v>
      </c>
      <c r="S1199" s="136">
        <v>0</v>
      </c>
      <c r="T1199" s="137">
        <f>S1199*H1199</f>
        <v>0</v>
      </c>
      <c r="AR1199" s="138" t="s">
        <v>267</v>
      </c>
      <c r="AT1199" s="138" t="s">
        <v>318</v>
      </c>
      <c r="AU1199" s="138" t="s">
        <v>78</v>
      </c>
      <c r="AY1199" s="17" t="s">
        <v>149</v>
      </c>
      <c r="BE1199" s="139">
        <f>IF(N1199="základní",J1199,0)</f>
        <v>0</v>
      </c>
      <c r="BF1199" s="139">
        <f>IF(N1199="snížená",J1199,0)</f>
        <v>0</v>
      </c>
      <c r="BG1199" s="139">
        <f>IF(N1199="zákl. přenesená",J1199,0)</f>
        <v>0</v>
      </c>
      <c r="BH1199" s="139">
        <f>IF(N1199="sníž. přenesená",J1199,0)</f>
        <v>0</v>
      </c>
      <c r="BI1199" s="139">
        <f>IF(N1199="nulová",J1199,0)</f>
        <v>0</v>
      </c>
      <c r="BJ1199" s="17" t="s">
        <v>74</v>
      </c>
      <c r="BK1199" s="139">
        <f>ROUND(I1199*H1199,2)</f>
        <v>0</v>
      </c>
      <c r="BL1199" s="17" t="s">
        <v>222</v>
      </c>
      <c r="BM1199" s="138" t="s">
        <v>1420</v>
      </c>
    </row>
    <row r="1200" spans="2:65" s="1" customFormat="1" ht="24.15" customHeight="1">
      <c r="B1200" s="32"/>
      <c r="C1200" s="127" t="s">
        <v>821</v>
      </c>
      <c r="D1200" s="127" t="s">
        <v>151</v>
      </c>
      <c r="E1200" s="128" t="s">
        <v>1421</v>
      </c>
      <c r="F1200" s="129" t="s">
        <v>1422</v>
      </c>
      <c r="G1200" s="130" t="s">
        <v>190</v>
      </c>
      <c r="H1200" s="131">
        <v>6</v>
      </c>
      <c r="I1200" s="132"/>
      <c r="J1200" s="133">
        <f>ROUND(I1200*H1200,2)</f>
        <v>0</v>
      </c>
      <c r="K1200" s="129" t="s">
        <v>155</v>
      </c>
      <c r="L1200" s="32"/>
      <c r="M1200" s="134" t="s">
        <v>19</v>
      </c>
      <c r="N1200" s="135" t="s">
        <v>40</v>
      </c>
      <c r="P1200" s="136">
        <f>O1200*H1200</f>
        <v>0</v>
      </c>
      <c r="Q1200" s="136">
        <v>1.0000000000000001E-5</v>
      </c>
      <c r="R1200" s="136">
        <f>Q1200*H1200</f>
        <v>6.0000000000000008E-5</v>
      </c>
      <c r="S1200" s="136">
        <v>0</v>
      </c>
      <c r="T1200" s="137">
        <f>S1200*H1200</f>
        <v>0</v>
      </c>
      <c r="AR1200" s="138" t="s">
        <v>222</v>
      </c>
      <c r="AT1200" s="138" t="s">
        <v>151</v>
      </c>
      <c r="AU1200" s="138" t="s">
        <v>78</v>
      </c>
      <c r="AY1200" s="17" t="s">
        <v>149</v>
      </c>
      <c r="BE1200" s="139">
        <f>IF(N1200="základní",J1200,0)</f>
        <v>0</v>
      </c>
      <c r="BF1200" s="139">
        <f>IF(N1200="snížená",J1200,0)</f>
        <v>0</v>
      </c>
      <c r="BG1200" s="139">
        <f>IF(N1200="zákl. přenesená",J1200,0)</f>
        <v>0</v>
      </c>
      <c r="BH1200" s="139">
        <f>IF(N1200="sníž. přenesená",J1200,0)</f>
        <v>0</v>
      </c>
      <c r="BI1200" s="139">
        <f>IF(N1200="nulová",J1200,0)</f>
        <v>0</v>
      </c>
      <c r="BJ1200" s="17" t="s">
        <v>74</v>
      </c>
      <c r="BK1200" s="139">
        <f>ROUND(I1200*H1200,2)</f>
        <v>0</v>
      </c>
      <c r="BL1200" s="17" t="s">
        <v>222</v>
      </c>
      <c r="BM1200" s="138" t="s">
        <v>1423</v>
      </c>
    </row>
    <row r="1201" spans="2:65" s="1" customFormat="1" ht="10.199999999999999">
      <c r="B1201" s="32"/>
      <c r="D1201" s="140" t="s">
        <v>157</v>
      </c>
      <c r="F1201" s="141" t="s">
        <v>1424</v>
      </c>
      <c r="I1201" s="142"/>
      <c r="L1201" s="32"/>
      <c r="M1201" s="143"/>
      <c r="T1201" s="53"/>
      <c r="AT1201" s="17" t="s">
        <v>157</v>
      </c>
      <c r="AU1201" s="17" t="s">
        <v>78</v>
      </c>
    </row>
    <row r="1202" spans="2:65" s="12" customFormat="1" ht="10.199999999999999">
      <c r="B1202" s="144"/>
      <c r="D1202" s="145" t="s">
        <v>159</v>
      </c>
      <c r="E1202" s="146" t="s">
        <v>19</v>
      </c>
      <c r="F1202" s="147" t="s">
        <v>1425</v>
      </c>
      <c r="H1202" s="146" t="s">
        <v>19</v>
      </c>
      <c r="I1202" s="148"/>
      <c r="L1202" s="144"/>
      <c r="M1202" s="149"/>
      <c r="T1202" s="150"/>
      <c r="AT1202" s="146" t="s">
        <v>159</v>
      </c>
      <c r="AU1202" s="146" t="s">
        <v>78</v>
      </c>
      <c r="AV1202" s="12" t="s">
        <v>74</v>
      </c>
      <c r="AW1202" s="12" t="s">
        <v>31</v>
      </c>
      <c r="AX1202" s="12" t="s">
        <v>69</v>
      </c>
      <c r="AY1202" s="146" t="s">
        <v>149</v>
      </c>
    </row>
    <row r="1203" spans="2:65" s="13" customFormat="1" ht="10.199999999999999">
      <c r="B1203" s="151"/>
      <c r="D1203" s="145" t="s">
        <v>159</v>
      </c>
      <c r="E1203" s="152" t="s">
        <v>19</v>
      </c>
      <c r="F1203" s="153" t="s">
        <v>1426</v>
      </c>
      <c r="H1203" s="154">
        <v>6</v>
      </c>
      <c r="I1203" s="155"/>
      <c r="L1203" s="151"/>
      <c r="M1203" s="156"/>
      <c r="T1203" s="157"/>
      <c r="AT1203" s="152" t="s">
        <v>159</v>
      </c>
      <c r="AU1203" s="152" t="s">
        <v>78</v>
      </c>
      <c r="AV1203" s="13" t="s">
        <v>78</v>
      </c>
      <c r="AW1203" s="13" t="s">
        <v>31</v>
      </c>
      <c r="AX1203" s="13" t="s">
        <v>69</v>
      </c>
      <c r="AY1203" s="152" t="s">
        <v>149</v>
      </c>
    </row>
    <row r="1204" spans="2:65" s="14" customFormat="1" ht="10.199999999999999">
      <c r="B1204" s="158"/>
      <c r="D1204" s="145" t="s">
        <v>159</v>
      </c>
      <c r="E1204" s="159" t="s">
        <v>19</v>
      </c>
      <c r="F1204" s="160" t="s">
        <v>162</v>
      </c>
      <c r="H1204" s="161">
        <v>6</v>
      </c>
      <c r="I1204" s="162"/>
      <c r="L1204" s="158"/>
      <c r="M1204" s="163"/>
      <c r="T1204" s="164"/>
      <c r="AT1204" s="159" t="s">
        <v>159</v>
      </c>
      <c r="AU1204" s="159" t="s">
        <v>78</v>
      </c>
      <c r="AV1204" s="14" t="s">
        <v>84</v>
      </c>
      <c r="AW1204" s="14" t="s">
        <v>31</v>
      </c>
      <c r="AX1204" s="14" t="s">
        <v>74</v>
      </c>
      <c r="AY1204" s="159" t="s">
        <v>149</v>
      </c>
    </row>
    <row r="1205" spans="2:65" s="1" customFormat="1" ht="16.5" customHeight="1">
      <c r="B1205" s="32"/>
      <c r="C1205" s="165" t="s">
        <v>1427</v>
      </c>
      <c r="D1205" s="165" t="s">
        <v>318</v>
      </c>
      <c r="E1205" s="166" t="s">
        <v>1428</v>
      </c>
      <c r="F1205" s="167" t="s">
        <v>1429</v>
      </c>
      <c r="G1205" s="168" t="s">
        <v>190</v>
      </c>
      <c r="H1205" s="169">
        <v>6</v>
      </c>
      <c r="I1205" s="170"/>
      <c r="J1205" s="171">
        <f>ROUND(I1205*H1205,2)</f>
        <v>0</v>
      </c>
      <c r="K1205" s="167" t="s">
        <v>155</v>
      </c>
      <c r="L1205" s="172"/>
      <c r="M1205" s="173" t="s">
        <v>19</v>
      </c>
      <c r="N1205" s="174" t="s">
        <v>40</v>
      </c>
      <c r="P1205" s="136">
        <f>O1205*H1205</f>
        <v>0</v>
      </c>
      <c r="Q1205" s="136">
        <v>2.9999999999999997E-4</v>
      </c>
      <c r="R1205" s="136">
        <f>Q1205*H1205</f>
        <v>1.8E-3</v>
      </c>
      <c r="S1205" s="136">
        <v>0</v>
      </c>
      <c r="T1205" s="137">
        <f>S1205*H1205</f>
        <v>0</v>
      </c>
      <c r="AR1205" s="138" t="s">
        <v>267</v>
      </c>
      <c r="AT1205" s="138" t="s">
        <v>318</v>
      </c>
      <c r="AU1205" s="138" t="s">
        <v>78</v>
      </c>
      <c r="AY1205" s="17" t="s">
        <v>149</v>
      </c>
      <c r="BE1205" s="139">
        <f>IF(N1205="základní",J1205,0)</f>
        <v>0</v>
      </c>
      <c r="BF1205" s="139">
        <f>IF(N1205="snížená",J1205,0)</f>
        <v>0</v>
      </c>
      <c r="BG1205" s="139">
        <f>IF(N1205="zákl. přenesená",J1205,0)</f>
        <v>0</v>
      </c>
      <c r="BH1205" s="139">
        <f>IF(N1205="sníž. přenesená",J1205,0)</f>
        <v>0</v>
      </c>
      <c r="BI1205" s="139">
        <f>IF(N1205="nulová",J1205,0)</f>
        <v>0</v>
      </c>
      <c r="BJ1205" s="17" t="s">
        <v>74</v>
      </c>
      <c r="BK1205" s="139">
        <f>ROUND(I1205*H1205,2)</f>
        <v>0</v>
      </c>
      <c r="BL1205" s="17" t="s">
        <v>222</v>
      </c>
      <c r="BM1205" s="138" t="s">
        <v>1430</v>
      </c>
    </row>
    <row r="1206" spans="2:65" s="12" customFormat="1" ht="10.199999999999999">
      <c r="B1206" s="144"/>
      <c r="D1206" s="145" t="s">
        <v>159</v>
      </c>
      <c r="E1206" s="146" t="s">
        <v>19</v>
      </c>
      <c r="F1206" s="147" t="s">
        <v>1425</v>
      </c>
      <c r="H1206" s="146" t="s">
        <v>19</v>
      </c>
      <c r="I1206" s="148"/>
      <c r="L1206" s="144"/>
      <c r="M1206" s="149"/>
      <c r="T1206" s="150"/>
      <c r="AT1206" s="146" t="s">
        <v>159</v>
      </c>
      <c r="AU1206" s="146" t="s">
        <v>78</v>
      </c>
      <c r="AV1206" s="12" t="s">
        <v>74</v>
      </c>
      <c r="AW1206" s="12" t="s">
        <v>31</v>
      </c>
      <c r="AX1206" s="12" t="s">
        <v>69</v>
      </c>
      <c r="AY1206" s="146" t="s">
        <v>149</v>
      </c>
    </row>
    <row r="1207" spans="2:65" s="13" customFormat="1" ht="10.199999999999999">
      <c r="B1207" s="151"/>
      <c r="D1207" s="145" t="s">
        <v>159</v>
      </c>
      <c r="E1207" s="152" t="s">
        <v>19</v>
      </c>
      <c r="F1207" s="153" t="s">
        <v>1426</v>
      </c>
      <c r="H1207" s="154">
        <v>6</v>
      </c>
      <c r="I1207" s="155"/>
      <c r="L1207" s="151"/>
      <c r="M1207" s="156"/>
      <c r="T1207" s="157"/>
      <c r="AT1207" s="152" t="s">
        <v>159</v>
      </c>
      <c r="AU1207" s="152" t="s">
        <v>78</v>
      </c>
      <c r="AV1207" s="13" t="s">
        <v>78</v>
      </c>
      <c r="AW1207" s="13" t="s">
        <v>31</v>
      </c>
      <c r="AX1207" s="13" t="s">
        <v>69</v>
      </c>
      <c r="AY1207" s="152" t="s">
        <v>149</v>
      </c>
    </row>
    <row r="1208" spans="2:65" s="14" customFormat="1" ht="10.199999999999999">
      <c r="B1208" s="158"/>
      <c r="D1208" s="145" t="s">
        <v>159</v>
      </c>
      <c r="E1208" s="159" t="s">
        <v>19</v>
      </c>
      <c r="F1208" s="160" t="s">
        <v>162</v>
      </c>
      <c r="H1208" s="161">
        <v>6</v>
      </c>
      <c r="I1208" s="162"/>
      <c r="L1208" s="158"/>
      <c r="M1208" s="163"/>
      <c r="T1208" s="164"/>
      <c r="AT1208" s="159" t="s">
        <v>159</v>
      </c>
      <c r="AU1208" s="159" t="s">
        <v>78</v>
      </c>
      <c r="AV1208" s="14" t="s">
        <v>84</v>
      </c>
      <c r="AW1208" s="14" t="s">
        <v>31</v>
      </c>
      <c r="AX1208" s="14" t="s">
        <v>74</v>
      </c>
      <c r="AY1208" s="159" t="s">
        <v>149</v>
      </c>
    </row>
    <row r="1209" spans="2:65" s="1" customFormat="1" ht="55.5" customHeight="1">
      <c r="B1209" s="32"/>
      <c r="C1209" s="127" t="s">
        <v>826</v>
      </c>
      <c r="D1209" s="127" t="s">
        <v>151</v>
      </c>
      <c r="E1209" s="128" t="s">
        <v>1431</v>
      </c>
      <c r="F1209" s="129" t="s">
        <v>1432</v>
      </c>
      <c r="G1209" s="130" t="s">
        <v>631</v>
      </c>
      <c r="H1209" s="175"/>
      <c r="I1209" s="132"/>
      <c r="J1209" s="133">
        <f>ROUND(I1209*H1209,2)</f>
        <v>0</v>
      </c>
      <c r="K1209" s="129" t="s">
        <v>155</v>
      </c>
      <c r="L1209" s="32"/>
      <c r="M1209" s="134" t="s">
        <v>19</v>
      </c>
      <c r="N1209" s="135" t="s">
        <v>40</v>
      </c>
      <c r="P1209" s="136">
        <f>O1209*H1209</f>
        <v>0</v>
      </c>
      <c r="Q1209" s="136">
        <v>0</v>
      </c>
      <c r="R1209" s="136">
        <f>Q1209*H1209</f>
        <v>0</v>
      </c>
      <c r="S1209" s="136">
        <v>0</v>
      </c>
      <c r="T1209" s="137">
        <f>S1209*H1209</f>
        <v>0</v>
      </c>
      <c r="AR1209" s="138" t="s">
        <v>222</v>
      </c>
      <c r="AT1209" s="138" t="s">
        <v>151</v>
      </c>
      <c r="AU1209" s="138" t="s">
        <v>78</v>
      </c>
      <c r="AY1209" s="17" t="s">
        <v>149</v>
      </c>
      <c r="BE1209" s="139">
        <f>IF(N1209="základní",J1209,0)</f>
        <v>0</v>
      </c>
      <c r="BF1209" s="139">
        <f>IF(N1209="snížená",J1209,0)</f>
        <v>0</v>
      </c>
      <c r="BG1209" s="139">
        <f>IF(N1209="zákl. přenesená",J1209,0)</f>
        <v>0</v>
      </c>
      <c r="BH1209" s="139">
        <f>IF(N1209="sníž. přenesená",J1209,0)</f>
        <v>0</v>
      </c>
      <c r="BI1209" s="139">
        <f>IF(N1209="nulová",J1209,0)</f>
        <v>0</v>
      </c>
      <c r="BJ1209" s="17" t="s">
        <v>74</v>
      </c>
      <c r="BK1209" s="139">
        <f>ROUND(I1209*H1209,2)</f>
        <v>0</v>
      </c>
      <c r="BL1209" s="17" t="s">
        <v>222</v>
      </c>
      <c r="BM1209" s="138" t="s">
        <v>1433</v>
      </c>
    </row>
    <row r="1210" spans="2:65" s="1" customFormat="1" ht="10.199999999999999">
      <c r="B1210" s="32"/>
      <c r="D1210" s="140" t="s">
        <v>157</v>
      </c>
      <c r="F1210" s="141" t="s">
        <v>1434</v>
      </c>
      <c r="I1210" s="142"/>
      <c r="L1210" s="32"/>
      <c r="M1210" s="143"/>
      <c r="T1210" s="53"/>
      <c r="AT1210" s="17" t="s">
        <v>157</v>
      </c>
      <c r="AU1210" s="17" t="s">
        <v>78</v>
      </c>
    </row>
    <row r="1211" spans="2:65" s="11" customFormat="1" ht="25.95" customHeight="1">
      <c r="B1211" s="115"/>
      <c r="D1211" s="116" t="s">
        <v>68</v>
      </c>
      <c r="E1211" s="117" t="s">
        <v>1435</v>
      </c>
      <c r="F1211" s="117" t="s">
        <v>1436</v>
      </c>
      <c r="I1211" s="118"/>
      <c r="J1211" s="119">
        <f>BK1211</f>
        <v>0</v>
      </c>
      <c r="L1211" s="115"/>
      <c r="M1211" s="120"/>
      <c r="P1211" s="121">
        <f>SUM(P1212:P1224)</f>
        <v>0</v>
      </c>
      <c r="R1211" s="121">
        <f>SUM(R1212:R1224)</f>
        <v>0</v>
      </c>
      <c r="T1211" s="122">
        <f>SUM(T1212:T1224)</f>
        <v>0</v>
      </c>
      <c r="AR1211" s="116" t="s">
        <v>84</v>
      </c>
      <c r="AT1211" s="123" t="s">
        <v>68</v>
      </c>
      <c r="AU1211" s="123" t="s">
        <v>69</v>
      </c>
      <c r="AY1211" s="116" t="s">
        <v>149</v>
      </c>
      <c r="BK1211" s="124">
        <f>SUM(BK1212:BK1224)</f>
        <v>0</v>
      </c>
    </row>
    <row r="1212" spans="2:65" s="1" customFormat="1" ht="24.15" customHeight="1">
      <c r="B1212" s="32"/>
      <c r="C1212" s="127" t="s">
        <v>1437</v>
      </c>
      <c r="D1212" s="127" t="s">
        <v>151</v>
      </c>
      <c r="E1212" s="128" t="s">
        <v>1438</v>
      </c>
      <c r="F1212" s="129" t="s">
        <v>1439</v>
      </c>
      <c r="G1212" s="130" t="s">
        <v>1440</v>
      </c>
      <c r="H1212" s="131">
        <v>100</v>
      </c>
      <c r="I1212" s="132"/>
      <c r="J1212" s="133">
        <f>ROUND(I1212*H1212,2)</f>
        <v>0</v>
      </c>
      <c r="K1212" s="129" t="s">
        <v>155</v>
      </c>
      <c r="L1212" s="32"/>
      <c r="M1212" s="134" t="s">
        <v>19</v>
      </c>
      <c r="N1212" s="135" t="s">
        <v>40</v>
      </c>
      <c r="P1212" s="136">
        <f>O1212*H1212</f>
        <v>0</v>
      </c>
      <c r="Q1212" s="136">
        <v>0</v>
      </c>
      <c r="R1212" s="136">
        <f>Q1212*H1212</f>
        <v>0</v>
      </c>
      <c r="S1212" s="136">
        <v>0</v>
      </c>
      <c r="T1212" s="137">
        <f>S1212*H1212</f>
        <v>0</v>
      </c>
      <c r="AR1212" s="138" t="s">
        <v>1441</v>
      </c>
      <c r="AT1212" s="138" t="s">
        <v>151</v>
      </c>
      <c r="AU1212" s="138" t="s">
        <v>74</v>
      </c>
      <c r="AY1212" s="17" t="s">
        <v>149</v>
      </c>
      <c r="BE1212" s="139">
        <f>IF(N1212="základní",J1212,0)</f>
        <v>0</v>
      </c>
      <c r="BF1212" s="139">
        <f>IF(N1212="snížená",J1212,0)</f>
        <v>0</v>
      </c>
      <c r="BG1212" s="139">
        <f>IF(N1212="zákl. přenesená",J1212,0)</f>
        <v>0</v>
      </c>
      <c r="BH1212" s="139">
        <f>IF(N1212="sníž. přenesená",J1212,0)</f>
        <v>0</v>
      </c>
      <c r="BI1212" s="139">
        <f>IF(N1212="nulová",J1212,0)</f>
        <v>0</v>
      </c>
      <c r="BJ1212" s="17" t="s">
        <v>74</v>
      </c>
      <c r="BK1212" s="139">
        <f>ROUND(I1212*H1212,2)</f>
        <v>0</v>
      </c>
      <c r="BL1212" s="17" t="s">
        <v>1441</v>
      </c>
      <c r="BM1212" s="138" t="s">
        <v>1442</v>
      </c>
    </row>
    <row r="1213" spans="2:65" s="1" customFormat="1" ht="10.199999999999999">
      <c r="B1213" s="32"/>
      <c r="D1213" s="140" t="s">
        <v>157</v>
      </c>
      <c r="F1213" s="141" t="s">
        <v>1443</v>
      </c>
      <c r="I1213" s="142"/>
      <c r="L1213" s="32"/>
      <c r="M1213" s="143"/>
      <c r="T1213" s="53"/>
      <c r="AT1213" s="17" t="s">
        <v>157</v>
      </c>
      <c r="AU1213" s="17" t="s">
        <v>74</v>
      </c>
    </row>
    <row r="1214" spans="2:65" s="12" customFormat="1" ht="10.199999999999999">
      <c r="B1214" s="144"/>
      <c r="D1214" s="145" t="s">
        <v>159</v>
      </c>
      <c r="E1214" s="146" t="s">
        <v>19</v>
      </c>
      <c r="F1214" s="147" t="s">
        <v>1444</v>
      </c>
      <c r="H1214" s="146" t="s">
        <v>19</v>
      </c>
      <c r="I1214" s="148"/>
      <c r="L1214" s="144"/>
      <c r="M1214" s="149"/>
      <c r="T1214" s="150"/>
      <c r="AT1214" s="146" t="s">
        <v>159</v>
      </c>
      <c r="AU1214" s="146" t="s">
        <v>74</v>
      </c>
      <c r="AV1214" s="12" t="s">
        <v>74</v>
      </c>
      <c r="AW1214" s="12" t="s">
        <v>31</v>
      </c>
      <c r="AX1214" s="12" t="s">
        <v>69</v>
      </c>
      <c r="AY1214" s="146" t="s">
        <v>149</v>
      </c>
    </row>
    <row r="1215" spans="2:65" s="13" customFormat="1" ht="10.199999999999999">
      <c r="B1215" s="151"/>
      <c r="D1215" s="145" t="s">
        <v>159</v>
      </c>
      <c r="E1215" s="152" t="s">
        <v>19</v>
      </c>
      <c r="F1215" s="153" t="s">
        <v>295</v>
      </c>
      <c r="H1215" s="154">
        <v>100</v>
      </c>
      <c r="I1215" s="155"/>
      <c r="L1215" s="151"/>
      <c r="M1215" s="156"/>
      <c r="T1215" s="157"/>
      <c r="AT1215" s="152" t="s">
        <v>159</v>
      </c>
      <c r="AU1215" s="152" t="s">
        <v>74</v>
      </c>
      <c r="AV1215" s="13" t="s">
        <v>78</v>
      </c>
      <c r="AW1215" s="13" t="s">
        <v>31</v>
      </c>
      <c r="AX1215" s="13" t="s">
        <v>69</v>
      </c>
      <c r="AY1215" s="152" t="s">
        <v>149</v>
      </c>
    </row>
    <row r="1216" spans="2:65" s="14" customFormat="1" ht="10.199999999999999">
      <c r="B1216" s="158"/>
      <c r="D1216" s="145" t="s">
        <v>159</v>
      </c>
      <c r="E1216" s="159" t="s">
        <v>19</v>
      </c>
      <c r="F1216" s="160" t="s">
        <v>162</v>
      </c>
      <c r="H1216" s="161">
        <v>100</v>
      </c>
      <c r="I1216" s="162"/>
      <c r="L1216" s="158"/>
      <c r="M1216" s="163"/>
      <c r="T1216" s="164"/>
      <c r="AT1216" s="159" t="s">
        <v>159</v>
      </c>
      <c r="AU1216" s="159" t="s">
        <v>74</v>
      </c>
      <c r="AV1216" s="14" t="s">
        <v>84</v>
      </c>
      <c r="AW1216" s="14" t="s">
        <v>31</v>
      </c>
      <c r="AX1216" s="14" t="s">
        <v>74</v>
      </c>
      <c r="AY1216" s="159" t="s">
        <v>149</v>
      </c>
    </row>
    <row r="1217" spans="2:65" s="1" customFormat="1" ht="24.15" customHeight="1">
      <c r="B1217" s="32"/>
      <c r="C1217" s="127" t="s">
        <v>832</v>
      </c>
      <c r="D1217" s="127" t="s">
        <v>151</v>
      </c>
      <c r="E1217" s="128" t="s">
        <v>1445</v>
      </c>
      <c r="F1217" s="129" t="s">
        <v>1446</v>
      </c>
      <c r="G1217" s="130" t="s">
        <v>1440</v>
      </c>
      <c r="H1217" s="131">
        <v>95</v>
      </c>
      <c r="I1217" s="132"/>
      <c r="J1217" s="133">
        <f>ROUND(I1217*H1217,2)</f>
        <v>0</v>
      </c>
      <c r="K1217" s="129" t="s">
        <v>155</v>
      </c>
      <c r="L1217" s="32"/>
      <c r="M1217" s="134" t="s">
        <v>19</v>
      </c>
      <c r="N1217" s="135" t="s">
        <v>40</v>
      </c>
      <c r="P1217" s="136">
        <f>O1217*H1217</f>
        <v>0</v>
      </c>
      <c r="Q1217" s="136">
        <v>0</v>
      </c>
      <c r="R1217" s="136">
        <f>Q1217*H1217</f>
        <v>0</v>
      </c>
      <c r="S1217" s="136">
        <v>0</v>
      </c>
      <c r="T1217" s="137">
        <f>S1217*H1217</f>
        <v>0</v>
      </c>
      <c r="AR1217" s="138" t="s">
        <v>1447</v>
      </c>
      <c r="AT1217" s="138" t="s">
        <v>151</v>
      </c>
      <c r="AU1217" s="138" t="s">
        <v>74</v>
      </c>
      <c r="AY1217" s="17" t="s">
        <v>149</v>
      </c>
      <c r="BE1217" s="139">
        <f>IF(N1217="základní",J1217,0)</f>
        <v>0</v>
      </c>
      <c r="BF1217" s="139">
        <f>IF(N1217="snížená",J1217,0)</f>
        <v>0</v>
      </c>
      <c r="BG1217" s="139">
        <f>IF(N1217="zákl. přenesená",J1217,0)</f>
        <v>0</v>
      </c>
      <c r="BH1217" s="139">
        <f>IF(N1217="sníž. přenesená",J1217,0)</f>
        <v>0</v>
      </c>
      <c r="BI1217" s="139">
        <f>IF(N1217="nulová",J1217,0)</f>
        <v>0</v>
      </c>
      <c r="BJ1217" s="17" t="s">
        <v>74</v>
      </c>
      <c r="BK1217" s="139">
        <f>ROUND(I1217*H1217,2)</f>
        <v>0</v>
      </c>
      <c r="BL1217" s="17" t="s">
        <v>1447</v>
      </c>
      <c r="BM1217" s="138" t="s">
        <v>1448</v>
      </c>
    </row>
    <row r="1218" spans="2:65" s="1" customFormat="1" ht="10.199999999999999">
      <c r="B1218" s="32"/>
      <c r="D1218" s="140" t="s">
        <v>157</v>
      </c>
      <c r="F1218" s="141" t="s">
        <v>1449</v>
      </c>
      <c r="I1218" s="142"/>
      <c r="L1218" s="32"/>
      <c r="M1218" s="143"/>
      <c r="T1218" s="53"/>
      <c r="AT1218" s="17" t="s">
        <v>157</v>
      </c>
      <c r="AU1218" s="17" t="s">
        <v>74</v>
      </c>
    </row>
    <row r="1219" spans="2:65" s="1" customFormat="1" ht="24.15" customHeight="1">
      <c r="B1219" s="32"/>
      <c r="C1219" s="127" t="s">
        <v>1450</v>
      </c>
      <c r="D1219" s="127" t="s">
        <v>151</v>
      </c>
      <c r="E1219" s="128" t="s">
        <v>1451</v>
      </c>
      <c r="F1219" s="129" t="s">
        <v>1452</v>
      </c>
      <c r="G1219" s="130" t="s">
        <v>1440</v>
      </c>
      <c r="H1219" s="131">
        <v>45</v>
      </c>
      <c r="I1219" s="132"/>
      <c r="J1219" s="133">
        <f>ROUND(I1219*H1219,2)</f>
        <v>0</v>
      </c>
      <c r="K1219" s="129" t="s">
        <v>155</v>
      </c>
      <c r="L1219" s="32"/>
      <c r="M1219" s="134" t="s">
        <v>19</v>
      </c>
      <c r="N1219" s="135" t="s">
        <v>40</v>
      </c>
      <c r="P1219" s="136">
        <f>O1219*H1219</f>
        <v>0</v>
      </c>
      <c r="Q1219" s="136">
        <v>0</v>
      </c>
      <c r="R1219" s="136">
        <f>Q1219*H1219</f>
        <v>0</v>
      </c>
      <c r="S1219" s="136">
        <v>0</v>
      </c>
      <c r="T1219" s="137">
        <f>S1219*H1219</f>
        <v>0</v>
      </c>
      <c r="AR1219" s="138" t="s">
        <v>1447</v>
      </c>
      <c r="AT1219" s="138" t="s">
        <v>151</v>
      </c>
      <c r="AU1219" s="138" t="s">
        <v>74</v>
      </c>
      <c r="AY1219" s="17" t="s">
        <v>149</v>
      </c>
      <c r="BE1219" s="139">
        <f>IF(N1219="základní",J1219,0)</f>
        <v>0</v>
      </c>
      <c r="BF1219" s="139">
        <f>IF(N1219="snížená",J1219,0)</f>
        <v>0</v>
      </c>
      <c r="BG1219" s="139">
        <f>IF(N1219="zákl. přenesená",J1219,0)</f>
        <v>0</v>
      </c>
      <c r="BH1219" s="139">
        <f>IF(N1219="sníž. přenesená",J1219,0)</f>
        <v>0</v>
      </c>
      <c r="BI1219" s="139">
        <f>IF(N1219="nulová",J1219,0)</f>
        <v>0</v>
      </c>
      <c r="BJ1219" s="17" t="s">
        <v>74</v>
      </c>
      <c r="BK1219" s="139">
        <f>ROUND(I1219*H1219,2)</f>
        <v>0</v>
      </c>
      <c r="BL1219" s="17" t="s">
        <v>1447</v>
      </c>
      <c r="BM1219" s="138" t="s">
        <v>1453</v>
      </c>
    </row>
    <row r="1220" spans="2:65" s="1" customFormat="1" ht="10.199999999999999">
      <c r="B1220" s="32"/>
      <c r="D1220" s="140" t="s">
        <v>157</v>
      </c>
      <c r="F1220" s="141" t="s">
        <v>1454</v>
      </c>
      <c r="I1220" s="142"/>
      <c r="L1220" s="32"/>
      <c r="M1220" s="143"/>
      <c r="T1220" s="53"/>
      <c r="AT1220" s="17" t="s">
        <v>157</v>
      </c>
      <c r="AU1220" s="17" t="s">
        <v>74</v>
      </c>
    </row>
    <row r="1221" spans="2:65" s="1" customFormat="1" ht="24.15" customHeight="1">
      <c r="B1221" s="32"/>
      <c r="C1221" s="127" t="s">
        <v>838</v>
      </c>
      <c r="D1221" s="127" t="s">
        <v>151</v>
      </c>
      <c r="E1221" s="128" t="s">
        <v>1455</v>
      </c>
      <c r="F1221" s="129" t="s">
        <v>1456</v>
      </c>
      <c r="G1221" s="130" t="s">
        <v>1440</v>
      </c>
      <c r="H1221" s="131">
        <v>45</v>
      </c>
      <c r="I1221" s="132"/>
      <c r="J1221" s="133">
        <f>ROUND(I1221*H1221,2)</f>
        <v>0</v>
      </c>
      <c r="K1221" s="129" t="s">
        <v>155</v>
      </c>
      <c r="L1221" s="32"/>
      <c r="M1221" s="134" t="s">
        <v>19</v>
      </c>
      <c r="N1221" s="135" t="s">
        <v>40</v>
      </c>
      <c r="P1221" s="136">
        <f>O1221*H1221</f>
        <v>0</v>
      </c>
      <c r="Q1221" s="136">
        <v>0</v>
      </c>
      <c r="R1221" s="136">
        <f>Q1221*H1221</f>
        <v>0</v>
      </c>
      <c r="S1221" s="136">
        <v>0</v>
      </c>
      <c r="T1221" s="137">
        <f>S1221*H1221</f>
        <v>0</v>
      </c>
      <c r="AR1221" s="138" t="s">
        <v>1447</v>
      </c>
      <c r="AT1221" s="138" t="s">
        <v>151</v>
      </c>
      <c r="AU1221" s="138" t="s">
        <v>74</v>
      </c>
      <c r="AY1221" s="17" t="s">
        <v>149</v>
      </c>
      <c r="BE1221" s="139">
        <f>IF(N1221="základní",J1221,0)</f>
        <v>0</v>
      </c>
      <c r="BF1221" s="139">
        <f>IF(N1221="snížená",J1221,0)</f>
        <v>0</v>
      </c>
      <c r="BG1221" s="139">
        <f>IF(N1221="zákl. přenesená",J1221,0)</f>
        <v>0</v>
      </c>
      <c r="BH1221" s="139">
        <f>IF(N1221="sníž. přenesená",J1221,0)</f>
        <v>0</v>
      </c>
      <c r="BI1221" s="139">
        <f>IF(N1221="nulová",J1221,0)</f>
        <v>0</v>
      </c>
      <c r="BJ1221" s="17" t="s">
        <v>74</v>
      </c>
      <c r="BK1221" s="139">
        <f>ROUND(I1221*H1221,2)</f>
        <v>0</v>
      </c>
      <c r="BL1221" s="17" t="s">
        <v>1447</v>
      </c>
      <c r="BM1221" s="138" t="s">
        <v>1457</v>
      </c>
    </row>
    <row r="1222" spans="2:65" s="1" customFormat="1" ht="10.199999999999999">
      <c r="B1222" s="32"/>
      <c r="D1222" s="140" t="s">
        <v>157</v>
      </c>
      <c r="F1222" s="141" t="s">
        <v>1458</v>
      </c>
      <c r="I1222" s="142"/>
      <c r="L1222" s="32"/>
      <c r="M1222" s="143"/>
      <c r="T1222" s="53"/>
      <c r="AT1222" s="17" t="s">
        <v>157</v>
      </c>
      <c r="AU1222" s="17" t="s">
        <v>74</v>
      </c>
    </row>
    <row r="1223" spans="2:65" s="1" customFormat="1" ht="24.15" customHeight="1">
      <c r="B1223" s="32"/>
      <c r="C1223" s="127" t="s">
        <v>1459</v>
      </c>
      <c r="D1223" s="127" t="s">
        <v>151</v>
      </c>
      <c r="E1223" s="128" t="s">
        <v>1460</v>
      </c>
      <c r="F1223" s="129" t="s">
        <v>1461</v>
      </c>
      <c r="G1223" s="130" t="s">
        <v>1440</v>
      </c>
      <c r="H1223" s="131">
        <v>50</v>
      </c>
      <c r="I1223" s="132"/>
      <c r="J1223" s="133">
        <f>ROUND(I1223*H1223,2)</f>
        <v>0</v>
      </c>
      <c r="K1223" s="129" t="s">
        <v>155</v>
      </c>
      <c r="L1223" s="32"/>
      <c r="M1223" s="134" t="s">
        <v>19</v>
      </c>
      <c r="N1223" s="135" t="s">
        <v>40</v>
      </c>
      <c r="P1223" s="136">
        <f>O1223*H1223</f>
        <v>0</v>
      </c>
      <c r="Q1223" s="136">
        <v>0</v>
      </c>
      <c r="R1223" s="136">
        <f>Q1223*H1223</f>
        <v>0</v>
      </c>
      <c r="S1223" s="136">
        <v>0</v>
      </c>
      <c r="T1223" s="137">
        <f>S1223*H1223</f>
        <v>0</v>
      </c>
      <c r="AR1223" s="138" t="s">
        <v>1447</v>
      </c>
      <c r="AT1223" s="138" t="s">
        <v>151</v>
      </c>
      <c r="AU1223" s="138" t="s">
        <v>74</v>
      </c>
      <c r="AY1223" s="17" t="s">
        <v>149</v>
      </c>
      <c r="BE1223" s="139">
        <f>IF(N1223="základní",J1223,0)</f>
        <v>0</v>
      </c>
      <c r="BF1223" s="139">
        <f>IF(N1223="snížená",J1223,0)</f>
        <v>0</v>
      </c>
      <c r="BG1223" s="139">
        <f>IF(N1223="zákl. přenesená",J1223,0)</f>
        <v>0</v>
      </c>
      <c r="BH1223" s="139">
        <f>IF(N1223="sníž. přenesená",J1223,0)</f>
        <v>0</v>
      </c>
      <c r="BI1223" s="139">
        <f>IF(N1223="nulová",J1223,0)</f>
        <v>0</v>
      </c>
      <c r="BJ1223" s="17" t="s">
        <v>74</v>
      </c>
      <c r="BK1223" s="139">
        <f>ROUND(I1223*H1223,2)</f>
        <v>0</v>
      </c>
      <c r="BL1223" s="17" t="s">
        <v>1447</v>
      </c>
      <c r="BM1223" s="138" t="s">
        <v>1462</v>
      </c>
    </row>
    <row r="1224" spans="2:65" s="1" customFormat="1" ht="10.199999999999999">
      <c r="B1224" s="32"/>
      <c r="D1224" s="140" t="s">
        <v>157</v>
      </c>
      <c r="F1224" s="141" t="s">
        <v>1463</v>
      </c>
      <c r="I1224" s="142"/>
      <c r="L1224" s="32"/>
      <c r="M1224" s="178"/>
      <c r="N1224" s="179"/>
      <c r="O1224" s="179"/>
      <c r="P1224" s="179"/>
      <c r="Q1224" s="179"/>
      <c r="R1224" s="179"/>
      <c r="S1224" s="179"/>
      <c r="T1224" s="180"/>
      <c r="AT1224" s="17" t="s">
        <v>157</v>
      </c>
      <c r="AU1224" s="17" t="s">
        <v>74</v>
      </c>
    </row>
    <row r="1225" spans="2:65" s="1" customFormat="1" ht="6.9" customHeight="1">
      <c r="B1225" s="41"/>
      <c r="C1225" s="42"/>
      <c r="D1225" s="42"/>
      <c r="E1225" s="42"/>
      <c r="F1225" s="42"/>
      <c r="G1225" s="42"/>
      <c r="H1225" s="42"/>
      <c r="I1225" s="42"/>
      <c r="J1225" s="42"/>
      <c r="K1225" s="42"/>
      <c r="L1225" s="32"/>
    </row>
  </sheetData>
  <sheetProtection algorithmName="SHA-512" hashValue="V5EdNwSlyQAgD23wp8U5IBF1Gi6xky6Lfo3ACaos6AlJON2OUW9WDkctf7j22rNSkn4f50Fq7sO0Ar9ab7WupA==" saltValue="NlWZOQom3Sds0bf035KOlPURUIs2PkESBit5ZxmWipKa7V5l6EIUOYmyfvw4vQLmnTpndZS5RbteLdsd4HjzbQ==" spinCount="100000" sheet="1" objects="1" scenarios="1" formatColumns="0" formatRows="0" autoFilter="0"/>
  <autoFilter ref="C103:K1224" xr:uid="{00000000-0009-0000-0000-000001000000}"/>
  <mergeCells count="9">
    <mergeCell ref="E50:H50"/>
    <mergeCell ref="E94:H94"/>
    <mergeCell ref="E96:H96"/>
    <mergeCell ref="L2:V2"/>
    <mergeCell ref="E7:H7"/>
    <mergeCell ref="E9:H9"/>
    <mergeCell ref="E18:H18"/>
    <mergeCell ref="E27:H27"/>
    <mergeCell ref="E48:H48"/>
  </mergeCells>
  <hyperlinks>
    <hyperlink ref="F108" r:id="rId1" xr:uid="{00000000-0004-0000-0100-000000000000}"/>
    <hyperlink ref="F113" r:id="rId2" xr:uid="{00000000-0004-0000-0100-000001000000}"/>
    <hyperlink ref="F115" r:id="rId3" xr:uid="{00000000-0004-0000-0100-000002000000}"/>
    <hyperlink ref="F117" r:id="rId4" xr:uid="{00000000-0004-0000-0100-000003000000}"/>
    <hyperlink ref="F120" r:id="rId5" xr:uid="{00000000-0004-0000-0100-000004000000}"/>
    <hyperlink ref="F123" r:id="rId6" xr:uid="{00000000-0004-0000-0100-000005000000}"/>
    <hyperlink ref="F131" r:id="rId7" xr:uid="{00000000-0004-0000-0100-000006000000}"/>
    <hyperlink ref="F136" r:id="rId8" xr:uid="{00000000-0004-0000-0100-000007000000}"/>
    <hyperlink ref="F141" r:id="rId9" xr:uid="{00000000-0004-0000-0100-000008000000}"/>
    <hyperlink ref="F146" r:id="rId10" xr:uid="{00000000-0004-0000-0100-000009000000}"/>
    <hyperlink ref="F154" r:id="rId11" xr:uid="{00000000-0004-0000-0100-00000A000000}"/>
    <hyperlink ref="F159" r:id="rId12" xr:uid="{00000000-0004-0000-0100-00000B000000}"/>
    <hyperlink ref="F164" r:id="rId13" xr:uid="{00000000-0004-0000-0100-00000C000000}"/>
    <hyperlink ref="F170" r:id="rId14" xr:uid="{00000000-0004-0000-0100-00000D000000}"/>
    <hyperlink ref="F175" r:id="rId15" xr:uid="{00000000-0004-0000-0100-00000E000000}"/>
    <hyperlink ref="F180" r:id="rId16" xr:uid="{00000000-0004-0000-0100-00000F000000}"/>
    <hyperlink ref="F185" r:id="rId17" xr:uid="{00000000-0004-0000-0100-000010000000}"/>
    <hyperlink ref="F191" r:id="rId18" xr:uid="{00000000-0004-0000-0100-000011000000}"/>
    <hyperlink ref="F196" r:id="rId19" xr:uid="{00000000-0004-0000-0100-000012000000}"/>
    <hyperlink ref="F201" r:id="rId20" xr:uid="{00000000-0004-0000-0100-000013000000}"/>
    <hyperlink ref="F206" r:id="rId21" xr:uid="{00000000-0004-0000-0100-000014000000}"/>
    <hyperlink ref="F215" r:id="rId22" xr:uid="{00000000-0004-0000-0100-000015000000}"/>
    <hyperlink ref="F225" r:id="rId23" xr:uid="{00000000-0004-0000-0100-000016000000}"/>
    <hyperlink ref="F230" r:id="rId24" xr:uid="{00000000-0004-0000-0100-000017000000}"/>
    <hyperlink ref="F235" r:id="rId25" xr:uid="{00000000-0004-0000-0100-000018000000}"/>
    <hyperlink ref="F253" r:id="rId26" xr:uid="{00000000-0004-0000-0100-000019000000}"/>
    <hyperlink ref="F262" r:id="rId27" xr:uid="{00000000-0004-0000-0100-00001A000000}"/>
    <hyperlink ref="F278" r:id="rId28" xr:uid="{00000000-0004-0000-0100-00001B000000}"/>
    <hyperlink ref="F283" r:id="rId29" xr:uid="{00000000-0004-0000-0100-00001C000000}"/>
    <hyperlink ref="F314" r:id="rId30" xr:uid="{00000000-0004-0000-0100-00001D000000}"/>
    <hyperlink ref="F319" r:id="rId31" xr:uid="{00000000-0004-0000-0100-00001E000000}"/>
    <hyperlink ref="F329" r:id="rId32" xr:uid="{00000000-0004-0000-0100-00001F000000}"/>
    <hyperlink ref="F337" r:id="rId33" xr:uid="{00000000-0004-0000-0100-000020000000}"/>
    <hyperlink ref="F344" r:id="rId34" xr:uid="{00000000-0004-0000-0100-000021000000}"/>
    <hyperlink ref="F349" r:id="rId35" xr:uid="{00000000-0004-0000-0100-000022000000}"/>
    <hyperlink ref="F353" r:id="rId36" xr:uid="{00000000-0004-0000-0100-000023000000}"/>
    <hyperlink ref="F355" r:id="rId37" xr:uid="{00000000-0004-0000-0100-000024000000}"/>
    <hyperlink ref="F360" r:id="rId38" xr:uid="{00000000-0004-0000-0100-000025000000}"/>
    <hyperlink ref="F365" r:id="rId39" xr:uid="{00000000-0004-0000-0100-000026000000}"/>
    <hyperlink ref="F369" r:id="rId40" xr:uid="{00000000-0004-0000-0100-000027000000}"/>
    <hyperlink ref="F374" r:id="rId41" xr:uid="{00000000-0004-0000-0100-000028000000}"/>
    <hyperlink ref="F378" r:id="rId42" xr:uid="{00000000-0004-0000-0100-000029000000}"/>
    <hyperlink ref="F384" r:id="rId43" xr:uid="{00000000-0004-0000-0100-00002A000000}"/>
    <hyperlink ref="F386" r:id="rId44" xr:uid="{00000000-0004-0000-0100-00002B000000}"/>
    <hyperlink ref="F392" r:id="rId45" xr:uid="{00000000-0004-0000-0100-00002C000000}"/>
    <hyperlink ref="F398" r:id="rId46" xr:uid="{00000000-0004-0000-0100-00002D000000}"/>
    <hyperlink ref="F400" r:id="rId47" xr:uid="{00000000-0004-0000-0100-00002E000000}"/>
    <hyperlink ref="F402" r:id="rId48" xr:uid="{00000000-0004-0000-0100-00002F000000}"/>
    <hyperlink ref="F405" r:id="rId49" xr:uid="{00000000-0004-0000-0100-000030000000}"/>
    <hyperlink ref="F410" r:id="rId50" xr:uid="{00000000-0004-0000-0100-000031000000}"/>
    <hyperlink ref="F415" r:id="rId51" xr:uid="{00000000-0004-0000-0100-000032000000}"/>
    <hyperlink ref="F423" r:id="rId52" xr:uid="{00000000-0004-0000-0100-000033000000}"/>
    <hyperlink ref="F429" r:id="rId53" xr:uid="{00000000-0004-0000-0100-000034000000}"/>
    <hyperlink ref="F434" r:id="rId54" xr:uid="{00000000-0004-0000-0100-000035000000}"/>
    <hyperlink ref="F443" r:id="rId55" xr:uid="{00000000-0004-0000-0100-000036000000}"/>
    <hyperlink ref="F448" r:id="rId56" xr:uid="{00000000-0004-0000-0100-000037000000}"/>
    <hyperlink ref="F453" r:id="rId57" xr:uid="{00000000-0004-0000-0100-000038000000}"/>
    <hyperlink ref="F458" r:id="rId58" xr:uid="{00000000-0004-0000-0100-000039000000}"/>
    <hyperlink ref="F464" r:id="rId59" xr:uid="{00000000-0004-0000-0100-00003A000000}"/>
    <hyperlink ref="F468" r:id="rId60" xr:uid="{00000000-0004-0000-0100-00003B000000}"/>
    <hyperlink ref="F471" r:id="rId61" xr:uid="{00000000-0004-0000-0100-00003C000000}"/>
    <hyperlink ref="F473" r:id="rId62" xr:uid="{00000000-0004-0000-0100-00003D000000}"/>
    <hyperlink ref="F475" r:id="rId63" xr:uid="{00000000-0004-0000-0100-00003E000000}"/>
    <hyperlink ref="F479" r:id="rId64" xr:uid="{00000000-0004-0000-0100-00003F000000}"/>
    <hyperlink ref="F481" r:id="rId65" xr:uid="{00000000-0004-0000-0100-000040000000}"/>
    <hyperlink ref="F484" r:id="rId66" xr:uid="{00000000-0004-0000-0100-000041000000}"/>
    <hyperlink ref="F488" r:id="rId67" xr:uid="{00000000-0004-0000-0100-000042000000}"/>
    <hyperlink ref="F493" r:id="rId68" xr:uid="{00000000-0004-0000-0100-000043000000}"/>
    <hyperlink ref="F498" r:id="rId69" xr:uid="{00000000-0004-0000-0100-000044000000}"/>
    <hyperlink ref="F501" r:id="rId70" xr:uid="{00000000-0004-0000-0100-000045000000}"/>
    <hyperlink ref="F510" r:id="rId71" xr:uid="{00000000-0004-0000-0100-000046000000}"/>
    <hyperlink ref="F516" r:id="rId72" xr:uid="{00000000-0004-0000-0100-000047000000}"/>
    <hyperlink ref="F527" r:id="rId73" xr:uid="{00000000-0004-0000-0100-000048000000}"/>
    <hyperlink ref="F536" r:id="rId74" xr:uid="{00000000-0004-0000-0100-000049000000}"/>
    <hyperlink ref="F544" r:id="rId75" xr:uid="{00000000-0004-0000-0100-00004A000000}"/>
    <hyperlink ref="F549" r:id="rId76" xr:uid="{00000000-0004-0000-0100-00004B000000}"/>
    <hyperlink ref="F554" r:id="rId77" xr:uid="{00000000-0004-0000-0100-00004C000000}"/>
    <hyperlink ref="F559" r:id="rId78" xr:uid="{00000000-0004-0000-0100-00004D000000}"/>
    <hyperlink ref="F564" r:id="rId79" xr:uid="{00000000-0004-0000-0100-00004E000000}"/>
    <hyperlink ref="F574" r:id="rId80" xr:uid="{00000000-0004-0000-0100-00004F000000}"/>
    <hyperlink ref="F579" r:id="rId81" xr:uid="{00000000-0004-0000-0100-000050000000}"/>
    <hyperlink ref="F589" r:id="rId82" xr:uid="{00000000-0004-0000-0100-000051000000}"/>
    <hyperlink ref="F598" r:id="rId83" xr:uid="{00000000-0004-0000-0100-000052000000}"/>
    <hyperlink ref="F601" r:id="rId84" xr:uid="{00000000-0004-0000-0100-000053000000}"/>
    <hyperlink ref="F607" r:id="rId85" xr:uid="{00000000-0004-0000-0100-000054000000}"/>
    <hyperlink ref="F617" r:id="rId86" xr:uid="{00000000-0004-0000-0100-000055000000}"/>
    <hyperlink ref="F622" r:id="rId87" xr:uid="{00000000-0004-0000-0100-000056000000}"/>
    <hyperlink ref="F633" r:id="rId88" xr:uid="{00000000-0004-0000-0100-000057000000}"/>
    <hyperlink ref="F652" r:id="rId89" xr:uid="{00000000-0004-0000-0100-000058000000}"/>
    <hyperlink ref="F661" r:id="rId90" xr:uid="{00000000-0004-0000-0100-000059000000}"/>
    <hyperlink ref="F674" r:id="rId91" xr:uid="{00000000-0004-0000-0100-00005A000000}"/>
    <hyperlink ref="F684" r:id="rId92" xr:uid="{00000000-0004-0000-0100-00005B000000}"/>
    <hyperlink ref="F693" r:id="rId93" xr:uid="{00000000-0004-0000-0100-00005C000000}"/>
    <hyperlink ref="F697" r:id="rId94" xr:uid="{00000000-0004-0000-0100-00005D000000}"/>
    <hyperlink ref="F700" r:id="rId95" xr:uid="{00000000-0004-0000-0100-00005E000000}"/>
    <hyperlink ref="F703" r:id="rId96" xr:uid="{00000000-0004-0000-0100-00005F000000}"/>
    <hyperlink ref="F706" r:id="rId97" xr:uid="{00000000-0004-0000-0100-000060000000}"/>
    <hyperlink ref="F711" r:id="rId98" xr:uid="{00000000-0004-0000-0100-000061000000}"/>
    <hyperlink ref="F714" r:id="rId99" xr:uid="{00000000-0004-0000-0100-000062000000}"/>
    <hyperlink ref="F731" r:id="rId100" xr:uid="{00000000-0004-0000-0100-000063000000}"/>
    <hyperlink ref="F739" r:id="rId101" xr:uid="{00000000-0004-0000-0100-000064000000}"/>
    <hyperlink ref="F744" r:id="rId102" xr:uid="{00000000-0004-0000-0100-000065000000}"/>
    <hyperlink ref="F749" r:id="rId103" xr:uid="{00000000-0004-0000-0100-000066000000}"/>
    <hyperlink ref="F754" r:id="rId104" xr:uid="{00000000-0004-0000-0100-000067000000}"/>
    <hyperlink ref="F759" r:id="rId105" xr:uid="{00000000-0004-0000-0100-000068000000}"/>
    <hyperlink ref="F767" r:id="rId106" xr:uid="{00000000-0004-0000-0100-000069000000}"/>
    <hyperlink ref="F772" r:id="rId107" xr:uid="{00000000-0004-0000-0100-00006A000000}"/>
    <hyperlink ref="F777" r:id="rId108" xr:uid="{00000000-0004-0000-0100-00006B000000}"/>
    <hyperlink ref="F782" r:id="rId109" xr:uid="{00000000-0004-0000-0100-00006C000000}"/>
    <hyperlink ref="F788" r:id="rId110" xr:uid="{00000000-0004-0000-0100-00006D000000}"/>
    <hyperlink ref="F793" r:id="rId111" xr:uid="{00000000-0004-0000-0100-00006E000000}"/>
    <hyperlink ref="F812" r:id="rId112" xr:uid="{00000000-0004-0000-0100-00006F000000}"/>
    <hyperlink ref="F817" r:id="rId113" xr:uid="{00000000-0004-0000-0100-000070000000}"/>
    <hyperlink ref="F853" r:id="rId114" xr:uid="{00000000-0004-0000-0100-000071000000}"/>
    <hyperlink ref="F858" r:id="rId115" xr:uid="{00000000-0004-0000-0100-000072000000}"/>
    <hyperlink ref="F862" r:id="rId116" xr:uid="{00000000-0004-0000-0100-000073000000}"/>
    <hyperlink ref="F865" r:id="rId117" xr:uid="{00000000-0004-0000-0100-000074000000}"/>
    <hyperlink ref="F873" r:id="rId118" xr:uid="{00000000-0004-0000-0100-000075000000}"/>
    <hyperlink ref="F876" r:id="rId119" xr:uid="{00000000-0004-0000-0100-000076000000}"/>
    <hyperlink ref="F889" r:id="rId120" xr:uid="{00000000-0004-0000-0100-000077000000}"/>
    <hyperlink ref="F906" r:id="rId121" xr:uid="{00000000-0004-0000-0100-000078000000}"/>
    <hyperlink ref="F919" r:id="rId122" xr:uid="{00000000-0004-0000-0100-000079000000}"/>
    <hyperlink ref="F940" r:id="rId123" xr:uid="{00000000-0004-0000-0100-00007A000000}"/>
    <hyperlink ref="F949" r:id="rId124" xr:uid="{00000000-0004-0000-0100-00007B000000}"/>
    <hyperlink ref="F954" r:id="rId125" xr:uid="{00000000-0004-0000-0100-00007C000000}"/>
    <hyperlink ref="F963" r:id="rId126" xr:uid="{00000000-0004-0000-0100-00007D000000}"/>
    <hyperlink ref="F972" r:id="rId127" xr:uid="{00000000-0004-0000-0100-00007E000000}"/>
    <hyperlink ref="F975" r:id="rId128" xr:uid="{00000000-0004-0000-0100-00007F000000}"/>
    <hyperlink ref="F978" r:id="rId129" xr:uid="{00000000-0004-0000-0100-000080000000}"/>
    <hyperlink ref="F982" r:id="rId130" xr:uid="{00000000-0004-0000-0100-000081000000}"/>
    <hyperlink ref="F985" r:id="rId131" xr:uid="{00000000-0004-0000-0100-000082000000}"/>
    <hyperlink ref="F988" r:id="rId132" xr:uid="{00000000-0004-0000-0100-000083000000}"/>
    <hyperlink ref="F997" r:id="rId133" xr:uid="{00000000-0004-0000-0100-000084000000}"/>
    <hyperlink ref="F1004" r:id="rId134" xr:uid="{00000000-0004-0000-0100-000085000000}"/>
    <hyperlink ref="F1019" r:id="rId135" xr:uid="{00000000-0004-0000-0100-000086000000}"/>
    <hyperlink ref="F1022" r:id="rId136" xr:uid="{00000000-0004-0000-0100-000087000000}"/>
    <hyperlink ref="F1032" r:id="rId137" xr:uid="{00000000-0004-0000-0100-000088000000}"/>
    <hyperlink ref="F1038" r:id="rId138" xr:uid="{00000000-0004-0000-0100-000089000000}"/>
    <hyperlink ref="F1045" r:id="rId139" xr:uid="{00000000-0004-0000-0100-00008A000000}"/>
    <hyperlink ref="F1058" r:id="rId140" xr:uid="{00000000-0004-0000-0100-00008B000000}"/>
    <hyperlink ref="F1063" r:id="rId141" xr:uid="{00000000-0004-0000-0100-00008C000000}"/>
    <hyperlink ref="F1065" r:id="rId142" xr:uid="{00000000-0004-0000-0100-00008D000000}"/>
    <hyperlink ref="F1067" r:id="rId143" xr:uid="{00000000-0004-0000-0100-00008E000000}"/>
    <hyperlink ref="F1070" r:id="rId144" xr:uid="{00000000-0004-0000-0100-00008F000000}"/>
    <hyperlink ref="F1075" r:id="rId145" xr:uid="{00000000-0004-0000-0100-000090000000}"/>
    <hyperlink ref="F1080" r:id="rId146" xr:uid="{00000000-0004-0000-0100-000091000000}"/>
    <hyperlink ref="F1089" r:id="rId147" xr:uid="{00000000-0004-0000-0100-000092000000}"/>
    <hyperlink ref="F1098" r:id="rId148" xr:uid="{00000000-0004-0000-0100-000093000000}"/>
    <hyperlink ref="F1120" r:id="rId149" xr:uid="{00000000-0004-0000-0100-000094000000}"/>
    <hyperlink ref="F1123" r:id="rId150" xr:uid="{00000000-0004-0000-0100-000095000000}"/>
    <hyperlink ref="F1136" r:id="rId151" xr:uid="{00000000-0004-0000-0100-000096000000}"/>
    <hyperlink ref="F1153" r:id="rId152" xr:uid="{00000000-0004-0000-0100-000097000000}"/>
    <hyperlink ref="F1158" r:id="rId153" xr:uid="{00000000-0004-0000-0100-000098000000}"/>
    <hyperlink ref="F1160" r:id="rId154" xr:uid="{00000000-0004-0000-0100-000099000000}"/>
    <hyperlink ref="F1162" r:id="rId155" xr:uid="{00000000-0004-0000-0100-00009A000000}"/>
    <hyperlink ref="F1164" r:id="rId156" xr:uid="{00000000-0004-0000-0100-00009B000000}"/>
    <hyperlink ref="F1167" r:id="rId157" xr:uid="{00000000-0004-0000-0100-00009C000000}"/>
    <hyperlink ref="F1189" r:id="rId158" xr:uid="{00000000-0004-0000-0100-00009D000000}"/>
    <hyperlink ref="F1201" r:id="rId159" xr:uid="{00000000-0004-0000-0100-00009E000000}"/>
    <hyperlink ref="F1210" r:id="rId160" xr:uid="{00000000-0004-0000-0100-00009F000000}"/>
    <hyperlink ref="F1213" r:id="rId161" xr:uid="{00000000-0004-0000-0100-0000A0000000}"/>
    <hyperlink ref="F1218" r:id="rId162" xr:uid="{00000000-0004-0000-0100-0000A1000000}"/>
    <hyperlink ref="F1220" r:id="rId163" xr:uid="{00000000-0004-0000-0100-0000A2000000}"/>
    <hyperlink ref="F1222" r:id="rId164" xr:uid="{00000000-0004-0000-0100-0000A3000000}"/>
    <hyperlink ref="F1224" r:id="rId165" xr:uid="{00000000-0004-0000-0100-0000A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6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4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80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1464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ROUND((SUM(BE85:BE240)),  2)</f>
        <v>0</v>
      </c>
      <c r="I33" s="89">
        <v>0.21</v>
      </c>
      <c r="J33" s="88">
        <f>ROUND(((SUM(BE85:BE240))*I33),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ROUND((SUM(BF85:BF240)),  2)</f>
        <v>0</v>
      </c>
      <c r="I34" s="89">
        <v>0.12</v>
      </c>
      <c r="J34" s="88">
        <f>ROUND(((SUM(BF85:BF240))*I34),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ROUND((SUM(BG85:BG240)),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ROUND((SUM(BH85:BH240)),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ROUND((SUM(BI85:BI240)),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2 - zdravotní instalace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J85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118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95" customHeight="1">
      <c r="B61" s="103"/>
      <c r="D61" s="104" t="s">
        <v>121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95" customHeight="1">
      <c r="B62" s="103"/>
      <c r="D62" s="104" t="s">
        <v>122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9" customFormat="1" ht="19.95" customHeight="1">
      <c r="B63" s="103"/>
      <c r="D63" s="104" t="s">
        <v>1465</v>
      </c>
      <c r="E63" s="105"/>
      <c r="F63" s="105"/>
      <c r="G63" s="105"/>
      <c r="H63" s="105"/>
      <c r="I63" s="105"/>
      <c r="J63" s="106">
        <f>J140</f>
        <v>0</v>
      </c>
      <c r="L63" s="103"/>
    </row>
    <row r="64" spans="2:47" s="9" customFormat="1" ht="19.95" customHeight="1">
      <c r="B64" s="103"/>
      <c r="D64" s="104" t="s">
        <v>1466</v>
      </c>
      <c r="E64" s="105"/>
      <c r="F64" s="105"/>
      <c r="G64" s="105"/>
      <c r="H64" s="105"/>
      <c r="I64" s="105"/>
      <c r="J64" s="106">
        <f>J187</f>
        <v>0</v>
      </c>
      <c r="L64" s="103"/>
    </row>
    <row r="65" spans="2:12" s="9" customFormat="1" ht="19.95" customHeight="1">
      <c r="B65" s="103"/>
      <c r="D65" s="104" t="s">
        <v>1467</v>
      </c>
      <c r="E65" s="105"/>
      <c r="F65" s="105"/>
      <c r="G65" s="105"/>
      <c r="H65" s="105"/>
      <c r="I65" s="105"/>
      <c r="J65" s="106">
        <f>J230</f>
        <v>0</v>
      </c>
      <c r="L65" s="103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134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2" t="str">
        <f>E7</f>
        <v>Trebenice_nastavba_materske_skoly</v>
      </c>
      <c r="F75" s="313"/>
      <c r="G75" s="313"/>
      <c r="H75" s="313"/>
      <c r="L75" s="32"/>
    </row>
    <row r="76" spans="2:12" s="1" customFormat="1" ht="12" customHeight="1">
      <c r="B76" s="32"/>
      <c r="C76" s="27" t="s">
        <v>103</v>
      </c>
      <c r="L76" s="32"/>
    </row>
    <row r="77" spans="2:12" s="1" customFormat="1" ht="16.5" customHeight="1">
      <c r="B77" s="32"/>
      <c r="E77" s="275" t="str">
        <f>E9</f>
        <v>2 - zdravotní instalace</v>
      </c>
      <c r="F77" s="314"/>
      <c r="G77" s="314"/>
      <c r="H77" s="314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 xml:space="preserve"> </v>
      </c>
      <c r="I79" s="27" t="s">
        <v>23</v>
      </c>
      <c r="J79" s="49" t="str">
        <f>IF(J12="","",J12)</f>
        <v>29. 9. 2025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 xml:space="preserve"> </v>
      </c>
      <c r="I81" s="27" t="s">
        <v>30</v>
      </c>
      <c r="J81" s="30" t="str">
        <f>E21</f>
        <v xml:space="preserve"> </v>
      </c>
      <c r="L81" s="32"/>
    </row>
    <row r="82" spans="2:65" s="1" customFormat="1" ht="15.15" customHeight="1">
      <c r="B82" s="32"/>
      <c r="C82" s="27" t="s">
        <v>28</v>
      </c>
      <c r="F82" s="25" t="str">
        <f>IF(E18="","",E18)</f>
        <v>Vyplň údaj</v>
      </c>
      <c r="I82" s="27" t="s">
        <v>32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135</v>
      </c>
      <c r="D84" s="109" t="s">
        <v>54</v>
      </c>
      <c r="E84" s="109" t="s">
        <v>50</v>
      </c>
      <c r="F84" s="109" t="s">
        <v>51</v>
      </c>
      <c r="G84" s="109" t="s">
        <v>136</v>
      </c>
      <c r="H84" s="109" t="s">
        <v>137</v>
      </c>
      <c r="I84" s="109" t="s">
        <v>138</v>
      </c>
      <c r="J84" s="109" t="s">
        <v>107</v>
      </c>
      <c r="K84" s="110" t="s">
        <v>139</v>
      </c>
      <c r="L84" s="107"/>
      <c r="M84" s="56" t="s">
        <v>19</v>
      </c>
      <c r="N84" s="57" t="s">
        <v>39</v>
      </c>
      <c r="O84" s="57" t="s">
        <v>140</v>
      </c>
      <c r="P84" s="57" t="s">
        <v>141</v>
      </c>
      <c r="Q84" s="57" t="s">
        <v>142</v>
      </c>
      <c r="R84" s="57" t="s">
        <v>143</v>
      </c>
      <c r="S84" s="57" t="s">
        <v>144</v>
      </c>
      <c r="T84" s="58" t="s">
        <v>145</v>
      </c>
    </row>
    <row r="85" spans="2:65" s="1" customFormat="1" ht="22.8" customHeight="1">
      <c r="B85" s="32"/>
      <c r="C85" s="61" t="s">
        <v>146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0.76504000000000005</v>
      </c>
      <c r="S85" s="50"/>
      <c r="T85" s="113">
        <f>T86</f>
        <v>3.4099999999999998E-2</v>
      </c>
      <c r="AT85" s="17" t="s">
        <v>68</v>
      </c>
      <c r="AU85" s="17" t="s">
        <v>108</v>
      </c>
      <c r="BK85" s="114">
        <f>BK86</f>
        <v>0</v>
      </c>
    </row>
    <row r="86" spans="2:65" s="11" customFormat="1" ht="25.95" customHeight="1">
      <c r="B86" s="115"/>
      <c r="D86" s="116" t="s">
        <v>68</v>
      </c>
      <c r="E86" s="117" t="s">
        <v>612</v>
      </c>
      <c r="F86" s="117" t="s">
        <v>613</v>
      </c>
      <c r="I86" s="118"/>
      <c r="J86" s="119">
        <f>BK86</f>
        <v>0</v>
      </c>
      <c r="L86" s="115"/>
      <c r="M86" s="120"/>
      <c r="P86" s="121">
        <f>P87+P95+P140+P187+P230</f>
        <v>0</v>
      </c>
      <c r="R86" s="121">
        <f>R87+R95+R140+R187+R230</f>
        <v>0.76504000000000005</v>
      </c>
      <c r="T86" s="122">
        <f>T87+T95+T140+T187+T230</f>
        <v>3.4099999999999998E-2</v>
      </c>
      <c r="AR86" s="116" t="s">
        <v>78</v>
      </c>
      <c r="AT86" s="123" t="s">
        <v>68</v>
      </c>
      <c r="AU86" s="123" t="s">
        <v>69</v>
      </c>
      <c r="AY86" s="116" t="s">
        <v>149</v>
      </c>
      <c r="BK86" s="124">
        <f>BK87+BK95+BK140+BK187+BK230</f>
        <v>0</v>
      </c>
    </row>
    <row r="87" spans="2:65" s="11" customFormat="1" ht="22.8" customHeight="1">
      <c r="B87" s="115"/>
      <c r="D87" s="116" t="s">
        <v>68</v>
      </c>
      <c r="E87" s="125" t="s">
        <v>742</v>
      </c>
      <c r="F87" s="125" t="s">
        <v>743</v>
      </c>
      <c r="I87" s="118"/>
      <c r="J87" s="126">
        <f>BK87</f>
        <v>0</v>
      </c>
      <c r="L87" s="115"/>
      <c r="M87" s="120"/>
      <c r="P87" s="121">
        <f>SUM(P88:P94)</f>
        <v>0</v>
      </c>
      <c r="R87" s="121">
        <f>SUM(R88:R94)</f>
        <v>5.3699999999999998E-3</v>
      </c>
      <c r="T87" s="122">
        <f>SUM(T88:T94)</f>
        <v>0</v>
      </c>
      <c r="AR87" s="116" t="s">
        <v>78</v>
      </c>
      <c r="AT87" s="123" t="s">
        <v>68</v>
      </c>
      <c r="AU87" s="123" t="s">
        <v>74</v>
      </c>
      <c r="AY87" s="116" t="s">
        <v>149</v>
      </c>
      <c r="BK87" s="124">
        <f>SUM(BK88:BK94)</f>
        <v>0</v>
      </c>
    </row>
    <row r="88" spans="2:65" s="1" customFormat="1" ht="55.5" customHeight="1">
      <c r="B88" s="32"/>
      <c r="C88" s="127" t="s">
        <v>74</v>
      </c>
      <c r="D88" s="127" t="s">
        <v>151</v>
      </c>
      <c r="E88" s="128" t="s">
        <v>1468</v>
      </c>
      <c r="F88" s="129" t="s">
        <v>1469</v>
      </c>
      <c r="G88" s="130" t="s">
        <v>202</v>
      </c>
      <c r="H88" s="131">
        <v>113</v>
      </c>
      <c r="I88" s="132"/>
      <c r="J88" s="133">
        <f>ROUND(I88*H88,2)</f>
        <v>0</v>
      </c>
      <c r="K88" s="129" t="s">
        <v>155</v>
      </c>
      <c r="L88" s="32"/>
      <c r="M88" s="134" t="s">
        <v>19</v>
      </c>
      <c r="N88" s="135" t="s">
        <v>40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222</v>
      </c>
      <c r="AT88" s="138" t="s">
        <v>151</v>
      </c>
      <c r="AU88" s="138" t="s">
        <v>78</v>
      </c>
      <c r="AY88" s="17" t="s">
        <v>149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74</v>
      </c>
      <c r="BK88" s="139">
        <f>ROUND(I88*H88,2)</f>
        <v>0</v>
      </c>
      <c r="BL88" s="17" t="s">
        <v>222</v>
      </c>
      <c r="BM88" s="138" t="s">
        <v>78</v>
      </c>
    </row>
    <row r="89" spans="2:65" s="1" customFormat="1" ht="10.199999999999999">
      <c r="B89" s="32"/>
      <c r="D89" s="140" t="s">
        <v>157</v>
      </c>
      <c r="F89" s="141" t="s">
        <v>1470</v>
      </c>
      <c r="I89" s="142"/>
      <c r="L89" s="32"/>
      <c r="M89" s="143"/>
      <c r="T89" s="53"/>
      <c r="AT89" s="17" t="s">
        <v>157</v>
      </c>
      <c r="AU89" s="17" t="s">
        <v>78</v>
      </c>
    </row>
    <row r="90" spans="2:65" s="1" customFormat="1" ht="24.15" customHeight="1">
      <c r="B90" s="32"/>
      <c r="C90" s="165" t="s">
        <v>78</v>
      </c>
      <c r="D90" s="165" t="s">
        <v>318</v>
      </c>
      <c r="E90" s="166" t="s">
        <v>1471</v>
      </c>
      <c r="F90" s="167" t="s">
        <v>1472</v>
      </c>
      <c r="G90" s="168" t="s">
        <v>202</v>
      </c>
      <c r="H90" s="169">
        <v>48</v>
      </c>
      <c r="I90" s="170"/>
      <c r="J90" s="171">
        <f>ROUND(I90*H90,2)</f>
        <v>0</v>
      </c>
      <c r="K90" s="167" t="s">
        <v>155</v>
      </c>
      <c r="L90" s="172"/>
      <c r="M90" s="173" t="s">
        <v>19</v>
      </c>
      <c r="N90" s="174" t="s">
        <v>40</v>
      </c>
      <c r="P90" s="136">
        <f>O90*H90</f>
        <v>0</v>
      </c>
      <c r="Q90" s="136">
        <v>4.0000000000000003E-5</v>
      </c>
      <c r="R90" s="136">
        <f>Q90*H90</f>
        <v>1.9200000000000003E-3</v>
      </c>
      <c r="S90" s="136">
        <v>0</v>
      </c>
      <c r="T90" s="137">
        <f>S90*H90</f>
        <v>0</v>
      </c>
      <c r="AR90" s="138" t="s">
        <v>267</v>
      </c>
      <c r="AT90" s="138" t="s">
        <v>318</v>
      </c>
      <c r="AU90" s="138" t="s">
        <v>78</v>
      </c>
      <c r="AY90" s="17" t="s">
        <v>149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222</v>
      </c>
      <c r="BM90" s="138" t="s">
        <v>84</v>
      </c>
    </row>
    <row r="91" spans="2:65" s="1" customFormat="1" ht="24.15" customHeight="1">
      <c r="B91" s="32"/>
      <c r="C91" s="165" t="s">
        <v>81</v>
      </c>
      <c r="D91" s="165" t="s">
        <v>318</v>
      </c>
      <c r="E91" s="166" t="s">
        <v>1473</v>
      </c>
      <c r="F91" s="167" t="s">
        <v>1474</v>
      </c>
      <c r="G91" s="168" t="s">
        <v>202</v>
      </c>
      <c r="H91" s="169">
        <v>45</v>
      </c>
      <c r="I91" s="170"/>
      <c r="J91" s="171">
        <f>ROUND(I91*H91,2)</f>
        <v>0</v>
      </c>
      <c r="K91" s="167" t="s">
        <v>155</v>
      </c>
      <c r="L91" s="172"/>
      <c r="M91" s="173" t="s">
        <v>19</v>
      </c>
      <c r="N91" s="174" t="s">
        <v>40</v>
      </c>
      <c r="P91" s="136">
        <f>O91*H91</f>
        <v>0</v>
      </c>
      <c r="Q91" s="136">
        <v>5.0000000000000002E-5</v>
      </c>
      <c r="R91" s="136">
        <f>Q91*H91</f>
        <v>2.2500000000000003E-3</v>
      </c>
      <c r="S91" s="136">
        <v>0</v>
      </c>
      <c r="T91" s="137">
        <f>S91*H91</f>
        <v>0</v>
      </c>
      <c r="AR91" s="138" t="s">
        <v>267</v>
      </c>
      <c r="AT91" s="138" t="s">
        <v>318</v>
      </c>
      <c r="AU91" s="138" t="s">
        <v>78</v>
      </c>
      <c r="AY91" s="17" t="s">
        <v>149</v>
      </c>
      <c r="BE91" s="139">
        <f>IF(N91="základní",J91,0)</f>
        <v>0</v>
      </c>
      <c r="BF91" s="139">
        <f>IF(N91="snížená",J91,0)</f>
        <v>0</v>
      </c>
      <c r="BG91" s="139">
        <f>IF(N91="zákl. přenesená",J91,0)</f>
        <v>0</v>
      </c>
      <c r="BH91" s="139">
        <f>IF(N91="sníž. přenesená",J91,0)</f>
        <v>0</v>
      </c>
      <c r="BI91" s="139">
        <f>IF(N91="nulová",J91,0)</f>
        <v>0</v>
      </c>
      <c r="BJ91" s="17" t="s">
        <v>74</v>
      </c>
      <c r="BK91" s="139">
        <f>ROUND(I91*H91,2)</f>
        <v>0</v>
      </c>
      <c r="BL91" s="17" t="s">
        <v>222</v>
      </c>
      <c r="BM91" s="138" t="s">
        <v>90</v>
      </c>
    </row>
    <row r="92" spans="2:65" s="1" customFormat="1" ht="24.15" customHeight="1">
      <c r="B92" s="32"/>
      <c r="C92" s="165" t="s">
        <v>84</v>
      </c>
      <c r="D92" s="165" t="s">
        <v>318</v>
      </c>
      <c r="E92" s="166" t="s">
        <v>1475</v>
      </c>
      <c r="F92" s="167" t="s">
        <v>1476</v>
      </c>
      <c r="G92" s="168" t="s">
        <v>202</v>
      </c>
      <c r="H92" s="169">
        <v>20</v>
      </c>
      <c r="I92" s="170"/>
      <c r="J92" s="171">
        <f>ROUND(I92*H92,2)</f>
        <v>0</v>
      </c>
      <c r="K92" s="167" t="s">
        <v>155</v>
      </c>
      <c r="L92" s="172"/>
      <c r="M92" s="173" t="s">
        <v>19</v>
      </c>
      <c r="N92" s="174" t="s">
        <v>40</v>
      </c>
      <c r="P92" s="136">
        <f>O92*H92</f>
        <v>0</v>
      </c>
      <c r="Q92" s="136">
        <v>6.0000000000000002E-5</v>
      </c>
      <c r="R92" s="136">
        <f>Q92*H92</f>
        <v>1.2000000000000001E-3</v>
      </c>
      <c r="S92" s="136">
        <v>0</v>
      </c>
      <c r="T92" s="137">
        <f>S92*H92</f>
        <v>0</v>
      </c>
      <c r="AR92" s="138" t="s">
        <v>267</v>
      </c>
      <c r="AT92" s="138" t="s">
        <v>318</v>
      </c>
      <c r="AU92" s="138" t="s">
        <v>78</v>
      </c>
      <c r="AY92" s="17" t="s">
        <v>149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74</v>
      </c>
      <c r="BK92" s="139">
        <f>ROUND(I92*H92,2)</f>
        <v>0</v>
      </c>
      <c r="BL92" s="17" t="s">
        <v>222</v>
      </c>
      <c r="BM92" s="138" t="s">
        <v>96</v>
      </c>
    </row>
    <row r="93" spans="2:65" s="1" customFormat="1" ht="44.25" customHeight="1">
      <c r="B93" s="32"/>
      <c r="C93" s="127" t="s">
        <v>87</v>
      </c>
      <c r="D93" s="127" t="s">
        <v>151</v>
      </c>
      <c r="E93" s="128" t="s">
        <v>1477</v>
      </c>
      <c r="F93" s="129" t="s">
        <v>1478</v>
      </c>
      <c r="G93" s="130" t="s">
        <v>631</v>
      </c>
      <c r="H93" s="175"/>
      <c r="I93" s="132"/>
      <c r="J93" s="133">
        <f>ROUND(I93*H93,2)</f>
        <v>0</v>
      </c>
      <c r="K93" s="129" t="s">
        <v>155</v>
      </c>
      <c r="L93" s="32"/>
      <c r="M93" s="134" t="s">
        <v>19</v>
      </c>
      <c r="N93" s="135" t="s">
        <v>40</v>
      </c>
      <c r="P93" s="136">
        <f>O93*H93</f>
        <v>0</v>
      </c>
      <c r="Q93" s="136">
        <v>0</v>
      </c>
      <c r="R93" s="136">
        <f>Q93*H93</f>
        <v>0</v>
      </c>
      <c r="S93" s="136">
        <v>0</v>
      </c>
      <c r="T93" s="137">
        <f>S93*H93</f>
        <v>0</v>
      </c>
      <c r="AR93" s="138" t="s">
        <v>222</v>
      </c>
      <c r="AT93" s="138" t="s">
        <v>151</v>
      </c>
      <c r="AU93" s="138" t="s">
        <v>78</v>
      </c>
      <c r="AY93" s="17" t="s">
        <v>149</v>
      </c>
      <c r="BE93" s="139">
        <f>IF(N93="základní",J93,0)</f>
        <v>0</v>
      </c>
      <c r="BF93" s="139">
        <f>IF(N93="snížená",J93,0)</f>
        <v>0</v>
      </c>
      <c r="BG93" s="139">
        <f>IF(N93="zákl. přenesená",J93,0)</f>
        <v>0</v>
      </c>
      <c r="BH93" s="139">
        <f>IF(N93="sníž. přenesená",J93,0)</f>
        <v>0</v>
      </c>
      <c r="BI93" s="139">
        <f>IF(N93="nulová",J93,0)</f>
        <v>0</v>
      </c>
      <c r="BJ93" s="17" t="s">
        <v>74</v>
      </c>
      <c r="BK93" s="139">
        <f>ROUND(I93*H93,2)</f>
        <v>0</v>
      </c>
      <c r="BL93" s="17" t="s">
        <v>222</v>
      </c>
      <c r="BM93" s="138" t="s">
        <v>1479</v>
      </c>
    </row>
    <row r="94" spans="2:65" s="1" customFormat="1" ht="10.199999999999999">
      <c r="B94" s="32"/>
      <c r="D94" s="140" t="s">
        <v>157</v>
      </c>
      <c r="F94" s="141" t="s">
        <v>1480</v>
      </c>
      <c r="I94" s="142"/>
      <c r="L94" s="32"/>
      <c r="M94" s="143"/>
      <c r="T94" s="53"/>
      <c r="AT94" s="17" t="s">
        <v>157</v>
      </c>
      <c r="AU94" s="17" t="s">
        <v>78</v>
      </c>
    </row>
    <row r="95" spans="2:65" s="11" customFormat="1" ht="22.8" customHeight="1">
      <c r="B95" s="115"/>
      <c r="D95" s="116" t="s">
        <v>68</v>
      </c>
      <c r="E95" s="125" t="s">
        <v>840</v>
      </c>
      <c r="F95" s="125" t="s">
        <v>841</v>
      </c>
      <c r="I95" s="118"/>
      <c r="J95" s="126">
        <f>BK95</f>
        <v>0</v>
      </c>
      <c r="L95" s="115"/>
      <c r="M95" s="120"/>
      <c r="P95" s="121">
        <f>SUM(P96:P139)</f>
        <v>0</v>
      </c>
      <c r="R95" s="121">
        <f>SUM(R96:R139)</f>
        <v>8.5220000000000004E-2</v>
      </c>
      <c r="T95" s="122">
        <f>SUM(T96:T139)</f>
        <v>3.4099999999999998E-2</v>
      </c>
      <c r="AR95" s="116" t="s">
        <v>78</v>
      </c>
      <c r="AT95" s="123" t="s">
        <v>68</v>
      </c>
      <c r="AU95" s="123" t="s">
        <v>74</v>
      </c>
      <c r="AY95" s="116" t="s">
        <v>149</v>
      </c>
      <c r="BK95" s="124">
        <f>SUM(BK96:BK139)</f>
        <v>0</v>
      </c>
    </row>
    <row r="96" spans="2:65" s="1" customFormat="1" ht="24.15" customHeight="1">
      <c r="B96" s="32"/>
      <c r="C96" s="127" t="s">
        <v>90</v>
      </c>
      <c r="D96" s="127" t="s">
        <v>151</v>
      </c>
      <c r="E96" s="128" t="s">
        <v>1481</v>
      </c>
      <c r="F96" s="129" t="s">
        <v>1482</v>
      </c>
      <c r="G96" s="130" t="s">
        <v>196</v>
      </c>
      <c r="H96" s="131">
        <v>1</v>
      </c>
      <c r="I96" s="132"/>
      <c r="J96" s="133">
        <f>ROUND(I96*H96,2)</f>
        <v>0</v>
      </c>
      <c r="K96" s="129" t="s">
        <v>155</v>
      </c>
      <c r="L96" s="32"/>
      <c r="M96" s="134" t="s">
        <v>19</v>
      </c>
      <c r="N96" s="135" t="s">
        <v>40</v>
      </c>
      <c r="P96" s="136">
        <f>O96*H96</f>
        <v>0</v>
      </c>
      <c r="Q96" s="136">
        <v>3.5200000000000001E-3</v>
      </c>
      <c r="R96" s="136">
        <f>Q96*H96</f>
        <v>3.5200000000000001E-3</v>
      </c>
      <c r="S96" s="136">
        <v>0</v>
      </c>
      <c r="T96" s="137">
        <f>S96*H96</f>
        <v>0</v>
      </c>
      <c r="AR96" s="138" t="s">
        <v>222</v>
      </c>
      <c r="AT96" s="138" t="s">
        <v>151</v>
      </c>
      <c r="AU96" s="138" t="s">
        <v>78</v>
      </c>
      <c r="AY96" s="17" t="s">
        <v>149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74</v>
      </c>
      <c r="BK96" s="139">
        <f>ROUND(I96*H96,2)</f>
        <v>0</v>
      </c>
      <c r="BL96" s="17" t="s">
        <v>222</v>
      </c>
      <c r="BM96" s="138" t="s">
        <v>8</v>
      </c>
    </row>
    <row r="97" spans="2:65" s="1" customFormat="1" ht="10.199999999999999">
      <c r="B97" s="32"/>
      <c r="D97" s="140" t="s">
        <v>157</v>
      </c>
      <c r="F97" s="141" t="s">
        <v>1483</v>
      </c>
      <c r="I97" s="142"/>
      <c r="L97" s="32"/>
      <c r="M97" s="143"/>
      <c r="T97" s="53"/>
      <c r="AT97" s="17" t="s">
        <v>157</v>
      </c>
      <c r="AU97" s="17" t="s">
        <v>78</v>
      </c>
    </row>
    <row r="98" spans="2:65" s="1" customFormat="1" ht="24.15" customHeight="1">
      <c r="B98" s="32"/>
      <c r="C98" s="127" t="s">
        <v>93</v>
      </c>
      <c r="D98" s="127" t="s">
        <v>151</v>
      </c>
      <c r="E98" s="128" t="s">
        <v>1484</v>
      </c>
      <c r="F98" s="129" t="s">
        <v>1485</v>
      </c>
      <c r="G98" s="130" t="s">
        <v>196</v>
      </c>
      <c r="H98" s="131">
        <v>3</v>
      </c>
      <c r="I98" s="132"/>
      <c r="J98" s="133">
        <f>ROUND(I98*H98,2)</f>
        <v>0</v>
      </c>
      <c r="K98" s="129" t="s">
        <v>155</v>
      </c>
      <c r="L98" s="32"/>
      <c r="M98" s="134" t="s">
        <v>19</v>
      </c>
      <c r="N98" s="135" t="s">
        <v>40</v>
      </c>
      <c r="P98" s="136">
        <f>O98*H98</f>
        <v>0</v>
      </c>
      <c r="Q98" s="136">
        <v>1E-3</v>
      </c>
      <c r="R98" s="136">
        <f>Q98*H98</f>
        <v>3.0000000000000001E-3</v>
      </c>
      <c r="S98" s="136">
        <v>0</v>
      </c>
      <c r="T98" s="137">
        <f>S98*H98</f>
        <v>0</v>
      </c>
      <c r="AR98" s="138" t="s">
        <v>222</v>
      </c>
      <c r="AT98" s="138" t="s">
        <v>151</v>
      </c>
      <c r="AU98" s="138" t="s">
        <v>78</v>
      </c>
      <c r="AY98" s="17" t="s">
        <v>149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74</v>
      </c>
      <c r="BK98" s="139">
        <f>ROUND(I98*H98,2)</f>
        <v>0</v>
      </c>
      <c r="BL98" s="17" t="s">
        <v>222</v>
      </c>
      <c r="BM98" s="138" t="s">
        <v>216</v>
      </c>
    </row>
    <row r="99" spans="2:65" s="1" customFormat="1" ht="10.199999999999999">
      <c r="B99" s="32"/>
      <c r="D99" s="140" t="s">
        <v>157</v>
      </c>
      <c r="F99" s="141" t="s">
        <v>1486</v>
      </c>
      <c r="I99" s="142"/>
      <c r="L99" s="32"/>
      <c r="M99" s="143"/>
      <c r="T99" s="53"/>
      <c r="AT99" s="17" t="s">
        <v>157</v>
      </c>
      <c r="AU99" s="17" t="s">
        <v>78</v>
      </c>
    </row>
    <row r="100" spans="2:65" s="1" customFormat="1" ht="24.15" customHeight="1">
      <c r="B100" s="32"/>
      <c r="C100" s="127" t="s">
        <v>96</v>
      </c>
      <c r="D100" s="127" t="s">
        <v>151</v>
      </c>
      <c r="E100" s="128" t="s">
        <v>1487</v>
      </c>
      <c r="F100" s="129" t="s">
        <v>1488</v>
      </c>
      <c r="G100" s="130" t="s">
        <v>202</v>
      </c>
      <c r="H100" s="131">
        <v>35</v>
      </c>
      <c r="I100" s="132"/>
      <c r="J100" s="133">
        <f>ROUND(I100*H100,2)</f>
        <v>0</v>
      </c>
      <c r="K100" s="129" t="s">
        <v>155</v>
      </c>
      <c r="L100" s="32"/>
      <c r="M100" s="134" t="s">
        <v>19</v>
      </c>
      <c r="N100" s="135" t="s">
        <v>40</v>
      </c>
      <c r="P100" s="136">
        <f>O100*H100</f>
        <v>0</v>
      </c>
      <c r="Q100" s="136">
        <v>1.2999999999999999E-3</v>
      </c>
      <c r="R100" s="136">
        <f>Q100*H100</f>
        <v>4.5499999999999999E-2</v>
      </c>
      <c r="S100" s="136">
        <v>0</v>
      </c>
      <c r="T100" s="137">
        <f>S100*H100</f>
        <v>0</v>
      </c>
      <c r="AR100" s="138" t="s">
        <v>222</v>
      </c>
      <c r="AT100" s="138" t="s">
        <v>151</v>
      </c>
      <c r="AU100" s="138" t="s">
        <v>78</v>
      </c>
      <c r="AY100" s="17" t="s">
        <v>149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74</v>
      </c>
      <c r="BK100" s="139">
        <f>ROUND(I100*H100,2)</f>
        <v>0</v>
      </c>
      <c r="BL100" s="17" t="s">
        <v>222</v>
      </c>
      <c r="BM100" s="138" t="s">
        <v>222</v>
      </c>
    </row>
    <row r="101" spans="2:65" s="1" customFormat="1" ht="10.199999999999999">
      <c r="B101" s="32"/>
      <c r="D101" s="140" t="s">
        <v>157</v>
      </c>
      <c r="F101" s="141" t="s">
        <v>1489</v>
      </c>
      <c r="I101" s="142"/>
      <c r="L101" s="32"/>
      <c r="M101" s="143"/>
      <c r="T101" s="53"/>
      <c r="AT101" s="17" t="s">
        <v>157</v>
      </c>
      <c r="AU101" s="17" t="s">
        <v>78</v>
      </c>
    </row>
    <row r="102" spans="2:65" s="1" customFormat="1" ht="21.75" customHeight="1">
      <c r="B102" s="32"/>
      <c r="C102" s="127" t="s">
        <v>199</v>
      </c>
      <c r="D102" s="127" t="s">
        <v>151</v>
      </c>
      <c r="E102" s="128" t="s">
        <v>1490</v>
      </c>
      <c r="F102" s="129" t="s">
        <v>1491</v>
      </c>
      <c r="G102" s="130" t="s">
        <v>202</v>
      </c>
      <c r="H102" s="131">
        <v>3</v>
      </c>
      <c r="I102" s="132"/>
      <c r="J102" s="133">
        <f>ROUND(I102*H102,2)</f>
        <v>0</v>
      </c>
      <c r="K102" s="129" t="s">
        <v>155</v>
      </c>
      <c r="L102" s="32"/>
      <c r="M102" s="134" t="s">
        <v>19</v>
      </c>
      <c r="N102" s="135" t="s">
        <v>40</v>
      </c>
      <c r="P102" s="136">
        <f>O102*H102</f>
        <v>0</v>
      </c>
      <c r="Q102" s="136">
        <v>4.2999999999999999E-4</v>
      </c>
      <c r="R102" s="136">
        <f>Q102*H102</f>
        <v>1.2899999999999999E-3</v>
      </c>
      <c r="S102" s="136">
        <v>0</v>
      </c>
      <c r="T102" s="137">
        <f>S102*H102</f>
        <v>0</v>
      </c>
      <c r="AR102" s="138" t="s">
        <v>222</v>
      </c>
      <c r="AT102" s="138" t="s">
        <v>151</v>
      </c>
      <c r="AU102" s="138" t="s">
        <v>78</v>
      </c>
      <c r="AY102" s="17" t="s">
        <v>149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74</v>
      </c>
      <c r="BK102" s="139">
        <f>ROUND(I102*H102,2)</f>
        <v>0</v>
      </c>
      <c r="BL102" s="17" t="s">
        <v>222</v>
      </c>
      <c r="BM102" s="138" t="s">
        <v>228</v>
      </c>
    </row>
    <row r="103" spans="2:65" s="1" customFormat="1" ht="10.199999999999999">
      <c r="B103" s="32"/>
      <c r="D103" s="140" t="s">
        <v>157</v>
      </c>
      <c r="F103" s="141" t="s">
        <v>1492</v>
      </c>
      <c r="I103" s="142"/>
      <c r="L103" s="32"/>
      <c r="M103" s="143"/>
      <c r="T103" s="53"/>
      <c r="AT103" s="17" t="s">
        <v>157</v>
      </c>
      <c r="AU103" s="17" t="s">
        <v>78</v>
      </c>
    </row>
    <row r="104" spans="2:65" s="13" customFormat="1" ht="10.199999999999999">
      <c r="B104" s="151"/>
      <c r="D104" s="145" t="s">
        <v>159</v>
      </c>
      <c r="E104" s="152" t="s">
        <v>19</v>
      </c>
      <c r="F104" s="153" t="s">
        <v>1493</v>
      </c>
      <c r="H104" s="154">
        <v>3</v>
      </c>
      <c r="I104" s="155"/>
      <c r="L104" s="151"/>
      <c r="M104" s="156"/>
      <c r="T104" s="157"/>
      <c r="AT104" s="152" t="s">
        <v>159</v>
      </c>
      <c r="AU104" s="152" t="s">
        <v>78</v>
      </c>
      <c r="AV104" s="13" t="s">
        <v>78</v>
      </c>
      <c r="AW104" s="13" t="s">
        <v>31</v>
      </c>
      <c r="AX104" s="13" t="s">
        <v>69</v>
      </c>
      <c r="AY104" s="152" t="s">
        <v>149</v>
      </c>
    </row>
    <row r="105" spans="2:65" s="14" customFormat="1" ht="10.199999999999999">
      <c r="B105" s="158"/>
      <c r="D105" s="145" t="s">
        <v>159</v>
      </c>
      <c r="E105" s="159" t="s">
        <v>19</v>
      </c>
      <c r="F105" s="160" t="s">
        <v>162</v>
      </c>
      <c r="H105" s="161">
        <v>3</v>
      </c>
      <c r="I105" s="162"/>
      <c r="L105" s="158"/>
      <c r="M105" s="163"/>
      <c r="T105" s="164"/>
      <c r="AT105" s="159" t="s">
        <v>159</v>
      </c>
      <c r="AU105" s="159" t="s">
        <v>78</v>
      </c>
      <c r="AV105" s="14" t="s">
        <v>84</v>
      </c>
      <c r="AW105" s="14" t="s">
        <v>31</v>
      </c>
      <c r="AX105" s="14" t="s">
        <v>74</v>
      </c>
      <c r="AY105" s="159" t="s">
        <v>149</v>
      </c>
    </row>
    <row r="106" spans="2:65" s="1" customFormat="1" ht="21.75" customHeight="1">
      <c r="B106" s="32"/>
      <c r="C106" s="127" t="s">
        <v>203</v>
      </c>
      <c r="D106" s="127" t="s">
        <v>151</v>
      </c>
      <c r="E106" s="128" t="s">
        <v>1494</v>
      </c>
      <c r="F106" s="129" t="s">
        <v>1495</v>
      </c>
      <c r="G106" s="130" t="s">
        <v>202</v>
      </c>
      <c r="H106" s="131">
        <v>15</v>
      </c>
      <c r="I106" s="132"/>
      <c r="J106" s="133">
        <f>ROUND(I106*H106,2)</f>
        <v>0</v>
      </c>
      <c r="K106" s="129" t="s">
        <v>155</v>
      </c>
      <c r="L106" s="32"/>
      <c r="M106" s="134" t="s">
        <v>19</v>
      </c>
      <c r="N106" s="135" t="s">
        <v>40</v>
      </c>
      <c r="P106" s="136">
        <f>O106*H106</f>
        <v>0</v>
      </c>
      <c r="Q106" s="136">
        <v>5.0000000000000001E-4</v>
      </c>
      <c r="R106" s="136">
        <f>Q106*H106</f>
        <v>7.4999999999999997E-3</v>
      </c>
      <c r="S106" s="136">
        <v>0</v>
      </c>
      <c r="T106" s="137">
        <f>S106*H106</f>
        <v>0</v>
      </c>
      <c r="AR106" s="138" t="s">
        <v>222</v>
      </c>
      <c r="AT106" s="138" t="s">
        <v>151</v>
      </c>
      <c r="AU106" s="138" t="s">
        <v>78</v>
      </c>
      <c r="AY106" s="17" t="s">
        <v>149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74</v>
      </c>
      <c r="BK106" s="139">
        <f>ROUND(I106*H106,2)</f>
        <v>0</v>
      </c>
      <c r="BL106" s="17" t="s">
        <v>222</v>
      </c>
      <c r="BM106" s="138" t="s">
        <v>234</v>
      </c>
    </row>
    <row r="107" spans="2:65" s="1" customFormat="1" ht="10.199999999999999">
      <c r="B107" s="32"/>
      <c r="D107" s="140" t="s">
        <v>157</v>
      </c>
      <c r="F107" s="141" t="s">
        <v>1496</v>
      </c>
      <c r="I107" s="142"/>
      <c r="L107" s="32"/>
      <c r="M107" s="143"/>
      <c r="T107" s="53"/>
      <c r="AT107" s="17" t="s">
        <v>157</v>
      </c>
      <c r="AU107" s="17" t="s">
        <v>78</v>
      </c>
    </row>
    <row r="108" spans="2:65" s="1" customFormat="1" ht="21.75" customHeight="1">
      <c r="B108" s="32"/>
      <c r="C108" s="127" t="s">
        <v>213</v>
      </c>
      <c r="D108" s="127" t="s">
        <v>151</v>
      </c>
      <c r="E108" s="128" t="s">
        <v>1497</v>
      </c>
      <c r="F108" s="129" t="s">
        <v>1498</v>
      </c>
      <c r="G108" s="130" t="s">
        <v>202</v>
      </c>
      <c r="H108" s="131">
        <v>3</v>
      </c>
      <c r="I108" s="132"/>
      <c r="J108" s="133">
        <f>ROUND(I108*H108,2)</f>
        <v>0</v>
      </c>
      <c r="K108" s="129" t="s">
        <v>155</v>
      </c>
      <c r="L108" s="32"/>
      <c r="M108" s="134" t="s">
        <v>19</v>
      </c>
      <c r="N108" s="135" t="s">
        <v>40</v>
      </c>
      <c r="P108" s="136">
        <f>O108*H108</f>
        <v>0</v>
      </c>
      <c r="Q108" s="136">
        <v>7.6000000000000004E-4</v>
      </c>
      <c r="R108" s="136">
        <f>Q108*H108</f>
        <v>2.2799999999999999E-3</v>
      </c>
      <c r="S108" s="136">
        <v>0</v>
      </c>
      <c r="T108" s="137">
        <f>S108*H108</f>
        <v>0</v>
      </c>
      <c r="AR108" s="138" t="s">
        <v>222</v>
      </c>
      <c r="AT108" s="138" t="s">
        <v>151</v>
      </c>
      <c r="AU108" s="138" t="s">
        <v>78</v>
      </c>
      <c r="AY108" s="17" t="s">
        <v>149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74</v>
      </c>
      <c r="BK108" s="139">
        <f>ROUND(I108*H108,2)</f>
        <v>0</v>
      </c>
      <c r="BL108" s="17" t="s">
        <v>222</v>
      </c>
      <c r="BM108" s="138" t="s">
        <v>240</v>
      </c>
    </row>
    <row r="109" spans="2:65" s="1" customFormat="1" ht="10.199999999999999">
      <c r="B109" s="32"/>
      <c r="D109" s="140" t="s">
        <v>157</v>
      </c>
      <c r="F109" s="141" t="s">
        <v>1499</v>
      </c>
      <c r="I109" s="142"/>
      <c r="L109" s="32"/>
      <c r="M109" s="143"/>
      <c r="T109" s="53"/>
      <c r="AT109" s="17" t="s">
        <v>157</v>
      </c>
      <c r="AU109" s="17" t="s">
        <v>78</v>
      </c>
    </row>
    <row r="110" spans="2:65" s="1" customFormat="1" ht="21.75" customHeight="1">
      <c r="B110" s="32"/>
      <c r="C110" s="127" t="s">
        <v>8</v>
      </c>
      <c r="D110" s="127" t="s">
        <v>151</v>
      </c>
      <c r="E110" s="128" t="s">
        <v>1500</v>
      </c>
      <c r="F110" s="129" t="s">
        <v>1501</v>
      </c>
      <c r="G110" s="130" t="s">
        <v>202</v>
      </c>
      <c r="H110" s="131">
        <v>10</v>
      </c>
      <c r="I110" s="132"/>
      <c r="J110" s="133">
        <f>ROUND(I110*H110,2)</f>
        <v>0</v>
      </c>
      <c r="K110" s="129" t="s">
        <v>155</v>
      </c>
      <c r="L110" s="32"/>
      <c r="M110" s="134" t="s">
        <v>19</v>
      </c>
      <c r="N110" s="135" t="s">
        <v>40</v>
      </c>
      <c r="P110" s="136">
        <f>O110*H110</f>
        <v>0</v>
      </c>
      <c r="Q110" s="136">
        <v>1.2199999999999999E-3</v>
      </c>
      <c r="R110" s="136">
        <f>Q110*H110</f>
        <v>1.2199999999999999E-2</v>
      </c>
      <c r="S110" s="136">
        <v>0</v>
      </c>
      <c r="T110" s="137">
        <f>S110*H110</f>
        <v>0</v>
      </c>
      <c r="AR110" s="138" t="s">
        <v>222</v>
      </c>
      <c r="AT110" s="138" t="s">
        <v>151</v>
      </c>
      <c r="AU110" s="138" t="s">
        <v>78</v>
      </c>
      <c r="AY110" s="17" t="s">
        <v>149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74</v>
      </c>
      <c r="BK110" s="139">
        <f>ROUND(I110*H110,2)</f>
        <v>0</v>
      </c>
      <c r="BL110" s="17" t="s">
        <v>222</v>
      </c>
      <c r="BM110" s="138" t="s">
        <v>245</v>
      </c>
    </row>
    <row r="111" spans="2:65" s="1" customFormat="1" ht="10.199999999999999">
      <c r="B111" s="32"/>
      <c r="D111" s="140" t="s">
        <v>157</v>
      </c>
      <c r="F111" s="141" t="s">
        <v>1502</v>
      </c>
      <c r="I111" s="142"/>
      <c r="L111" s="32"/>
      <c r="M111" s="143"/>
      <c r="T111" s="53"/>
      <c r="AT111" s="17" t="s">
        <v>157</v>
      </c>
      <c r="AU111" s="17" t="s">
        <v>78</v>
      </c>
    </row>
    <row r="112" spans="2:65" s="1" customFormat="1" ht="24.15" customHeight="1">
      <c r="B112" s="32"/>
      <c r="C112" s="127" t="s">
        <v>225</v>
      </c>
      <c r="D112" s="127" t="s">
        <v>151</v>
      </c>
      <c r="E112" s="128" t="s">
        <v>1503</v>
      </c>
      <c r="F112" s="129" t="s">
        <v>1504</v>
      </c>
      <c r="G112" s="130" t="s">
        <v>196</v>
      </c>
      <c r="H112" s="131">
        <v>13</v>
      </c>
      <c r="I112" s="132"/>
      <c r="J112" s="133">
        <f>ROUND(I112*H112,2)</f>
        <v>0</v>
      </c>
      <c r="K112" s="129" t="s">
        <v>155</v>
      </c>
      <c r="L112" s="32"/>
      <c r="M112" s="134" t="s">
        <v>19</v>
      </c>
      <c r="N112" s="135" t="s">
        <v>40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222</v>
      </c>
      <c r="AT112" s="138" t="s">
        <v>151</v>
      </c>
      <c r="AU112" s="138" t="s">
        <v>78</v>
      </c>
      <c r="AY112" s="17" t="s">
        <v>149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74</v>
      </c>
      <c r="BK112" s="139">
        <f>ROUND(I112*H112,2)</f>
        <v>0</v>
      </c>
      <c r="BL112" s="17" t="s">
        <v>222</v>
      </c>
      <c r="BM112" s="138" t="s">
        <v>250</v>
      </c>
    </row>
    <row r="113" spans="2:65" s="1" customFormat="1" ht="10.199999999999999">
      <c r="B113" s="32"/>
      <c r="D113" s="140" t="s">
        <v>157</v>
      </c>
      <c r="F113" s="141" t="s">
        <v>1505</v>
      </c>
      <c r="I113" s="142"/>
      <c r="L113" s="32"/>
      <c r="M113" s="143"/>
      <c r="T113" s="53"/>
      <c r="AT113" s="17" t="s">
        <v>157</v>
      </c>
      <c r="AU113" s="17" t="s">
        <v>78</v>
      </c>
    </row>
    <row r="114" spans="2:65" s="13" customFormat="1" ht="10.199999999999999">
      <c r="B114" s="151"/>
      <c r="D114" s="145" t="s">
        <v>159</v>
      </c>
      <c r="E114" s="152" t="s">
        <v>19</v>
      </c>
      <c r="F114" s="153" t="s">
        <v>1506</v>
      </c>
      <c r="H114" s="154">
        <v>13</v>
      </c>
      <c r="I114" s="155"/>
      <c r="L114" s="151"/>
      <c r="M114" s="156"/>
      <c r="T114" s="157"/>
      <c r="AT114" s="152" t="s">
        <v>159</v>
      </c>
      <c r="AU114" s="152" t="s">
        <v>78</v>
      </c>
      <c r="AV114" s="13" t="s">
        <v>78</v>
      </c>
      <c r="AW114" s="13" t="s">
        <v>31</v>
      </c>
      <c r="AX114" s="13" t="s">
        <v>69</v>
      </c>
      <c r="AY114" s="152" t="s">
        <v>149</v>
      </c>
    </row>
    <row r="115" spans="2:65" s="14" customFormat="1" ht="10.199999999999999">
      <c r="B115" s="158"/>
      <c r="D115" s="145" t="s">
        <v>159</v>
      </c>
      <c r="E115" s="159" t="s">
        <v>19</v>
      </c>
      <c r="F115" s="160" t="s">
        <v>162</v>
      </c>
      <c r="H115" s="161">
        <v>13</v>
      </c>
      <c r="I115" s="162"/>
      <c r="L115" s="158"/>
      <c r="M115" s="163"/>
      <c r="T115" s="164"/>
      <c r="AT115" s="159" t="s">
        <v>159</v>
      </c>
      <c r="AU115" s="159" t="s">
        <v>78</v>
      </c>
      <c r="AV115" s="14" t="s">
        <v>84</v>
      </c>
      <c r="AW115" s="14" t="s">
        <v>31</v>
      </c>
      <c r="AX115" s="14" t="s">
        <v>74</v>
      </c>
      <c r="AY115" s="159" t="s">
        <v>149</v>
      </c>
    </row>
    <row r="116" spans="2:65" s="1" customFormat="1" ht="24.15" customHeight="1">
      <c r="B116" s="32"/>
      <c r="C116" s="127" t="s">
        <v>216</v>
      </c>
      <c r="D116" s="127" t="s">
        <v>151</v>
      </c>
      <c r="E116" s="128" t="s">
        <v>1507</v>
      </c>
      <c r="F116" s="129" t="s">
        <v>1508</v>
      </c>
      <c r="G116" s="130" t="s">
        <v>196</v>
      </c>
      <c r="H116" s="131">
        <v>3</v>
      </c>
      <c r="I116" s="132"/>
      <c r="J116" s="133">
        <f>ROUND(I116*H116,2)</f>
        <v>0</v>
      </c>
      <c r="K116" s="129" t="s">
        <v>155</v>
      </c>
      <c r="L116" s="32"/>
      <c r="M116" s="134" t="s">
        <v>19</v>
      </c>
      <c r="N116" s="135" t="s">
        <v>40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222</v>
      </c>
      <c r="AT116" s="138" t="s">
        <v>151</v>
      </c>
      <c r="AU116" s="138" t="s">
        <v>78</v>
      </c>
      <c r="AY116" s="17" t="s">
        <v>149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74</v>
      </c>
      <c r="BK116" s="139">
        <f>ROUND(I116*H116,2)</f>
        <v>0</v>
      </c>
      <c r="BL116" s="17" t="s">
        <v>222</v>
      </c>
      <c r="BM116" s="138" t="s">
        <v>257</v>
      </c>
    </row>
    <row r="117" spans="2:65" s="1" customFormat="1" ht="10.199999999999999">
      <c r="B117" s="32"/>
      <c r="D117" s="140" t="s">
        <v>157</v>
      </c>
      <c r="F117" s="141" t="s">
        <v>1509</v>
      </c>
      <c r="I117" s="142"/>
      <c r="L117" s="32"/>
      <c r="M117" s="143"/>
      <c r="T117" s="53"/>
      <c r="AT117" s="17" t="s">
        <v>157</v>
      </c>
      <c r="AU117" s="17" t="s">
        <v>78</v>
      </c>
    </row>
    <row r="118" spans="2:65" s="13" customFormat="1" ht="10.199999999999999">
      <c r="B118" s="151"/>
      <c r="D118" s="145" t="s">
        <v>159</v>
      </c>
      <c r="E118" s="152" t="s">
        <v>19</v>
      </c>
      <c r="F118" s="153" t="s">
        <v>1510</v>
      </c>
      <c r="H118" s="154">
        <v>3</v>
      </c>
      <c r="I118" s="155"/>
      <c r="L118" s="151"/>
      <c r="M118" s="156"/>
      <c r="T118" s="157"/>
      <c r="AT118" s="152" t="s">
        <v>159</v>
      </c>
      <c r="AU118" s="152" t="s">
        <v>78</v>
      </c>
      <c r="AV118" s="13" t="s">
        <v>78</v>
      </c>
      <c r="AW118" s="13" t="s">
        <v>31</v>
      </c>
      <c r="AX118" s="13" t="s">
        <v>69</v>
      </c>
      <c r="AY118" s="152" t="s">
        <v>149</v>
      </c>
    </row>
    <row r="119" spans="2:65" s="14" customFormat="1" ht="10.199999999999999">
      <c r="B119" s="158"/>
      <c r="D119" s="145" t="s">
        <v>159</v>
      </c>
      <c r="E119" s="159" t="s">
        <v>19</v>
      </c>
      <c r="F119" s="160" t="s">
        <v>162</v>
      </c>
      <c r="H119" s="161">
        <v>3</v>
      </c>
      <c r="I119" s="162"/>
      <c r="L119" s="158"/>
      <c r="M119" s="163"/>
      <c r="T119" s="164"/>
      <c r="AT119" s="159" t="s">
        <v>159</v>
      </c>
      <c r="AU119" s="159" t="s">
        <v>78</v>
      </c>
      <c r="AV119" s="14" t="s">
        <v>84</v>
      </c>
      <c r="AW119" s="14" t="s">
        <v>31</v>
      </c>
      <c r="AX119" s="14" t="s">
        <v>74</v>
      </c>
      <c r="AY119" s="159" t="s">
        <v>149</v>
      </c>
    </row>
    <row r="120" spans="2:65" s="1" customFormat="1" ht="24.15" customHeight="1">
      <c r="B120" s="32"/>
      <c r="C120" s="127" t="s">
        <v>237</v>
      </c>
      <c r="D120" s="127" t="s">
        <v>151</v>
      </c>
      <c r="E120" s="128" t="s">
        <v>1511</v>
      </c>
      <c r="F120" s="129" t="s">
        <v>1512</v>
      </c>
      <c r="G120" s="130" t="s">
        <v>196</v>
      </c>
      <c r="H120" s="131">
        <v>7</v>
      </c>
      <c r="I120" s="132"/>
      <c r="J120" s="133">
        <f>ROUND(I120*H120,2)</f>
        <v>0</v>
      </c>
      <c r="K120" s="129" t="s">
        <v>155</v>
      </c>
      <c r="L120" s="32"/>
      <c r="M120" s="134" t="s">
        <v>19</v>
      </c>
      <c r="N120" s="135" t="s">
        <v>40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222</v>
      </c>
      <c r="AT120" s="138" t="s">
        <v>151</v>
      </c>
      <c r="AU120" s="138" t="s">
        <v>78</v>
      </c>
      <c r="AY120" s="17" t="s">
        <v>149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74</v>
      </c>
      <c r="BK120" s="139">
        <f>ROUND(I120*H120,2)</f>
        <v>0</v>
      </c>
      <c r="BL120" s="17" t="s">
        <v>222</v>
      </c>
      <c r="BM120" s="138" t="s">
        <v>262</v>
      </c>
    </row>
    <row r="121" spans="2:65" s="1" customFormat="1" ht="10.199999999999999">
      <c r="B121" s="32"/>
      <c r="D121" s="140" t="s">
        <v>157</v>
      </c>
      <c r="F121" s="141" t="s">
        <v>1513</v>
      </c>
      <c r="I121" s="142"/>
      <c r="L121" s="32"/>
      <c r="M121" s="143"/>
      <c r="T121" s="53"/>
      <c r="AT121" s="17" t="s">
        <v>157</v>
      </c>
      <c r="AU121" s="17" t="s">
        <v>78</v>
      </c>
    </row>
    <row r="122" spans="2:65" s="13" customFormat="1" ht="10.199999999999999">
      <c r="B122" s="151"/>
      <c r="D122" s="145" t="s">
        <v>159</v>
      </c>
      <c r="E122" s="152" t="s">
        <v>19</v>
      </c>
      <c r="F122" s="153" t="s">
        <v>1514</v>
      </c>
      <c r="H122" s="154">
        <v>7</v>
      </c>
      <c r="I122" s="155"/>
      <c r="L122" s="151"/>
      <c r="M122" s="156"/>
      <c r="T122" s="157"/>
      <c r="AT122" s="152" t="s">
        <v>159</v>
      </c>
      <c r="AU122" s="152" t="s">
        <v>78</v>
      </c>
      <c r="AV122" s="13" t="s">
        <v>78</v>
      </c>
      <c r="AW122" s="13" t="s">
        <v>31</v>
      </c>
      <c r="AX122" s="13" t="s">
        <v>69</v>
      </c>
      <c r="AY122" s="152" t="s">
        <v>149</v>
      </c>
    </row>
    <row r="123" spans="2:65" s="14" customFormat="1" ht="10.199999999999999">
      <c r="B123" s="158"/>
      <c r="D123" s="145" t="s">
        <v>159</v>
      </c>
      <c r="E123" s="159" t="s">
        <v>19</v>
      </c>
      <c r="F123" s="160" t="s">
        <v>162</v>
      </c>
      <c r="H123" s="161">
        <v>7</v>
      </c>
      <c r="I123" s="162"/>
      <c r="L123" s="158"/>
      <c r="M123" s="163"/>
      <c r="T123" s="164"/>
      <c r="AT123" s="159" t="s">
        <v>159</v>
      </c>
      <c r="AU123" s="159" t="s">
        <v>78</v>
      </c>
      <c r="AV123" s="14" t="s">
        <v>84</v>
      </c>
      <c r="AW123" s="14" t="s">
        <v>31</v>
      </c>
      <c r="AX123" s="14" t="s">
        <v>74</v>
      </c>
      <c r="AY123" s="159" t="s">
        <v>149</v>
      </c>
    </row>
    <row r="124" spans="2:65" s="1" customFormat="1" ht="24.15" customHeight="1">
      <c r="B124" s="32"/>
      <c r="C124" s="127" t="s">
        <v>222</v>
      </c>
      <c r="D124" s="127" t="s">
        <v>151</v>
      </c>
      <c r="E124" s="128" t="s">
        <v>1515</v>
      </c>
      <c r="F124" s="129" t="s">
        <v>1516</v>
      </c>
      <c r="G124" s="130" t="s">
        <v>196</v>
      </c>
      <c r="H124" s="131">
        <v>2</v>
      </c>
      <c r="I124" s="132"/>
      <c r="J124" s="133">
        <f>ROUND(I124*H124,2)</f>
        <v>0</v>
      </c>
      <c r="K124" s="129" t="s">
        <v>155</v>
      </c>
      <c r="L124" s="32"/>
      <c r="M124" s="134" t="s">
        <v>19</v>
      </c>
      <c r="N124" s="135" t="s">
        <v>40</v>
      </c>
      <c r="P124" s="136">
        <f>O124*H124</f>
        <v>0</v>
      </c>
      <c r="Q124" s="136">
        <v>0</v>
      </c>
      <c r="R124" s="136">
        <f>Q124*H124</f>
        <v>0</v>
      </c>
      <c r="S124" s="136">
        <v>1.7049999999999999E-2</v>
      </c>
      <c r="T124" s="137">
        <f>S124*H124</f>
        <v>3.4099999999999998E-2</v>
      </c>
      <c r="AR124" s="138" t="s">
        <v>222</v>
      </c>
      <c r="AT124" s="138" t="s">
        <v>151</v>
      </c>
      <c r="AU124" s="138" t="s">
        <v>78</v>
      </c>
      <c r="AY124" s="17" t="s">
        <v>149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74</v>
      </c>
      <c r="BK124" s="139">
        <f>ROUND(I124*H124,2)</f>
        <v>0</v>
      </c>
      <c r="BL124" s="17" t="s">
        <v>222</v>
      </c>
      <c r="BM124" s="138" t="s">
        <v>267</v>
      </c>
    </row>
    <row r="125" spans="2:65" s="1" customFormat="1" ht="10.199999999999999">
      <c r="B125" s="32"/>
      <c r="D125" s="140" t="s">
        <v>157</v>
      </c>
      <c r="F125" s="141" t="s">
        <v>1517</v>
      </c>
      <c r="I125" s="142"/>
      <c r="L125" s="32"/>
      <c r="M125" s="143"/>
      <c r="T125" s="53"/>
      <c r="AT125" s="17" t="s">
        <v>157</v>
      </c>
      <c r="AU125" s="17" t="s">
        <v>78</v>
      </c>
    </row>
    <row r="126" spans="2:65" s="1" customFormat="1" ht="24.15" customHeight="1">
      <c r="B126" s="32"/>
      <c r="C126" s="127" t="s">
        <v>247</v>
      </c>
      <c r="D126" s="127" t="s">
        <v>151</v>
      </c>
      <c r="E126" s="128" t="s">
        <v>1518</v>
      </c>
      <c r="F126" s="129" t="s">
        <v>1519</v>
      </c>
      <c r="G126" s="130" t="s">
        <v>196</v>
      </c>
      <c r="H126" s="131">
        <v>1</v>
      </c>
      <c r="I126" s="132"/>
      <c r="J126" s="133">
        <f>ROUND(I126*H126,2)</f>
        <v>0</v>
      </c>
      <c r="K126" s="129" t="s">
        <v>155</v>
      </c>
      <c r="L126" s="32"/>
      <c r="M126" s="134" t="s">
        <v>19</v>
      </c>
      <c r="N126" s="135" t="s">
        <v>40</v>
      </c>
      <c r="P126" s="136">
        <f>O126*H126</f>
        <v>0</v>
      </c>
      <c r="Q126" s="136">
        <v>3.9399999999999999E-3</v>
      </c>
      <c r="R126" s="136">
        <f>Q126*H126</f>
        <v>3.9399999999999999E-3</v>
      </c>
      <c r="S126" s="136">
        <v>0</v>
      </c>
      <c r="T126" s="137">
        <f>S126*H126</f>
        <v>0</v>
      </c>
      <c r="AR126" s="138" t="s">
        <v>222</v>
      </c>
      <c r="AT126" s="138" t="s">
        <v>151</v>
      </c>
      <c r="AU126" s="138" t="s">
        <v>78</v>
      </c>
      <c r="AY126" s="17" t="s">
        <v>149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74</v>
      </c>
      <c r="BK126" s="139">
        <f>ROUND(I126*H126,2)</f>
        <v>0</v>
      </c>
      <c r="BL126" s="17" t="s">
        <v>222</v>
      </c>
      <c r="BM126" s="138" t="s">
        <v>271</v>
      </c>
    </row>
    <row r="127" spans="2:65" s="1" customFormat="1" ht="10.199999999999999">
      <c r="B127" s="32"/>
      <c r="D127" s="140" t="s">
        <v>157</v>
      </c>
      <c r="F127" s="141" t="s">
        <v>1520</v>
      </c>
      <c r="I127" s="142"/>
      <c r="L127" s="32"/>
      <c r="M127" s="143"/>
      <c r="T127" s="53"/>
      <c r="AT127" s="17" t="s">
        <v>157</v>
      </c>
      <c r="AU127" s="17" t="s">
        <v>78</v>
      </c>
    </row>
    <row r="128" spans="2:65" s="1" customFormat="1" ht="24.15" customHeight="1">
      <c r="B128" s="32"/>
      <c r="C128" s="127" t="s">
        <v>228</v>
      </c>
      <c r="D128" s="127" t="s">
        <v>151</v>
      </c>
      <c r="E128" s="128" t="s">
        <v>1521</v>
      </c>
      <c r="F128" s="129" t="s">
        <v>1522</v>
      </c>
      <c r="G128" s="130" t="s">
        <v>196</v>
      </c>
      <c r="H128" s="131">
        <v>1</v>
      </c>
      <c r="I128" s="132"/>
      <c r="J128" s="133">
        <f>ROUND(I128*H128,2)</f>
        <v>0</v>
      </c>
      <c r="K128" s="129" t="s">
        <v>155</v>
      </c>
      <c r="L128" s="32"/>
      <c r="M128" s="134" t="s">
        <v>19</v>
      </c>
      <c r="N128" s="135" t="s">
        <v>40</v>
      </c>
      <c r="P128" s="136">
        <f>O128*H128</f>
        <v>0</v>
      </c>
      <c r="Q128" s="136">
        <v>3.4000000000000002E-4</v>
      </c>
      <c r="R128" s="136">
        <f>Q128*H128</f>
        <v>3.4000000000000002E-4</v>
      </c>
      <c r="S128" s="136">
        <v>0</v>
      </c>
      <c r="T128" s="137">
        <f>S128*H128</f>
        <v>0</v>
      </c>
      <c r="AR128" s="138" t="s">
        <v>222</v>
      </c>
      <c r="AT128" s="138" t="s">
        <v>151</v>
      </c>
      <c r="AU128" s="138" t="s">
        <v>78</v>
      </c>
      <c r="AY128" s="17" t="s">
        <v>149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74</v>
      </c>
      <c r="BK128" s="139">
        <f>ROUND(I128*H128,2)</f>
        <v>0</v>
      </c>
      <c r="BL128" s="17" t="s">
        <v>222</v>
      </c>
      <c r="BM128" s="138" t="s">
        <v>280</v>
      </c>
    </row>
    <row r="129" spans="2:65" s="1" customFormat="1" ht="10.199999999999999">
      <c r="B129" s="32"/>
      <c r="D129" s="140" t="s">
        <v>157</v>
      </c>
      <c r="F129" s="141" t="s">
        <v>1523</v>
      </c>
      <c r="I129" s="142"/>
      <c r="L129" s="32"/>
      <c r="M129" s="143"/>
      <c r="T129" s="53"/>
      <c r="AT129" s="17" t="s">
        <v>157</v>
      </c>
      <c r="AU129" s="17" t="s">
        <v>78</v>
      </c>
    </row>
    <row r="130" spans="2:65" s="1" customFormat="1" ht="24.15" customHeight="1">
      <c r="B130" s="32"/>
      <c r="C130" s="127" t="s">
        <v>259</v>
      </c>
      <c r="D130" s="127" t="s">
        <v>151</v>
      </c>
      <c r="E130" s="128" t="s">
        <v>1521</v>
      </c>
      <c r="F130" s="129" t="s">
        <v>1522</v>
      </c>
      <c r="G130" s="130" t="s">
        <v>196</v>
      </c>
      <c r="H130" s="131">
        <v>1</v>
      </c>
      <c r="I130" s="132"/>
      <c r="J130" s="133">
        <f>ROUND(I130*H130,2)</f>
        <v>0</v>
      </c>
      <c r="K130" s="129" t="s">
        <v>155</v>
      </c>
      <c r="L130" s="32"/>
      <c r="M130" s="134" t="s">
        <v>19</v>
      </c>
      <c r="N130" s="135" t="s">
        <v>40</v>
      </c>
      <c r="P130" s="136">
        <f>O130*H130</f>
        <v>0</v>
      </c>
      <c r="Q130" s="136">
        <v>3.4000000000000002E-4</v>
      </c>
      <c r="R130" s="136">
        <f>Q130*H130</f>
        <v>3.4000000000000002E-4</v>
      </c>
      <c r="S130" s="136">
        <v>0</v>
      </c>
      <c r="T130" s="137">
        <f>S130*H130</f>
        <v>0</v>
      </c>
      <c r="AR130" s="138" t="s">
        <v>222</v>
      </c>
      <c r="AT130" s="138" t="s">
        <v>151</v>
      </c>
      <c r="AU130" s="138" t="s">
        <v>78</v>
      </c>
      <c r="AY130" s="17" t="s">
        <v>149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74</v>
      </c>
      <c r="BK130" s="139">
        <f>ROUND(I130*H130,2)</f>
        <v>0</v>
      </c>
      <c r="BL130" s="17" t="s">
        <v>222</v>
      </c>
      <c r="BM130" s="138" t="s">
        <v>292</v>
      </c>
    </row>
    <row r="131" spans="2:65" s="1" customFormat="1" ht="10.199999999999999">
      <c r="B131" s="32"/>
      <c r="D131" s="140" t="s">
        <v>157</v>
      </c>
      <c r="F131" s="141" t="s">
        <v>1523</v>
      </c>
      <c r="I131" s="142"/>
      <c r="L131" s="32"/>
      <c r="M131" s="143"/>
      <c r="T131" s="53"/>
      <c r="AT131" s="17" t="s">
        <v>157</v>
      </c>
      <c r="AU131" s="17" t="s">
        <v>78</v>
      </c>
    </row>
    <row r="132" spans="2:65" s="1" customFormat="1" ht="37.799999999999997" customHeight="1">
      <c r="B132" s="32"/>
      <c r="C132" s="127" t="s">
        <v>234</v>
      </c>
      <c r="D132" s="127" t="s">
        <v>151</v>
      </c>
      <c r="E132" s="128" t="s">
        <v>1524</v>
      </c>
      <c r="F132" s="129" t="s">
        <v>1525</v>
      </c>
      <c r="G132" s="130" t="s">
        <v>196</v>
      </c>
      <c r="H132" s="131">
        <v>2</v>
      </c>
      <c r="I132" s="132"/>
      <c r="J132" s="133">
        <f>ROUND(I132*H132,2)</f>
        <v>0</v>
      </c>
      <c r="K132" s="129" t="s">
        <v>155</v>
      </c>
      <c r="L132" s="32"/>
      <c r="M132" s="134" t="s">
        <v>19</v>
      </c>
      <c r="N132" s="135" t="s">
        <v>40</v>
      </c>
      <c r="P132" s="136">
        <f>O132*H132</f>
        <v>0</v>
      </c>
      <c r="Q132" s="136">
        <v>2.2200000000000002E-3</v>
      </c>
      <c r="R132" s="136">
        <f>Q132*H132</f>
        <v>4.4400000000000004E-3</v>
      </c>
      <c r="S132" s="136">
        <v>0</v>
      </c>
      <c r="T132" s="137">
        <f>S132*H132</f>
        <v>0</v>
      </c>
      <c r="AR132" s="138" t="s">
        <v>222</v>
      </c>
      <c r="AT132" s="138" t="s">
        <v>151</v>
      </c>
      <c r="AU132" s="138" t="s">
        <v>78</v>
      </c>
      <c r="AY132" s="17" t="s">
        <v>149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74</v>
      </c>
      <c r="BK132" s="139">
        <f>ROUND(I132*H132,2)</f>
        <v>0</v>
      </c>
      <c r="BL132" s="17" t="s">
        <v>222</v>
      </c>
      <c r="BM132" s="138" t="s">
        <v>298</v>
      </c>
    </row>
    <row r="133" spans="2:65" s="1" customFormat="1" ht="10.199999999999999">
      <c r="B133" s="32"/>
      <c r="D133" s="140" t="s">
        <v>157</v>
      </c>
      <c r="F133" s="141" t="s">
        <v>1526</v>
      </c>
      <c r="I133" s="142"/>
      <c r="L133" s="32"/>
      <c r="M133" s="143"/>
      <c r="T133" s="53"/>
      <c r="AT133" s="17" t="s">
        <v>157</v>
      </c>
      <c r="AU133" s="17" t="s">
        <v>78</v>
      </c>
    </row>
    <row r="134" spans="2:65" s="1" customFormat="1" ht="16.5" customHeight="1">
      <c r="B134" s="32"/>
      <c r="C134" s="127" t="s">
        <v>7</v>
      </c>
      <c r="D134" s="127" t="s">
        <v>151</v>
      </c>
      <c r="E134" s="128" t="s">
        <v>1527</v>
      </c>
      <c r="F134" s="129" t="s">
        <v>1528</v>
      </c>
      <c r="G134" s="130" t="s">
        <v>196</v>
      </c>
      <c r="H134" s="131">
        <v>3</v>
      </c>
      <c r="I134" s="132"/>
      <c r="J134" s="133">
        <f>ROUND(I134*H134,2)</f>
        <v>0</v>
      </c>
      <c r="K134" s="129" t="s">
        <v>155</v>
      </c>
      <c r="L134" s="32"/>
      <c r="M134" s="134" t="s">
        <v>19</v>
      </c>
      <c r="N134" s="135" t="s">
        <v>40</v>
      </c>
      <c r="P134" s="136">
        <f>O134*H134</f>
        <v>0</v>
      </c>
      <c r="Q134" s="136">
        <v>2.9E-4</v>
      </c>
      <c r="R134" s="136">
        <f>Q134*H134</f>
        <v>8.7000000000000001E-4</v>
      </c>
      <c r="S134" s="136">
        <v>0</v>
      </c>
      <c r="T134" s="137">
        <f>S134*H134</f>
        <v>0</v>
      </c>
      <c r="AR134" s="138" t="s">
        <v>222</v>
      </c>
      <c r="AT134" s="138" t="s">
        <v>151</v>
      </c>
      <c r="AU134" s="138" t="s">
        <v>78</v>
      </c>
      <c r="AY134" s="17" t="s">
        <v>149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74</v>
      </c>
      <c r="BK134" s="139">
        <f>ROUND(I134*H134,2)</f>
        <v>0</v>
      </c>
      <c r="BL134" s="17" t="s">
        <v>222</v>
      </c>
      <c r="BM134" s="138" t="s">
        <v>305</v>
      </c>
    </row>
    <row r="135" spans="2:65" s="1" customFormat="1" ht="10.199999999999999">
      <c r="B135" s="32"/>
      <c r="D135" s="140" t="s">
        <v>157</v>
      </c>
      <c r="F135" s="141" t="s">
        <v>1529</v>
      </c>
      <c r="I135" s="142"/>
      <c r="L135" s="32"/>
      <c r="M135" s="143"/>
      <c r="T135" s="53"/>
      <c r="AT135" s="17" t="s">
        <v>157</v>
      </c>
      <c r="AU135" s="17" t="s">
        <v>78</v>
      </c>
    </row>
    <row r="136" spans="2:65" s="1" customFormat="1" ht="24.15" customHeight="1">
      <c r="B136" s="32"/>
      <c r="C136" s="127" t="s">
        <v>240</v>
      </c>
      <c r="D136" s="127" t="s">
        <v>151</v>
      </c>
      <c r="E136" s="128" t="s">
        <v>1530</v>
      </c>
      <c r="F136" s="129" t="s">
        <v>1531</v>
      </c>
      <c r="G136" s="130" t="s">
        <v>202</v>
      </c>
      <c r="H136" s="131">
        <v>53</v>
      </c>
      <c r="I136" s="132"/>
      <c r="J136" s="133">
        <f>ROUND(I136*H136,2)</f>
        <v>0</v>
      </c>
      <c r="K136" s="129" t="s">
        <v>155</v>
      </c>
      <c r="L136" s="32"/>
      <c r="M136" s="134" t="s">
        <v>19</v>
      </c>
      <c r="N136" s="135" t="s">
        <v>40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222</v>
      </c>
      <c r="AT136" s="138" t="s">
        <v>151</v>
      </c>
      <c r="AU136" s="138" t="s">
        <v>78</v>
      </c>
      <c r="AY136" s="17" t="s">
        <v>149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74</v>
      </c>
      <c r="BK136" s="139">
        <f>ROUND(I136*H136,2)</f>
        <v>0</v>
      </c>
      <c r="BL136" s="17" t="s">
        <v>222</v>
      </c>
      <c r="BM136" s="138" t="s">
        <v>321</v>
      </c>
    </row>
    <row r="137" spans="2:65" s="1" customFormat="1" ht="10.199999999999999">
      <c r="B137" s="32"/>
      <c r="D137" s="140" t="s">
        <v>157</v>
      </c>
      <c r="F137" s="141" t="s">
        <v>1532</v>
      </c>
      <c r="I137" s="142"/>
      <c r="L137" s="32"/>
      <c r="M137" s="143"/>
      <c r="T137" s="53"/>
      <c r="AT137" s="17" t="s">
        <v>157</v>
      </c>
      <c r="AU137" s="17" t="s">
        <v>78</v>
      </c>
    </row>
    <row r="138" spans="2:65" s="1" customFormat="1" ht="44.25" customHeight="1">
      <c r="B138" s="32"/>
      <c r="C138" s="127" t="s">
        <v>289</v>
      </c>
      <c r="D138" s="127" t="s">
        <v>151</v>
      </c>
      <c r="E138" s="128" t="s">
        <v>1533</v>
      </c>
      <c r="F138" s="129" t="s">
        <v>1534</v>
      </c>
      <c r="G138" s="130" t="s">
        <v>631</v>
      </c>
      <c r="H138" s="175"/>
      <c r="I138" s="132"/>
      <c r="J138" s="133">
        <f>ROUND(I138*H138,2)</f>
        <v>0</v>
      </c>
      <c r="K138" s="129" t="s">
        <v>155</v>
      </c>
      <c r="L138" s="32"/>
      <c r="M138" s="134" t="s">
        <v>19</v>
      </c>
      <c r="N138" s="135" t="s">
        <v>40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222</v>
      </c>
      <c r="AT138" s="138" t="s">
        <v>151</v>
      </c>
      <c r="AU138" s="138" t="s">
        <v>78</v>
      </c>
      <c r="AY138" s="17" t="s">
        <v>149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74</v>
      </c>
      <c r="BK138" s="139">
        <f>ROUND(I138*H138,2)</f>
        <v>0</v>
      </c>
      <c r="BL138" s="17" t="s">
        <v>222</v>
      </c>
      <c r="BM138" s="138" t="s">
        <v>1535</v>
      </c>
    </row>
    <row r="139" spans="2:65" s="1" customFormat="1" ht="10.199999999999999">
      <c r="B139" s="32"/>
      <c r="D139" s="140" t="s">
        <v>157</v>
      </c>
      <c r="F139" s="141" t="s">
        <v>1536</v>
      </c>
      <c r="I139" s="142"/>
      <c r="L139" s="32"/>
      <c r="M139" s="143"/>
      <c r="T139" s="53"/>
      <c r="AT139" s="17" t="s">
        <v>157</v>
      </c>
      <c r="AU139" s="17" t="s">
        <v>78</v>
      </c>
    </row>
    <row r="140" spans="2:65" s="11" customFormat="1" ht="22.8" customHeight="1">
      <c r="B140" s="115"/>
      <c r="D140" s="116" t="s">
        <v>68</v>
      </c>
      <c r="E140" s="125" t="s">
        <v>1537</v>
      </c>
      <c r="F140" s="125" t="s">
        <v>1538</v>
      </c>
      <c r="I140" s="118"/>
      <c r="J140" s="126">
        <f>BK140</f>
        <v>0</v>
      </c>
      <c r="L140" s="115"/>
      <c r="M140" s="120"/>
      <c r="P140" s="121">
        <f>SUM(P141:P186)</f>
        <v>0</v>
      </c>
      <c r="R140" s="121">
        <f>SUM(R141:R186)</f>
        <v>0.18736</v>
      </c>
      <c r="T140" s="122">
        <f>SUM(T141:T186)</f>
        <v>0</v>
      </c>
      <c r="AR140" s="116" t="s">
        <v>78</v>
      </c>
      <c r="AT140" s="123" t="s">
        <v>68</v>
      </c>
      <c r="AU140" s="123" t="s">
        <v>74</v>
      </c>
      <c r="AY140" s="116" t="s">
        <v>149</v>
      </c>
      <c r="BK140" s="124">
        <f>SUM(BK141:BK186)</f>
        <v>0</v>
      </c>
    </row>
    <row r="141" spans="2:65" s="1" customFormat="1" ht="37.799999999999997" customHeight="1">
      <c r="B141" s="32"/>
      <c r="C141" s="127" t="s">
        <v>245</v>
      </c>
      <c r="D141" s="127" t="s">
        <v>151</v>
      </c>
      <c r="E141" s="128" t="s">
        <v>1539</v>
      </c>
      <c r="F141" s="129" t="s">
        <v>1540</v>
      </c>
      <c r="G141" s="130" t="s">
        <v>196</v>
      </c>
      <c r="H141" s="131">
        <v>2</v>
      </c>
      <c r="I141" s="132"/>
      <c r="J141" s="133">
        <f>ROUND(I141*H141,2)</f>
        <v>0</v>
      </c>
      <c r="K141" s="129" t="s">
        <v>155</v>
      </c>
      <c r="L141" s="32"/>
      <c r="M141" s="134" t="s">
        <v>19</v>
      </c>
      <c r="N141" s="135" t="s">
        <v>40</v>
      </c>
      <c r="P141" s="136">
        <f>O141*H141</f>
        <v>0</v>
      </c>
      <c r="Q141" s="136">
        <v>6.2E-4</v>
      </c>
      <c r="R141" s="136">
        <f>Q141*H141</f>
        <v>1.24E-3</v>
      </c>
      <c r="S141" s="136">
        <v>0</v>
      </c>
      <c r="T141" s="137">
        <f>S141*H141</f>
        <v>0</v>
      </c>
      <c r="AR141" s="138" t="s">
        <v>222</v>
      </c>
      <c r="AT141" s="138" t="s">
        <v>151</v>
      </c>
      <c r="AU141" s="138" t="s">
        <v>78</v>
      </c>
      <c r="AY141" s="17" t="s">
        <v>149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74</v>
      </c>
      <c r="BK141" s="139">
        <f>ROUND(I141*H141,2)</f>
        <v>0</v>
      </c>
      <c r="BL141" s="17" t="s">
        <v>222</v>
      </c>
      <c r="BM141" s="138" t="s">
        <v>332</v>
      </c>
    </row>
    <row r="142" spans="2:65" s="1" customFormat="1" ht="10.199999999999999">
      <c r="B142" s="32"/>
      <c r="D142" s="140" t="s">
        <v>157</v>
      </c>
      <c r="F142" s="141" t="s">
        <v>1541</v>
      </c>
      <c r="I142" s="142"/>
      <c r="L142" s="32"/>
      <c r="M142" s="143"/>
      <c r="T142" s="53"/>
      <c r="AT142" s="17" t="s">
        <v>157</v>
      </c>
      <c r="AU142" s="17" t="s">
        <v>78</v>
      </c>
    </row>
    <row r="143" spans="2:65" s="1" customFormat="1" ht="33" customHeight="1">
      <c r="B143" s="32"/>
      <c r="C143" s="127" t="s">
        <v>302</v>
      </c>
      <c r="D143" s="127" t="s">
        <v>151</v>
      </c>
      <c r="E143" s="128" t="s">
        <v>1542</v>
      </c>
      <c r="F143" s="129" t="s">
        <v>1543</v>
      </c>
      <c r="G143" s="130" t="s">
        <v>202</v>
      </c>
      <c r="H143" s="131">
        <v>48</v>
      </c>
      <c r="I143" s="132"/>
      <c r="J143" s="133">
        <f>ROUND(I143*H143,2)</f>
        <v>0</v>
      </c>
      <c r="K143" s="129" t="s">
        <v>155</v>
      </c>
      <c r="L143" s="32"/>
      <c r="M143" s="134" t="s">
        <v>19</v>
      </c>
      <c r="N143" s="135" t="s">
        <v>40</v>
      </c>
      <c r="P143" s="136">
        <f>O143*H143</f>
        <v>0</v>
      </c>
      <c r="Q143" s="136">
        <v>8.0000000000000004E-4</v>
      </c>
      <c r="R143" s="136">
        <f>Q143*H143</f>
        <v>3.8400000000000004E-2</v>
      </c>
      <c r="S143" s="136">
        <v>0</v>
      </c>
      <c r="T143" s="137">
        <f>S143*H143</f>
        <v>0</v>
      </c>
      <c r="AR143" s="138" t="s">
        <v>222</v>
      </c>
      <c r="AT143" s="138" t="s">
        <v>151</v>
      </c>
      <c r="AU143" s="138" t="s">
        <v>78</v>
      </c>
      <c r="AY143" s="17" t="s">
        <v>149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74</v>
      </c>
      <c r="BK143" s="139">
        <f>ROUND(I143*H143,2)</f>
        <v>0</v>
      </c>
      <c r="BL143" s="17" t="s">
        <v>222</v>
      </c>
      <c r="BM143" s="138" t="s">
        <v>337</v>
      </c>
    </row>
    <row r="144" spans="2:65" s="1" customFormat="1" ht="10.199999999999999">
      <c r="B144" s="32"/>
      <c r="D144" s="140" t="s">
        <v>157</v>
      </c>
      <c r="F144" s="141" t="s">
        <v>1544</v>
      </c>
      <c r="I144" s="142"/>
      <c r="L144" s="32"/>
      <c r="M144" s="143"/>
      <c r="T144" s="53"/>
      <c r="AT144" s="17" t="s">
        <v>157</v>
      </c>
      <c r="AU144" s="17" t="s">
        <v>78</v>
      </c>
    </row>
    <row r="145" spans="2:65" s="1" customFormat="1" ht="33" customHeight="1">
      <c r="B145" s="32"/>
      <c r="C145" s="127" t="s">
        <v>250</v>
      </c>
      <c r="D145" s="127" t="s">
        <v>151</v>
      </c>
      <c r="E145" s="128" t="s">
        <v>1545</v>
      </c>
      <c r="F145" s="129" t="s">
        <v>1546</v>
      </c>
      <c r="G145" s="130" t="s">
        <v>202</v>
      </c>
      <c r="H145" s="131">
        <v>45</v>
      </c>
      <c r="I145" s="132"/>
      <c r="J145" s="133">
        <f>ROUND(I145*H145,2)</f>
        <v>0</v>
      </c>
      <c r="K145" s="129" t="s">
        <v>155</v>
      </c>
      <c r="L145" s="32"/>
      <c r="M145" s="134" t="s">
        <v>19</v>
      </c>
      <c r="N145" s="135" t="s">
        <v>40</v>
      </c>
      <c r="P145" s="136">
        <f>O145*H145</f>
        <v>0</v>
      </c>
      <c r="Q145" s="136">
        <v>1.2600000000000001E-3</v>
      </c>
      <c r="R145" s="136">
        <f>Q145*H145</f>
        <v>5.67E-2</v>
      </c>
      <c r="S145" s="136">
        <v>0</v>
      </c>
      <c r="T145" s="137">
        <f>S145*H145</f>
        <v>0</v>
      </c>
      <c r="AR145" s="138" t="s">
        <v>222</v>
      </c>
      <c r="AT145" s="138" t="s">
        <v>151</v>
      </c>
      <c r="AU145" s="138" t="s">
        <v>78</v>
      </c>
      <c r="AY145" s="17" t="s">
        <v>149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74</v>
      </c>
      <c r="BK145" s="139">
        <f>ROUND(I145*H145,2)</f>
        <v>0</v>
      </c>
      <c r="BL145" s="17" t="s">
        <v>222</v>
      </c>
      <c r="BM145" s="138" t="s">
        <v>350</v>
      </c>
    </row>
    <row r="146" spans="2:65" s="1" customFormat="1" ht="10.199999999999999">
      <c r="B146" s="32"/>
      <c r="D146" s="140" t="s">
        <v>157</v>
      </c>
      <c r="F146" s="141" t="s">
        <v>1547</v>
      </c>
      <c r="I146" s="142"/>
      <c r="L146" s="32"/>
      <c r="M146" s="143"/>
      <c r="T146" s="53"/>
      <c r="AT146" s="17" t="s">
        <v>157</v>
      </c>
      <c r="AU146" s="17" t="s">
        <v>78</v>
      </c>
    </row>
    <row r="147" spans="2:65" s="1" customFormat="1" ht="33" customHeight="1">
      <c r="B147" s="32"/>
      <c r="C147" s="127" t="s">
        <v>324</v>
      </c>
      <c r="D147" s="127" t="s">
        <v>151</v>
      </c>
      <c r="E147" s="128" t="s">
        <v>1548</v>
      </c>
      <c r="F147" s="129" t="s">
        <v>1549</v>
      </c>
      <c r="G147" s="130" t="s">
        <v>202</v>
      </c>
      <c r="H147" s="131">
        <v>20</v>
      </c>
      <c r="I147" s="132"/>
      <c r="J147" s="133">
        <f>ROUND(I147*H147,2)</f>
        <v>0</v>
      </c>
      <c r="K147" s="129" t="s">
        <v>155</v>
      </c>
      <c r="L147" s="32"/>
      <c r="M147" s="134" t="s">
        <v>19</v>
      </c>
      <c r="N147" s="135" t="s">
        <v>40</v>
      </c>
      <c r="P147" s="136">
        <f>O147*H147</f>
        <v>0</v>
      </c>
      <c r="Q147" s="136">
        <v>1.3799999999999999E-3</v>
      </c>
      <c r="R147" s="136">
        <f>Q147*H147</f>
        <v>2.76E-2</v>
      </c>
      <c r="S147" s="136">
        <v>0</v>
      </c>
      <c r="T147" s="137">
        <f>S147*H147</f>
        <v>0</v>
      </c>
      <c r="AR147" s="138" t="s">
        <v>222</v>
      </c>
      <c r="AT147" s="138" t="s">
        <v>151</v>
      </c>
      <c r="AU147" s="138" t="s">
        <v>78</v>
      </c>
      <c r="AY147" s="17" t="s">
        <v>149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74</v>
      </c>
      <c r="BK147" s="139">
        <f>ROUND(I147*H147,2)</f>
        <v>0</v>
      </c>
      <c r="BL147" s="17" t="s">
        <v>222</v>
      </c>
      <c r="BM147" s="138" t="s">
        <v>355</v>
      </c>
    </row>
    <row r="148" spans="2:65" s="1" customFormat="1" ht="10.199999999999999">
      <c r="B148" s="32"/>
      <c r="D148" s="140" t="s">
        <v>157</v>
      </c>
      <c r="F148" s="141" t="s">
        <v>1550</v>
      </c>
      <c r="I148" s="142"/>
      <c r="L148" s="32"/>
      <c r="M148" s="143"/>
      <c r="T148" s="53"/>
      <c r="AT148" s="17" t="s">
        <v>157</v>
      </c>
      <c r="AU148" s="17" t="s">
        <v>78</v>
      </c>
    </row>
    <row r="149" spans="2:65" s="1" customFormat="1" ht="24.15" customHeight="1">
      <c r="B149" s="32"/>
      <c r="C149" s="127" t="s">
        <v>257</v>
      </c>
      <c r="D149" s="127" t="s">
        <v>151</v>
      </c>
      <c r="E149" s="128" t="s">
        <v>1551</v>
      </c>
      <c r="F149" s="129" t="s">
        <v>1552</v>
      </c>
      <c r="G149" s="130" t="s">
        <v>196</v>
      </c>
      <c r="H149" s="131">
        <v>31</v>
      </c>
      <c r="I149" s="132"/>
      <c r="J149" s="133">
        <f>ROUND(I149*H149,2)</f>
        <v>0</v>
      </c>
      <c r="K149" s="129" t="s">
        <v>155</v>
      </c>
      <c r="L149" s="32"/>
      <c r="M149" s="134" t="s">
        <v>19</v>
      </c>
      <c r="N149" s="135" t="s">
        <v>40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222</v>
      </c>
      <c r="AT149" s="138" t="s">
        <v>151</v>
      </c>
      <c r="AU149" s="138" t="s">
        <v>78</v>
      </c>
      <c r="AY149" s="17" t="s">
        <v>149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74</v>
      </c>
      <c r="BK149" s="139">
        <f>ROUND(I149*H149,2)</f>
        <v>0</v>
      </c>
      <c r="BL149" s="17" t="s">
        <v>222</v>
      </c>
      <c r="BM149" s="138" t="s">
        <v>361</v>
      </c>
    </row>
    <row r="150" spans="2:65" s="1" customFormat="1" ht="10.199999999999999">
      <c r="B150" s="32"/>
      <c r="D150" s="140" t="s">
        <v>157</v>
      </c>
      <c r="F150" s="141" t="s">
        <v>1553</v>
      </c>
      <c r="I150" s="142"/>
      <c r="L150" s="32"/>
      <c r="M150" s="143"/>
      <c r="T150" s="53"/>
      <c r="AT150" s="17" t="s">
        <v>157</v>
      </c>
      <c r="AU150" s="17" t="s">
        <v>78</v>
      </c>
    </row>
    <row r="151" spans="2:65" s="13" customFormat="1" ht="10.199999999999999">
      <c r="B151" s="151"/>
      <c r="D151" s="145" t="s">
        <v>159</v>
      </c>
      <c r="E151" s="152" t="s">
        <v>19</v>
      </c>
      <c r="F151" s="153" t="s">
        <v>1554</v>
      </c>
      <c r="H151" s="154">
        <v>31</v>
      </c>
      <c r="I151" s="155"/>
      <c r="L151" s="151"/>
      <c r="M151" s="156"/>
      <c r="T151" s="157"/>
      <c r="AT151" s="152" t="s">
        <v>159</v>
      </c>
      <c r="AU151" s="152" t="s">
        <v>78</v>
      </c>
      <c r="AV151" s="13" t="s">
        <v>78</v>
      </c>
      <c r="AW151" s="13" t="s">
        <v>31</v>
      </c>
      <c r="AX151" s="13" t="s">
        <v>69</v>
      </c>
      <c r="AY151" s="152" t="s">
        <v>149</v>
      </c>
    </row>
    <row r="152" spans="2:65" s="14" customFormat="1" ht="10.199999999999999">
      <c r="B152" s="158"/>
      <c r="D152" s="145" t="s">
        <v>159</v>
      </c>
      <c r="E152" s="159" t="s">
        <v>19</v>
      </c>
      <c r="F152" s="160" t="s">
        <v>162</v>
      </c>
      <c r="H152" s="161">
        <v>31</v>
      </c>
      <c r="I152" s="162"/>
      <c r="L152" s="158"/>
      <c r="M152" s="163"/>
      <c r="T152" s="164"/>
      <c r="AT152" s="159" t="s">
        <v>159</v>
      </c>
      <c r="AU152" s="159" t="s">
        <v>78</v>
      </c>
      <c r="AV152" s="14" t="s">
        <v>84</v>
      </c>
      <c r="AW152" s="14" t="s">
        <v>31</v>
      </c>
      <c r="AX152" s="14" t="s">
        <v>74</v>
      </c>
      <c r="AY152" s="159" t="s">
        <v>149</v>
      </c>
    </row>
    <row r="153" spans="2:65" s="1" customFormat="1" ht="33" customHeight="1">
      <c r="B153" s="32"/>
      <c r="C153" s="127" t="s">
        <v>334</v>
      </c>
      <c r="D153" s="127" t="s">
        <v>151</v>
      </c>
      <c r="E153" s="128" t="s">
        <v>1555</v>
      </c>
      <c r="F153" s="129" t="s">
        <v>1556</v>
      </c>
      <c r="G153" s="130" t="s">
        <v>196</v>
      </c>
      <c r="H153" s="131">
        <v>3</v>
      </c>
      <c r="I153" s="132"/>
      <c r="J153" s="133">
        <f>ROUND(I153*H153,2)</f>
        <v>0</v>
      </c>
      <c r="K153" s="129" t="s">
        <v>155</v>
      </c>
      <c r="L153" s="32"/>
      <c r="M153" s="134" t="s">
        <v>19</v>
      </c>
      <c r="N153" s="135" t="s">
        <v>40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222</v>
      </c>
      <c r="AT153" s="138" t="s">
        <v>151</v>
      </c>
      <c r="AU153" s="138" t="s">
        <v>78</v>
      </c>
      <c r="AY153" s="17" t="s">
        <v>149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74</v>
      </c>
      <c r="BK153" s="139">
        <f>ROUND(I153*H153,2)</f>
        <v>0</v>
      </c>
      <c r="BL153" s="17" t="s">
        <v>222</v>
      </c>
      <c r="BM153" s="138" t="s">
        <v>376</v>
      </c>
    </row>
    <row r="154" spans="2:65" s="1" customFormat="1" ht="10.199999999999999">
      <c r="B154" s="32"/>
      <c r="D154" s="140" t="s">
        <v>157</v>
      </c>
      <c r="F154" s="141" t="s">
        <v>1557</v>
      </c>
      <c r="I154" s="142"/>
      <c r="L154" s="32"/>
      <c r="M154" s="143"/>
      <c r="T154" s="53"/>
      <c r="AT154" s="17" t="s">
        <v>157</v>
      </c>
      <c r="AU154" s="17" t="s">
        <v>78</v>
      </c>
    </row>
    <row r="155" spans="2:65" s="1" customFormat="1" ht="24.15" customHeight="1">
      <c r="B155" s="32"/>
      <c r="C155" s="127" t="s">
        <v>262</v>
      </c>
      <c r="D155" s="127" t="s">
        <v>151</v>
      </c>
      <c r="E155" s="128" t="s">
        <v>1558</v>
      </c>
      <c r="F155" s="129" t="s">
        <v>1559</v>
      </c>
      <c r="G155" s="130" t="s">
        <v>196</v>
      </c>
      <c r="H155" s="131">
        <v>25</v>
      </c>
      <c r="I155" s="132"/>
      <c r="J155" s="133">
        <f>ROUND(I155*H155,2)</f>
        <v>0</v>
      </c>
      <c r="K155" s="129" t="s">
        <v>155</v>
      </c>
      <c r="L155" s="32"/>
      <c r="M155" s="134" t="s">
        <v>19</v>
      </c>
      <c r="N155" s="135" t="s">
        <v>40</v>
      </c>
      <c r="P155" s="136">
        <f>O155*H155</f>
        <v>0</v>
      </c>
      <c r="Q155" s="136">
        <v>1.2999999999999999E-4</v>
      </c>
      <c r="R155" s="136">
        <f>Q155*H155</f>
        <v>3.2499999999999999E-3</v>
      </c>
      <c r="S155" s="136">
        <v>0</v>
      </c>
      <c r="T155" s="137">
        <f>S155*H155</f>
        <v>0</v>
      </c>
      <c r="AR155" s="138" t="s">
        <v>222</v>
      </c>
      <c r="AT155" s="138" t="s">
        <v>151</v>
      </c>
      <c r="AU155" s="138" t="s">
        <v>78</v>
      </c>
      <c r="AY155" s="17" t="s">
        <v>149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74</v>
      </c>
      <c r="BK155" s="139">
        <f>ROUND(I155*H155,2)</f>
        <v>0</v>
      </c>
      <c r="BL155" s="17" t="s">
        <v>222</v>
      </c>
      <c r="BM155" s="138" t="s">
        <v>380</v>
      </c>
    </row>
    <row r="156" spans="2:65" s="1" customFormat="1" ht="10.199999999999999">
      <c r="B156" s="32"/>
      <c r="D156" s="140" t="s">
        <v>157</v>
      </c>
      <c r="F156" s="141" t="s">
        <v>1560</v>
      </c>
      <c r="I156" s="142"/>
      <c r="L156" s="32"/>
      <c r="M156" s="143"/>
      <c r="T156" s="53"/>
      <c r="AT156" s="17" t="s">
        <v>157</v>
      </c>
      <c r="AU156" s="17" t="s">
        <v>78</v>
      </c>
    </row>
    <row r="157" spans="2:65" s="13" customFormat="1" ht="10.199999999999999">
      <c r="B157" s="151"/>
      <c r="D157" s="145" t="s">
        <v>159</v>
      </c>
      <c r="E157" s="152" t="s">
        <v>19</v>
      </c>
      <c r="F157" s="153" t="s">
        <v>1561</v>
      </c>
      <c r="H157" s="154">
        <v>25</v>
      </c>
      <c r="I157" s="155"/>
      <c r="L157" s="151"/>
      <c r="M157" s="156"/>
      <c r="T157" s="157"/>
      <c r="AT157" s="152" t="s">
        <v>159</v>
      </c>
      <c r="AU157" s="152" t="s">
        <v>78</v>
      </c>
      <c r="AV157" s="13" t="s">
        <v>78</v>
      </c>
      <c r="AW157" s="13" t="s">
        <v>31</v>
      </c>
      <c r="AX157" s="13" t="s">
        <v>69</v>
      </c>
      <c r="AY157" s="152" t="s">
        <v>149</v>
      </c>
    </row>
    <row r="158" spans="2:65" s="14" customFormat="1" ht="10.199999999999999">
      <c r="B158" s="158"/>
      <c r="D158" s="145" t="s">
        <v>159</v>
      </c>
      <c r="E158" s="159" t="s">
        <v>19</v>
      </c>
      <c r="F158" s="160" t="s">
        <v>162</v>
      </c>
      <c r="H158" s="161">
        <v>25</v>
      </c>
      <c r="I158" s="162"/>
      <c r="L158" s="158"/>
      <c r="M158" s="163"/>
      <c r="T158" s="164"/>
      <c r="AT158" s="159" t="s">
        <v>159</v>
      </c>
      <c r="AU158" s="159" t="s">
        <v>78</v>
      </c>
      <c r="AV158" s="14" t="s">
        <v>84</v>
      </c>
      <c r="AW158" s="14" t="s">
        <v>31</v>
      </c>
      <c r="AX158" s="14" t="s">
        <v>74</v>
      </c>
      <c r="AY158" s="159" t="s">
        <v>149</v>
      </c>
    </row>
    <row r="159" spans="2:65" s="1" customFormat="1" ht="21.75" customHeight="1">
      <c r="B159" s="32"/>
      <c r="C159" s="127" t="s">
        <v>352</v>
      </c>
      <c r="D159" s="127" t="s">
        <v>151</v>
      </c>
      <c r="E159" s="128" t="s">
        <v>1562</v>
      </c>
      <c r="F159" s="129" t="s">
        <v>1563</v>
      </c>
      <c r="G159" s="130" t="s">
        <v>1564</v>
      </c>
      <c r="H159" s="131">
        <v>3</v>
      </c>
      <c r="I159" s="132"/>
      <c r="J159" s="133">
        <f>ROUND(I159*H159,2)</f>
        <v>0</v>
      </c>
      <c r="K159" s="129" t="s">
        <v>155</v>
      </c>
      <c r="L159" s="32"/>
      <c r="M159" s="134" t="s">
        <v>19</v>
      </c>
      <c r="N159" s="135" t="s">
        <v>40</v>
      </c>
      <c r="P159" s="136">
        <f>O159*H159</f>
        <v>0</v>
      </c>
      <c r="Q159" s="136">
        <v>2.5000000000000001E-4</v>
      </c>
      <c r="R159" s="136">
        <f>Q159*H159</f>
        <v>7.5000000000000002E-4</v>
      </c>
      <c r="S159" s="136">
        <v>0</v>
      </c>
      <c r="T159" s="137">
        <f>S159*H159</f>
        <v>0</v>
      </c>
      <c r="AR159" s="138" t="s">
        <v>222</v>
      </c>
      <c r="AT159" s="138" t="s">
        <v>151</v>
      </c>
      <c r="AU159" s="138" t="s">
        <v>78</v>
      </c>
      <c r="AY159" s="17" t="s">
        <v>149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74</v>
      </c>
      <c r="BK159" s="139">
        <f>ROUND(I159*H159,2)</f>
        <v>0</v>
      </c>
      <c r="BL159" s="17" t="s">
        <v>222</v>
      </c>
      <c r="BM159" s="138" t="s">
        <v>385</v>
      </c>
    </row>
    <row r="160" spans="2:65" s="1" customFormat="1" ht="10.199999999999999">
      <c r="B160" s="32"/>
      <c r="D160" s="140" t="s">
        <v>157</v>
      </c>
      <c r="F160" s="141" t="s">
        <v>1565</v>
      </c>
      <c r="I160" s="142"/>
      <c r="L160" s="32"/>
      <c r="M160" s="143"/>
      <c r="T160" s="53"/>
      <c r="AT160" s="17" t="s">
        <v>157</v>
      </c>
      <c r="AU160" s="17" t="s">
        <v>78</v>
      </c>
    </row>
    <row r="161" spans="2:65" s="13" customFormat="1" ht="10.199999999999999">
      <c r="B161" s="151"/>
      <c r="D161" s="145" t="s">
        <v>159</v>
      </c>
      <c r="E161" s="152" t="s">
        <v>19</v>
      </c>
      <c r="F161" s="153" t="s">
        <v>1510</v>
      </c>
      <c r="H161" s="154">
        <v>3</v>
      </c>
      <c r="I161" s="155"/>
      <c r="L161" s="151"/>
      <c r="M161" s="156"/>
      <c r="T161" s="157"/>
      <c r="AT161" s="152" t="s">
        <v>159</v>
      </c>
      <c r="AU161" s="152" t="s">
        <v>78</v>
      </c>
      <c r="AV161" s="13" t="s">
        <v>78</v>
      </c>
      <c r="AW161" s="13" t="s">
        <v>31</v>
      </c>
      <c r="AX161" s="13" t="s">
        <v>69</v>
      </c>
      <c r="AY161" s="152" t="s">
        <v>149</v>
      </c>
    </row>
    <row r="162" spans="2:65" s="14" customFormat="1" ht="10.199999999999999">
      <c r="B162" s="158"/>
      <c r="D162" s="145" t="s">
        <v>159</v>
      </c>
      <c r="E162" s="159" t="s">
        <v>19</v>
      </c>
      <c r="F162" s="160" t="s">
        <v>162</v>
      </c>
      <c r="H162" s="161">
        <v>3</v>
      </c>
      <c r="I162" s="162"/>
      <c r="L162" s="158"/>
      <c r="M162" s="163"/>
      <c r="T162" s="164"/>
      <c r="AT162" s="159" t="s">
        <v>159</v>
      </c>
      <c r="AU162" s="159" t="s">
        <v>78</v>
      </c>
      <c r="AV162" s="14" t="s">
        <v>84</v>
      </c>
      <c r="AW162" s="14" t="s">
        <v>31</v>
      </c>
      <c r="AX162" s="14" t="s">
        <v>74</v>
      </c>
      <c r="AY162" s="159" t="s">
        <v>149</v>
      </c>
    </row>
    <row r="163" spans="2:65" s="1" customFormat="1" ht="24.15" customHeight="1">
      <c r="B163" s="32"/>
      <c r="C163" s="127" t="s">
        <v>267</v>
      </c>
      <c r="D163" s="127" t="s">
        <v>151</v>
      </c>
      <c r="E163" s="128" t="s">
        <v>1566</v>
      </c>
      <c r="F163" s="129" t="s">
        <v>1567</v>
      </c>
      <c r="G163" s="130" t="s">
        <v>196</v>
      </c>
      <c r="H163" s="131">
        <v>1</v>
      </c>
      <c r="I163" s="132"/>
      <c r="J163" s="133">
        <f>ROUND(I163*H163,2)</f>
        <v>0</v>
      </c>
      <c r="K163" s="129" t="s">
        <v>155</v>
      </c>
      <c r="L163" s="32"/>
      <c r="M163" s="134" t="s">
        <v>19</v>
      </c>
      <c r="N163" s="135" t="s">
        <v>40</v>
      </c>
      <c r="P163" s="136">
        <f>O163*H163</f>
        <v>0</v>
      </c>
      <c r="Q163" s="136">
        <v>1.2E-4</v>
      </c>
      <c r="R163" s="136">
        <f>Q163*H163</f>
        <v>1.2E-4</v>
      </c>
      <c r="S163" s="136">
        <v>0</v>
      </c>
      <c r="T163" s="137">
        <f>S163*H163</f>
        <v>0</v>
      </c>
      <c r="AR163" s="138" t="s">
        <v>222</v>
      </c>
      <c r="AT163" s="138" t="s">
        <v>151</v>
      </c>
      <c r="AU163" s="138" t="s">
        <v>78</v>
      </c>
      <c r="AY163" s="17" t="s">
        <v>149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74</v>
      </c>
      <c r="BK163" s="139">
        <f>ROUND(I163*H163,2)</f>
        <v>0</v>
      </c>
      <c r="BL163" s="17" t="s">
        <v>222</v>
      </c>
      <c r="BM163" s="138" t="s">
        <v>389</v>
      </c>
    </row>
    <row r="164" spans="2:65" s="1" customFormat="1" ht="10.199999999999999">
      <c r="B164" s="32"/>
      <c r="D164" s="140" t="s">
        <v>157</v>
      </c>
      <c r="F164" s="141" t="s">
        <v>1568</v>
      </c>
      <c r="I164" s="142"/>
      <c r="L164" s="32"/>
      <c r="M164" s="143"/>
      <c r="T164" s="53"/>
      <c r="AT164" s="17" t="s">
        <v>157</v>
      </c>
      <c r="AU164" s="17" t="s">
        <v>78</v>
      </c>
    </row>
    <row r="165" spans="2:65" s="1" customFormat="1" ht="21.75" customHeight="1">
      <c r="B165" s="32"/>
      <c r="C165" s="127" t="s">
        <v>373</v>
      </c>
      <c r="D165" s="127" t="s">
        <v>151</v>
      </c>
      <c r="E165" s="128" t="s">
        <v>1569</v>
      </c>
      <c r="F165" s="129" t="s">
        <v>1570</v>
      </c>
      <c r="G165" s="130" t="s">
        <v>196</v>
      </c>
      <c r="H165" s="131">
        <v>1</v>
      </c>
      <c r="I165" s="132"/>
      <c r="J165" s="133">
        <f>ROUND(I165*H165,2)</f>
        <v>0</v>
      </c>
      <c r="K165" s="129" t="s">
        <v>155</v>
      </c>
      <c r="L165" s="32"/>
      <c r="M165" s="134" t="s">
        <v>19</v>
      </c>
      <c r="N165" s="135" t="s">
        <v>40</v>
      </c>
      <c r="P165" s="136">
        <f>O165*H165</f>
        <v>0</v>
      </c>
      <c r="Q165" s="136">
        <v>4.6999999999999999E-4</v>
      </c>
      <c r="R165" s="136">
        <f>Q165*H165</f>
        <v>4.6999999999999999E-4</v>
      </c>
      <c r="S165" s="136">
        <v>0</v>
      </c>
      <c r="T165" s="137">
        <f>S165*H165</f>
        <v>0</v>
      </c>
      <c r="AR165" s="138" t="s">
        <v>222</v>
      </c>
      <c r="AT165" s="138" t="s">
        <v>151</v>
      </c>
      <c r="AU165" s="138" t="s">
        <v>78</v>
      </c>
      <c r="AY165" s="17" t="s">
        <v>149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74</v>
      </c>
      <c r="BK165" s="139">
        <f>ROUND(I165*H165,2)</f>
        <v>0</v>
      </c>
      <c r="BL165" s="17" t="s">
        <v>222</v>
      </c>
      <c r="BM165" s="138" t="s">
        <v>394</v>
      </c>
    </row>
    <row r="166" spans="2:65" s="1" customFormat="1" ht="10.199999999999999">
      <c r="B166" s="32"/>
      <c r="D166" s="140" t="s">
        <v>157</v>
      </c>
      <c r="F166" s="141" t="s">
        <v>1571</v>
      </c>
      <c r="I166" s="142"/>
      <c r="L166" s="32"/>
      <c r="M166" s="143"/>
      <c r="T166" s="53"/>
      <c r="AT166" s="17" t="s">
        <v>157</v>
      </c>
      <c r="AU166" s="17" t="s">
        <v>78</v>
      </c>
    </row>
    <row r="167" spans="2:65" s="1" customFormat="1" ht="24.15" customHeight="1">
      <c r="B167" s="32"/>
      <c r="C167" s="127" t="s">
        <v>271</v>
      </c>
      <c r="D167" s="127" t="s">
        <v>151</v>
      </c>
      <c r="E167" s="128" t="s">
        <v>1572</v>
      </c>
      <c r="F167" s="129" t="s">
        <v>1573</v>
      </c>
      <c r="G167" s="130" t="s">
        <v>196</v>
      </c>
      <c r="H167" s="131">
        <v>2</v>
      </c>
      <c r="I167" s="132"/>
      <c r="J167" s="133">
        <f>ROUND(I167*H167,2)</f>
        <v>0</v>
      </c>
      <c r="K167" s="129" t="s">
        <v>155</v>
      </c>
      <c r="L167" s="32"/>
      <c r="M167" s="134" t="s">
        <v>19</v>
      </c>
      <c r="N167" s="135" t="s">
        <v>40</v>
      </c>
      <c r="P167" s="136">
        <f>O167*H167</f>
        <v>0</v>
      </c>
      <c r="Q167" s="136">
        <v>2.1000000000000001E-4</v>
      </c>
      <c r="R167" s="136">
        <f>Q167*H167</f>
        <v>4.2000000000000002E-4</v>
      </c>
      <c r="S167" s="136">
        <v>0</v>
      </c>
      <c r="T167" s="137">
        <f>S167*H167</f>
        <v>0</v>
      </c>
      <c r="AR167" s="138" t="s">
        <v>222</v>
      </c>
      <c r="AT167" s="138" t="s">
        <v>151</v>
      </c>
      <c r="AU167" s="138" t="s">
        <v>78</v>
      </c>
      <c r="AY167" s="17" t="s">
        <v>149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74</v>
      </c>
      <c r="BK167" s="139">
        <f>ROUND(I167*H167,2)</f>
        <v>0</v>
      </c>
      <c r="BL167" s="17" t="s">
        <v>222</v>
      </c>
      <c r="BM167" s="138" t="s">
        <v>398</v>
      </c>
    </row>
    <row r="168" spans="2:65" s="1" customFormat="1" ht="10.199999999999999">
      <c r="B168" s="32"/>
      <c r="D168" s="140" t="s">
        <v>157</v>
      </c>
      <c r="F168" s="141" t="s">
        <v>1574</v>
      </c>
      <c r="I168" s="142"/>
      <c r="L168" s="32"/>
      <c r="M168" s="143"/>
      <c r="T168" s="53"/>
      <c r="AT168" s="17" t="s">
        <v>157</v>
      </c>
      <c r="AU168" s="17" t="s">
        <v>78</v>
      </c>
    </row>
    <row r="169" spans="2:65" s="1" customFormat="1" ht="24.15" customHeight="1">
      <c r="B169" s="32"/>
      <c r="C169" s="127" t="s">
        <v>382</v>
      </c>
      <c r="D169" s="127" t="s">
        <v>151</v>
      </c>
      <c r="E169" s="128" t="s">
        <v>1575</v>
      </c>
      <c r="F169" s="129" t="s">
        <v>1576</v>
      </c>
      <c r="G169" s="130" t="s">
        <v>196</v>
      </c>
      <c r="H169" s="131">
        <v>2</v>
      </c>
      <c r="I169" s="132"/>
      <c r="J169" s="133">
        <f>ROUND(I169*H169,2)</f>
        <v>0</v>
      </c>
      <c r="K169" s="129" t="s">
        <v>155</v>
      </c>
      <c r="L169" s="32"/>
      <c r="M169" s="134" t="s">
        <v>19</v>
      </c>
      <c r="N169" s="135" t="s">
        <v>40</v>
      </c>
      <c r="P169" s="136">
        <f>O169*H169</f>
        <v>0</v>
      </c>
      <c r="Q169" s="136">
        <v>3.4000000000000002E-4</v>
      </c>
      <c r="R169" s="136">
        <f>Q169*H169</f>
        <v>6.8000000000000005E-4</v>
      </c>
      <c r="S169" s="136">
        <v>0</v>
      </c>
      <c r="T169" s="137">
        <f>S169*H169</f>
        <v>0</v>
      </c>
      <c r="AR169" s="138" t="s">
        <v>222</v>
      </c>
      <c r="AT169" s="138" t="s">
        <v>151</v>
      </c>
      <c r="AU169" s="138" t="s">
        <v>78</v>
      </c>
      <c r="AY169" s="17" t="s">
        <v>149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74</v>
      </c>
      <c r="BK169" s="139">
        <f>ROUND(I169*H169,2)</f>
        <v>0</v>
      </c>
      <c r="BL169" s="17" t="s">
        <v>222</v>
      </c>
      <c r="BM169" s="138" t="s">
        <v>402</v>
      </c>
    </row>
    <row r="170" spans="2:65" s="1" customFormat="1" ht="10.199999999999999">
      <c r="B170" s="32"/>
      <c r="D170" s="140" t="s">
        <v>157</v>
      </c>
      <c r="F170" s="141" t="s">
        <v>1577</v>
      </c>
      <c r="I170" s="142"/>
      <c r="L170" s="32"/>
      <c r="M170" s="143"/>
      <c r="T170" s="53"/>
      <c r="AT170" s="17" t="s">
        <v>157</v>
      </c>
      <c r="AU170" s="17" t="s">
        <v>78</v>
      </c>
    </row>
    <row r="171" spans="2:65" s="1" customFormat="1" ht="24.15" customHeight="1">
      <c r="B171" s="32"/>
      <c r="C171" s="127" t="s">
        <v>280</v>
      </c>
      <c r="D171" s="127" t="s">
        <v>151</v>
      </c>
      <c r="E171" s="128" t="s">
        <v>1578</v>
      </c>
      <c r="F171" s="129" t="s">
        <v>1579</v>
      </c>
      <c r="G171" s="130" t="s">
        <v>196</v>
      </c>
      <c r="H171" s="131">
        <v>2</v>
      </c>
      <c r="I171" s="132"/>
      <c r="J171" s="133">
        <f>ROUND(I171*H171,2)</f>
        <v>0</v>
      </c>
      <c r="K171" s="129" t="s">
        <v>155</v>
      </c>
      <c r="L171" s="32"/>
      <c r="M171" s="134" t="s">
        <v>19</v>
      </c>
      <c r="N171" s="135" t="s">
        <v>40</v>
      </c>
      <c r="P171" s="136">
        <f>O171*H171</f>
        <v>0</v>
      </c>
      <c r="Q171" s="136">
        <v>5.0000000000000001E-4</v>
      </c>
      <c r="R171" s="136">
        <f>Q171*H171</f>
        <v>1E-3</v>
      </c>
      <c r="S171" s="136">
        <v>0</v>
      </c>
      <c r="T171" s="137">
        <f>S171*H171</f>
        <v>0</v>
      </c>
      <c r="AR171" s="138" t="s">
        <v>222</v>
      </c>
      <c r="AT171" s="138" t="s">
        <v>151</v>
      </c>
      <c r="AU171" s="138" t="s">
        <v>78</v>
      </c>
      <c r="AY171" s="17" t="s">
        <v>149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74</v>
      </c>
      <c r="BK171" s="139">
        <f>ROUND(I171*H171,2)</f>
        <v>0</v>
      </c>
      <c r="BL171" s="17" t="s">
        <v>222</v>
      </c>
      <c r="BM171" s="138" t="s">
        <v>406</v>
      </c>
    </row>
    <row r="172" spans="2:65" s="1" customFormat="1" ht="10.199999999999999">
      <c r="B172" s="32"/>
      <c r="D172" s="140" t="s">
        <v>157</v>
      </c>
      <c r="F172" s="141" t="s">
        <v>1580</v>
      </c>
      <c r="I172" s="142"/>
      <c r="L172" s="32"/>
      <c r="M172" s="143"/>
      <c r="T172" s="53"/>
      <c r="AT172" s="17" t="s">
        <v>157</v>
      </c>
      <c r="AU172" s="17" t="s">
        <v>78</v>
      </c>
    </row>
    <row r="173" spans="2:65" s="1" customFormat="1" ht="24.15" customHeight="1">
      <c r="B173" s="32"/>
      <c r="C173" s="127" t="s">
        <v>391</v>
      </c>
      <c r="D173" s="127" t="s">
        <v>151</v>
      </c>
      <c r="E173" s="128" t="s">
        <v>1581</v>
      </c>
      <c r="F173" s="129" t="s">
        <v>1582</v>
      </c>
      <c r="G173" s="130" t="s">
        <v>196</v>
      </c>
      <c r="H173" s="131">
        <v>1</v>
      </c>
      <c r="I173" s="132"/>
      <c r="J173" s="133">
        <f>ROUND(I173*H173,2)</f>
        <v>0</v>
      </c>
      <c r="K173" s="129" t="s">
        <v>155</v>
      </c>
      <c r="L173" s="32"/>
      <c r="M173" s="134" t="s">
        <v>19</v>
      </c>
      <c r="N173" s="135" t="s">
        <v>40</v>
      </c>
      <c r="P173" s="136">
        <f>O173*H173</f>
        <v>0</v>
      </c>
      <c r="Q173" s="136">
        <v>2.2000000000000001E-4</v>
      </c>
      <c r="R173" s="136">
        <f>Q173*H173</f>
        <v>2.2000000000000001E-4</v>
      </c>
      <c r="S173" s="136">
        <v>0</v>
      </c>
      <c r="T173" s="137">
        <f>S173*H173</f>
        <v>0</v>
      </c>
      <c r="AR173" s="138" t="s">
        <v>222</v>
      </c>
      <c r="AT173" s="138" t="s">
        <v>151</v>
      </c>
      <c r="AU173" s="138" t="s">
        <v>78</v>
      </c>
      <c r="AY173" s="17" t="s">
        <v>149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74</v>
      </c>
      <c r="BK173" s="139">
        <f>ROUND(I173*H173,2)</f>
        <v>0</v>
      </c>
      <c r="BL173" s="17" t="s">
        <v>222</v>
      </c>
      <c r="BM173" s="138" t="s">
        <v>411</v>
      </c>
    </row>
    <row r="174" spans="2:65" s="1" customFormat="1" ht="10.199999999999999">
      <c r="B174" s="32"/>
      <c r="D174" s="140" t="s">
        <v>157</v>
      </c>
      <c r="F174" s="141" t="s">
        <v>1583</v>
      </c>
      <c r="I174" s="142"/>
      <c r="L174" s="32"/>
      <c r="M174" s="143"/>
      <c r="T174" s="53"/>
      <c r="AT174" s="17" t="s">
        <v>157</v>
      </c>
      <c r="AU174" s="17" t="s">
        <v>78</v>
      </c>
    </row>
    <row r="175" spans="2:65" s="1" customFormat="1" ht="33" customHeight="1">
      <c r="B175" s="32"/>
      <c r="C175" s="127" t="s">
        <v>292</v>
      </c>
      <c r="D175" s="127" t="s">
        <v>151</v>
      </c>
      <c r="E175" s="128" t="s">
        <v>1584</v>
      </c>
      <c r="F175" s="129" t="s">
        <v>1585</v>
      </c>
      <c r="G175" s="130" t="s">
        <v>1586</v>
      </c>
      <c r="H175" s="131">
        <v>1</v>
      </c>
      <c r="I175" s="132"/>
      <c r="J175" s="133">
        <f>ROUND(I175*H175,2)</f>
        <v>0</v>
      </c>
      <c r="K175" s="129" t="s">
        <v>155</v>
      </c>
      <c r="L175" s="32"/>
      <c r="M175" s="134" t="s">
        <v>19</v>
      </c>
      <c r="N175" s="135" t="s">
        <v>40</v>
      </c>
      <c r="P175" s="136">
        <f>O175*H175</f>
        <v>0</v>
      </c>
      <c r="Q175" s="136">
        <v>3.0130000000000001E-2</v>
      </c>
      <c r="R175" s="136">
        <f>Q175*H175</f>
        <v>3.0130000000000001E-2</v>
      </c>
      <c r="S175" s="136">
        <v>0</v>
      </c>
      <c r="T175" s="137">
        <f>S175*H175</f>
        <v>0</v>
      </c>
      <c r="AR175" s="138" t="s">
        <v>222</v>
      </c>
      <c r="AT175" s="138" t="s">
        <v>151</v>
      </c>
      <c r="AU175" s="138" t="s">
        <v>78</v>
      </c>
      <c r="AY175" s="17" t="s">
        <v>149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74</v>
      </c>
      <c r="BK175" s="139">
        <f>ROUND(I175*H175,2)</f>
        <v>0</v>
      </c>
      <c r="BL175" s="17" t="s">
        <v>222</v>
      </c>
      <c r="BM175" s="138" t="s">
        <v>420</v>
      </c>
    </row>
    <row r="176" spans="2:65" s="1" customFormat="1" ht="10.199999999999999">
      <c r="B176" s="32"/>
      <c r="D176" s="140" t="s">
        <v>157</v>
      </c>
      <c r="F176" s="141" t="s">
        <v>1587</v>
      </c>
      <c r="I176" s="142"/>
      <c r="L176" s="32"/>
      <c r="M176" s="143"/>
      <c r="T176" s="53"/>
      <c r="AT176" s="17" t="s">
        <v>157</v>
      </c>
      <c r="AU176" s="17" t="s">
        <v>78</v>
      </c>
    </row>
    <row r="177" spans="2:65" s="1" customFormat="1" ht="37.799999999999997" customHeight="1">
      <c r="B177" s="32"/>
      <c r="C177" s="127" t="s">
        <v>399</v>
      </c>
      <c r="D177" s="127" t="s">
        <v>151</v>
      </c>
      <c r="E177" s="128" t="s">
        <v>1588</v>
      </c>
      <c r="F177" s="129" t="s">
        <v>1589</v>
      </c>
      <c r="G177" s="130" t="s">
        <v>202</v>
      </c>
      <c r="H177" s="131">
        <v>120</v>
      </c>
      <c r="I177" s="132"/>
      <c r="J177" s="133">
        <f>ROUND(I177*H177,2)</f>
        <v>0</v>
      </c>
      <c r="K177" s="129" t="s">
        <v>155</v>
      </c>
      <c r="L177" s="32"/>
      <c r="M177" s="134" t="s">
        <v>19</v>
      </c>
      <c r="N177" s="135" t="s">
        <v>40</v>
      </c>
      <c r="P177" s="136">
        <f>O177*H177</f>
        <v>0</v>
      </c>
      <c r="Q177" s="136">
        <v>1.9000000000000001E-4</v>
      </c>
      <c r="R177" s="136">
        <f>Q177*H177</f>
        <v>2.2800000000000001E-2</v>
      </c>
      <c r="S177" s="136">
        <v>0</v>
      </c>
      <c r="T177" s="137">
        <f>S177*H177</f>
        <v>0</v>
      </c>
      <c r="AR177" s="138" t="s">
        <v>222</v>
      </c>
      <c r="AT177" s="138" t="s">
        <v>151</v>
      </c>
      <c r="AU177" s="138" t="s">
        <v>78</v>
      </c>
      <c r="AY177" s="17" t="s">
        <v>149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7" t="s">
        <v>74</v>
      </c>
      <c r="BK177" s="139">
        <f>ROUND(I177*H177,2)</f>
        <v>0</v>
      </c>
      <c r="BL177" s="17" t="s">
        <v>222</v>
      </c>
      <c r="BM177" s="138" t="s">
        <v>429</v>
      </c>
    </row>
    <row r="178" spans="2:65" s="1" customFormat="1" ht="10.199999999999999">
      <c r="B178" s="32"/>
      <c r="D178" s="140" t="s">
        <v>157</v>
      </c>
      <c r="F178" s="141" t="s">
        <v>1590</v>
      </c>
      <c r="I178" s="142"/>
      <c r="L178" s="32"/>
      <c r="M178" s="143"/>
      <c r="T178" s="53"/>
      <c r="AT178" s="17" t="s">
        <v>157</v>
      </c>
      <c r="AU178" s="17" t="s">
        <v>78</v>
      </c>
    </row>
    <row r="179" spans="2:65" s="1" customFormat="1" ht="33" customHeight="1">
      <c r="B179" s="32"/>
      <c r="C179" s="127" t="s">
        <v>298</v>
      </c>
      <c r="D179" s="127" t="s">
        <v>151</v>
      </c>
      <c r="E179" s="128" t="s">
        <v>1591</v>
      </c>
      <c r="F179" s="129" t="s">
        <v>1592</v>
      </c>
      <c r="G179" s="130" t="s">
        <v>202</v>
      </c>
      <c r="H179" s="131">
        <v>120</v>
      </c>
      <c r="I179" s="132"/>
      <c r="J179" s="133">
        <f>ROUND(I179*H179,2)</f>
        <v>0</v>
      </c>
      <c r="K179" s="129" t="s">
        <v>155</v>
      </c>
      <c r="L179" s="32"/>
      <c r="M179" s="134" t="s">
        <v>19</v>
      </c>
      <c r="N179" s="135" t="s">
        <v>40</v>
      </c>
      <c r="P179" s="136">
        <f>O179*H179</f>
        <v>0</v>
      </c>
      <c r="Q179" s="136">
        <v>1.0000000000000001E-5</v>
      </c>
      <c r="R179" s="136">
        <f>Q179*H179</f>
        <v>1.2000000000000001E-3</v>
      </c>
      <c r="S179" s="136">
        <v>0</v>
      </c>
      <c r="T179" s="137">
        <f>S179*H179</f>
        <v>0</v>
      </c>
      <c r="AR179" s="138" t="s">
        <v>222</v>
      </c>
      <c r="AT179" s="138" t="s">
        <v>151</v>
      </c>
      <c r="AU179" s="138" t="s">
        <v>78</v>
      </c>
      <c r="AY179" s="17" t="s">
        <v>149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74</v>
      </c>
      <c r="BK179" s="139">
        <f>ROUND(I179*H179,2)</f>
        <v>0</v>
      </c>
      <c r="BL179" s="17" t="s">
        <v>222</v>
      </c>
      <c r="BM179" s="138" t="s">
        <v>434</v>
      </c>
    </row>
    <row r="180" spans="2:65" s="1" customFormat="1" ht="10.199999999999999">
      <c r="B180" s="32"/>
      <c r="D180" s="140" t="s">
        <v>157</v>
      </c>
      <c r="F180" s="141" t="s">
        <v>1593</v>
      </c>
      <c r="I180" s="142"/>
      <c r="L180" s="32"/>
      <c r="M180" s="143"/>
      <c r="T180" s="53"/>
      <c r="AT180" s="17" t="s">
        <v>157</v>
      </c>
      <c r="AU180" s="17" t="s">
        <v>78</v>
      </c>
    </row>
    <row r="181" spans="2:65" s="1" customFormat="1" ht="55.5" customHeight="1">
      <c r="B181" s="32"/>
      <c r="C181" s="127" t="s">
        <v>408</v>
      </c>
      <c r="D181" s="127" t="s">
        <v>151</v>
      </c>
      <c r="E181" s="128" t="s">
        <v>1594</v>
      </c>
      <c r="F181" s="129" t="s">
        <v>1595</v>
      </c>
      <c r="G181" s="130" t="s">
        <v>1586</v>
      </c>
      <c r="H181" s="131">
        <v>1</v>
      </c>
      <c r="I181" s="132"/>
      <c r="J181" s="133">
        <f>ROUND(I181*H181,2)</f>
        <v>0</v>
      </c>
      <c r="K181" s="129" t="s">
        <v>155</v>
      </c>
      <c r="L181" s="32"/>
      <c r="M181" s="134" t="s">
        <v>19</v>
      </c>
      <c r="N181" s="135" t="s">
        <v>40</v>
      </c>
      <c r="P181" s="136">
        <f>O181*H181</f>
        <v>0</v>
      </c>
      <c r="Q181" s="136">
        <v>1.8799999999999999E-3</v>
      </c>
      <c r="R181" s="136">
        <f>Q181*H181</f>
        <v>1.8799999999999999E-3</v>
      </c>
      <c r="S181" s="136">
        <v>0</v>
      </c>
      <c r="T181" s="137">
        <f>S181*H181</f>
        <v>0</v>
      </c>
      <c r="AR181" s="138" t="s">
        <v>222</v>
      </c>
      <c r="AT181" s="138" t="s">
        <v>151</v>
      </c>
      <c r="AU181" s="138" t="s">
        <v>78</v>
      </c>
      <c r="AY181" s="17" t="s">
        <v>149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74</v>
      </c>
      <c r="BK181" s="139">
        <f>ROUND(I181*H181,2)</f>
        <v>0</v>
      </c>
      <c r="BL181" s="17" t="s">
        <v>222</v>
      </c>
      <c r="BM181" s="138" t="s">
        <v>440</v>
      </c>
    </row>
    <row r="182" spans="2:65" s="1" customFormat="1" ht="10.199999999999999">
      <c r="B182" s="32"/>
      <c r="D182" s="140" t="s">
        <v>157</v>
      </c>
      <c r="F182" s="141" t="s">
        <v>1596</v>
      </c>
      <c r="I182" s="142"/>
      <c r="L182" s="32"/>
      <c r="M182" s="143"/>
      <c r="T182" s="53"/>
      <c r="AT182" s="17" t="s">
        <v>157</v>
      </c>
      <c r="AU182" s="17" t="s">
        <v>78</v>
      </c>
    </row>
    <row r="183" spans="2:65" s="1" customFormat="1" ht="21.75" customHeight="1">
      <c r="B183" s="32"/>
      <c r="C183" s="127" t="s">
        <v>305</v>
      </c>
      <c r="D183" s="127" t="s">
        <v>151</v>
      </c>
      <c r="E183" s="128" t="s">
        <v>1597</v>
      </c>
      <c r="F183" s="129" t="s">
        <v>1598</v>
      </c>
      <c r="G183" s="130" t="s">
        <v>196</v>
      </c>
      <c r="H183" s="131">
        <v>2</v>
      </c>
      <c r="I183" s="132"/>
      <c r="J183" s="133">
        <f>ROUND(I183*H183,2)</f>
        <v>0</v>
      </c>
      <c r="K183" s="129" t="s">
        <v>155</v>
      </c>
      <c r="L183" s="32"/>
      <c r="M183" s="134" t="s">
        <v>19</v>
      </c>
      <c r="N183" s="135" t="s">
        <v>40</v>
      </c>
      <c r="P183" s="136">
        <f>O183*H183</f>
        <v>0</v>
      </c>
      <c r="Q183" s="136">
        <v>2.5000000000000001E-4</v>
      </c>
      <c r="R183" s="136">
        <f>Q183*H183</f>
        <v>5.0000000000000001E-4</v>
      </c>
      <c r="S183" s="136">
        <v>0</v>
      </c>
      <c r="T183" s="137">
        <f>S183*H183</f>
        <v>0</v>
      </c>
      <c r="AR183" s="138" t="s">
        <v>222</v>
      </c>
      <c r="AT183" s="138" t="s">
        <v>151</v>
      </c>
      <c r="AU183" s="138" t="s">
        <v>78</v>
      </c>
      <c r="AY183" s="17" t="s">
        <v>149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74</v>
      </c>
      <c r="BK183" s="139">
        <f>ROUND(I183*H183,2)</f>
        <v>0</v>
      </c>
      <c r="BL183" s="17" t="s">
        <v>222</v>
      </c>
      <c r="BM183" s="138" t="s">
        <v>444</v>
      </c>
    </row>
    <row r="184" spans="2:65" s="1" customFormat="1" ht="10.199999999999999">
      <c r="B184" s="32"/>
      <c r="D184" s="140" t="s">
        <v>157</v>
      </c>
      <c r="F184" s="141" t="s">
        <v>1599</v>
      </c>
      <c r="I184" s="142"/>
      <c r="L184" s="32"/>
      <c r="M184" s="143"/>
      <c r="T184" s="53"/>
      <c r="AT184" s="17" t="s">
        <v>157</v>
      </c>
      <c r="AU184" s="17" t="s">
        <v>78</v>
      </c>
    </row>
    <row r="185" spans="2:65" s="1" customFormat="1" ht="44.25" customHeight="1">
      <c r="B185" s="32"/>
      <c r="C185" s="127" t="s">
        <v>426</v>
      </c>
      <c r="D185" s="127" t="s">
        <v>151</v>
      </c>
      <c r="E185" s="128" t="s">
        <v>1600</v>
      </c>
      <c r="F185" s="129" t="s">
        <v>1601</v>
      </c>
      <c r="G185" s="130" t="s">
        <v>631</v>
      </c>
      <c r="H185" s="175"/>
      <c r="I185" s="132"/>
      <c r="J185" s="133">
        <f>ROUND(I185*H185,2)</f>
        <v>0</v>
      </c>
      <c r="K185" s="129" t="s">
        <v>155</v>
      </c>
      <c r="L185" s="32"/>
      <c r="M185" s="134" t="s">
        <v>19</v>
      </c>
      <c r="N185" s="135" t="s">
        <v>40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222</v>
      </c>
      <c r="AT185" s="138" t="s">
        <v>151</v>
      </c>
      <c r="AU185" s="138" t="s">
        <v>78</v>
      </c>
      <c r="AY185" s="17" t="s">
        <v>149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74</v>
      </c>
      <c r="BK185" s="139">
        <f>ROUND(I185*H185,2)</f>
        <v>0</v>
      </c>
      <c r="BL185" s="17" t="s">
        <v>222</v>
      </c>
      <c r="BM185" s="138" t="s">
        <v>1602</v>
      </c>
    </row>
    <row r="186" spans="2:65" s="1" customFormat="1" ht="10.199999999999999">
      <c r="B186" s="32"/>
      <c r="D186" s="140" t="s">
        <v>157</v>
      </c>
      <c r="F186" s="141" t="s">
        <v>1603</v>
      </c>
      <c r="I186" s="142"/>
      <c r="L186" s="32"/>
      <c r="M186" s="143"/>
      <c r="T186" s="53"/>
      <c r="AT186" s="17" t="s">
        <v>157</v>
      </c>
      <c r="AU186" s="17" t="s">
        <v>78</v>
      </c>
    </row>
    <row r="187" spans="2:65" s="11" customFormat="1" ht="22.8" customHeight="1">
      <c r="B187" s="115"/>
      <c r="D187" s="116" t="s">
        <v>68</v>
      </c>
      <c r="E187" s="125" t="s">
        <v>1604</v>
      </c>
      <c r="F187" s="125" t="s">
        <v>1605</v>
      </c>
      <c r="I187" s="118"/>
      <c r="J187" s="126">
        <f>BK187</f>
        <v>0</v>
      </c>
      <c r="L187" s="115"/>
      <c r="M187" s="120"/>
      <c r="P187" s="121">
        <f>SUM(P188:P229)</f>
        <v>0</v>
      </c>
      <c r="R187" s="121">
        <f>SUM(R188:R229)</f>
        <v>0.38185999999999992</v>
      </c>
      <c r="T187" s="122">
        <f>SUM(T188:T229)</f>
        <v>0</v>
      </c>
      <c r="AR187" s="116" t="s">
        <v>78</v>
      </c>
      <c r="AT187" s="123" t="s">
        <v>68</v>
      </c>
      <c r="AU187" s="123" t="s">
        <v>74</v>
      </c>
      <c r="AY187" s="116" t="s">
        <v>149</v>
      </c>
      <c r="BK187" s="124">
        <f>SUM(BK188:BK229)</f>
        <v>0</v>
      </c>
    </row>
    <row r="188" spans="2:65" s="1" customFormat="1" ht="33" customHeight="1">
      <c r="B188" s="32"/>
      <c r="C188" s="127" t="s">
        <v>321</v>
      </c>
      <c r="D188" s="127" t="s">
        <v>151</v>
      </c>
      <c r="E188" s="128" t="s">
        <v>1606</v>
      </c>
      <c r="F188" s="129" t="s">
        <v>1607</v>
      </c>
      <c r="G188" s="130" t="s">
        <v>1586</v>
      </c>
      <c r="H188" s="131">
        <v>1</v>
      </c>
      <c r="I188" s="132"/>
      <c r="J188" s="133">
        <f>ROUND(I188*H188,2)</f>
        <v>0</v>
      </c>
      <c r="K188" s="129" t="s">
        <v>155</v>
      </c>
      <c r="L188" s="32"/>
      <c r="M188" s="134" t="s">
        <v>19</v>
      </c>
      <c r="N188" s="135" t="s">
        <v>40</v>
      </c>
      <c r="P188" s="136">
        <f>O188*H188</f>
        <v>0</v>
      </c>
      <c r="Q188" s="136">
        <v>1.7469999999999999E-2</v>
      </c>
      <c r="R188" s="136">
        <f>Q188*H188</f>
        <v>1.7469999999999999E-2</v>
      </c>
      <c r="S188" s="136">
        <v>0</v>
      </c>
      <c r="T188" s="137">
        <f>S188*H188</f>
        <v>0</v>
      </c>
      <c r="AR188" s="138" t="s">
        <v>222</v>
      </c>
      <c r="AT188" s="138" t="s">
        <v>151</v>
      </c>
      <c r="AU188" s="138" t="s">
        <v>78</v>
      </c>
      <c r="AY188" s="17" t="s">
        <v>149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74</v>
      </c>
      <c r="BK188" s="139">
        <f>ROUND(I188*H188,2)</f>
        <v>0</v>
      </c>
      <c r="BL188" s="17" t="s">
        <v>222</v>
      </c>
      <c r="BM188" s="138" t="s">
        <v>454</v>
      </c>
    </row>
    <row r="189" spans="2:65" s="1" customFormat="1" ht="10.199999999999999">
      <c r="B189" s="32"/>
      <c r="D189" s="140" t="s">
        <v>157</v>
      </c>
      <c r="F189" s="141" t="s">
        <v>1608</v>
      </c>
      <c r="I189" s="142"/>
      <c r="L189" s="32"/>
      <c r="M189" s="143"/>
      <c r="T189" s="53"/>
      <c r="AT189" s="17" t="s">
        <v>157</v>
      </c>
      <c r="AU189" s="17" t="s">
        <v>78</v>
      </c>
    </row>
    <row r="190" spans="2:65" s="1" customFormat="1" ht="24.15" customHeight="1">
      <c r="B190" s="32"/>
      <c r="C190" s="127" t="s">
        <v>437</v>
      </c>
      <c r="D190" s="127" t="s">
        <v>151</v>
      </c>
      <c r="E190" s="128" t="s">
        <v>1609</v>
      </c>
      <c r="F190" s="129" t="s">
        <v>1610</v>
      </c>
      <c r="G190" s="130" t="s">
        <v>196</v>
      </c>
      <c r="H190" s="131">
        <v>6</v>
      </c>
      <c r="I190" s="132"/>
      <c r="J190" s="133">
        <f>ROUND(I190*H190,2)</f>
        <v>0</v>
      </c>
      <c r="K190" s="129" t="s">
        <v>155</v>
      </c>
      <c r="L190" s="32"/>
      <c r="M190" s="134" t="s">
        <v>19</v>
      </c>
      <c r="N190" s="135" t="s">
        <v>40</v>
      </c>
      <c r="P190" s="136">
        <f>O190*H190</f>
        <v>0</v>
      </c>
      <c r="Q190" s="136">
        <v>1.2700000000000001E-3</v>
      </c>
      <c r="R190" s="136">
        <f>Q190*H190</f>
        <v>7.62E-3</v>
      </c>
      <c r="S190" s="136">
        <v>0</v>
      </c>
      <c r="T190" s="137">
        <f>S190*H190</f>
        <v>0</v>
      </c>
      <c r="AR190" s="138" t="s">
        <v>222</v>
      </c>
      <c r="AT190" s="138" t="s">
        <v>151</v>
      </c>
      <c r="AU190" s="138" t="s">
        <v>78</v>
      </c>
      <c r="AY190" s="17" t="s">
        <v>149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74</v>
      </c>
      <c r="BK190" s="139">
        <f>ROUND(I190*H190,2)</f>
        <v>0</v>
      </c>
      <c r="BL190" s="17" t="s">
        <v>222</v>
      </c>
      <c r="BM190" s="138" t="s">
        <v>459</v>
      </c>
    </row>
    <row r="191" spans="2:65" s="1" customFormat="1" ht="10.199999999999999">
      <c r="B191" s="32"/>
      <c r="D191" s="140" t="s">
        <v>157</v>
      </c>
      <c r="F191" s="141" t="s">
        <v>1611</v>
      </c>
      <c r="I191" s="142"/>
      <c r="L191" s="32"/>
      <c r="M191" s="143"/>
      <c r="T191" s="53"/>
      <c r="AT191" s="17" t="s">
        <v>157</v>
      </c>
      <c r="AU191" s="17" t="s">
        <v>78</v>
      </c>
    </row>
    <row r="192" spans="2:65" s="1" customFormat="1" ht="16.5" customHeight="1">
      <c r="B192" s="32"/>
      <c r="C192" s="165" t="s">
        <v>327</v>
      </c>
      <c r="D192" s="165" t="s">
        <v>318</v>
      </c>
      <c r="E192" s="166" t="s">
        <v>1612</v>
      </c>
      <c r="F192" s="167" t="s">
        <v>1613</v>
      </c>
      <c r="G192" s="168" t="s">
        <v>196</v>
      </c>
      <c r="H192" s="169">
        <v>6</v>
      </c>
      <c r="I192" s="170"/>
      <c r="J192" s="171">
        <f>ROUND(I192*H192,2)</f>
        <v>0</v>
      </c>
      <c r="K192" s="167" t="s">
        <v>155</v>
      </c>
      <c r="L192" s="172"/>
      <c r="M192" s="173" t="s">
        <v>19</v>
      </c>
      <c r="N192" s="174" t="s">
        <v>40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267</v>
      </c>
      <c r="AT192" s="138" t="s">
        <v>318</v>
      </c>
      <c r="AU192" s="138" t="s">
        <v>78</v>
      </c>
      <c r="AY192" s="17" t="s">
        <v>149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74</v>
      </c>
      <c r="BK192" s="139">
        <f>ROUND(I192*H192,2)</f>
        <v>0</v>
      </c>
      <c r="BL192" s="17" t="s">
        <v>222</v>
      </c>
      <c r="BM192" s="138" t="s">
        <v>463</v>
      </c>
    </row>
    <row r="193" spans="2:65" s="1" customFormat="1" ht="37.799999999999997" customHeight="1">
      <c r="B193" s="32"/>
      <c r="C193" s="127" t="s">
        <v>447</v>
      </c>
      <c r="D193" s="127" t="s">
        <v>151</v>
      </c>
      <c r="E193" s="128" t="s">
        <v>1614</v>
      </c>
      <c r="F193" s="129" t="s">
        <v>1615</v>
      </c>
      <c r="G193" s="130" t="s">
        <v>1586</v>
      </c>
      <c r="H193" s="131">
        <v>6</v>
      </c>
      <c r="I193" s="132"/>
      <c r="J193" s="133">
        <f>ROUND(I193*H193,2)</f>
        <v>0</v>
      </c>
      <c r="K193" s="129" t="s">
        <v>155</v>
      </c>
      <c r="L193" s="32"/>
      <c r="M193" s="134" t="s">
        <v>19</v>
      </c>
      <c r="N193" s="135" t="s">
        <v>40</v>
      </c>
      <c r="P193" s="136">
        <f>O193*H193</f>
        <v>0</v>
      </c>
      <c r="Q193" s="136">
        <v>1.247E-2</v>
      </c>
      <c r="R193" s="136">
        <f>Q193*H193</f>
        <v>7.4819999999999998E-2</v>
      </c>
      <c r="S193" s="136">
        <v>0</v>
      </c>
      <c r="T193" s="137">
        <f>S193*H193</f>
        <v>0</v>
      </c>
      <c r="AR193" s="138" t="s">
        <v>222</v>
      </c>
      <c r="AT193" s="138" t="s">
        <v>151</v>
      </c>
      <c r="AU193" s="138" t="s">
        <v>78</v>
      </c>
      <c r="AY193" s="17" t="s">
        <v>149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74</v>
      </c>
      <c r="BK193" s="139">
        <f>ROUND(I193*H193,2)</f>
        <v>0</v>
      </c>
      <c r="BL193" s="17" t="s">
        <v>222</v>
      </c>
      <c r="BM193" s="138" t="s">
        <v>469</v>
      </c>
    </row>
    <row r="194" spans="2:65" s="1" customFormat="1" ht="10.199999999999999">
      <c r="B194" s="32"/>
      <c r="D194" s="140" t="s">
        <v>157</v>
      </c>
      <c r="F194" s="141" t="s">
        <v>1616</v>
      </c>
      <c r="I194" s="142"/>
      <c r="L194" s="32"/>
      <c r="M194" s="143"/>
      <c r="T194" s="53"/>
      <c r="AT194" s="17" t="s">
        <v>157</v>
      </c>
      <c r="AU194" s="17" t="s">
        <v>78</v>
      </c>
    </row>
    <row r="195" spans="2:65" s="1" customFormat="1" ht="37.799999999999997" customHeight="1">
      <c r="B195" s="32"/>
      <c r="C195" s="127" t="s">
        <v>332</v>
      </c>
      <c r="D195" s="127" t="s">
        <v>151</v>
      </c>
      <c r="E195" s="128" t="s">
        <v>1617</v>
      </c>
      <c r="F195" s="129" t="s">
        <v>1618</v>
      </c>
      <c r="G195" s="130" t="s">
        <v>1586</v>
      </c>
      <c r="H195" s="131">
        <v>5</v>
      </c>
      <c r="I195" s="132"/>
      <c r="J195" s="133">
        <f>ROUND(I195*H195,2)</f>
        <v>0</v>
      </c>
      <c r="K195" s="129" t="s">
        <v>155</v>
      </c>
      <c r="L195" s="32"/>
      <c r="M195" s="134" t="s">
        <v>19</v>
      </c>
      <c r="N195" s="135" t="s">
        <v>40</v>
      </c>
      <c r="P195" s="136">
        <f>O195*H195</f>
        <v>0</v>
      </c>
      <c r="Q195" s="136">
        <v>1.6969999999999999E-2</v>
      </c>
      <c r="R195" s="136">
        <f>Q195*H195</f>
        <v>8.4849999999999995E-2</v>
      </c>
      <c r="S195" s="136">
        <v>0</v>
      </c>
      <c r="T195" s="137">
        <f>S195*H195</f>
        <v>0</v>
      </c>
      <c r="AR195" s="138" t="s">
        <v>222</v>
      </c>
      <c r="AT195" s="138" t="s">
        <v>151</v>
      </c>
      <c r="AU195" s="138" t="s">
        <v>78</v>
      </c>
      <c r="AY195" s="17" t="s">
        <v>149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7" t="s">
        <v>74</v>
      </c>
      <c r="BK195" s="139">
        <f>ROUND(I195*H195,2)</f>
        <v>0</v>
      </c>
      <c r="BL195" s="17" t="s">
        <v>222</v>
      </c>
      <c r="BM195" s="138" t="s">
        <v>474</v>
      </c>
    </row>
    <row r="196" spans="2:65" s="1" customFormat="1" ht="10.199999999999999">
      <c r="B196" s="32"/>
      <c r="D196" s="140" t="s">
        <v>157</v>
      </c>
      <c r="F196" s="141" t="s">
        <v>1619</v>
      </c>
      <c r="I196" s="142"/>
      <c r="L196" s="32"/>
      <c r="M196" s="143"/>
      <c r="T196" s="53"/>
      <c r="AT196" s="17" t="s">
        <v>157</v>
      </c>
      <c r="AU196" s="17" t="s">
        <v>78</v>
      </c>
    </row>
    <row r="197" spans="2:65" s="1" customFormat="1" ht="21.75" customHeight="1">
      <c r="B197" s="32"/>
      <c r="C197" s="127" t="s">
        <v>456</v>
      </c>
      <c r="D197" s="127" t="s">
        <v>151</v>
      </c>
      <c r="E197" s="128" t="s">
        <v>1620</v>
      </c>
      <c r="F197" s="129" t="s">
        <v>1621</v>
      </c>
      <c r="G197" s="130" t="s">
        <v>1586</v>
      </c>
      <c r="H197" s="131">
        <v>1</v>
      </c>
      <c r="I197" s="132"/>
      <c r="J197" s="133">
        <f>ROUND(I197*H197,2)</f>
        <v>0</v>
      </c>
      <c r="K197" s="129" t="s">
        <v>155</v>
      </c>
      <c r="L197" s="32"/>
      <c r="M197" s="134" t="s">
        <v>19</v>
      </c>
      <c r="N197" s="135" t="s">
        <v>40</v>
      </c>
      <c r="P197" s="136">
        <f>O197*H197</f>
        <v>0</v>
      </c>
      <c r="Q197" s="136">
        <v>4.471E-2</v>
      </c>
      <c r="R197" s="136">
        <f>Q197*H197</f>
        <v>4.471E-2</v>
      </c>
      <c r="S197" s="136">
        <v>0</v>
      </c>
      <c r="T197" s="137">
        <f>S197*H197</f>
        <v>0</v>
      </c>
      <c r="AR197" s="138" t="s">
        <v>222</v>
      </c>
      <c r="AT197" s="138" t="s">
        <v>151</v>
      </c>
      <c r="AU197" s="138" t="s">
        <v>78</v>
      </c>
      <c r="AY197" s="17" t="s">
        <v>149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74</v>
      </c>
      <c r="BK197" s="139">
        <f>ROUND(I197*H197,2)</f>
        <v>0</v>
      </c>
      <c r="BL197" s="17" t="s">
        <v>222</v>
      </c>
      <c r="BM197" s="138" t="s">
        <v>479</v>
      </c>
    </row>
    <row r="198" spans="2:65" s="1" customFormat="1" ht="10.199999999999999">
      <c r="B198" s="32"/>
      <c r="D198" s="140" t="s">
        <v>157</v>
      </c>
      <c r="F198" s="141" t="s">
        <v>1622</v>
      </c>
      <c r="I198" s="142"/>
      <c r="L198" s="32"/>
      <c r="M198" s="143"/>
      <c r="T198" s="53"/>
      <c r="AT198" s="17" t="s">
        <v>157</v>
      </c>
      <c r="AU198" s="17" t="s">
        <v>78</v>
      </c>
    </row>
    <row r="199" spans="2:65" s="1" customFormat="1" ht="37.799999999999997" customHeight="1">
      <c r="B199" s="32"/>
      <c r="C199" s="127" t="s">
        <v>337</v>
      </c>
      <c r="D199" s="127" t="s">
        <v>151</v>
      </c>
      <c r="E199" s="128" t="s">
        <v>1623</v>
      </c>
      <c r="F199" s="129" t="s">
        <v>1624</v>
      </c>
      <c r="G199" s="130" t="s">
        <v>1586</v>
      </c>
      <c r="H199" s="131">
        <v>1</v>
      </c>
      <c r="I199" s="132"/>
      <c r="J199" s="133">
        <f>ROUND(I199*H199,2)</f>
        <v>0</v>
      </c>
      <c r="K199" s="129" t="s">
        <v>155</v>
      </c>
      <c r="L199" s="32"/>
      <c r="M199" s="134" t="s">
        <v>19</v>
      </c>
      <c r="N199" s="135" t="s">
        <v>40</v>
      </c>
      <c r="P199" s="136">
        <f>O199*H199</f>
        <v>0</v>
      </c>
      <c r="Q199" s="136">
        <v>0</v>
      </c>
      <c r="R199" s="136">
        <f>Q199*H199</f>
        <v>0</v>
      </c>
      <c r="S199" s="136">
        <v>0</v>
      </c>
      <c r="T199" s="137">
        <f>S199*H199</f>
        <v>0</v>
      </c>
      <c r="AR199" s="138" t="s">
        <v>222</v>
      </c>
      <c r="AT199" s="138" t="s">
        <v>151</v>
      </c>
      <c r="AU199" s="138" t="s">
        <v>78</v>
      </c>
      <c r="AY199" s="17" t="s">
        <v>149</v>
      </c>
      <c r="BE199" s="139">
        <f>IF(N199="základní",J199,0)</f>
        <v>0</v>
      </c>
      <c r="BF199" s="139">
        <f>IF(N199="snížená",J199,0)</f>
        <v>0</v>
      </c>
      <c r="BG199" s="139">
        <f>IF(N199="zákl. přenesená",J199,0)</f>
        <v>0</v>
      </c>
      <c r="BH199" s="139">
        <f>IF(N199="sníž. přenesená",J199,0)</f>
        <v>0</v>
      </c>
      <c r="BI199" s="139">
        <f>IF(N199="nulová",J199,0)</f>
        <v>0</v>
      </c>
      <c r="BJ199" s="17" t="s">
        <v>74</v>
      </c>
      <c r="BK199" s="139">
        <f>ROUND(I199*H199,2)</f>
        <v>0</v>
      </c>
      <c r="BL199" s="17" t="s">
        <v>222</v>
      </c>
      <c r="BM199" s="138" t="s">
        <v>295</v>
      </c>
    </row>
    <row r="200" spans="2:65" s="1" customFormat="1" ht="10.199999999999999">
      <c r="B200" s="32"/>
      <c r="D200" s="140" t="s">
        <v>157</v>
      </c>
      <c r="F200" s="141" t="s">
        <v>1625</v>
      </c>
      <c r="I200" s="142"/>
      <c r="L200" s="32"/>
      <c r="M200" s="143"/>
      <c r="T200" s="53"/>
      <c r="AT200" s="17" t="s">
        <v>157</v>
      </c>
      <c r="AU200" s="17" t="s">
        <v>78</v>
      </c>
    </row>
    <row r="201" spans="2:65" s="1" customFormat="1" ht="49.05" customHeight="1">
      <c r="B201" s="32"/>
      <c r="C201" s="127" t="s">
        <v>466</v>
      </c>
      <c r="D201" s="127" t="s">
        <v>151</v>
      </c>
      <c r="E201" s="128" t="s">
        <v>1626</v>
      </c>
      <c r="F201" s="129" t="s">
        <v>1627</v>
      </c>
      <c r="G201" s="130" t="s">
        <v>1586</v>
      </c>
      <c r="H201" s="131">
        <v>1</v>
      </c>
      <c r="I201" s="132"/>
      <c r="J201" s="133">
        <f>ROUND(I201*H201,2)</f>
        <v>0</v>
      </c>
      <c r="K201" s="129" t="s">
        <v>155</v>
      </c>
      <c r="L201" s="32"/>
      <c r="M201" s="134" t="s">
        <v>19</v>
      </c>
      <c r="N201" s="135" t="s">
        <v>40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222</v>
      </c>
      <c r="AT201" s="138" t="s">
        <v>151</v>
      </c>
      <c r="AU201" s="138" t="s">
        <v>78</v>
      </c>
      <c r="AY201" s="17" t="s">
        <v>149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74</v>
      </c>
      <c r="BK201" s="139">
        <f>ROUND(I201*H201,2)</f>
        <v>0</v>
      </c>
      <c r="BL201" s="17" t="s">
        <v>222</v>
      </c>
      <c r="BM201" s="138" t="s">
        <v>490</v>
      </c>
    </row>
    <row r="202" spans="2:65" s="1" customFormat="1" ht="10.199999999999999">
      <c r="B202" s="32"/>
      <c r="D202" s="140" t="s">
        <v>157</v>
      </c>
      <c r="F202" s="141" t="s">
        <v>1628</v>
      </c>
      <c r="I202" s="142"/>
      <c r="L202" s="32"/>
      <c r="M202" s="143"/>
      <c r="T202" s="53"/>
      <c r="AT202" s="17" t="s">
        <v>157</v>
      </c>
      <c r="AU202" s="17" t="s">
        <v>78</v>
      </c>
    </row>
    <row r="203" spans="2:65" s="1" customFormat="1" ht="33" customHeight="1">
      <c r="B203" s="32"/>
      <c r="C203" s="127" t="s">
        <v>350</v>
      </c>
      <c r="D203" s="127" t="s">
        <v>151</v>
      </c>
      <c r="E203" s="128" t="s">
        <v>1629</v>
      </c>
      <c r="F203" s="129" t="s">
        <v>1630</v>
      </c>
      <c r="G203" s="130" t="s">
        <v>1586</v>
      </c>
      <c r="H203" s="131">
        <v>1</v>
      </c>
      <c r="I203" s="132"/>
      <c r="J203" s="133">
        <f>ROUND(I203*H203,2)</f>
        <v>0</v>
      </c>
      <c r="K203" s="129" t="s">
        <v>155</v>
      </c>
      <c r="L203" s="32"/>
      <c r="M203" s="134" t="s">
        <v>19</v>
      </c>
      <c r="N203" s="135" t="s">
        <v>40</v>
      </c>
      <c r="P203" s="136">
        <f>O203*H203</f>
        <v>0</v>
      </c>
      <c r="Q203" s="136">
        <v>9.9600000000000001E-3</v>
      </c>
      <c r="R203" s="136">
        <f>Q203*H203</f>
        <v>9.9600000000000001E-3</v>
      </c>
      <c r="S203" s="136">
        <v>0</v>
      </c>
      <c r="T203" s="137">
        <f>S203*H203</f>
        <v>0</v>
      </c>
      <c r="AR203" s="138" t="s">
        <v>222</v>
      </c>
      <c r="AT203" s="138" t="s">
        <v>151</v>
      </c>
      <c r="AU203" s="138" t="s">
        <v>78</v>
      </c>
      <c r="AY203" s="17" t="s">
        <v>149</v>
      </c>
      <c r="BE203" s="139">
        <f>IF(N203="základní",J203,0)</f>
        <v>0</v>
      </c>
      <c r="BF203" s="139">
        <f>IF(N203="snížená",J203,0)</f>
        <v>0</v>
      </c>
      <c r="BG203" s="139">
        <f>IF(N203="zákl. přenesená",J203,0)</f>
        <v>0</v>
      </c>
      <c r="BH203" s="139">
        <f>IF(N203="sníž. přenesená",J203,0)</f>
        <v>0</v>
      </c>
      <c r="BI203" s="139">
        <f>IF(N203="nulová",J203,0)</f>
        <v>0</v>
      </c>
      <c r="BJ203" s="17" t="s">
        <v>74</v>
      </c>
      <c r="BK203" s="139">
        <f>ROUND(I203*H203,2)</f>
        <v>0</v>
      </c>
      <c r="BL203" s="17" t="s">
        <v>222</v>
      </c>
      <c r="BM203" s="138" t="s">
        <v>494</v>
      </c>
    </row>
    <row r="204" spans="2:65" s="1" customFormat="1" ht="10.199999999999999">
      <c r="B204" s="32"/>
      <c r="D204" s="140" t="s">
        <v>157</v>
      </c>
      <c r="F204" s="141" t="s">
        <v>1631</v>
      </c>
      <c r="I204" s="142"/>
      <c r="L204" s="32"/>
      <c r="M204" s="143"/>
      <c r="T204" s="53"/>
      <c r="AT204" s="17" t="s">
        <v>157</v>
      </c>
      <c r="AU204" s="17" t="s">
        <v>78</v>
      </c>
    </row>
    <row r="205" spans="2:65" s="1" customFormat="1" ht="37.799999999999997" customHeight="1">
      <c r="B205" s="32"/>
      <c r="C205" s="127" t="s">
        <v>476</v>
      </c>
      <c r="D205" s="127" t="s">
        <v>151</v>
      </c>
      <c r="E205" s="128" t="s">
        <v>1632</v>
      </c>
      <c r="F205" s="129" t="s">
        <v>1633</v>
      </c>
      <c r="G205" s="130" t="s">
        <v>1586</v>
      </c>
      <c r="H205" s="131">
        <v>1</v>
      </c>
      <c r="I205" s="132"/>
      <c r="J205" s="133">
        <f>ROUND(I205*H205,2)</f>
        <v>0</v>
      </c>
      <c r="K205" s="129" t="s">
        <v>155</v>
      </c>
      <c r="L205" s="32"/>
      <c r="M205" s="134" t="s">
        <v>19</v>
      </c>
      <c r="N205" s="135" t="s">
        <v>40</v>
      </c>
      <c r="P205" s="136">
        <f>O205*H205</f>
        <v>0</v>
      </c>
      <c r="Q205" s="136">
        <v>1.525E-2</v>
      </c>
      <c r="R205" s="136">
        <f>Q205*H205</f>
        <v>1.525E-2</v>
      </c>
      <c r="S205" s="136">
        <v>0</v>
      </c>
      <c r="T205" s="137">
        <f>S205*H205</f>
        <v>0</v>
      </c>
      <c r="AR205" s="138" t="s">
        <v>222</v>
      </c>
      <c r="AT205" s="138" t="s">
        <v>151</v>
      </c>
      <c r="AU205" s="138" t="s">
        <v>78</v>
      </c>
      <c r="AY205" s="17" t="s">
        <v>149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74</v>
      </c>
      <c r="BK205" s="139">
        <f>ROUND(I205*H205,2)</f>
        <v>0</v>
      </c>
      <c r="BL205" s="17" t="s">
        <v>222</v>
      </c>
      <c r="BM205" s="138" t="s">
        <v>507</v>
      </c>
    </row>
    <row r="206" spans="2:65" s="1" customFormat="1" ht="10.199999999999999">
      <c r="B206" s="32"/>
      <c r="D206" s="140" t="s">
        <v>157</v>
      </c>
      <c r="F206" s="141" t="s">
        <v>1634</v>
      </c>
      <c r="I206" s="142"/>
      <c r="L206" s="32"/>
      <c r="M206" s="143"/>
      <c r="T206" s="53"/>
      <c r="AT206" s="17" t="s">
        <v>157</v>
      </c>
      <c r="AU206" s="17" t="s">
        <v>78</v>
      </c>
    </row>
    <row r="207" spans="2:65" s="1" customFormat="1" ht="24.15" customHeight="1">
      <c r="B207" s="32"/>
      <c r="C207" s="127" t="s">
        <v>355</v>
      </c>
      <c r="D207" s="127" t="s">
        <v>151</v>
      </c>
      <c r="E207" s="128" t="s">
        <v>1635</v>
      </c>
      <c r="F207" s="129" t="s">
        <v>1636</v>
      </c>
      <c r="G207" s="130" t="s">
        <v>1586</v>
      </c>
      <c r="H207" s="131">
        <v>1</v>
      </c>
      <c r="I207" s="132"/>
      <c r="J207" s="133">
        <f>ROUND(I207*H207,2)</f>
        <v>0</v>
      </c>
      <c r="K207" s="129" t="s">
        <v>155</v>
      </c>
      <c r="L207" s="32"/>
      <c r="M207" s="134" t="s">
        <v>19</v>
      </c>
      <c r="N207" s="135" t="s">
        <v>40</v>
      </c>
      <c r="P207" s="136">
        <f>O207*H207</f>
        <v>0</v>
      </c>
      <c r="Q207" s="136">
        <v>1.047E-2</v>
      </c>
      <c r="R207" s="136">
        <f>Q207*H207</f>
        <v>1.047E-2</v>
      </c>
      <c r="S207" s="136">
        <v>0</v>
      </c>
      <c r="T207" s="137">
        <f>S207*H207</f>
        <v>0</v>
      </c>
      <c r="AR207" s="138" t="s">
        <v>222</v>
      </c>
      <c r="AT207" s="138" t="s">
        <v>151</v>
      </c>
      <c r="AU207" s="138" t="s">
        <v>78</v>
      </c>
      <c r="AY207" s="17" t="s">
        <v>149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74</v>
      </c>
      <c r="BK207" s="139">
        <f>ROUND(I207*H207,2)</f>
        <v>0</v>
      </c>
      <c r="BL207" s="17" t="s">
        <v>222</v>
      </c>
      <c r="BM207" s="138" t="s">
        <v>513</v>
      </c>
    </row>
    <row r="208" spans="2:65" s="1" customFormat="1" ht="10.199999999999999">
      <c r="B208" s="32"/>
      <c r="D208" s="140" t="s">
        <v>157</v>
      </c>
      <c r="F208" s="141" t="s">
        <v>1637</v>
      </c>
      <c r="I208" s="142"/>
      <c r="L208" s="32"/>
      <c r="M208" s="143"/>
      <c r="T208" s="53"/>
      <c r="AT208" s="17" t="s">
        <v>157</v>
      </c>
      <c r="AU208" s="17" t="s">
        <v>78</v>
      </c>
    </row>
    <row r="209" spans="2:65" s="1" customFormat="1" ht="24.15" customHeight="1">
      <c r="B209" s="32"/>
      <c r="C209" s="165" t="s">
        <v>487</v>
      </c>
      <c r="D209" s="165" t="s">
        <v>318</v>
      </c>
      <c r="E209" s="166" t="s">
        <v>1638</v>
      </c>
      <c r="F209" s="167" t="s">
        <v>1639</v>
      </c>
      <c r="G209" s="168" t="s">
        <v>196</v>
      </c>
      <c r="H209" s="169">
        <v>1</v>
      </c>
      <c r="I209" s="170"/>
      <c r="J209" s="171">
        <f>ROUND(I209*H209,2)</f>
        <v>0</v>
      </c>
      <c r="K209" s="167" t="s">
        <v>155</v>
      </c>
      <c r="L209" s="172"/>
      <c r="M209" s="173" t="s">
        <v>19</v>
      </c>
      <c r="N209" s="174" t="s">
        <v>40</v>
      </c>
      <c r="P209" s="136">
        <f>O209*H209</f>
        <v>0</v>
      </c>
      <c r="Q209" s="136">
        <v>9.2999999999999999E-2</v>
      </c>
      <c r="R209" s="136">
        <f>Q209*H209</f>
        <v>9.2999999999999999E-2</v>
      </c>
      <c r="S209" s="136">
        <v>0</v>
      </c>
      <c r="T209" s="137">
        <f>S209*H209</f>
        <v>0</v>
      </c>
      <c r="AR209" s="138" t="s">
        <v>267</v>
      </c>
      <c r="AT209" s="138" t="s">
        <v>318</v>
      </c>
      <c r="AU209" s="138" t="s">
        <v>78</v>
      </c>
      <c r="AY209" s="17" t="s">
        <v>149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74</v>
      </c>
      <c r="BK209" s="139">
        <f>ROUND(I209*H209,2)</f>
        <v>0</v>
      </c>
      <c r="BL209" s="17" t="s">
        <v>222</v>
      </c>
      <c r="BM209" s="138" t="s">
        <v>520</v>
      </c>
    </row>
    <row r="210" spans="2:65" s="1" customFormat="1" ht="16.5" customHeight="1">
      <c r="B210" s="32"/>
      <c r="C210" s="127" t="s">
        <v>361</v>
      </c>
      <c r="D210" s="127" t="s">
        <v>151</v>
      </c>
      <c r="E210" s="128" t="s">
        <v>1640</v>
      </c>
      <c r="F210" s="129" t="s">
        <v>1641</v>
      </c>
      <c r="G210" s="130" t="s">
        <v>196</v>
      </c>
      <c r="H210" s="131">
        <v>6</v>
      </c>
      <c r="I210" s="132"/>
      <c r="J210" s="133">
        <f>ROUND(I210*H210,2)</f>
        <v>0</v>
      </c>
      <c r="K210" s="129" t="s">
        <v>155</v>
      </c>
      <c r="L210" s="32"/>
      <c r="M210" s="134" t="s">
        <v>19</v>
      </c>
      <c r="N210" s="135" t="s">
        <v>40</v>
      </c>
      <c r="P210" s="136">
        <f>O210*H210</f>
        <v>0</v>
      </c>
      <c r="Q210" s="136">
        <v>1E-3</v>
      </c>
      <c r="R210" s="136">
        <f>Q210*H210</f>
        <v>6.0000000000000001E-3</v>
      </c>
      <c r="S210" s="136">
        <v>0</v>
      </c>
      <c r="T210" s="137">
        <f>S210*H210</f>
        <v>0</v>
      </c>
      <c r="AR210" s="138" t="s">
        <v>222</v>
      </c>
      <c r="AT210" s="138" t="s">
        <v>151</v>
      </c>
      <c r="AU210" s="138" t="s">
        <v>78</v>
      </c>
      <c r="AY210" s="17" t="s">
        <v>149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74</v>
      </c>
      <c r="BK210" s="139">
        <f>ROUND(I210*H210,2)</f>
        <v>0</v>
      </c>
      <c r="BL210" s="17" t="s">
        <v>222</v>
      </c>
      <c r="BM210" s="138" t="s">
        <v>524</v>
      </c>
    </row>
    <row r="211" spans="2:65" s="1" customFormat="1" ht="10.199999999999999">
      <c r="B211" s="32"/>
      <c r="D211" s="140" t="s">
        <v>157</v>
      </c>
      <c r="F211" s="141" t="s">
        <v>1642</v>
      </c>
      <c r="I211" s="142"/>
      <c r="L211" s="32"/>
      <c r="M211" s="143"/>
      <c r="T211" s="53"/>
      <c r="AT211" s="17" t="s">
        <v>157</v>
      </c>
      <c r="AU211" s="17" t="s">
        <v>78</v>
      </c>
    </row>
    <row r="212" spans="2:65" s="1" customFormat="1" ht="24.15" customHeight="1">
      <c r="B212" s="32"/>
      <c r="C212" s="127" t="s">
        <v>496</v>
      </c>
      <c r="D212" s="127" t="s">
        <v>151</v>
      </c>
      <c r="E212" s="128" t="s">
        <v>1643</v>
      </c>
      <c r="F212" s="129" t="s">
        <v>1644</v>
      </c>
      <c r="G212" s="130" t="s">
        <v>196</v>
      </c>
      <c r="H212" s="131">
        <v>1</v>
      </c>
      <c r="I212" s="132"/>
      <c r="J212" s="133">
        <f>ROUND(I212*H212,2)</f>
        <v>0</v>
      </c>
      <c r="K212" s="129" t="s">
        <v>155</v>
      </c>
      <c r="L212" s="32"/>
      <c r="M212" s="134" t="s">
        <v>19</v>
      </c>
      <c r="N212" s="135" t="s">
        <v>40</v>
      </c>
      <c r="P212" s="136">
        <f>O212*H212</f>
        <v>0</v>
      </c>
      <c r="Q212" s="136">
        <v>5.9000000000000003E-4</v>
      </c>
      <c r="R212" s="136">
        <f>Q212*H212</f>
        <v>5.9000000000000003E-4</v>
      </c>
      <c r="S212" s="136">
        <v>0</v>
      </c>
      <c r="T212" s="137">
        <f>S212*H212</f>
        <v>0</v>
      </c>
      <c r="AR212" s="138" t="s">
        <v>222</v>
      </c>
      <c r="AT212" s="138" t="s">
        <v>151</v>
      </c>
      <c r="AU212" s="138" t="s">
        <v>78</v>
      </c>
      <c r="AY212" s="17" t="s">
        <v>149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74</v>
      </c>
      <c r="BK212" s="139">
        <f>ROUND(I212*H212,2)</f>
        <v>0</v>
      </c>
      <c r="BL212" s="17" t="s">
        <v>222</v>
      </c>
      <c r="BM212" s="138" t="s">
        <v>532</v>
      </c>
    </row>
    <row r="213" spans="2:65" s="1" customFormat="1" ht="10.199999999999999">
      <c r="B213" s="32"/>
      <c r="D213" s="140" t="s">
        <v>157</v>
      </c>
      <c r="F213" s="141" t="s">
        <v>1645</v>
      </c>
      <c r="I213" s="142"/>
      <c r="L213" s="32"/>
      <c r="M213" s="143"/>
      <c r="T213" s="53"/>
      <c r="AT213" s="17" t="s">
        <v>157</v>
      </c>
      <c r="AU213" s="17" t="s">
        <v>78</v>
      </c>
    </row>
    <row r="214" spans="2:65" s="1" customFormat="1" ht="24.15" customHeight="1">
      <c r="B214" s="32"/>
      <c r="C214" s="127" t="s">
        <v>376</v>
      </c>
      <c r="D214" s="127" t="s">
        <v>151</v>
      </c>
      <c r="E214" s="128" t="s">
        <v>1646</v>
      </c>
      <c r="F214" s="129" t="s">
        <v>1647</v>
      </c>
      <c r="G214" s="130" t="s">
        <v>1586</v>
      </c>
      <c r="H214" s="131">
        <v>1</v>
      </c>
      <c r="I214" s="132"/>
      <c r="J214" s="133">
        <f>ROUND(I214*H214,2)</f>
        <v>0</v>
      </c>
      <c r="K214" s="129" t="s">
        <v>155</v>
      </c>
      <c r="L214" s="32"/>
      <c r="M214" s="134" t="s">
        <v>19</v>
      </c>
      <c r="N214" s="135" t="s">
        <v>40</v>
      </c>
      <c r="P214" s="136">
        <f>O214*H214</f>
        <v>0</v>
      </c>
      <c r="Q214" s="136">
        <v>1.72E-3</v>
      </c>
      <c r="R214" s="136">
        <f>Q214*H214</f>
        <v>1.72E-3</v>
      </c>
      <c r="S214" s="136">
        <v>0</v>
      </c>
      <c r="T214" s="137">
        <f>S214*H214</f>
        <v>0</v>
      </c>
      <c r="AR214" s="138" t="s">
        <v>222</v>
      </c>
      <c r="AT214" s="138" t="s">
        <v>151</v>
      </c>
      <c r="AU214" s="138" t="s">
        <v>78</v>
      </c>
      <c r="AY214" s="17" t="s">
        <v>149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74</v>
      </c>
      <c r="BK214" s="139">
        <f>ROUND(I214*H214,2)</f>
        <v>0</v>
      </c>
      <c r="BL214" s="17" t="s">
        <v>222</v>
      </c>
      <c r="BM214" s="138" t="s">
        <v>538</v>
      </c>
    </row>
    <row r="215" spans="2:65" s="1" customFormat="1" ht="10.199999999999999">
      <c r="B215" s="32"/>
      <c r="D215" s="140" t="s">
        <v>157</v>
      </c>
      <c r="F215" s="141" t="s">
        <v>1648</v>
      </c>
      <c r="I215" s="142"/>
      <c r="L215" s="32"/>
      <c r="M215" s="143"/>
      <c r="T215" s="53"/>
      <c r="AT215" s="17" t="s">
        <v>157</v>
      </c>
      <c r="AU215" s="17" t="s">
        <v>78</v>
      </c>
    </row>
    <row r="216" spans="2:65" s="1" customFormat="1" ht="24.15" customHeight="1">
      <c r="B216" s="32"/>
      <c r="C216" s="127" t="s">
        <v>504</v>
      </c>
      <c r="D216" s="127" t="s">
        <v>151</v>
      </c>
      <c r="E216" s="128" t="s">
        <v>1649</v>
      </c>
      <c r="F216" s="129" t="s">
        <v>1650</v>
      </c>
      <c r="G216" s="130" t="s">
        <v>1586</v>
      </c>
      <c r="H216" s="131">
        <v>5</v>
      </c>
      <c r="I216" s="132"/>
      <c r="J216" s="133">
        <f>ROUND(I216*H216,2)</f>
        <v>0</v>
      </c>
      <c r="K216" s="129" t="s">
        <v>155</v>
      </c>
      <c r="L216" s="32"/>
      <c r="M216" s="134" t="s">
        <v>19</v>
      </c>
      <c r="N216" s="135" t="s">
        <v>40</v>
      </c>
      <c r="P216" s="136">
        <f>O216*H216</f>
        <v>0</v>
      </c>
      <c r="Q216" s="136">
        <v>1.4E-3</v>
      </c>
      <c r="R216" s="136">
        <f>Q216*H216</f>
        <v>7.0000000000000001E-3</v>
      </c>
      <c r="S216" s="136">
        <v>0</v>
      </c>
      <c r="T216" s="137">
        <f>S216*H216</f>
        <v>0</v>
      </c>
      <c r="AR216" s="138" t="s">
        <v>222</v>
      </c>
      <c r="AT216" s="138" t="s">
        <v>151</v>
      </c>
      <c r="AU216" s="138" t="s">
        <v>78</v>
      </c>
      <c r="AY216" s="17" t="s">
        <v>149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74</v>
      </c>
      <c r="BK216" s="139">
        <f>ROUND(I216*H216,2)</f>
        <v>0</v>
      </c>
      <c r="BL216" s="17" t="s">
        <v>222</v>
      </c>
      <c r="BM216" s="138" t="s">
        <v>548</v>
      </c>
    </row>
    <row r="217" spans="2:65" s="1" customFormat="1" ht="10.199999999999999">
      <c r="B217" s="32"/>
      <c r="D217" s="140" t="s">
        <v>157</v>
      </c>
      <c r="F217" s="141" t="s">
        <v>1651</v>
      </c>
      <c r="I217" s="142"/>
      <c r="L217" s="32"/>
      <c r="M217" s="143"/>
      <c r="T217" s="53"/>
      <c r="AT217" s="17" t="s">
        <v>157</v>
      </c>
      <c r="AU217" s="17" t="s">
        <v>78</v>
      </c>
    </row>
    <row r="218" spans="2:65" s="1" customFormat="1" ht="24.15" customHeight="1">
      <c r="B218" s="32"/>
      <c r="C218" s="127" t="s">
        <v>380</v>
      </c>
      <c r="D218" s="127" t="s">
        <v>151</v>
      </c>
      <c r="E218" s="128" t="s">
        <v>1652</v>
      </c>
      <c r="F218" s="129" t="s">
        <v>1653</v>
      </c>
      <c r="G218" s="130" t="s">
        <v>1586</v>
      </c>
      <c r="H218" s="131">
        <v>1</v>
      </c>
      <c r="I218" s="132"/>
      <c r="J218" s="133">
        <f>ROUND(I218*H218,2)</f>
        <v>0</v>
      </c>
      <c r="K218" s="129" t="s">
        <v>155</v>
      </c>
      <c r="L218" s="32"/>
      <c r="M218" s="134" t="s">
        <v>19</v>
      </c>
      <c r="N218" s="135" t="s">
        <v>40</v>
      </c>
      <c r="P218" s="136">
        <f>O218*H218</f>
        <v>0</v>
      </c>
      <c r="Q218" s="136">
        <v>1.25E-3</v>
      </c>
      <c r="R218" s="136">
        <f>Q218*H218</f>
        <v>1.25E-3</v>
      </c>
      <c r="S218" s="136">
        <v>0</v>
      </c>
      <c r="T218" s="137">
        <f>S218*H218</f>
        <v>0</v>
      </c>
      <c r="AR218" s="138" t="s">
        <v>222</v>
      </c>
      <c r="AT218" s="138" t="s">
        <v>151</v>
      </c>
      <c r="AU218" s="138" t="s">
        <v>78</v>
      </c>
      <c r="AY218" s="17" t="s">
        <v>149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74</v>
      </c>
      <c r="BK218" s="139">
        <f>ROUND(I218*H218,2)</f>
        <v>0</v>
      </c>
      <c r="BL218" s="17" t="s">
        <v>222</v>
      </c>
      <c r="BM218" s="138" t="s">
        <v>551</v>
      </c>
    </row>
    <row r="219" spans="2:65" s="1" customFormat="1" ht="10.199999999999999">
      <c r="B219" s="32"/>
      <c r="D219" s="140" t="s">
        <v>157</v>
      </c>
      <c r="F219" s="141" t="s">
        <v>1654</v>
      </c>
      <c r="I219" s="142"/>
      <c r="L219" s="32"/>
      <c r="M219" s="143"/>
      <c r="T219" s="53"/>
      <c r="AT219" s="17" t="s">
        <v>157</v>
      </c>
      <c r="AU219" s="17" t="s">
        <v>78</v>
      </c>
    </row>
    <row r="220" spans="2:65" s="1" customFormat="1" ht="33" customHeight="1">
      <c r="B220" s="32"/>
      <c r="C220" s="127" t="s">
        <v>517</v>
      </c>
      <c r="D220" s="127" t="s">
        <v>151</v>
      </c>
      <c r="E220" s="128" t="s">
        <v>1655</v>
      </c>
      <c r="F220" s="129" t="s">
        <v>1656</v>
      </c>
      <c r="G220" s="130" t="s">
        <v>1586</v>
      </c>
      <c r="H220" s="131">
        <v>1</v>
      </c>
      <c r="I220" s="132"/>
      <c r="J220" s="133">
        <f>ROUND(I220*H220,2)</f>
        <v>0</v>
      </c>
      <c r="K220" s="129" t="s">
        <v>155</v>
      </c>
      <c r="L220" s="32"/>
      <c r="M220" s="134" t="s">
        <v>19</v>
      </c>
      <c r="N220" s="135" t="s">
        <v>40</v>
      </c>
      <c r="P220" s="136">
        <f>O220*H220</f>
        <v>0</v>
      </c>
      <c r="Q220" s="136">
        <v>2.5400000000000002E-3</v>
      </c>
      <c r="R220" s="136">
        <f>Q220*H220</f>
        <v>2.5400000000000002E-3</v>
      </c>
      <c r="S220" s="136">
        <v>0</v>
      </c>
      <c r="T220" s="137">
        <f>S220*H220</f>
        <v>0</v>
      </c>
      <c r="AR220" s="138" t="s">
        <v>222</v>
      </c>
      <c r="AT220" s="138" t="s">
        <v>151</v>
      </c>
      <c r="AU220" s="138" t="s">
        <v>78</v>
      </c>
      <c r="AY220" s="17" t="s">
        <v>149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74</v>
      </c>
      <c r="BK220" s="139">
        <f>ROUND(I220*H220,2)</f>
        <v>0</v>
      </c>
      <c r="BL220" s="17" t="s">
        <v>222</v>
      </c>
      <c r="BM220" s="138" t="s">
        <v>558</v>
      </c>
    </row>
    <row r="221" spans="2:65" s="1" customFormat="1" ht="10.199999999999999">
      <c r="B221" s="32"/>
      <c r="D221" s="140" t="s">
        <v>157</v>
      </c>
      <c r="F221" s="141" t="s">
        <v>1657</v>
      </c>
      <c r="I221" s="142"/>
      <c r="L221" s="32"/>
      <c r="M221" s="143"/>
      <c r="T221" s="53"/>
      <c r="AT221" s="17" t="s">
        <v>157</v>
      </c>
      <c r="AU221" s="17" t="s">
        <v>78</v>
      </c>
    </row>
    <row r="222" spans="2:65" s="1" customFormat="1" ht="16.5" customHeight="1">
      <c r="B222" s="32"/>
      <c r="C222" s="127" t="s">
        <v>385</v>
      </c>
      <c r="D222" s="127" t="s">
        <v>151</v>
      </c>
      <c r="E222" s="128" t="s">
        <v>1658</v>
      </c>
      <c r="F222" s="129" t="s">
        <v>1659</v>
      </c>
      <c r="G222" s="130" t="s">
        <v>1586</v>
      </c>
      <c r="H222" s="131">
        <v>2</v>
      </c>
      <c r="I222" s="132"/>
      <c r="J222" s="133">
        <f>ROUND(I222*H222,2)</f>
        <v>0</v>
      </c>
      <c r="K222" s="129" t="s">
        <v>155</v>
      </c>
      <c r="L222" s="32"/>
      <c r="M222" s="134" t="s">
        <v>19</v>
      </c>
      <c r="N222" s="135" t="s">
        <v>40</v>
      </c>
      <c r="P222" s="136">
        <f>O222*H222</f>
        <v>0</v>
      </c>
      <c r="Q222" s="136">
        <v>1.8400000000000001E-3</v>
      </c>
      <c r="R222" s="136">
        <f>Q222*H222</f>
        <v>3.6800000000000001E-3</v>
      </c>
      <c r="S222" s="136">
        <v>0</v>
      </c>
      <c r="T222" s="137">
        <f>S222*H222</f>
        <v>0</v>
      </c>
      <c r="AR222" s="138" t="s">
        <v>222</v>
      </c>
      <c r="AT222" s="138" t="s">
        <v>151</v>
      </c>
      <c r="AU222" s="138" t="s">
        <v>78</v>
      </c>
      <c r="AY222" s="17" t="s">
        <v>149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74</v>
      </c>
      <c r="BK222" s="139">
        <f>ROUND(I222*H222,2)</f>
        <v>0</v>
      </c>
      <c r="BL222" s="17" t="s">
        <v>222</v>
      </c>
      <c r="BM222" s="138" t="s">
        <v>563</v>
      </c>
    </row>
    <row r="223" spans="2:65" s="1" customFormat="1" ht="10.199999999999999">
      <c r="B223" s="32"/>
      <c r="D223" s="140" t="s">
        <v>157</v>
      </c>
      <c r="F223" s="141" t="s">
        <v>1660</v>
      </c>
      <c r="I223" s="142"/>
      <c r="L223" s="32"/>
      <c r="M223" s="143"/>
      <c r="T223" s="53"/>
      <c r="AT223" s="17" t="s">
        <v>157</v>
      </c>
      <c r="AU223" s="17" t="s">
        <v>78</v>
      </c>
    </row>
    <row r="224" spans="2:65" s="13" customFormat="1" ht="10.199999999999999">
      <c r="B224" s="151"/>
      <c r="D224" s="145" t="s">
        <v>159</v>
      </c>
      <c r="E224" s="152" t="s">
        <v>19</v>
      </c>
      <c r="F224" s="153" t="s">
        <v>1661</v>
      </c>
      <c r="H224" s="154">
        <v>2</v>
      </c>
      <c r="I224" s="155"/>
      <c r="L224" s="151"/>
      <c r="M224" s="156"/>
      <c r="T224" s="157"/>
      <c r="AT224" s="152" t="s">
        <v>159</v>
      </c>
      <c r="AU224" s="152" t="s">
        <v>78</v>
      </c>
      <c r="AV224" s="13" t="s">
        <v>78</v>
      </c>
      <c r="AW224" s="13" t="s">
        <v>31</v>
      </c>
      <c r="AX224" s="13" t="s">
        <v>69</v>
      </c>
      <c r="AY224" s="152" t="s">
        <v>149</v>
      </c>
    </row>
    <row r="225" spans="2:65" s="14" customFormat="1" ht="10.199999999999999">
      <c r="B225" s="158"/>
      <c r="D225" s="145" t="s">
        <v>159</v>
      </c>
      <c r="E225" s="159" t="s">
        <v>19</v>
      </c>
      <c r="F225" s="160" t="s">
        <v>162</v>
      </c>
      <c r="H225" s="161">
        <v>2</v>
      </c>
      <c r="I225" s="162"/>
      <c r="L225" s="158"/>
      <c r="M225" s="163"/>
      <c r="T225" s="164"/>
      <c r="AT225" s="159" t="s">
        <v>159</v>
      </c>
      <c r="AU225" s="159" t="s">
        <v>78</v>
      </c>
      <c r="AV225" s="14" t="s">
        <v>84</v>
      </c>
      <c r="AW225" s="14" t="s">
        <v>31</v>
      </c>
      <c r="AX225" s="14" t="s">
        <v>74</v>
      </c>
      <c r="AY225" s="159" t="s">
        <v>149</v>
      </c>
    </row>
    <row r="226" spans="2:65" s="1" customFormat="1" ht="16.5" customHeight="1">
      <c r="B226" s="32"/>
      <c r="C226" s="127" t="s">
        <v>529</v>
      </c>
      <c r="D226" s="127" t="s">
        <v>151</v>
      </c>
      <c r="E226" s="128" t="s">
        <v>1662</v>
      </c>
      <c r="F226" s="129" t="s">
        <v>1663</v>
      </c>
      <c r="G226" s="130" t="s">
        <v>196</v>
      </c>
      <c r="H226" s="131">
        <v>3</v>
      </c>
      <c r="I226" s="132"/>
      <c r="J226" s="133">
        <f>ROUND(I226*H226,2)</f>
        <v>0</v>
      </c>
      <c r="K226" s="129" t="s">
        <v>155</v>
      </c>
      <c r="L226" s="32"/>
      <c r="M226" s="134" t="s">
        <v>19</v>
      </c>
      <c r="N226" s="135" t="s">
        <v>40</v>
      </c>
      <c r="P226" s="136">
        <f>O226*H226</f>
        <v>0</v>
      </c>
      <c r="Q226" s="136">
        <v>3.1E-4</v>
      </c>
      <c r="R226" s="136">
        <f>Q226*H226</f>
        <v>9.3000000000000005E-4</v>
      </c>
      <c r="S226" s="136">
        <v>0</v>
      </c>
      <c r="T226" s="137">
        <f>S226*H226</f>
        <v>0</v>
      </c>
      <c r="AR226" s="138" t="s">
        <v>222</v>
      </c>
      <c r="AT226" s="138" t="s">
        <v>151</v>
      </c>
      <c r="AU226" s="138" t="s">
        <v>78</v>
      </c>
      <c r="AY226" s="17" t="s">
        <v>149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74</v>
      </c>
      <c r="BK226" s="139">
        <f>ROUND(I226*H226,2)</f>
        <v>0</v>
      </c>
      <c r="BL226" s="17" t="s">
        <v>222</v>
      </c>
      <c r="BM226" s="138" t="s">
        <v>566</v>
      </c>
    </row>
    <row r="227" spans="2:65" s="1" customFormat="1" ht="10.199999999999999">
      <c r="B227" s="32"/>
      <c r="D227" s="140" t="s">
        <v>157</v>
      </c>
      <c r="F227" s="141" t="s">
        <v>1664</v>
      </c>
      <c r="I227" s="142"/>
      <c r="L227" s="32"/>
      <c r="M227" s="143"/>
      <c r="T227" s="53"/>
      <c r="AT227" s="17" t="s">
        <v>157</v>
      </c>
      <c r="AU227" s="17" t="s">
        <v>78</v>
      </c>
    </row>
    <row r="228" spans="2:65" s="1" customFormat="1" ht="44.25" customHeight="1">
      <c r="B228" s="32"/>
      <c r="C228" s="127" t="s">
        <v>389</v>
      </c>
      <c r="D228" s="127" t="s">
        <v>151</v>
      </c>
      <c r="E228" s="128" t="s">
        <v>1665</v>
      </c>
      <c r="F228" s="129" t="s">
        <v>1666</v>
      </c>
      <c r="G228" s="130" t="s">
        <v>631</v>
      </c>
      <c r="H228" s="175"/>
      <c r="I228" s="132"/>
      <c r="J228" s="133">
        <f>ROUND(I228*H228,2)</f>
        <v>0</v>
      </c>
      <c r="K228" s="129" t="s">
        <v>155</v>
      </c>
      <c r="L228" s="32"/>
      <c r="M228" s="134" t="s">
        <v>19</v>
      </c>
      <c r="N228" s="135" t="s">
        <v>40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222</v>
      </c>
      <c r="AT228" s="138" t="s">
        <v>151</v>
      </c>
      <c r="AU228" s="138" t="s">
        <v>78</v>
      </c>
      <c r="AY228" s="17" t="s">
        <v>149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74</v>
      </c>
      <c r="BK228" s="139">
        <f>ROUND(I228*H228,2)</f>
        <v>0</v>
      </c>
      <c r="BL228" s="17" t="s">
        <v>222</v>
      </c>
      <c r="BM228" s="138" t="s">
        <v>1667</v>
      </c>
    </row>
    <row r="229" spans="2:65" s="1" customFormat="1" ht="10.199999999999999">
      <c r="B229" s="32"/>
      <c r="D229" s="140" t="s">
        <v>157</v>
      </c>
      <c r="F229" s="141" t="s">
        <v>1668</v>
      </c>
      <c r="I229" s="142"/>
      <c r="L229" s="32"/>
      <c r="M229" s="143"/>
      <c r="T229" s="53"/>
      <c r="AT229" s="17" t="s">
        <v>157</v>
      </c>
      <c r="AU229" s="17" t="s">
        <v>78</v>
      </c>
    </row>
    <row r="230" spans="2:65" s="11" customFormat="1" ht="22.8" customHeight="1">
      <c r="B230" s="115"/>
      <c r="D230" s="116" t="s">
        <v>68</v>
      </c>
      <c r="E230" s="125" t="s">
        <v>1669</v>
      </c>
      <c r="F230" s="125" t="s">
        <v>1670</v>
      </c>
      <c r="I230" s="118"/>
      <c r="J230" s="126">
        <f>BK230</f>
        <v>0</v>
      </c>
      <c r="L230" s="115"/>
      <c r="M230" s="120"/>
      <c r="P230" s="121">
        <f>SUM(P231:P240)</f>
        <v>0</v>
      </c>
      <c r="R230" s="121">
        <f>SUM(R231:R240)</f>
        <v>0.10523</v>
      </c>
      <c r="T230" s="122">
        <f>SUM(T231:T240)</f>
        <v>0</v>
      </c>
      <c r="AR230" s="116" t="s">
        <v>78</v>
      </c>
      <c r="AT230" s="123" t="s">
        <v>68</v>
      </c>
      <c r="AU230" s="123" t="s">
        <v>74</v>
      </c>
      <c r="AY230" s="116" t="s">
        <v>149</v>
      </c>
      <c r="BK230" s="124">
        <f>SUM(BK231:BK240)</f>
        <v>0</v>
      </c>
    </row>
    <row r="231" spans="2:65" s="1" customFormat="1" ht="37.799999999999997" customHeight="1">
      <c r="B231" s="32"/>
      <c r="C231" s="127" t="s">
        <v>544</v>
      </c>
      <c r="D231" s="127" t="s">
        <v>151</v>
      </c>
      <c r="E231" s="128" t="s">
        <v>1671</v>
      </c>
      <c r="F231" s="129" t="s">
        <v>1672</v>
      </c>
      <c r="G231" s="130" t="s">
        <v>1586</v>
      </c>
      <c r="H231" s="131">
        <v>1</v>
      </c>
      <c r="I231" s="132"/>
      <c r="J231" s="133">
        <f>ROUND(I231*H231,2)</f>
        <v>0</v>
      </c>
      <c r="K231" s="129" t="s">
        <v>155</v>
      </c>
      <c r="L231" s="32"/>
      <c r="M231" s="134" t="s">
        <v>19</v>
      </c>
      <c r="N231" s="135" t="s">
        <v>40</v>
      </c>
      <c r="P231" s="136">
        <f>O231*H231</f>
        <v>0</v>
      </c>
      <c r="Q231" s="136">
        <v>1.6650000000000002E-2</v>
      </c>
      <c r="R231" s="136">
        <f>Q231*H231</f>
        <v>1.6650000000000002E-2</v>
      </c>
      <c r="S231" s="136">
        <v>0</v>
      </c>
      <c r="T231" s="137">
        <f>S231*H231</f>
        <v>0</v>
      </c>
      <c r="AR231" s="138" t="s">
        <v>222</v>
      </c>
      <c r="AT231" s="138" t="s">
        <v>151</v>
      </c>
      <c r="AU231" s="138" t="s">
        <v>78</v>
      </c>
      <c r="AY231" s="17" t="s">
        <v>149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7" t="s">
        <v>74</v>
      </c>
      <c r="BK231" s="139">
        <f>ROUND(I231*H231,2)</f>
        <v>0</v>
      </c>
      <c r="BL231" s="17" t="s">
        <v>222</v>
      </c>
      <c r="BM231" s="138" t="s">
        <v>578</v>
      </c>
    </row>
    <row r="232" spans="2:65" s="1" customFormat="1" ht="10.199999999999999">
      <c r="B232" s="32"/>
      <c r="D232" s="140" t="s">
        <v>157</v>
      </c>
      <c r="F232" s="141" t="s">
        <v>1673</v>
      </c>
      <c r="I232" s="142"/>
      <c r="L232" s="32"/>
      <c r="M232" s="143"/>
      <c r="T232" s="53"/>
      <c r="AT232" s="17" t="s">
        <v>157</v>
      </c>
      <c r="AU232" s="17" t="s">
        <v>78</v>
      </c>
    </row>
    <row r="233" spans="2:65" s="1" customFormat="1" ht="37.799999999999997" customHeight="1">
      <c r="B233" s="32"/>
      <c r="C233" s="127" t="s">
        <v>394</v>
      </c>
      <c r="D233" s="127" t="s">
        <v>151</v>
      </c>
      <c r="E233" s="128" t="s">
        <v>1674</v>
      </c>
      <c r="F233" s="129" t="s">
        <v>1675</v>
      </c>
      <c r="G233" s="130" t="s">
        <v>1586</v>
      </c>
      <c r="H233" s="131">
        <v>6</v>
      </c>
      <c r="I233" s="132"/>
      <c r="J233" s="133">
        <f>ROUND(I233*H233,2)</f>
        <v>0</v>
      </c>
      <c r="K233" s="129" t="s">
        <v>155</v>
      </c>
      <c r="L233" s="32"/>
      <c r="M233" s="134" t="s">
        <v>19</v>
      </c>
      <c r="N233" s="135" t="s">
        <v>40</v>
      </c>
      <c r="P233" s="136">
        <f>O233*H233</f>
        <v>0</v>
      </c>
      <c r="Q233" s="136">
        <v>1.3679999999999999E-2</v>
      </c>
      <c r="R233" s="136">
        <f>Q233*H233</f>
        <v>8.208E-2</v>
      </c>
      <c r="S233" s="136">
        <v>0</v>
      </c>
      <c r="T233" s="137">
        <f>S233*H233</f>
        <v>0</v>
      </c>
      <c r="AR233" s="138" t="s">
        <v>222</v>
      </c>
      <c r="AT233" s="138" t="s">
        <v>151</v>
      </c>
      <c r="AU233" s="138" t="s">
        <v>78</v>
      </c>
      <c r="AY233" s="17" t="s">
        <v>149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74</v>
      </c>
      <c r="BK233" s="139">
        <f>ROUND(I233*H233,2)</f>
        <v>0</v>
      </c>
      <c r="BL233" s="17" t="s">
        <v>222</v>
      </c>
      <c r="BM233" s="138" t="s">
        <v>584</v>
      </c>
    </row>
    <row r="234" spans="2:65" s="1" customFormat="1" ht="10.199999999999999">
      <c r="B234" s="32"/>
      <c r="D234" s="140" t="s">
        <v>157</v>
      </c>
      <c r="F234" s="141" t="s">
        <v>1676</v>
      </c>
      <c r="I234" s="142"/>
      <c r="L234" s="32"/>
      <c r="M234" s="143"/>
      <c r="T234" s="53"/>
      <c r="AT234" s="17" t="s">
        <v>157</v>
      </c>
      <c r="AU234" s="17" t="s">
        <v>78</v>
      </c>
    </row>
    <row r="235" spans="2:65" s="1" customFormat="1" ht="24.15" customHeight="1">
      <c r="B235" s="32"/>
      <c r="C235" s="127" t="s">
        <v>555</v>
      </c>
      <c r="D235" s="127" t="s">
        <v>151</v>
      </c>
      <c r="E235" s="128" t="s">
        <v>1677</v>
      </c>
      <c r="F235" s="129" t="s">
        <v>1678</v>
      </c>
      <c r="G235" s="130" t="s">
        <v>1586</v>
      </c>
      <c r="H235" s="131">
        <v>7</v>
      </c>
      <c r="I235" s="132"/>
      <c r="J235" s="133">
        <f>ROUND(I235*H235,2)</f>
        <v>0</v>
      </c>
      <c r="K235" s="129" t="s">
        <v>155</v>
      </c>
      <c r="L235" s="32"/>
      <c r="M235" s="134" t="s">
        <v>19</v>
      </c>
      <c r="N235" s="135" t="s">
        <v>40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222</v>
      </c>
      <c r="AT235" s="138" t="s">
        <v>151</v>
      </c>
      <c r="AU235" s="138" t="s">
        <v>78</v>
      </c>
      <c r="AY235" s="17" t="s">
        <v>149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74</v>
      </c>
      <c r="BK235" s="139">
        <f>ROUND(I235*H235,2)</f>
        <v>0</v>
      </c>
      <c r="BL235" s="17" t="s">
        <v>222</v>
      </c>
      <c r="BM235" s="138" t="s">
        <v>1679</v>
      </c>
    </row>
    <row r="236" spans="2:65" s="1" customFormat="1" ht="10.199999999999999">
      <c r="B236" s="32"/>
      <c r="D236" s="140" t="s">
        <v>157</v>
      </c>
      <c r="F236" s="141" t="s">
        <v>1680</v>
      </c>
      <c r="I236" s="142"/>
      <c r="L236" s="32"/>
      <c r="M236" s="143"/>
      <c r="T236" s="53"/>
      <c r="AT236" s="17" t="s">
        <v>157</v>
      </c>
      <c r="AU236" s="17" t="s">
        <v>78</v>
      </c>
    </row>
    <row r="237" spans="2:65" s="1" customFormat="1" ht="24.15" customHeight="1">
      <c r="B237" s="32"/>
      <c r="C237" s="165" t="s">
        <v>398</v>
      </c>
      <c r="D237" s="165" t="s">
        <v>318</v>
      </c>
      <c r="E237" s="166" t="s">
        <v>1681</v>
      </c>
      <c r="F237" s="167" t="s">
        <v>1682</v>
      </c>
      <c r="G237" s="168" t="s">
        <v>196</v>
      </c>
      <c r="H237" s="169">
        <v>1</v>
      </c>
      <c r="I237" s="170"/>
      <c r="J237" s="171">
        <f>ROUND(I237*H237,2)</f>
        <v>0</v>
      </c>
      <c r="K237" s="167" t="s">
        <v>155</v>
      </c>
      <c r="L237" s="172"/>
      <c r="M237" s="173" t="s">
        <v>19</v>
      </c>
      <c r="N237" s="174" t="s">
        <v>40</v>
      </c>
      <c r="P237" s="136">
        <f>O237*H237</f>
        <v>0</v>
      </c>
      <c r="Q237" s="136">
        <v>5.0000000000000001E-4</v>
      </c>
      <c r="R237" s="136">
        <f>Q237*H237</f>
        <v>5.0000000000000001E-4</v>
      </c>
      <c r="S237" s="136">
        <v>0</v>
      </c>
      <c r="T237" s="137">
        <f>S237*H237</f>
        <v>0</v>
      </c>
      <c r="AR237" s="138" t="s">
        <v>267</v>
      </c>
      <c r="AT237" s="138" t="s">
        <v>318</v>
      </c>
      <c r="AU237" s="138" t="s">
        <v>78</v>
      </c>
      <c r="AY237" s="17" t="s">
        <v>149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7" t="s">
        <v>74</v>
      </c>
      <c r="BK237" s="139">
        <f>ROUND(I237*H237,2)</f>
        <v>0</v>
      </c>
      <c r="BL237" s="17" t="s">
        <v>222</v>
      </c>
      <c r="BM237" s="138" t="s">
        <v>1683</v>
      </c>
    </row>
    <row r="238" spans="2:65" s="1" customFormat="1" ht="24.15" customHeight="1">
      <c r="B238" s="32"/>
      <c r="C238" s="165" t="s">
        <v>565</v>
      </c>
      <c r="D238" s="165" t="s">
        <v>318</v>
      </c>
      <c r="E238" s="166" t="s">
        <v>1684</v>
      </c>
      <c r="F238" s="167" t="s">
        <v>1685</v>
      </c>
      <c r="G238" s="168" t="s">
        <v>196</v>
      </c>
      <c r="H238" s="169">
        <v>6</v>
      </c>
      <c r="I238" s="170"/>
      <c r="J238" s="171">
        <f>ROUND(I238*H238,2)</f>
        <v>0</v>
      </c>
      <c r="K238" s="167" t="s">
        <v>155</v>
      </c>
      <c r="L238" s="172"/>
      <c r="M238" s="173" t="s">
        <v>19</v>
      </c>
      <c r="N238" s="174" t="s">
        <v>40</v>
      </c>
      <c r="P238" s="136">
        <f>O238*H238</f>
        <v>0</v>
      </c>
      <c r="Q238" s="136">
        <v>1E-3</v>
      </c>
      <c r="R238" s="136">
        <f>Q238*H238</f>
        <v>6.0000000000000001E-3</v>
      </c>
      <c r="S238" s="136">
        <v>0</v>
      </c>
      <c r="T238" s="137">
        <f>S238*H238</f>
        <v>0</v>
      </c>
      <c r="AR238" s="138" t="s">
        <v>267</v>
      </c>
      <c r="AT238" s="138" t="s">
        <v>318</v>
      </c>
      <c r="AU238" s="138" t="s">
        <v>78</v>
      </c>
      <c r="AY238" s="17" t="s">
        <v>149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74</v>
      </c>
      <c r="BK238" s="139">
        <f>ROUND(I238*H238,2)</f>
        <v>0</v>
      </c>
      <c r="BL238" s="17" t="s">
        <v>222</v>
      </c>
      <c r="BM238" s="138" t="s">
        <v>1686</v>
      </c>
    </row>
    <row r="239" spans="2:65" s="1" customFormat="1" ht="44.25" customHeight="1">
      <c r="B239" s="32"/>
      <c r="C239" s="127" t="s">
        <v>402</v>
      </c>
      <c r="D239" s="127" t="s">
        <v>151</v>
      </c>
      <c r="E239" s="128" t="s">
        <v>1687</v>
      </c>
      <c r="F239" s="129" t="s">
        <v>1688</v>
      </c>
      <c r="G239" s="130" t="s">
        <v>631</v>
      </c>
      <c r="H239" s="175"/>
      <c r="I239" s="132"/>
      <c r="J239" s="133">
        <f>ROUND(I239*H239,2)</f>
        <v>0</v>
      </c>
      <c r="K239" s="129" t="s">
        <v>155</v>
      </c>
      <c r="L239" s="32"/>
      <c r="M239" s="134" t="s">
        <v>19</v>
      </c>
      <c r="N239" s="135" t="s">
        <v>40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222</v>
      </c>
      <c r="AT239" s="138" t="s">
        <v>151</v>
      </c>
      <c r="AU239" s="138" t="s">
        <v>78</v>
      </c>
      <c r="AY239" s="17" t="s">
        <v>149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74</v>
      </c>
      <c r="BK239" s="139">
        <f>ROUND(I239*H239,2)</f>
        <v>0</v>
      </c>
      <c r="BL239" s="17" t="s">
        <v>222</v>
      </c>
      <c r="BM239" s="138" t="s">
        <v>1689</v>
      </c>
    </row>
    <row r="240" spans="2:65" s="1" customFormat="1" ht="10.199999999999999">
      <c r="B240" s="32"/>
      <c r="D240" s="140" t="s">
        <v>157</v>
      </c>
      <c r="F240" s="141" t="s">
        <v>1690</v>
      </c>
      <c r="I240" s="142"/>
      <c r="L240" s="32"/>
      <c r="M240" s="178"/>
      <c r="N240" s="179"/>
      <c r="O240" s="179"/>
      <c r="P240" s="179"/>
      <c r="Q240" s="179"/>
      <c r="R240" s="179"/>
      <c r="S240" s="179"/>
      <c r="T240" s="180"/>
      <c r="AT240" s="17" t="s">
        <v>157</v>
      </c>
      <c r="AU240" s="17" t="s">
        <v>78</v>
      </c>
    </row>
    <row r="241" spans="2:12" s="1" customFormat="1" ht="6.9" customHeight="1">
      <c r="B241" s="41"/>
      <c r="C241" s="42"/>
      <c r="D241" s="42"/>
      <c r="E241" s="42"/>
      <c r="F241" s="42"/>
      <c r="G241" s="42"/>
      <c r="H241" s="42"/>
      <c r="I241" s="42"/>
      <c r="J241" s="42"/>
      <c r="K241" s="42"/>
      <c r="L241" s="32"/>
    </row>
  </sheetData>
  <sheetProtection algorithmName="SHA-512" hashValue="bzT+c4MJrReuCue2J1/sER+7+0in25NFI6giPggjZ5OlqTevXe0R+0eYSXYA63ar4POsVRNpG6dQ/9VA4O+c9w==" saltValue="qTae42glAszWYgrynYanngTwdoeylD/NEINVuacUuvQEnRvQPDqdIie/8iPQJBbLgLFgKNWJE0SDxMwVLh0KtQ==" spinCount="100000" sheet="1" objects="1" scenarios="1" formatColumns="0" formatRows="0" autoFilter="0"/>
  <autoFilter ref="C84:K240" xr:uid="{00000000-0009-0000-0000-000002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200-000000000000}"/>
    <hyperlink ref="F94" r:id="rId2" xr:uid="{00000000-0004-0000-0200-000001000000}"/>
    <hyperlink ref="F97" r:id="rId3" xr:uid="{00000000-0004-0000-0200-000002000000}"/>
    <hyperlink ref="F99" r:id="rId4" xr:uid="{00000000-0004-0000-0200-000003000000}"/>
    <hyperlink ref="F101" r:id="rId5" xr:uid="{00000000-0004-0000-0200-000004000000}"/>
    <hyperlink ref="F103" r:id="rId6" xr:uid="{00000000-0004-0000-0200-000005000000}"/>
    <hyperlink ref="F107" r:id="rId7" xr:uid="{00000000-0004-0000-0200-000006000000}"/>
    <hyperlink ref="F109" r:id="rId8" xr:uid="{00000000-0004-0000-0200-000007000000}"/>
    <hyperlink ref="F111" r:id="rId9" xr:uid="{00000000-0004-0000-0200-000008000000}"/>
    <hyperlink ref="F113" r:id="rId10" xr:uid="{00000000-0004-0000-0200-000009000000}"/>
    <hyperlink ref="F117" r:id="rId11" xr:uid="{00000000-0004-0000-0200-00000A000000}"/>
    <hyperlink ref="F121" r:id="rId12" xr:uid="{00000000-0004-0000-0200-00000B000000}"/>
    <hyperlink ref="F125" r:id="rId13" xr:uid="{00000000-0004-0000-0200-00000C000000}"/>
    <hyperlink ref="F127" r:id="rId14" xr:uid="{00000000-0004-0000-0200-00000D000000}"/>
    <hyperlink ref="F129" r:id="rId15" xr:uid="{00000000-0004-0000-0200-00000E000000}"/>
    <hyperlink ref="F131" r:id="rId16" xr:uid="{00000000-0004-0000-0200-00000F000000}"/>
    <hyperlink ref="F133" r:id="rId17" xr:uid="{00000000-0004-0000-0200-000010000000}"/>
    <hyperlink ref="F135" r:id="rId18" xr:uid="{00000000-0004-0000-0200-000011000000}"/>
    <hyperlink ref="F137" r:id="rId19" xr:uid="{00000000-0004-0000-0200-000012000000}"/>
    <hyperlink ref="F139" r:id="rId20" xr:uid="{00000000-0004-0000-0200-000013000000}"/>
    <hyperlink ref="F142" r:id="rId21" xr:uid="{00000000-0004-0000-0200-000014000000}"/>
    <hyperlink ref="F144" r:id="rId22" xr:uid="{00000000-0004-0000-0200-000015000000}"/>
    <hyperlink ref="F146" r:id="rId23" xr:uid="{00000000-0004-0000-0200-000016000000}"/>
    <hyperlink ref="F148" r:id="rId24" xr:uid="{00000000-0004-0000-0200-000017000000}"/>
    <hyperlink ref="F150" r:id="rId25" xr:uid="{00000000-0004-0000-0200-000018000000}"/>
    <hyperlink ref="F154" r:id="rId26" xr:uid="{00000000-0004-0000-0200-000019000000}"/>
    <hyperlink ref="F156" r:id="rId27" xr:uid="{00000000-0004-0000-0200-00001A000000}"/>
    <hyperlink ref="F160" r:id="rId28" xr:uid="{00000000-0004-0000-0200-00001B000000}"/>
    <hyperlink ref="F164" r:id="rId29" xr:uid="{00000000-0004-0000-0200-00001C000000}"/>
    <hyperlink ref="F166" r:id="rId30" xr:uid="{00000000-0004-0000-0200-00001D000000}"/>
    <hyperlink ref="F168" r:id="rId31" xr:uid="{00000000-0004-0000-0200-00001E000000}"/>
    <hyperlink ref="F170" r:id="rId32" xr:uid="{00000000-0004-0000-0200-00001F000000}"/>
    <hyperlink ref="F172" r:id="rId33" xr:uid="{00000000-0004-0000-0200-000020000000}"/>
    <hyperlink ref="F174" r:id="rId34" xr:uid="{00000000-0004-0000-0200-000021000000}"/>
    <hyperlink ref="F176" r:id="rId35" xr:uid="{00000000-0004-0000-0200-000022000000}"/>
    <hyperlink ref="F178" r:id="rId36" xr:uid="{00000000-0004-0000-0200-000023000000}"/>
    <hyperlink ref="F180" r:id="rId37" xr:uid="{00000000-0004-0000-0200-000024000000}"/>
    <hyperlink ref="F182" r:id="rId38" xr:uid="{00000000-0004-0000-0200-000025000000}"/>
    <hyperlink ref="F184" r:id="rId39" xr:uid="{00000000-0004-0000-0200-000026000000}"/>
    <hyperlink ref="F186" r:id="rId40" xr:uid="{00000000-0004-0000-0200-000027000000}"/>
    <hyperlink ref="F189" r:id="rId41" xr:uid="{00000000-0004-0000-0200-000028000000}"/>
    <hyperlink ref="F191" r:id="rId42" xr:uid="{00000000-0004-0000-0200-000029000000}"/>
    <hyperlink ref="F194" r:id="rId43" xr:uid="{00000000-0004-0000-0200-00002A000000}"/>
    <hyperlink ref="F196" r:id="rId44" xr:uid="{00000000-0004-0000-0200-00002B000000}"/>
    <hyperlink ref="F198" r:id="rId45" xr:uid="{00000000-0004-0000-0200-00002C000000}"/>
    <hyperlink ref="F200" r:id="rId46" xr:uid="{00000000-0004-0000-0200-00002D000000}"/>
    <hyperlink ref="F202" r:id="rId47" xr:uid="{00000000-0004-0000-0200-00002E000000}"/>
    <hyperlink ref="F204" r:id="rId48" xr:uid="{00000000-0004-0000-0200-00002F000000}"/>
    <hyperlink ref="F206" r:id="rId49" xr:uid="{00000000-0004-0000-0200-000030000000}"/>
    <hyperlink ref="F208" r:id="rId50" xr:uid="{00000000-0004-0000-0200-000031000000}"/>
    <hyperlink ref="F211" r:id="rId51" xr:uid="{00000000-0004-0000-0200-000032000000}"/>
    <hyperlink ref="F213" r:id="rId52" xr:uid="{00000000-0004-0000-0200-000033000000}"/>
    <hyperlink ref="F215" r:id="rId53" xr:uid="{00000000-0004-0000-0200-000034000000}"/>
    <hyperlink ref="F217" r:id="rId54" xr:uid="{00000000-0004-0000-0200-000035000000}"/>
    <hyperlink ref="F219" r:id="rId55" xr:uid="{00000000-0004-0000-0200-000036000000}"/>
    <hyperlink ref="F221" r:id="rId56" xr:uid="{00000000-0004-0000-0200-000037000000}"/>
    <hyperlink ref="F223" r:id="rId57" xr:uid="{00000000-0004-0000-0200-000038000000}"/>
    <hyperlink ref="F227" r:id="rId58" xr:uid="{00000000-0004-0000-0200-000039000000}"/>
    <hyperlink ref="F229" r:id="rId59" xr:uid="{00000000-0004-0000-0200-00003A000000}"/>
    <hyperlink ref="F232" r:id="rId60" xr:uid="{00000000-0004-0000-0200-00003B000000}"/>
    <hyperlink ref="F234" r:id="rId61" xr:uid="{00000000-0004-0000-0200-00003C000000}"/>
    <hyperlink ref="F236" r:id="rId62" xr:uid="{00000000-0004-0000-0200-00003D000000}"/>
    <hyperlink ref="F240" r:id="rId63" xr:uid="{00000000-0004-0000-0200-00003E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80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83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1691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ROUND((SUM(BE85:BE279)),  2)</f>
        <v>0</v>
      </c>
      <c r="I33" s="89">
        <v>0.21</v>
      </c>
      <c r="J33" s="88">
        <f>ROUND(((SUM(BE85:BE279))*I33),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ROUND((SUM(BF85:BF279)),  2)</f>
        <v>0</v>
      </c>
      <c r="I34" s="89">
        <v>0.12</v>
      </c>
      <c r="J34" s="88">
        <f>ROUND(((SUM(BF85:BF279))*I34),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ROUND((SUM(BG85:BG279)),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ROUND((SUM(BH85:BH279)),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ROUND((SUM(BI85:BI279)),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3 - elektroinstalace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J85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1692</v>
      </c>
      <c r="E60" s="101"/>
      <c r="F60" s="101"/>
      <c r="G60" s="101"/>
      <c r="H60" s="101"/>
      <c r="I60" s="101"/>
      <c r="J60" s="102">
        <f>J86</f>
        <v>0</v>
      </c>
      <c r="L60" s="99"/>
    </row>
    <row r="61" spans="2:47" s="9" customFormat="1" ht="19.95" customHeight="1">
      <c r="B61" s="103"/>
      <c r="D61" s="104" t="s">
        <v>1693</v>
      </c>
      <c r="E61" s="105"/>
      <c r="F61" s="105"/>
      <c r="G61" s="105"/>
      <c r="H61" s="105"/>
      <c r="I61" s="105"/>
      <c r="J61" s="106">
        <f>J87</f>
        <v>0</v>
      </c>
      <c r="L61" s="103"/>
    </row>
    <row r="62" spans="2:47" s="9" customFormat="1" ht="19.95" customHeight="1">
      <c r="B62" s="103"/>
      <c r="D62" s="104" t="s">
        <v>1694</v>
      </c>
      <c r="E62" s="105"/>
      <c r="F62" s="105"/>
      <c r="G62" s="105"/>
      <c r="H62" s="105"/>
      <c r="I62" s="105"/>
      <c r="J62" s="106">
        <f>J122</f>
        <v>0</v>
      </c>
      <c r="L62" s="103"/>
    </row>
    <row r="63" spans="2:47" s="9" customFormat="1" ht="14.85" customHeight="1">
      <c r="B63" s="103"/>
      <c r="D63" s="104" t="s">
        <v>1695</v>
      </c>
      <c r="E63" s="105"/>
      <c r="F63" s="105"/>
      <c r="G63" s="105"/>
      <c r="H63" s="105"/>
      <c r="I63" s="105"/>
      <c r="J63" s="106">
        <f>J218</f>
        <v>0</v>
      </c>
      <c r="L63" s="103"/>
    </row>
    <row r="64" spans="2:47" s="9" customFormat="1" ht="14.85" customHeight="1">
      <c r="B64" s="103"/>
      <c r="D64" s="104" t="s">
        <v>1696</v>
      </c>
      <c r="E64" s="105"/>
      <c r="F64" s="105"/>
      <c r="G64" s="105"/>
      <c r="H64" s="105"/>
      <c r="I64" s="105"/>
      <c r="J64" s="106">
        <f>J257</f>
        <v>0</v>
      </c>
      <c r="L64" s="103"/>
    </row>
    <row r="65" spans="2:12" s="9" customFormat="1" ht="19.95" customHeight="1">
      <c r="B65" s="103"/>
      <c r="D65" s="104" t="s">
        <v>1697</v>
      </c>
      <c r="E65" s="105"/>
      <c r="F65" s="105"/>
      <c r="G65" s="105"/>
      <c r="H65" s="105"/>
      <c r="I65" s="105"/>
      <c r="J65" s="106">
        <f>J265</f>
        <v>0</v>
      </c>
      <c r="L65" s="103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134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312" t="str">
        <f>E7</f>
        <v>Trebenice_nastavba_materske_skoly</v>
      </c>
      <c r="F75" s="313"/>
      <c r="G75" s="313"/>
      <c r="H75" s="313"/>
      <c r="L75" s="32"/>
    </row>
    <row r="76" spans="2:12" s="1" customFormat="1" ht="12" customHeight="1">
      <c r="B76" s="32"/>
      <c r="C76" s="27" t="s">
        <v>103</v>
      </c>
      <c r="L76" s="32"/>
    </row>
    <row r="77" spans="2:12" s="1" customFormat="1" ht="16.5" customHeight="1">
      <c r="B77" s="32"/>
      <c r="E77" s="275" t="str">
        <f>E9</f>
        <v>3 - elektroinstalace</v>
      </c>
      <c r="F77" s="314"/>
      <c r="G77" s="314"/>
      <c r="H77" s="314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 xml:space="preserve"> </v>
      </c>
      <c r="I79" s="27" t="s">
        <v>23</v>
      </c>
      <c r="J79" s="49" t="str">
        <f>IF(J12="","",J12)</f>
        <v>29. 9. 2025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 xml:space="preserve"> </v>
      </c>
      <c r="I81" s="27" t="s">
        <v>30</v>
      </c>
      <c r="J81" s="30" t="str">
        <f>E21</f>
        <v xml:space="preserve"> </v>
      </c>
      <c r="L81" s="32"/>
    </row>
    <row r="82" spans="2:65" s="1" customFormat="1" ht="15.15" customHeight="1">
      <c r="B82" s="32"/>
      <c r="C82" s="27" t="s">
        <v>28</v>
      </c>
      <c r="F82" s="25" t="str">
        <f>IF(E18="","",E18)</f>
        <v>Vyplň údaj</v>
      </c>
      <c r="I82" s="27" t="s">
        <v>32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7"/>
      <c r="C84" s="108" t="s">
        <v>135</v>
      </c>
      <c r="D84" s="109" t="s">
        <v>54</v>
      </c>
      <c r="E84" s="109" t="s">
        <v>50</v>
      </c>
      <c r="F84" s="109" t="s">
        <v>51</v>
      </c>
      <c r="G84" s="109" t="s">
        <v>136</v>
      </c>
      <c r="H84" s="109" t="s">
        <v>137</v>
      </c>
      <c r="I84" s="109" t="s">
        <v>138</v>
      </c>
      <c r="J84" s="109" t="s">
        <v>107</v>
      </c>
      <c r="K84" s="110" t="s">
        <v>139</v>
      </c>
      <c r="L84" s="107"/>
      <c r="M84" s="56" t="s">
        <v>19</v>
      </c>
      <c r="N84" s="57" t="s">
        <v>39</v>
      </c>
      <c r="O84" s="57" t="s">
        <v>140</v>
      </c>
      <c r="P84" s="57" t="s">
        <v>141</v>
      </c>
      <c r="Q84" s="57" t="s">
        <v>142</v>
      </c>
      <c r="R84" s="57" t="s">
        <v>143</v>
      </c>
      <c r="S84" s="57" t="s">
        <v>144</v>
      </c>
      <c r="T84" s="58" t="s">
        <v>145</v>
      </c>
    </row>
    <row r="85" spans="2:65" s="1" customFormat="1" ht="22.8" customHeight="1">
      <c r="B85" s="32"/>
      <c r="C85" s="61" t="s">
        <v>146</v>
      </c>
      <c r="J85" s="111">
        <f>BK85</f>
        <v>0</v>
      </c>
      <c r="L85" s="32"/>
      <c r="M85" s="59"/>
      <c r="N85" s="50"/>
      <c r="O85" s="50"/>
      <c r="P85" s="112">
        <f>P86</f>
        <v>0</v>
      </c>
      <c r="Q85" s="50"/>
      <c r="R85" s="112">
        <f>R86</f>
        <v>0.43839000000000011</v>
      </c>
      <c r="S85" s="50"/>
      <c r="T85" s="113">
        <f>T86</f>
        <v>0</v>
      </c>
      <c r="AT85" s="17" t="s">
        <v>68</v>
      </c>
      <c r="AU85" s="17" t="s">
        <v>108</v>
      </c>
      <c r="BK85" s="114">
        <f>BK86</f>
        <v>0</v>
      </c>
    </row>
    <row r="86" spans="2:65" s="11" customFormat="1" ht="25.95" customHeight="1">
      <c r="B86" s="115"/>
      <c r="D86" s="116" t="s">
        <v>68</v>
      </c>
      <c r="E86" s="117" t="s">
        <v>612</v>
      </c>
      <c r="F86" s="117" t="s">
        <v>612</v>
      </c>
      <c r="I86" s="118"/>
      <c r="J86" s="119">
        <f>BK86</f>
        <v>0</v>
      </c>
      <c r="L86" s="115"/>
      <c r="M86" s="120"/>
      <c r="P86" s="121">
        <f>P87+P122+P265</f>
        <v>0</v>
      </c>
      <c r="R86" s="121">
        <f>R87+R122+R265</f>
        <v>0.43839000000000011</v>
      </c>
      <c r="T86" s="122">
        <f>T87+T122+T265</f>
        <v>0</v>
      </c>
      <c r="AR86" s="116" t="s">
        <v>78</v>
      </c>
      <c r="AT86" s="123" t="s">
        <v>68</v>
      </c>
      <c r="AU86" s="123" t="s">
        <v>69</v>
      </c>
      <c r="AY86" s="116" t="s">
        <v>149</v>
      </c>
      <c r="BK86" s="124">
        <f>BK87+BK122+BK265</f>
        <v>0</v>
      </c>
    </row>
    <row r="87" spans="2:65" s="11" customFormat="1" ht="22.8" customHeight="1">
      <c r="B87" s="115"/>
      <c r="D87" s="116" t="s">
        <v>68</v>
      </c>
      <c r="E87" s="125" t="s">
        <v>1698</v>
      </c>
      <c r="F87" s="125" t="s">
        <v>1699</v>
      </c>
      <c r="I87" s="118"/>
      <c r="J87" s="126">
        <f>BK87</f>
        <v>0</v>
      </c>
      <c r="L87" s="115"/>
      <c r="M87" s="120"/>
      <c r="P87" s="121">
        <f>SUM(P88:P121)</f>
        <v>0</v>
      </c>
      <c r="R87" s="121">
        <f>SUM(R88:R121)</f>
        <v>1.4159999999999999E-2</v>
      </c>
      <c r="T87" s="122">
        <f>SUM(T88:T121)</f>
        <v>0</v>
      </c>
      <c r="AR87" s="116" t="s">
        <v>74</v>
      </c>
      <c r="AT87" s="123" t="s">
        <v>68</v>
      </c>
      <c r="AU87" s="123" t="s">
        <v>74</v>
      </c>
      <c r="AY87" s="116" t="s">
        <v>149</v>
      </c>
      <c r="BK87" s="124">
        <f>SUM(BK88:BK121)</f>
        <v>0</v>
      </c>
    </row>
    <row r="88" spans="2:65" s="1" customFormat="1" ht="16.5" customHeight="1">
      <c r="B88" s="32"/>
      <c r="C88" s="127" t="s">
        <v>74</v>
      </c>
      <c r="D88" s="127" t="s">
        <v>151</v>
      </c>
      <c r="E88" s="128" t="s">
        <v>1700</v>
      </c>
      <c r="F88" s="129" t="s">
        <v>1701</v>
      </c>
      <c r="G88" s="130" t="s">
        <v>547</v>
      </c>
      <c r="H88" s="131">
        <v>1</v>
      </c>
      <c r="I88" s="132"/>
      <c r="J88" s="133">
        <f>ROUND(I88*H88,2)</f>
        <v>0</v>
      </c>
      <c r="K88" s="129" t="s">
        <v>155</v>
      </c>
      <c r="L88" s="32"/>
      <c r="M88" s="134" t="s">
        <v>19</v>
      </c>
      <c r="N88" s="135" t="s">
        <v>40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84</v>
      </c>
      <c r="AT88" s="138" t="s">
        <v>151</v>
      </c>
      <c r="AU88" s="138" t="s">
        <v>78</v>
      </c>
      <c r="AY88" s="17" t="s">
        <v>149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74</v>
      </c>
      <c r="BK88" s="139">
        <f>ROUND(I88*H88,2)</f>
        <v>0</v>
      </c>
      <c r="BL88" s="17" t="s">
        <v>84</v>
      </c>
      <c r="BM88" s="138" t="s">
        <v>1702</v>
      </c>
    </row>
    <row r="89" spans="2:65" s="1" customFormat="1" ht="10.199999999999999">
      <c r="B89" s="32"/>
      <c r="D89" s="140" t="s">
        <v>157</v>
      </c>
      <c r="F89" s="141" t="s">
        <v>1703</v>
      </c>
      <c r="I89" s="142"/>
      <c r="L89" s="32"/>
      <c r="M89" s="143"/>
      <c r="T89" s="53"/>
      <c r="AT89" s="17" t="s">
        <v>157</v>
      </c>
      <c r="AU89" s="17" t="s">
        <v>78</v>
      </c>
    </row>
    <row r="90" spans="2:65" s="1" customFormat="1" ht="37.799999999999997" customHeight="1">
      <c r="B90" s="32"/>
      <c r="C90" s="127" t="s">
        <v>78</v>
      </c>
      <c r="D90" s="127" t="s">
        <v>151</v>
      </c>
      <c r="E90" s="128" t="s">
        <v>1704</v>
      </c>
      <c r="F90" s="129" t="s">
        <v>1705</v>
      </c>
      <c r="G90" s="130" t="s">
        <v>196</v>
      </c>
      <c r="H90" s="131">
        <v>1</v>
      </c>
      <c r="I90" s="132"/>
      <c r="J90" s="133">
        <f>ROUND(I90*H90,2)</f>
        <v>0</v>
      </c>
      <c r="K90" s="129" t="s">
        <v>155</v>
      </c>
      <c r="L90" s="32"/>
      <c r="M90" s="134" t="s">
        <v>19</v>
      </c>
      <c r="N90" s="135" t="s">
        <v>40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84</v>
      </c>
      <c r="AT90" s="138" t="s">
        <v>151</v>
      </c>
      <c r="AU90" s="138" t="s">
        <v>78</v>
      </c>
      <c r="AY90" s="17" t="s">
        <v>149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84</v>
      </c>
      <c r="BM90" s="138" t="s">
        <v>1706</v>
      </c>
    </row>
    <row r="91" spans="2:65" s="1" customFormat="1" ht="10.199999999999999">
      <c r="B91" s="32"/>
      <c r="D91" s="140" t="s">
        <v>157</v>
      </c>
      <c r="F91" s="141" t="s">
        <v>1707</v>
      </c>
      <c r="I91" s="142"/>
      <c r="L91" s="32"/>
      <c r="M91" s="143"/>
      <c r="T91" s="53"/>
      <c r="AT91" s="17" t="s">
        <v>157</v>
      </c>
      <c r="AU91" s="17" t="s">
        <v>78</v>
      </c>
    </row>
    <row r="92" spans="2:65" s="1" customFormat="1" ht="16.5" customHeight="1">
      <c r="B92" s="32"/>
      <c r="C92" s="127" t="s">
        <v>81</v>
      </c>
      <c r="D92" s="127" t="s">
        <v>151</v>
      </c>
      <c r="E92" s="128" t="s">
        <v>1708</v>
      </c>
      <c r="F92" s="129" t="s">
        <v>1709</v>
      </c>
      <c r="G92" s="130" t="s">
        <v>547</v>
      </c>
      <c r="H92" s="131">
        <v>1</v>
      </c>
      <c r="I92" s="132"/>
      <c r="J92" s="133">
        <f>ROUND(I92*H92,2)</f>
        <v>0</v>
      </c>
      <c r="K92" s="129" t="s">
        <v>155</v>
      </c>
      <c r="L92" s="32"/>
      <c r="M92" s="134" t="s">
        <v>19</v>
      </c>
      <c r="N92" s="135" t="s">
        <v>40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84</v>
      </c>
      <c r="AT92" s="138" t="s">
        <v>151</v>
      </c>
      <c r="AU92" s="138" t="s">
        <v>78</v>
      </c>
      <c r="AY92" s="17" t="s">
        <v>149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74</v>
      </c>
      <c r="BK92" s="139">
        <f>ROUND(I92*H92,2)</f>
        <v>0</v>
      </c>
      <c r="BL92" s="17" t="s">
        <v>84</v>
      </c>
      <c r="BM92" s="138" t="s">
        <v>1710</v>
      </c>
    </row>
    <row r="93" spans="2:65" s="1" customFormat="1" ht="10.199999999999999">
      <c r="B93" s="32"/>
      <c r="D93" s="140" t="s">
        <v>157</v>
      </c>
      <c r="F93" s="141" t="s">
        <v>1711</v>
      </c>
      <c r="I93" s="142"/>
      <c r="L93" s="32"/>
      <c r="M93" s="143"/>
      <c r="T93" s="53"/>
      <c r="AT93" s="17" t="s">
        <v>157</v>
      </c>
      <c r="AU93" s="17" t="s">
        <v>78</v>
      </c>
    </row>
    <row r="94" spans="2:65" s="1" customFormat="1" ht="16.5" customHeight="1">
      <c r="B94" s="32"/>
      <c r="C94" s="127" t="s">
        <v>84</v>
      </c>
      <c r="D94" s="127" t="s">
        <v>151</v>
      </c>
      <c r="E94" s="128" t="s">
        <v>1712</v>
      </c>
      <c r="F94" s="129" t="s">
        <v>1713</v>
      </c>
      <c r="G94" s="130" t="s">
        <v>547</v>
      </c>
      <c r="H94" s="131">
        <v>1</v>
      </c>
      <c r="I94" s="132"/>
      <c r="J94" s="133">
        <f>ROUND(I94*H94,2)</f>
        <v>0</v>
      </c>
      <c r="K94" s="129" t="s">
        <v>155</v>
      </c>
      <c r="L94" s="32"/>
      <c r="M94" s="134" t="s">
        <v>19</v>
      </c>
      <c r="N94" s="135" t="s">
        <v>40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84</v>
      </c>
      <c r="AT94" s="138" t="s">
        <v>151</v>
      </c>
      <c r="AU94" s="138" t="s">
        <v>78</v>
      </c>
      <c r="AY94" s="17" t="s">
        <v>149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74</v>
      </c>
      <c r="BK94" s="139">
        <f>ROUND(I94*H94,2)</f>
        <v>0</v>
      </c>
      <c r="BL94" s="17" t="s">
        <v>84</v>
      </c>
      <c r="BM94" s="138" t="s">
        <v>1714</v>
      </c>
    </row>
    <row r="95" spans="2:65" s="1" customFormat="1" ht="10.199999999999999">
      <c r="B95" s="32"/>
      <c r="D95" s="140" t="s">
        <v>157</v>
      </c>
      <c r="F95" s="141" t="s">
        <v>1715</v>
      </c>
      <c r="I95" s="142"/>
      <c r="L95" s="32"/>
      <c r="M95" s="143"/>
      <c r="T95" s="53"/>
      <c r="AT95" s="17" t="s">
        <v>157</v>
      </c>
      <c r="AU95" s="17" t="s">
        <v>78</v>
      </c>
    </row>
    <row r="96" spans="2:65" s="1" customFormat="1" ht="16.5" customHeight="1">
      <c r="B96" s="32"/>
      <c r="C96" s="165" t="s">
        <v>87</v>
      </c>
      <c r="D96" s="165" t="s">
        <v>318</v>
      </c>
      <c r="E96" s="166" t="s">
        <v>1716</v>
      </c>
      <c r="F96" s="167" t="s">
        <v>1717</v>
      </c>
      <c r="G96" s="168" t="s">
        <v>196</v>
      </c>
      <c r="H96" s="169">
        <v>1</v>
      </c>
      <c r="I96" s="170"/>
      <c r="J96" s="171">
        <f t="shared" ref="J96:J121" si="0">ROUND(I96*H96,2)</f>
        <v>0</v>
      </c>
      <c r="K96" s="167" t="s">
        <v>155</v>
      </c>
      <c r="L96" s="172"/>
      <c r="M96" s="173" t="s">
        <v>19</v>
      </c>
      <c r="N96" s="174" t="s">
        <v>40</v>
      </c>
      <c r="P96" s="136">
        <f t="shared" ref="P96:P121" si="1">O96*H96</f>
        <v>0</v>
      </c>
      <c r="Q96" s="136">
        <v>1E-3</v>
      </c>
      <c r="R96" s="136">
        <f t="shared" ref="R96:R121" si="2">Q96*H96</f>
        <v>1E-3</v>
      </c>
      <c r="S96" s="136">
        <v>0</v>
      </c>
      <c r="T96" s="137">
        <f t="shared" ref="T96:T121" si="3">S96*H96</f>
        <v>0</v>
      </c>
      <c r="AR96" s="138" t="s">
        <v>96</v>
      </c>
      <c r="AT96" s="138" t="s">
        <v>318</v>
      </c>
      <c r="AU96" s="138" t="s">
        <v>78</v>
      </c>
      <c r="AY96" s="17" t="s">
        <v>149</v>
      </c>
      <c r="BE96" s="139">
        <f t="shared" ref="BE96:BE121" si="4">IF(N96="základní",J96,0)</f>
        <v>0</v>
      </c>
      <c r="BF96" s="139">
        <f t="shared" ref="BF96:BF121" si="5">IF(N96="snížená",J96,0)</f>
        <v>0</v>
      </c>
      <c r="BG96" s="139">
        <f t="shared" ref="BG96:BG121" si="6">IF(N96="zákl. přenesená",J96,0)</f>
        <v>0</v>
      </c>
      <c r="BH96" s="139">
        <f t="shared" ref="BH96:BH121" si="7">IF(N96="sníž. přenesená",J96,0)</f>
        <v>0</v>
      </c>
      <c r="BI96" s="139">
        <f t="shared" ref="BI96:BI121" si="8">IF(N96="nulová",J96,0)</f>
        <v>0</v>
      </c>
      <c r="BJ96" s="17" t="s">
        <v>74</v>
      </c>
      <c r="BK96" s="139">
        <f t="shared" ref="BK96:BK121" si="9">ROUND(I96*H96,2)</f>
        <v>0</v>
      </c>
      <c r="BL96" s="17" t="s">
        <v>84</v>
      </c>
      <c r="BM96" s="138" t="s">
        <v>1718</v>
      </c>
    </row>
    <row r="97" spans="2:65" s="1" customFormat="1" ht="21.75" customHeight="1">
      <c r="B97" s="32"/>
      <c r="C97" s="165" t="s">
        <v>90</v>
      </c>
      <c r="D97" s="165" t="s">
        <v>318</v>
      </c>
      <c r="E97" s="166" t="s">
        <v>1719</v>
      </c>
      <c r="F97" s="167" t="s">
        <v>1720</v>
      </c>
      <c r="G97" s="168" t="s">
        <v>547</v>
      </c>
      <c r="H97" s="169">
        <v>1</v>
      </c>
      <c r="I97" s="170"/>
      <c r="J97" s="171">
        <f t="shared" si="0"/>
        <v>0</v>
      </c>
      <c r="K97" s="167" t="s">
        <v>155</v>
      </c>
      <c r="L97" s="172"/>
      <c r="M97" s="173" t="s">
        <v>19</v>
      </c>
      <c r="N97" s="174" t="s">
        <v>40</v>
      </c>
      <c r="P97" s="136">
        <f t="shared" si="1"/>
        <v>0</v>
      </c>
      <c r="Q97" s="136">
        <v>0</v>
      </c>
      <c r="R97" s="136">
        <f t="shared" si="2"/>
        <v>0</v>
      </c>
      <c r="S97" s="136">
        <v>0</v>
      </c>
      <c r="T97" s="137">
        <f t="shared" si="3"/>
        <v>0</v>
      </c>
      <c r="AR97" s="138" t="s">
        <v>96</v>
      </c>
      <c r="AT97" s="138" t="s">
        <v>318</v>
      </c>
      <c r="AU97" s="138" t="s">
        <v>78</v>
      </c>
      <c r="AY97" s="17" t="s">
        <v>149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74</v>
      </c>
      <c r="BK97" s="139">
        <f t="shared" si="9"/>
        <v>0</v>
      </c>
      <c r="BL97" s="17" t="s">
        <v>84</v>
      </c>
      <c r="BM97" s="138" t="s">
        <v>1721</v>
      </c>
    </row>
    <row r="98" spans="2:65" s="1" customFormat="1" ht="24.15" customHeight="1">
      <c r="B98" s="32"/>
      <c r="C98" s="165" t="s">
        <v>93</v>
      </c>
      <c r="D98" s="165" t="s">
        <v>318</v>
      </c>
      <c r="E98" s="166" t="s">
        <v>1722</v>
      </c>
      <c r="F98" s="167" t="s">
        <v>1723</v>
      </c>
      <c r="G98" s="168" t="s">
        <v>196</v>
      </c>
      <c r="H98" s="169">
        <v>3</v>
      </c>
      <c r="I98" s="170"/>
      <c r="J98" s="171">
        <f t="shared" si="0"/>
        <v>0</v>
      </c>
      <c r="K98" s="167" t="s">
        <v>155</v>
      </c>
      <c r="L98" s="172"/>
      <c r="M98" s="173" t="s">
        <v>19</v>
      </c>
      <c r="N98" s="174" t="s">
        <v>40</v>
      </c>
      <c r="P98" s="136">
        <f t="shared" si="1"/>
        <v>0</v>
      </c>
      <c r="Q98" s="136">
        <v>4.0000000000000002E-4</v>
      </c>
      <c r="R98" s="136">
        <f t="shared" si="2"/>
        <v>1.2000000000000001E-3</v>
      </c>
      <c r="S98" s="136">
        <v>0</v>
      </c>
      <c r="T98" s="137">
        <f t="shared" si="3"/>
        <v>0</v>
      </c>
      <c r="AR98" s="138" t="s">
        <v>96</v>
      </c>
      <c r="AT98" s="138" t="s">
        <v>318</v>
      </c>
      <c r="AU98" s="138" t="s">
        <v>78</v>
      </c>
      <c r="AY98" s="17" t="s">
        <v>149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74</v>
      </c>
      <c r="BK98" s="139">
        <f t="shared" si="9"/>
        <v>0</v>
      </c>
      <c r="BL98" s="17" t="s">
        <v>84</v>
      </c>
      <c r="BM98" s="138" t="s">
        <v>1724</v>
      </c>
    </row>
    <row r="99" spans="2:65" s="1" customFormat="1" ht="16.5" customHeight="1">
      <c r="B99" s="32"/>
      <c r="C99" s="165" t="s">
        <v>96</v>
      </c>
      <c r="D99" s="165" t="s">
        <v>318</v>
      </c>
      <c r="E99" s="166" t="s">
        <v>1725</v>
      </c>
      <c r="F99" s="167" t="s">
        <v>1726</v>
      </c>
      <c r="G99" s="168" t="s">
        <v>196</v>
      </c>
      <c r="H99" s="169">
        <v>11</v>
      </c>
      <c r="I99" s="170"/>
      <c r="J99" s="171">
        <f t="shared" si="0"/>
        <v>0</v>
      </c>
      <c r="K99" s="167" t="s">
        <v>155</v>
      </c>
      <c r="L99" s="172"/>
      <c r="M99" s="173" t="s">
        <v>19</v>
      </c>
      <c r="N99" s="174" t="s">
        <v>40</v>
      </c>
      <c r="P99" s="136">
        <f t="shared" si="1"/>
        <v>0</v>
      </c>
      <c r="Q99" s="136">
        <v>1.8000000000000001E-4</v>
      </c>
      <c r="R99" s="136">
        <f t="shared" si="2"/>
        <v>1.98E-3</v>
      </c>
      <c r="S99" s="136">
        <v>0</v>
      </c>
      <c r="T99" s="137">
        <f t="shared" si="3"/>
        <v>0</v>
      </c>
      <c r="AR99" s="138" t="s">
        <v>96</v>
      </c>
      <c r="AT99" s="138" t="s">
        <v>318</v>
      </c>
      <c r="AU99" s="138" t="s">
        <v>78</v>
      </c>
      <c r="AY99" s="17" t="s">
        <v>149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74</v>
      </c>
      <c r="BK99" s="139">
        <f t="shared" si="9"/>
        <v>0</v>
      </c>
      <c r="BL99" s="17" t="s">
        <v>84</v>
      </c>
      <c r="BM99" s="138" t="s">
        <v>1727</v>
      </c>
    </row>
    <row r="100" spans="2:65" s="1" customFormat="1" ht="16.5" customHeight="1">
      <c r="B100" s="32"/>
      <c r="C100" s="165" t="s">
        <v>199</v>
      </c>
      <c r="D100" s="165" t="s">
        <v>318</v>
      </c>
      <c r="E100" s="166" t="s">
        <v>1725</v>
      </c>
      <c r="F100" s="167" t="s">
        <v>1726</v>
      </c>
      <c r="G100" s="168" t="s">
        <v>196</v>
      </c>
      <c r="H100" s="169">
        <v>7</v>
      </c>
      <c r="I100" s="170"/>
      <c r="J100" s="171">
        <f t="shared" si="0"/>
        <v>0</v>
      </c>
      <c r="K100" s="167" t="s">
        <v>155</v>
      </c>
      <c r="L100" s="172"/>
      <c r="M100" s="173" t="s">
        <v>19</v>
      </c>
      <c r="N100" s="174" t="s">
        <v>40</v>
      </c>
      <c r="P100" s="136">
        <f t="shared" si="1"/>
        <v>0</v>
      </c>
      <c r="Q100" s="136">
        <v>1.8000000000000001E-4</v>
      </c>
      <c r="R100" s="136">
        <f t="shared" si="2"/>
        <v>1.2600000000000001E-3</v>
      </c>
      <c r="S100" s="136">
        <v>0</v>
      </c>
      <c r="T100" s="137">
        <f t="shared" si="3"/>
        <v>0</v>
      </c>
      <c r="AR100" s="138" t="s">
        <v>96</v>
      </c>
      <c r="AT100" s="138" t="s">
        <v>318</v>
      </c>
      <c r="AU100" s="138" t="s">
        <v>78</v>
      </c>
      <c r="AY100" s="17" t="s">
        <v>149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74</v>
      </c>
      <c r="BK100" s="139">
        <f t="shared" si="9"/>
        <v>0</v>
      </c>
      <c r="BL100" s="17" t="s">
        <v>84</v>
      </c>
      <c r="BM100" s="138" t="s">
        <v>1728</v>
      </c>
    </row>
    <row r="101" spans="2:65" s="1" customFormat="1" ht="16.5" customHeight="1">
      <c r="B101" s="32"/>
      <c r="C101" s="165" t="s">
        <v>203</v>
      </c>
      <c r="D101" s="165" t="s">
        <v>318</v>
      </c>
      <c r="E101" s="166" t="s">
        <v>1729</v>
      </c>
      <c r="F101" s="167" t="s">
        <v>1730</v>
      </c>
      <c r="G101" s="168" t="s">
        <v>196</v>
      </c>
      <c r="H101" s="169">
        <v>1</v>
      </c>
      <c r="I101" s="170"/>
      <c r="J101" s="171">
        <f t="shared" si="0"/>
        <v>0</v>
      </c>
      <c r="K101" s="167" t="s">
        <v>155</v>
      </c>
      <c r="L101" s="172"/>
      <c r="M101" s="173" t="s">
        <v>19</v>
      </c>
      <c r="N101" s="174" t="s">
        <v>40</v>
      </c>
      <c r="P101" s="136">
        <f t="shared" si="1"/>
        <v>0</v>
      </c>
      <c r="Q101" s="136">
        <v>4.6999999999999999E-4</v>
      </c>
      <c r="R101" s="136">
        <f t="shared" si="2"/>
        <v>4.6999999999999999E-4</v>
      </c>
      <c r="S101" s="136">
        <v>0</v>
      </c>
      <c r="T101" s="137">
        <f t="shared" si="3"/>
        <v>0</v>
      </c>
      <c r="AR101" s="138" t="s">
        <v>96</v>
      </c>
      <c r="AT101" s="138" t="s">
        <v>318</v>
      </c>
      <c r="AU101" s="138" t="s">
        <v>78</v>
      </c>
      <c r="AY101" s="17" t="s">
        <v>149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74</v>
      </c>
      <c r="BK101" s="139">
        <f t="shared" si="9"/>
        <v>0</v>
      </c>
      <c r="BL101" s="17" t="s">
        <v>84</v>
      </c>
      <c r="BM101" s="138" t="s">
        <v>1731</v>
      </c>
    </row>
    <row r="102" spans="2:65" s="1" customFormat="1" ht="24.15" customHeight="1">
      <c r="B102" s="32"/>
      <c r="C102" s="165" t="s">
        <v>213</v>
      </c>
      <c r="D102" s="165" t="s">
        <v>318</v>
      </c>
      <c r="E102" s="166" t="s">
        <v>1732</v>
      </c>
      <c r="F102" s="167" t="s">
        <v>1733</v>
      </c>
      <c r="G102" s="168" t="s">
        <v>196</v>
      </c>
      <c r="H102" s="169">
        <v>7</v>
      </c>
      <c r="I102" s="170"/>
      <c r="J102" s="171">
        <f t="shared" si="0"/>
        <v>0</v>
      </c>
      <c r="K102" s="167" t="s">
        <v>155</v>
      </c>
      <c r="L102" s="172"/>
      <c r="M102" s="173" t="s">
        <v>19</v>
      </c>
      <c r="N102" s="174" t="s">
        <v>40</v>
      </c>
      <c r="P102" s="136">
        <f t="shared" si="1"/>
        <v>0</v>
      </c>
      <c r="Q102" s="136">
        <v>4.0000000000000002E-4</v>
      </c>
      <c r="R102" s="136">
        <f t="shared" si="2"/>
        <v>2.8E-3</v>
      </c>
      <c r="S102" s="136">
        <v>0</v>
      </c>
      <c r="T102" s="137">
        <f t="shared" si="3"/>
        <v>0</v>
      </c>
      <c r="AR102" s="138" t="s">
        <v>96</v>
      </c>
      <c r="AT102" s="138" t="s">
        <v>318</v>
      </c>
      <c r="AU102" s="138" t="s">
        <v>78</v>
      </c>
      <c r="AY102" s="17" t="s">
        <v>149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74</v>
      </c>
      <c r="BK102" s="139">
        <f t="shared" si="9"/>
        <v>0</v>
      </c>
      <c r="BL102" s="17" t="s">
        <v>84</v>
      </c>
      <c r="BM102" s="138" t="s">
        <v>1734</v>
      </c>
    </row>
    <row r="103" spans="2:65" s="1" customFormat="1" ht="16.5" customHeight="1">
      <c r="B103" s="32"/>
      <c r="C103" s="165" t="s">
        <v>8</v>
      </c>
      <c r="D103" s="165" t="s">
        <v>318</v>
      </c>
      <c r="E103" s="166" t="s">
        <v>1735</v>
      </c>
      <c r="F103" s="167" t="s">
        <v>1736</v>
      </c>
      <c r="G103" s="168" t="s">
        <v>196</v>
      </c>
      <c r="H103" s="169">
        <v>3</v>
      </c>
      <c r="I103" s="170"/>
      <c r="J103" s="171">
        <f t="shared" si="0"/>
        <v>0</v>
      </c>
      <c r="K103" s="167" t="s">
        <v>155</v>
      </c>
      <c r="L103" s="172"/>
      <c r="M103" s="173" t="s">
        <v>19</v>
      </c>
      <c r="N103" s="174" t="s">
        <v>40</v>
      </c>
      <c r="P103" s="136">
        <f t="shared" si="1"/>
        <v>0</v>
      </c>
      <c r="Q103" s="136">
        <v>4.0000000000000002E-4</v>
      </c>
      <c r="R103" s="136">
        <f t="shared" si="2"/>
        <v>1.2000000000000001E-3</v>
      </c>
      <c r="S103" s="136">
        <v>0</v>
      </c>
      <c r="T103" s="137">
        <f t="shared" si="3"/>
        <v>0</v>
      </c>
      <c r="AR103" s="138" t="s">
        <v>96</v>
      </c>
      <c r="AT103" s="138" t="s">
        <v>318</v>
      </c>
      <c r="AU103" s="138" t="s">
        <v>78</v>
      </c>
      <c r="AY103" s="17" t="s">
        <v>149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74</v>
      </c>
      <c r="BK103" s="139">
        <f t="shared" si="9"/>
        <v>0</v>
      </c>
      <c r="BL103" s="17" t="s">
        <v>84</v>
      </c>
      <c r="BM103" s="138" t="s">
        <v>1737</v>
      </c>
    </row>
    <row r="104" spans="2:65" s="1" customFormat="1" ht="24.15" customHeight="1">
      <c r="B104" s="32"/>
      <c r="C104" s="165" t="s">
        <v>225</v>
      </c>
      <c r="D104" s="165" t="s">
        <v>318</v>
      </c>
      <c r="E104" s="166" t="s">
        <v>1738</v>
      </c>
      <c r="F104" s="167" t="s">
        <v>1739</v>
      </c>
      <c r="G104" s="168" t="s">
        <v>196</v>
      </c>
      <c r="H104" s="169">
        <v>1</v>
      </c>
      <c r="I104" s="170"/>
      <c r="J104" s="171">
        <f t="shared" si="0"/>
        <v>0</v>
      </c>
      <c r="K104" s="167" t="s">
        <v>155</v>
      </c>
      <c r="L104" s="172"/>
      <c r="M104" s="173" t="s">
        <v>19</v>
      </c>
      <c r="N104" s="174" t="s">
        <v>40</v>
      </c>
      <c r="P104" s="136">
        <f t="shared" si="1"/>
        <v>0</v>
      </c>
      <c r="Q104" s="136">
        <v>4.0000000000000002E-4</v>
      </c>
      <c r="R104" s="136">
        <f t="shared" si="2"/>
        <v>4.0000000000000002E-4</v>
      </c>
      <c r="S104" s="136">
        <v>0</v>
      </c>
      <c r="T104" s="137">
        <f t="shared" si="3"/>
        <v>0</v>
      </c>
      <c r="AR104" s="138" t="s">
        <v>96</v>
      </c>
      <c r="AT104" s="138" t="s">
        <v>318</v>
      </c>
      <c r="AU104" s="138" t="s">
        <v>78</v>
      </c>
      <c r="AY104" s="17" t="s">
        <v>149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74</v>
      </c>
      <c r="BK104" s="139">
        <f t="shared" si="9"/>
        <v>0</v>
      </c>
      <c r="BL104" s="17" t="s">
        <v>84</v>
      </c>
      <c r="BM104" s="138" t="s">
        <v>1740</v>
      </c>
    </row>
    <row r="105" spans="2:65" s="1" customFormat="1" ht="24.15" customHeight="1">
      <c r="B105" s="32"/>
      <c r="C105" s="165" t="s">
        <v>216</v>
      </c>
      <c r="D105" s="165" t="s">
        <v>318</v>
      </c>
      <c r="E105" s="166" t="s">
        <v>1741</v>
      </c>
      <c r="F105" s="167" t="s">
        <v>1742</v>
      </c>
      <c r="G105" s="168" t="s">
        <v>196</v>
      </c>
      <c r="H105" s="169">
        <v>2</v>
      </c>
      <c r="I105" s="170"/>
      <c r="J105" s="171">
        <f t="shared" si="0"/>
        <v>0</v>
      </c>
      <c r="K105" s="167" t="s">
        <v>155</v>
      </c>
      <c r="L105" s="172"/>
      <c r="M105" s="173" t="s">
        <v>19</v>
      </c>
      <c r="N105" s="174" t="s">
        <v>40</v>
      </c>
      <c r="P105" s="136">
        <f t="shared" si="1"/>
        <v>0</v>
      </c>
      <c r="Q105" s="136">
        <v>4.0000000000000002E-4</v>
      </c>
      <c r="R105" s="136">
        <f t="shared" si="2"/>
        <v>8.0000000000000004E-4</v>
      </c>
      <c r="S105" s="136">
        <v>0</v>
      </c>
      <c r="T105" s="137">
        <f t="shared" si="3"/>
        <v>0</v>
      </c>
      <c r="AR105" s="138" t="s">
        <v>96</v>
      </c>
      <c r="AT105" s="138" t="s">
        <v>318</v>
      </c>
      <c r="AU105" s="138" t="s">
        <v>78</v>
      </c>
      <c r="AY105" s="17" t="s">
        <v>149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74</v>
      </c>
      <c r="BK105" s="139">
        <f t="shared" si="9"/>
        <v>0</v>
      </c>
      <c r="BL105" s="17" t="s">
        <v>84</v>
      </c>
      <c r="BM105" s="138" t="s">
        <v>1743</v>
      </c>
    </row>
    <row r="106" spans="2:65" s="1" customFormat="1" ht="24.15" customHeight="1">
      <c r="B106" s="32"/>
      <c r="C106" s="165" t="s">
        <v>237</v>
      </c>
      <c r="D106" s="165" t="s">
        <v>318</v>
      </c>
      <c r="E106" s="166" t="s">
        <v>1744</v>
      </c>
      <c r="F106" s="167" t="s">
        <v>1745</v>
      </c>
      <c r="G106" s="168" t="s">
        <v>196</v>
      </c>
      <c r="H106" s="169">
        <v>1</v>
      </c>
      <c r="I106" s="170"/>
      <c r="J106" s="171">
        <f t="shared" si="0"/>
        <v>0</v>
      </c>
      <c r="K106" s="167" t="s">
        <v>155</v>
      </c>
      <c r="L106" s="172"/>
      <c r="M106" s="173" t="s">
        <v>19</v>
      </c>
      <c r="N106" s="174" t="s">
        <v>40</v>
      </c>
      <c r="P106" s="136">
        <f t="shared" si="1"/>
        <v>0</v>
      </c>
      <c r="Q106" s="136">
        <v>1.0499999999999999E-3</v>
      </c>
      <c r="R106" s="136">
        <f t="shared" si="2"/>
        <v>1.0499999999999999E-3</v>
      </c>
      <c r="S106" s="136">
        <v>0</v>
      </c>
      <c r="T106" s="137">
        <f t="shared" si="3"/>
        <v>0</v>
      </c>
      <c r="AR106" s="138" t="s">
        <v>96</v>
      </c>
      <c r="AT106" s="138" t="s">
        <v>318</v>
      </c>
      <c r="AU106" s="138" t="s">
        <v>78</v>
      </c>
      <c r="AY106" s="17" t="s">
        <v>149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74</v>
      </c>
      <c r="BK106" s="139">
        <f t="shared" si="9"/>
        <v>0</v>
      </c>
      <c r="BL106" s="17" t="s">
        <v>84</v>
      </c>
      <c r="BM106" s="138" t="s">
        <v>1746</v>
      </c>
    </row>
    <row r="107" spans="2:65" s="1" customFormat="1" ht="24.15" customHeight="1">
      <c r="B107" s="32"/>
      <c r="C107" s="165" t="s">
        <v>222</v>
      </c>
      <c r="D107" s="165" t="s">
        <v>318</v>
      </c>
      <c r="E107" s="166" t="s">
        <v>1747</v>
      </c>
      <c r="F107" s="167" t="s">
        <v>1748</v>
      </c>
      <c r="G107" s="168" t="s">
        <v>196</v>
      </c>
      <c r="H107" s="169">
        <v>1</v>
      </c>
      <c r="I107" s="170"/>
      <c r="J107" s="171">
        <f t="shared" si="0"/>
        <v>0</v>
      </c>
      <c r="K107" s="167" t="s">
        <v>155</v>
      </c>
      <c r="L107" s="172"/>
      <c r="M107" s="173" t="s">
        <v>19</v>
      </c>
      <c r="N107" s="174" t="s">
        <v>40</v>
      </c>
      <c r="P107" s="136">
        <f t="shared" si="1"/>
        <v>0</v>
      </c>
      <c r="Q107" s="136">
        <v>1.0499999999999999E-3</v>
      </c>
      <c r="R107" s="136">
        <f t="shared" si="2"/>
        <v>1.0499999999999999E-3</v>
      </c>
      <c r="S107" s="136">
        <v>0</v>
      </c>
      <c r="T107" s="137">
        <f t="shared" si="3"/>
        <v>0</v>
      </c>
      <c r="AR107" s="138" t="s">
        <v>96</v>
      </c>
      <c r="AT107" s="138" t="s">
        <v>318</v>
      </c>
      <c r="AU107" s="138" t="s">
        <v>78</v>
      </c>
      <c r="AY107" s="17" t="s">
        <v>149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74</v>
      </c>
      <c r="BK107" s="139">
        <f t="shared" si="9"/>
        <v>0</v>
      </c>
      <c r="BL107" s="17" t="s">
        <v>84</v>
      </c>
      <c r="BM107" s="138" t="s">
        <v>1749</v>
      </c>
    </row>
    <row r="108" spans="2:65" s="1" customFormat="1" ht="16.5" customHeight="1">
      <c r="B108" s="32"/>
      <c r="C108" s="165" t="s">
        <v>247</v>
      </c>
      <c r="D108" s="165" t="s">
        <v>318</v>
      </c>
      <c r="E108" s="166" t="s">
        <v>1750</v>
      </c>
      <c r="F108" s="167" t="s">
        <v>1751</v>
      </c>
      <c r="G108" s="168" t="s">
        <v>547</v>
      </c>
      <c r="H108" s="169">
        <v>2</v>
      </c>
      <c r="I108" s="170"/>
      <c r="J108" s="171">
        <f t="shared" si="0"/>
        <v>0</v>
      </c>
      <c r="K108" s="167" t="s">
        <v>155</v>
      </c>
      <c r="L108" s="172"/>
      <c r="M108" s="173" t="s">
        <v>19</v>
      </c>
      <c r="N108" s="174" t="s">
        <v>40</v>
      </c>
      <c r="P108" s="136">
        <f t="shared" si="1"/>
        <v>0</v>
      </c>
      <c r="Q108" s="136">
        <v>0</v>
      </c>
      <c r="R108" s="136">
        <f t="shared" si="2"/>
        <v>0</v>
      </c>
      <c r="S108" s="136">
        <v>0</v>
      </c>
      <c r="T108" s="137">
        <f t="shared" si="3"/>
        <v>0</v>
      </c>
      <c r="AR108" s="138" t="s">
        <v>96</v>
      </c>
      <c r="AT108" s="138" t="s">
        <v>318</v>
      </c>
      <c r="AU108" s="138" t="s">
        <v>78</v>
      </c>
      <c r="AY108" s="17" t="s">
        <v>149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74</v>
      </c>
      <c r="BK108" s="139">
        <f t="shared" si="9"/>
        <v>0</v>
      </c>
      <c r="BL108" s="17" t="s">
        <v>84</v>
      </c>
      <c r="BM108" s="138" t="s">
        <v>1752</v>
      </c>
    </row>
    <row r="109" spans="2:65" s="1" customFormat="1" ht="16.5" customHeight="1">
      <c r="B109" s="32"/>
      <c r="C109" s="165" t="s">
        <v>228</v>
      </c>
      <c r="D109" s="165" t="s">
        <v>318</v>
      </c>
      <c r="E109" s="166" t="s">
        <v>1753</v>
      </c>
      <c r="F109" s="167" t="s">
        <v>1754</v>
      </c>
      <c r="G109" s="168" t="s">
        <v>547</v>
      </c>
      <c r="H109" s="169">
        <v>10</v>
      </c>
      <c r="I109" s="170"/>
      <c r="J109" s="171">
        <f t="shared" si="0"/>
        <v>0</v>
      </c>
      <c r="K109" s="167" t="s">
        <v>155</v>
      </c>
      <c r="L109" s="172"/>
      <c r="M109" s="173" t="s">
        <v>19</v>
      </c>
      <c r="N109" s="174" t="s">
        <v>40</v>
      </c>
      <c r="P109" s="136">
        <f t="shared" si="1"/>
        <v>0</v>
      </c>
      <c r="Q109" s="136">
        <v>0</v>
      </c>
      <c r="R109" s="136">
        <f t="shared" si="2"/>
        <v>0</v>
      </c>
      <c r="S109" s="136">
        <v>0</v>
      </c>
      <c r="T109" s="137">
        <f t="shared" si="3"/>
        <v>0</v>
      </c>
      <c r="AR109" s="138" t="s">
        <v>96</v>
      </c>
      <c r="AT109" s="138" t="s">
        <v>318</v>
      </c>
      <c r="AU109" s="138" t="s">
        <v>78</v>
      </c>
      <c r="AY109" s="17" t="s">
        <v>149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74</v>
      </c>
      <c r="BK109" s="139">
        <f t="shared" si="9"/>
        <v>0</v>
      </c>
      <c r="BL109" s="17" t="s">
        <v>84</v>
      </c>
      <c r="BM109" s="138" t="s">
        <v>1755</v>
      </c>
    </row>
    <row r="110" spans="2:65" s="1" customFormat="1" ht="21.75" customHeight="1">
      <c r="B110" s="32"/>
      <c r="C110" s="165" t="s">
        <v>259</v>
      </c>
      <c r="D110" s="165" t="s">
        <v>318</v>
      </c>
      <c r="E110" s="166" t="s">
        <v>1756</v>
      </c>
      <c r="F110" s="167" t="s">
        <v>1757</v>
      </c>
      <c r="G110" s="168" t="s">
        <v>547</v>
      </c>
      <c r="H110" s="169">
        <v>1</v>
      </c>
      <c r="I110" s="170"/>
      <c r="J110" s="171">
        <f t="shared" si="0"/>
        <v>0</v>
      </c>
      <c r="K110" s="167" t="s">
        <v>155</v>
      </c>
      <c r="L110" s="172"/>
      <c r="M110" s="173" t="s">
        <v>19</v>
      </c>
      <c r="N110" s="174" t="s">
        <v>40</v>
      </c>
      <c r="P110" s="136">
        <f t="shared" si="1"/>
        <v>0</v>
      </c>
      <c r="Q110" s="136">
        <v>0</v>
      </c>
      <c r="R110" s="136">
        <f t="shared" si="2"/>
        <v>0</v>
      </c>
      <c r="S110" s="136">
        <v>0</v>
      </c>
      <c r="T110" s="137">
        <f t="shared" si="3"/>
        <v>0</v>
      </c>
      <c r="AR110" s="138" t="s">
        <v>96</v>
      </c>
      <c r="AT110" s="138" t="s">
        <v>318</v>
      </c>
      <c r="AU110" s="138" t="s">
        <v>78</v>
      </c>
      <c r="AY110" s="17" t="s">
        <v>149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74</v>
      </c>
      <c r="BK110" s="139">
        <f t="shared" si="9"/>
        <v>0</v>
      </c>
      <c r="BL110" s="17" t="s">
        <v>84</v>
      </c>
      <c r="BM110" s="138" t="s">
        <v>1758</v>
      </c>
    </row>
    <row r="111" spans="2:65" s="1" customFormat="1" ht="21.75" customHeight="1">
      <c r="B111" s="32"/>
      <c r="C111" s="165" t="s">
        <v>234</v>
      </c>
      <c r="D111" s="165" t="s">
        <v>318</v>
      </c>
      <c r="E111" s="166" t="s">
        <v>1759</v>
      </c>
      <c r="F111" s="167" t="s">
        <v>1760</v>
      </c>
      <c r="G111" s="168" t="s">
        <v>547</v>
      </c>
      <c r="H111" s="169">
        <v>1</v>
      </c>
      <c r="I111" s="170"/>
      <c r="J111" s="171">
        <f t="shared" si="0"/>
        <v>0</v>
      </c>
      <c r="K111" s="167" t="s">
        <v>155</v>
      </c>
      <c r="L111" s="172"/>
      <c r="M111" s="173" t="s">
        <v>19</v>
      </c>
      <c r="N111" s="174" t="s">
        <v>40</v>
      </c>
      <c r="P111" s="136">
        <f t="shared" si="1"/>
        <v>0</v>
      </c>
      <c r="Q111" s="136">
        <v>0</v>
      </c>
      <c r="R111" s="136">
        <f t="shared" si="2"/>
        <v>0</v>
      </c>
      <c r="S111" s="136">
        <v>0</v>
      </c>
      <c r="T111" s="137">
        <f t="shared" si="3"/>
        <v>0</v>
      </c>
      <c r="AR111" s="138" t="s">
        <v>96</v>
      </c>
      <c r="AT111" s="138" t="s">
        <v>318</v>
      </c>
      <c r="AU111" s="138" t="s">
        <v>78</v>
      </c>
      <c r="AY111" s="17" t="s">
        <v>149</v>
      </c>
      <c r="BE111" s="139">
        <f t="shared" si="4"/>
        <v>0</v>
      </c>
      <c r="BF111" s="139">
        <f t="shared" si="5"/>
        <v>0</v>
      </c>
      <c r="BG111" s="139">
        <f t="shared" si="6"/>
        <v>0</v>
      </c>
      <c r="BH111" s="139">
        <f t="shared" si="7"/>
        <v>0</v>
      </c>
      <c r="BI111" s="139">
        <f t="shared" si="8"/>
        <v>0</v>
      </c>
      <c r="BJ111" s="17" t="s">
        <v>74</v>
      </c>
      <c r="BK111" s="139">
        <f t="shared" si="9"/>
        <v>0</v>
      </c>
      <c r="BL111" s="17" t="s">
        <v>84</v>
      </c>
      <c r="BM111" s="138" t="s">
        <v>1761</v>
      </c>
    </row>
    <row r="112" spans="2:65" s="1" customFormat="1" ht="24.15" customHeight="1">
      <c r="B112" s="32"/>
      <c r="C112" s="165" t="s">
        <v>7</v>
      </c>
      <c r="D112" s="165" t="s">
        <v>318</v>
      </c>
      <c r="E112" s="166" t="s">
        <v>1762</v>
      </c>
      <c r="F112" s="167" t="s">
        <v>1763</v>
      </c>
      <c r="G112" s="168" t="s">
        <v>547</v>
      </c>
      <c r="H112" s="169">
        <v>1</v>
      </c>
      <c r="I112" s="170"/>
      <c r="J112" s="171">
        <f t="shared" si="0"/>
        <v>0</v>
      </c>
      <c r="K112" s="167" t="s">
        <v>155</v>
      </c>
      <c r="L112" s="172"/>
      <c r="M112" s="173" t="s">
        <v>19</v>
      </c>
      <c r="N112" s="174" t="s">
        <v>40</v>
      </c>
      <c r="P112" s="136">
        <f t="shared" si="1"/>
        <v>0</v>
      </c>
      <c r="Q112" s="136">
        <v>0</v>
      </c>
      <c r="R112" s="136">
        <f t="shared" si="2"/>
        <v>0</v>
      </c>
      <c r="S112" s="136">
        <v>0</v>
      </c>
      <c r="T112" s="137">
        <f t="shared" si="3"/>
        <v>0</v>
      </c>
      <c r="AR112" s="138" t="s">
        <v>96</v>
      </c>
      <c r="AT112" s="138" t="s">
        <v>318</v>
      </c>
      <c r="AU112" s="138" t="s">
        <v>78</v>
      </c>
      <c r="AY112" s="17" t="s">
        <v>149</v>
      </c>
      <c r="BE112" s="139">
        <f t="shared" si="4"/>
        <v>0</v>
      </c>
      <c r="BF112" s="139">
        <f t="shared" si="5"/>
        <v>0</v>
      </c>
      <c r="BG112" s="139">
        <f t="shared" si="6"/>
        <v>0</v>
      </c>
      <c r="BH112" s="139">
        <f t="shared" si="7"/>
        <v>0</v>
      </c>
      <c r="BI112" s="139">
        <f t="shared" si="8"/>
        <v>0</v>
      </c>
      <c r="BJ112" s="17" t="s">
        <v>74</v>
      </c>
      <c r="BK112" s="139">
        <f t="shared" si="9"/>
        <v>0</v>
      </c>
      <c r="BL112" s="17" t="s">
        <v>84</v>
      </c>
      <c r="BM112" s="138" t="s">
        <v>1764</v>
      </c>
    </row>
    <row r="113" spans="2:65" s="1" customFormat="1" ht="16.5" customHeight="1">
      <c r="B113" s="32"/>
      <c r="C113" s="165" t="s">
        <v>240</v>
      </c>
      <c r="D113" s="165" t="s">
        <v>318</v>
      </c>
      <c r="E113" s="166" t="s">
        <v>1765</v>
      </c>
      <c r="F113" s="167" t="s">
        <v>1766</v>
      </c>
      <c r="G113" s="168" t="s">
        <v>196</v>
      </c>
      <c r="H113" s="169">
        <v>1</v>
      </c>
      <c r="I113" s="170"/>
      <c r="J113" s="171">
        <f t="shared" si="0"/>
        <v>0</v>
      </c>
      <c r="K113" s="167" t="s">
        <v>155</v>
      </c>
      <c r="L113" s="172"/>
      <c r="M113" s="173" t="s">
        <v>19</v>
      </c>
      <c r="N113" s="174" t="s">
        <v>40</v>
      </c>
      <c r="P113" s="136">
        <f t="shared" si="1"/>
        <v>0</v>
      </c>
      <c r="Q113" s="136">
        <v>2.5000000000000001E-4</v>
      </c>
      <c r="R113" s="136">
        <f t="shared" si="2"/>
        <v>2.5000000000000001E-4</v>
      </c>
      <c r="S113" s="136">
        <v>0</v>
      </c>
      <c r="T113" s="137">
        <f t="shared" si="3"/>
        <v>0</v>
      </c>
      <c r="AR113" s="138" t="s">
        <v>96</v>
      </c>
      <c r="AT113" s="138" t="s">
        <v>318</v>
      </c>
      <c r="AU113" s="138" t="s">
        <v>78</v>
      </c>
      <c r="AY113" s="17" t="s">
        <v>149</v>
      </c>
      <c r="BE113" s="139">
        <f t="shared" si="4"/>
        <v>0</v>
      </c>
      <c r="BF113" s="139">
        <f t="shared" si="5"/>
        <v>0</v>
      </c>
      <c r="BG113" s="139">
        <f t="shared" si="6"/>
        <v>0</v>
      </c>
      <c r="BH113" s="139">
        <f t="shared" si="7"/>
        <v>0</v>
      </c>
      <c r="BI113" s="139">
        <f t="shared" si="8"/>
        <v>0</v>
      </c>
      <c r="BJ113" s="17" t="s">
        <v>74</v>
      </c>
      <c r="BK113" s="139">
        <f t="shared" si="9"/>
        <v>0</v>
      </c>
      <c r="BL113" s="17" t="s">
        <v>84</v>
      </c>
      <c r="BM113" s="138" t="s">
        <v>1767</v>
      </c>
    </row>
    <row r="114" spans="2:65" s="1" customFormat="1" ht="24.15" customHeight="1">
      <c r="B114" s="32"/>
      <c r="C114" s="165" t="s">
        <v>289</v>
      </c>
      <c r="D114" s="165" t="s">
        <v>318</v>
      </c>
      <c r="E114" s="166" t="s">
        <v>1741</v>
      </c>
      <c r="F114" s="167" t="s">
        <v>1742</v>
      </c>
      <c r="G114" s="168" t="s">
        <v>196</v>
      </c>
      <c r="H114" s="169">
        <v>1</v>
      </c>
      <c r="I114" s="170"/>
      <c r="J114" s="171">
        <f t="shared" si="0"/>
        <v>0</v>
      </c>
      <c r="K114" s="167" t="s">
        <v>155</v>
      </c>
      <c r="L114" s="172"/>
      <c r="M114" s="173" t="s">
        <v>19</v>
      </c>
      <c r="N114" s="174" t="s">
        <v>40</v>
      </c>
      <c r="P114" s="136">
        <f t="shared" si="1"/>
        <v>0</v>
      </c>
      <c r="Q114" s="136">
        <v>4.0000000000000002E-4</v>
      </c>
      <c r="R114" s="136">
        <f t="shared" si="2"/>
        <v>4.0000000000000002E-4</v>
      </c>
      <c r="S114" s="136">
        <v>0</v>
      </c>
      <c r="T114" s="137">
        <f t="shared" si="3"/>
        <v>0</v>
      </c>
      <c r="AR114" s="138" t="s">
        <v>96</v>
      </c>
      <c r="AT114" s="138" t="s">
        <v>318</v>
      </c>
      <c r="AU114" s="138" t="s">
        <v>78</v>
      </c>
      <c r="AY114" s="17" t="s">
        <v>149</v>
      </c>
      <c r="BE114" s="139">
        <f t="shared" si="4"/>
        <v>0</v>
      </c>
      <c r="BF114" s="139">
        <f t="shared" si="5"/>
        <v>0</v>
      </c>
      <c r="BG114" s="139">
        <f t="shared" si="6"/>
        <v>0</v>
      </c>
      <c r="BH114" s="139">
        <f t="shared" si="7"/>
        <v>0</v>
      </c>
      <c r="BI114" s="139">
        <f t="shared" si="8"/>
        <v>0</v>
      </c>
      <c r="BJ114" s="17" t="s">
        <v>74</v>
      </c>
      <c r="BK114" s="139">
        <f t="shared" si="9"/>
        <v>0</v>
      </c>
      <c r="BL114" s="17" t="s">
        <v>84</v>
      </c>
      <c r="BM114" s="138" t="s">
        <v>1768</v>
      </c>
    </row>
    <row r="115" spans="2:65" s="1" customFormat="1" ht="16.5" customHeight="1">
      <c r="B115" s="32"/>
      <c r="C115" s="165" t="s">
        <v>245</v>
      </c>
      <c r="D115" s="165" t="s">
        <v>318</v>
      </c>
      <c r="E115" s="166" t="s">
        <v>1769</v>
      </c>
      <c r="F115" s="167" t="s">
        <v>1770</v>
      </c>
      <c r="G115" s="168" t="s">
        <v>547</v>
      </c>
      <c r="H115" s="169">
        <v>1</v>
      </c>
      <c r="I115" s="170"/>
      <c r="J115" s="171">
        <f t="shared" si="0"/>
        <v>0</v>
      </c>
      <c r="K115" s="167" t="s">
        <v>155</v>
      </c>
      <c r="L115" s="172"/>
      <c r="M115" s="173" t="s">
        <v>19</v>
      </c>
      <c r="N115" s="174" t="s">
        <v>40</v>
      </c>
      <c r="P115" s="136">
        <f t="shared" si="1"/>
        <v>0</v>
      </c>
      <c r="Q115" s="136">
        <v>0</v>
      </c>
      <c r="R115" s="136">
        <f t="shared" si="2"/>
        <v>0</v>
      </c>
      <c r="S115" s="136">
        <v>0</v>
      </c>
      <c r="T115" s="137">
        <f t="shared" si="3"/>
        <v>0</v>
      </c>
      <c r="AR115" s="138" t="s">
        <v>96</v>
      </c>
      <c r="AT115" s="138" t="s">
        <v>318</v>
      </c>
      <c r="AU115" s="138" t="s">
        <v>78</v>
      </c>
      <c r="AY115" s="17" t="s">
        <v>149</v>
      </c>
      <c r="BE115" s="139">
        <f t="shared" si="4"/>
        <v>0</v>
      </c>
      <c r="BF115" s="139">
        <f t="shared" si="5"/>
        <v>0</v>
      </c>
      <c r="BG115" s="139">
        <f t="shared" si="6"/>
        <v>0</v>
      </c>
      <c r="BH115" s="139">
        <f t="shared" si="7"/>
        <v>0</v>
      </c>
      <c r="BI115" s="139">
        <f t="shared" si="8"/>
        <v>0</v>
      </c>
      <c r="BJ115" s="17" t="s">
        <v>74</v>
      </c>
      <c r="BK115" s="139">
        <f t="shared" si="9"/>
        <v>0</v>
      </c>
      <c r="BL115" s="17" t="s">
        <v>84</v>
      </c>
      <c r="BM115" s="138" t="s">
        <v>1771</v>
      </c>
    </row>
    <row r="116" spans="2:65" s="1" customFormat="1" ht="16.5" customHeight="1">
      <c r="B116" s="32"/>
      <c r="C116" s="165" t="s">
        <v>302</v>
      </c>
      <c r="D116" s="165" t="s">
        <v>318</v>
      </c>
      <c r="E116" s="166" t="s">
        <v>1772</v>
      </c>
      <c r="F116" s="167" t="s">
        <v>1773</v>
      </c>
      <c r="G116" s="168" t="s">
        <v>1224</v>
      </c>
      <c r="H116" s="169">
        <v>1</v>
      </c>
      <c r="I116" s="170"/>
      <c r="J116" s="171">
        <f t="shared" si="0"/>
        <v>0</v>
      </c>
      <c r="K116" s="167" t="s">
        <v>155</v>
      </c>
      <c r="L116" s="172"/>
      <c r="M116" s="173" t="s">
        <v>19</v>
      </c>
      <c r="N116" s="174" t="s">
        <v>40</v>
      </c>
      <c r="P116" s="136">
        <f t="shared" si="1"/>
        <v>0</v>
      </c>
      <c r="Q116" s="136">
        <v>0</v>
      </c>
      <c r="R116" s="136">
        <f t="shared" si="2"/>
        <v>0</v>
      </c>
      <c r="S116" s="136">
        <v>0</v>
      </c>
      <c r="T116" s="137">
        <f t="shared" si="3"/>
        <v>0</v>
      </c>
      <c r="AR116" s="138" t="s">
        <v>96</v>
      </c>
      <c r="AT116" s="138" t="s">
        <v>318</v>
      </c>
      <c r="AU116" s="138" t="s">
        <v>78</v>
      </c>
      <c r="AY116" s="17" t="s">
        <v>149</v>
      </c>
      <c r="BE116" s="139">
        <f t="shared" si="4"/>
        <v>0</v>
      </c>
      <c r="BF116" s="139">
        <f t="shared" si="5"/>
        <v>0</v>
      </c>
      <c r="BG116" s="139">
        <f t="shared" si="6"/>
        <v>0</v>
      </c>
      <c r="BH116" s="139">
        <f t="shared" si="7"/>
        <v>0</v>
      </c>
      <c r="BI116" s="139">
        <f t="shared" si="8"/>
        <v>0</v>
      </c>
      <c r="BJ116" s="17" t="s">
        <v>74</v>
      </c>
      <c r="BK116" s="139">
        <f t="shared" si="9"/>
        <v>0</v>
      </c>
      <c r="BL116" s="17" t="s">
        <v>84</v>
      </c>
      <c r="BM116" s="138" t="s">
        <v>1774</v>
      </c>
    </row>
    <row r="117" spans="2:65" s="1" customFormat="1" ht="16.5" customHeight="1">
      <c r="B117" s="32"/>
      <c r="C117" s="165" t="s">
        <v>250</v>
      </c>
      <c r="D117" s="165" t="s">
        <v>318</v>
      </c>
      <c r="E117" s="166" t="s">
        <v>1775</v>
      </c>
      <c r="F117" s="167" t="s">
        <v>1776</v>
      </c>
      <c r="G117" s="168" t="s">
        <v>196</v>
      </c>
      <c r="H117" s="169">
        <v>3</v>
      </c>
      <c r="I117" s="170"/>
      <c r="J117" s="171">
        <f t="shared" si="0"/>
        <v>0</v>
      </c>
      <c r="K117" s="167" t="s">
        <v>155</v>
      </c>
      <c r="L117" s="172"/>
      <c r="M117" s="173" t="s">
        <v>19</v>
      </c>
      <c r="N117" s="174" t="s">
        <v>40</v>
      </c>
      <c r="P117" s="136">
        <f t="shared" si="1"/>
        <v>0</v>
      </c>
      <c r="Q117" s="136">
        <v>1E-4</v>
      </c>
      <c r="R117" s="136">
        <f t="shared" si="2"/>
        <v>3.0000000000000003E-4</v>
      </c>
      <c r="S117" s="136">
        <v>0</v>
      </c>
      <c r="T117" s="137">
        <f t="shared" si="3"/>
        <v>0</v>
      </c>
      <c r="AR117" s="138" t="s">
        <v>96</v>
      </c>
      <c r="AT117" s="138" t="s">
        <v>318</v>
      </c>
      <c r="AU117" s="138" t="s">
        <v>78</v>
      </c>
      <c r="AY117" s="17" t="s">
        <v>149</v>
      </c>
      <c r="BE117" s="139">
        <f t="shared" si="4"/>
        <v>0</v>
      </c>
      <c r="BF117" s="139">
        <f t="shared" si="5"/>
        <v>0</v>
      </c>
      <c r="BG117" s="139">
        <f t="shared" si="6"/>
        <v>0</v>
      </c>
      <c r="BH117" s="139">
        <f t="shared" si="7"/>
        <v>0</v>
      </c>
      <c r="BI117" s="139">
        <f t="shared" si="8"/>
        <v>0</v>
      </c>
      <c r="BJ117" s="17" t="s">
        <v>74</v>
      </c>
      <c r="BK117" s="139">
        <f t="shared" si="9"/>
        <v>0</v>
      </c>
      <c r="BL117" s="17" t="s">
        <v>84</v>
      </c>
      <c r="BM117" s="138" t="s">
        <v>1777</v>
      </c>
    </row>
    <row r="118" spans="2:65" s="1" customFormat="1" ht="16.5" customHeight="1">
      <c r="B118" s="32"/>
      <c r="C118" s="165" t="s">
        <v>324</v>
      </c>
      <c r="D118" s="165" t="s">
        <v>318</v>
      </c>
      <c r="E118" s="166" t="s">
        <v>1778</v>
      </c>
      <c r="F118" s="167" t="s">
        <v>1773</v>
      </c>
      <c r="G118" s="168" t="s">
        <v>1224</v>
      </c>
      <c r="H118" s="169">
        <v>1</v>
      </c>
      <c r="I118" s="170"/>
      <c r="J118" s="171">
        <f t="shared" si="0"/>
        <v>0</v>
      </c>
      <c r="K118" s="167" t="s">
        <v>155</v>
      </c>
      <c r="L118" s="172"/>
      <c r="M118" s="173" t="s">
        <v>19</v>
      </c>
      <c r="N118" s="174" t="s">
        <v>40</v>
      </c>
      <c r="P118" s="136">
        <f t="shared" si="1"/>
        <v>0</v>
      </c>
      <c r="Q118" s="136">
        <v>0</v>
      </c>
      <c r="R118" s="136">
        <f t="shared" si="2"/>
        <v>0</v>
      </c>
      <c r="S118" s="136">
        <v>0</v>
      </c>
      <c r="T118" s="137">
        <f t="shared" si="3"/>
        <v>0</v>
      </c>
      <c r="AR118" s="138" t="s">
        <v>96</v>
      </c>
      <c r="AT118" s="138" t="s">
        <v>318</v>
      </c>
      <c r="AU118" s="138" t="s">
        <v>78</v>
      </c>
      <c r="AY118" s="17" t="s">
        <v>149</v>
      </c>
      <c r="BE118" s="139">
        <f t="shared" si="4"/>
        <v>0</v>
      </c>
      <c r="BF118" s="139">
        <f t="shared" si="5"/>
        <v>0</v>
      </c>
      <c r="BG118" s="139">
        <f t="shared" si="6"/>
        <v>0</v>
      </c>
      <c r="BH118" s="139">
        <f t="shared" si="7"/>
        <v>0</v>
      </c>
      <c r="BI118" s="139">
        <f t="shared" si="8"/>
        <v>0</v>
      </c>
      <c r="BJ118" s="17" t="s">
        <v>74</v>
      </c>
      <c r="BK118" s="139">
        <f t="shared" si="9"/>
        <v>0</v>
      </c>
      <c r="BL118" s="17" t="s">
        <v>84</v>
      </c>
      <c r="BM118" s="138" t="s">
        <v>1779</v>
      </c>
    </row>
    <row r="119" spans="2:65" s="1" customFormat="1" ht="24.15" customHeight="1">
      <c r="B119" s="32"/>
      <c r="C119" s="165" t="s">
        <v>257</v>
      </c>
      <c r="D119" s="165" t="s">
        <v>318</v>
      </c>
      <c r="E119" s="166" t="s">
        <v>1780</v>
      </c>
      <c r="F119" s="167" t="s">
        <v>1781</v>
      </c>
      <c r="G119" s="168" t="s">
        <v>547</v>
      </c>
      <c r="H119" s="169">
        <v>1</v>
      </c>
      <c r="I119" s="170"/>
      <c r="J119" s="171">
        <f t="shared" si="0"/>
        <v>0</v>
      </c>
      <c r="K119" s="167" t="s">
        <v>155</v>
      </c>
      <c r="L119" s="172"/>
      <c r="M119" s="173" t="s">
        <v>19</v>
      </c>
      <c r="N119" s="174" t="s">
        <v>40</v>
      </c>
      <c r="P119" s="136">
        <f t="shared" si="1"/>
        <v>0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AR119" s="138" t="s">
        <v>96</v>
      </c>
      <c r="AT119" s="138" t="s">
        <v>318</v>
      </c>
      <c r="AU119" s="138" t="s">
        <v>78</v>
      </c>
      <c r="AY119" s="17" t="s">
        <v>149</v>
      </c>
      <c r="BE119" s="139">
        <f t="shared" si="4"/>
        <v>0</v>
      </c>
      <c r="BF119" s="139">
        <f t="shared" si="5"/>
        <v>0</v>
      </c>
      <c r="BG119" s="139">
        <f t="shared" si="6"/>
        <v>0</v>
      </c>
      <c r="BH119" s="139">
        <f t="shared" si="7"/>
        <v>0</v>
      </c>
      <c r="BI119" s="139">
        <f t="shared" si="8"/>
        <v>0</v>
      </c>
      <c r="BJ119" s="17" t="s">
        <v>74</v>
      </c>
      <c r="BK119" s="139">
        <f t="shared" si="9"/>
        <v>0</v>
      </c>
      <c r="BL119" s="17" t="s">
        <v>84</v>
      </c>
      <c r="BM119" s="138" t="s">
        <v>1782</v>
      </c>
    </row>
    <row r="120" spans="2:65" s="1" customFormat="1" ht="21.75" customHeight="1">
      <c r="B120" s="32"/>
      <c r="C120" s="165" t="s">
        <v>334</v>
      </c>
      <c r="D120" s="165" t="s">
        <v>318</v>
      </c>
      <c r="E120" s="166" t="s">
        <v>1783</v>
      </c>
      <c r="F120" s="167" t="s">
        <v>1784</v>
      </c>
      <c r="G120" s="168" t="s">
        <v>547</v>
      </c>
      <c r="H120" s="169">
        <v>2</v>
      </c>
      <c r="I120" s="170"/>
      <c r="J120" s="171">
        <f t="shared" si="0"/>
        <v>0</v>
      </c>
      <c r="K120" s="167" t="s">
        <v>155</v>
      </c>
      <c r="L120" s="172"/>
      <c r="M120" s="173" t="s">
        <v>19</v>
      </c>
      <c r="N120" s="174" t="s">
        <v>40</v>
      </c>
      <c r="P120" s="136">
        <f t="shared" si="1"/>
        <v>0</v>
      </c>
      <c r="Q120" s="136">
        <v>0</v>
      </c>
      <c r="R120" s="136">
        <f t="shared" si="2"/>
        <v>0</v>
      </c>
      <c r="S120" s="136">
        <v>0</v>
      </c>
      <c r="T120" s="137">
        <f t="shared" si="3"/>
        <v>0</v>
      </c>
      <c r="AR120" s="138" t="s">
        <v>96</v>
      </c>
      <c r="AT120" s="138" t="s">
        <v>318</v>
      </c>
      <c r="AU120" s="138" t="s">
        <v>78</v>
      </c>
      <c r="AY120" s="17" t="s">
        <v>149</v>
      </c>
      <c r="BE120" s="139">
        <f t="shared" si="4"/>
        <v>0</v>
      </c>
      <c r="BF120" s="139">
        <f t="shared" si="5"/>
        <v>0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7" t="s">
        <v>74</v>
      </c>
      <c r="BK120" s="139">
        <f t="shared" si="9"/>
        <v>0</v>
      </c>
      <c r="BL120" s="17" t="s">
        <v>84</v>
      </c>
      <c r="BM120" s="138" t="s">
        <v>1785</v>
      </c>
    </row>
    <row r="121" spans="2:65" s="1" customFormat="1" ht="16.5" customHeight="1">
      <c r="B121" s="32"/>
      <c r="C121" s="165" t="s">
        <v>262</v>
      </c>
      <c r="D121" s="165" t="s">
        <v>318</v>
      </c>
      <c r="E121" s="166" t="s">
        <v>1786</v>
      </c>
      <c r="F121" s="167" t="s">
        <v>1787</v>
      </c>
      <c r="G121" s="168" t="s">
        <v>547</v>
      </c>
      <c r="H121" s="169">
        <v>1</v>
      </c>
      <c r="I121" s="170"/>
      <c r="J121" s="171">
        <f t="shared" si="0"/>
        <v>0</v>
      </c>
      <c r="K121" s="167" t="s">
        <v>155</v>
      </c>
      <c r="L121" s="172"/>
      <c r="M121" s="173" t="s">
        <v>19</v>
      </c>
      <c r="N121" s="174" t="s">
        <v>40</v>
      </c>
      <c r="P121" s="136">
        <f t="shared" si="1"/>
        <v>0</v>
      </c>
      <c r="Q121" s="136">
        <v>0</v>
      </c>
      <c r="R121" s="136">
        <f t="shared" si="2"/>
        <v>0</v>
      </c>
      <c r="S121" s="136">
        <v>0</v>
      </c>
      <c r="T121" s="137">
        <f t="shared" si="3"/>
        <v>0</v>
      </c>
      <c r="AR121" s="138" t="s">
        <v>96</v>
      </c>
      <c r="AT121" s="138" t="s">
        <v>318</v>
      </c>
      <c r="AU121" s="138" t="s">
        <v>78</v>
      </c>
      <c r="AY121" s="17" t="s">
        <v>149</v>
      </c>
      <c r="BE121" s="139">
        <f t="shared" si="4"/>
        <v>0</v>
      </c>
      <c r="BF121" s="139">
        <f t="shared" si="5"/>
        <v>0</v>
      </c>
      <c r="BG121" s="139">
        <f t="shared" si="6"/>
        <v>0</v>
      </c>
      <c r="BH121" s="139">
        <f t="shared" si="7"/>
        <v>0</v>
      </c>
      <c r="BI121" s="139">
        <f t="shared" si="8"/>
        <v>0</v>
      </c>
      <c r="BJ121" s="17" t="s">
        <v>74</v>
      </c>
      <c r="BK121" s="139">
        <f t="shared" si="9"/>
        <v>0</v>
      </c>
      <c r="BL121" s="17" t="s">
        <v>84</v>
      </c>
      <c r="BM121" s="138" t="s">
        <v>1788</v>
      </c>
    </row>
    <row r="122" spans="2:65" s="11" customFormat="1" ht="22.8" customHeight="1">
      <c r="B122" s="115"/>
      <c r="D122" s="116" t="s">
        <v>68</v>
      </c>
      <c r="E122" s="125" t="s">
        <v>1789</v>
      </c>
      <c r="F122" s="125" t="s">
        <v>1790</v>
      </c>
      <c r="I122" s="118"/>
      <c r="J122" s="126">
        <f>BK122</f>
        <v>0</v>
      </c>
      <c r="L122" s="115"/>
      <c r="M122" s="120"/>
      <c r="P122" s="121">
        <f>P123+SUM(P124:P218)+P257</f>
        <v>0</v>
      </c>
      <c r="R122" s="121">
        <f>R123+SUM(R124:R218)+R257</f>
        <v>0.42423000000000011</v>
      </c>
      <c r="T122" s="122">
        <f>T123+SUM(T124:T218)+T257</f>
        <v>0</v>
      </c>
      <c r="AR122" s="116" t="s">
        <v>78</v>
      </c>
      <c r="AT122" s="123" t="s">
        <v>68</v>
      </c>
      <c r="AU122" s="123" t="s">
        <v>74</v>
      </c>
      <c r="AY122" s="116" t="s">
        <v>149</v>
      </c>
      <c r="BK122" s="124">
        <f>BK123+SUM(BK124:BK218)+BK257</f>
        <v>0</v>
      </c>
    </row>
    <row r="123" spans="2:65" s="1" customFormat="1" ht="24.15" customHeight="1">
      <c r="B123" s="32"/>
      <c r="C123" s="127" t="s">
        <v>352</v>
      </c>
      <c r="D123" s="127" t="s">
        <v>151</v>
      </c>
      <c r="E123" s="128" t="s">
        <v>1791</v>
      </c>
      <c r="F123" s="129" t="s">
        <v>1792</v>
      </c>
      <c r="G123" s="130" t="s">
        <v>196</v>
      </c>
      <c r="H123" s="131">
        <v>1</v>
      </c>
      <c r="I123" s="132"/>
      <c r="J123" s="133">
        <f>ROUND(I123*H123,2)</f>
        <v>0</v>
      </c>
      <c r="K123" s="129" t="s">
        <v>155</v>
      </c>
      <c r="L123" s="32"/>
      <c r="M123" s="134" t="s">
        <v>19</v>
      </c>
      <c r="N123" s="135" t="s">
        <v>40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84</v>
      </c>
      <c r="AT123" s="138" t="s">
        <v>151</v>
      </c>
      <c r="AU123" s="138" t="s">
        <v>78</v>
      </c>
      <c r="AY123" s="17" t="s">
        <v>149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74</v>
      </c>
      <c r="BK123" s="139">
        <f>ROUND(I123*H123,2)</f>
        <v>0</v>
      </c>
      <c r="BL123" s="17" t="s">
        <v>84</v>
      </c>
      <c r="BM123" s="138" t="s">
        <v>686</v>
      </c>
    </row>
    <row r="124" spans="2:65" s="1" customFormat="1" ht="10.199999999999999">
      <c r="B124" s="32"/>
      <c r="D124" s="140" t="s">
        <v>157</v>
      </c>
      <c r="F124" s="141" t="s">
        <v>1793</v>
      </c>
      <c r="I124" s="142"/>
      <c r="L124" s="32"/>
      <c r="M124" s="143"/>
      <c r="T124" s="53"/>
      <c r="AT124" s="17" t="s">
        <v>157</v>
      </c>
      <c r="AU124" s="17" t="s">
        <v>78</v>
      </c>
    </row>
    <row r="125" spans="2:65" s="1" customFormat="1" ht="16.5" customHeight="1">
      <c r="B125" s="32"/>
      <c r="C125" s="127" t="s">
        <v>267</v>
      </c>
      <c r="D125" s="127" t="s">
        <v>151</v>
      </c>
      <c r="E125" s="128" t="s">
        <v>1794</v>
      </c>
      <c r="F125" s="129" t="s">
        <v>1795</v>
      </c>
      <c r="G125" s="130" t="s">
        <v>547</v>
      </c>
      <c r="H125" s="131">
        <v>2</v>
      </c>
      <c r="I125" s="132"/>
      <c r="J125" s="133">
        <f>ROUND(I125*H125,2)</f>
        <v>0</v>
      </c>
      <c r="K125" s="129" t="s">
        <v>155</v>
      </c>
      <c r="L125" s="32"/>
      <c r="M125" s="134" t="s">
        <v>19</v>
      </c>
      <c r="N125" s="135" t="s">
        <v>40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84</v>
      </c>
      <c r="AT125" s="138" t="s">
        <v>151</v>
      </c>
      <c r="AU125" s="138" t="s">
        <v>78</v>
      </c>
      <c r="AY125" s="17" t="s">
        <v>149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74</v>
      </c>
      <c r="BK125" s="139">
        <f>ROUND(I125*H125,2)</f>
        <v>0</v>
      </c>
      <c r="BL125" s="17" t="s">
        <v>84</v>
      </c>
      <c r="BM125" s="138" t="s">
        <v>693</v>
      </c>
    </row>
    <row r="126" spans="2:65" s="1" customFormat="1" ht="10.199999999999999">
      <c r="B126" s="32"/>
      <c r="D126" s="140" t="s">
        <v>157</v>
      </c>
      <c r="F126" s="141" t="s">
        <v>1796</v>
      </c>
      <c r="I126" s="142"/>
      <c r="L126" s="32"/>
      <c r="M126" s="143"/>
      <c r="T126" s="53"/>
      <c r="AT126" s="17" t="s">
        <v>157</v>
      </c>
      <c r="AU126" s="17" t="s">
        <v>78</v>
      </c>
    </row>
    <row r="127" spans="2:65" s="1" customFormat="1" ht="24.15" customHeight="1">
      <c r="B127" s="32"/>
      <c r="C127" s="127" t="s">
        <v>373</v>
      </c>
      <c r="D127" s="127" t="s">
        <v>151</v>
      </c>
      <c r="E127" s="128" t="s">
        <v>1797</v>
      </c>
      <c r="F127" s="129" t="s">
        <v>1798</v>
      </c>
      <c r="G127" s="130" t="s">
        <v>196</v>
      </c>
      <c r="H127" s="131">
        <v>2</v>
      </c>
      <c r="I127" s="132"/>
      <c r="J127" s="133">
        <f>ROUND(I127*H127,2)</f>
        <v>0</v>
      </c>
      <c r="K127" s="129" t="s">
        <v>155</v>
      </c>
      <c r="L127" s="32"/>
      <c r="M127" s="134" t="s">
        <v>19</v>
      </c>
      <c r="N127" s="135" t="s">
        <v>40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84</v>
      </c>
      <c r="AT127" s="138" t="s">
        <v>151</v>
      </c>
      <c r="AU127" s="138" t="s">
        <v>78</v>
      </c>
      <c r="AY127" s="17" t="s">
        <v>149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74</v>
      </c>
      <c r="BK127" s="139">
        <f>ROUND(I127*H127,2)</f>
        <v>0</v>
      </c>
      <c r="BL127" s="17" t="s">
        <v>84</v>
      </c>
      <c r="BM127" s="138" t="s">
        <v>698</v>
      </c>
    </row>
    <row r="128" spans="2:65" s="1" customFormat="1" ht="10.199999999999999">
      <c r="B128" s="32"/>
      <c r="D128" s="140" t="s">
        <v>157</v>
      </c>
      <c r="F128" s="141" t="s">
        <v>1799</v>
      </c>
      <c r="I128" s="142"/>
      <c r="L128" s="32"/>
      <c r="M128" s="143"/>
      <c r="T128" s="53"/>
      <c r="AT128" s="17" t="s">
        <v>157</v>
      </c>
      <c r="AU128" s="17" t="s">
        <v>78</v>
      </c>
    </row>
    <row r="129" spans="2:65" s="1" customFormat="1" ht="24.15" customHeight="1">
      <c r="B129" s="32"/>
      <c r="C129" s="127" t="s">
        <v>271</v>
      </c>
      <c r="D129" s="127" t="s">
        <v>151</v>
      </c>
      <c r="E129" s="128" t="s">
        <v>1800</v>
      </c>
      <c r="F129" s="129" t="s">
        <v>1801</v>
      </c>
      <c r="G129" s="130" t="s">
        <v>202</v>
      </c>
      <c r="H129" s="131">
        <v>55</v>
      </c>
      <c r="I129" s="132"/>
      <c r="J129" s="133">
        <f>ROUND(I129*H129,2)</f>
        <v>0</v>
      </c>
      <c r="K129" s="129" t="s">
        <v>155</v>
      </c>
      <c r="L129" s="32"/>
      <c r="M129" s="134" t="s">
        <v>19</v>
      </c>
      <c r="N129" s="135" t="s">
        <v>40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84</v>
      </c>
      <c r="AT129" s="138" t="s">
        <v>151</v>
      </c>
      <c r="AU129" s="138" t="s">
        <v>78</v>
      </c>
      <c r="AY129" s="17" t="s">
        <v>149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74</v>
      </c>
      <c r="BK129" s="139">
        <f>ROUND(I129*H129,2)</f>
        <v>0</v>
      </c>
      <c r="BL129" s="17" t="s">
        <v>84</v>
      </c>
      <c r="BM129" s="138" t="s">
        <v>703</v>
      </c>
    </row>
    <row r="130" spans="2:65" s="1" customFormat="1" ht="10.199999999999999">
      <c r="B130" s="32"/>
      <c r="D130" s="140" t="s">
        <v>157</v>
      </c>
      <c r="F130" s="141" t="s">
        <v>1802</v>
      </c>
      <c r="I130" s="142"/>
      <c r="L130" s="32"/>
      <c r="M130" s="143"/>
      <c r="T130" s="53"/>
      <c r="AT130" s="17" t="s">
        <v>157</v>
      </c>
      <c r="AU130" s="17" t="s">
        <v>78</v>
      </c>
    </row>
    <row r="131" spans="2:65" s="1" customFormat="1" ht="16.5" customHeight="1">
      <c r="B131" s="32"/>
      <c r="C131" s="127" t="s">
        <v>382</v>
      </c>
      <c r="D131" s="127" t="s">
        <v>151</v>
      </c>
      <c r="E131" s="128" t="s">
        <v>1803</v>
      </c>
      <c r="F131" s="129" t="s">
        <v>1804</v>
      </c>
      <c r="G131" s="130" t="s">
        <v>202</v>
      </c>
      <c r="H131" s="131">
        <v>45</v>
      </c>
      <c r="I131" s="132"/>
      <c r="J131" s="133">
        <f>ROUND(I131*H131,2)</f>
        <v>0</v>
      </c>
      <c r="K131" s="129" t="s">
        <v>155</v>
      </c>
      <c r="L131" s="32"/>
      <c r="M131" s="134" t="s">
        <v>19</v>
      </c>
      <c r="N131" s="135" t="s">
        <v>40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84</v>
      </c>
      <c r="AT131" s="138" t="s">
        <v>151</v>
      </c>
      <c r="AU131" s="138" t="s">
        <v>78</v>
      </c>
      <c r="AY131" s="17" t="s">
        <v>149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74</v>
      </c>
      <c r="BK131" s="139">
        <f>ROUND(I131*H131,2)</f>
        <v>0</v>
      </c>
      <c r="BL131" s="17" t="s">
        <v>84</v>
      </c>
      <c r="BM131" s="138" t="s">
        <v>708</v>
      </c>
    </row>
    <row r="132" spans="2:65" s="1" customFormat="1" ht="10.199999999999999">
      <c r="B132" s="32"/>
      <c r="D132" s="140" t="s">
        <v>157</v>
      </c>
      <c r="F132" s="141" t="s">
        <v>1805</v>
      </c>
      <c r="I132" s="142"/>
      <c r="L132" s="32"/>
      <c r="M132" s="143"/>
      <c r="T132" s="53"/>
      <c r="AT132" s="17" t="s">
        <v>157</v>
      </c>
      <c r="AU132" s="17" t="s">
        <v>78</v>
      </c>
    </row>
    <row r="133" spans="2:65" s="1" customFormat="1" ht="16.5" customHeight="1">
      <c r="B133" s="32"/>
      <c r="C133" s="127" t="s">
        <v>280</v>
      </c>
      <c r="D133" s="127" t="s">
        <v>151</v>
      </c>
      <c r="E133" s="128" t="s">
        <v>1803</v>
      </c>
      <c r="F133" s="129" t="s">
        <v>1804</v>
      </c>
      <c r="G133" s="130" t="s">
        <v>202</v>
      </c>
      <c r="H133" s="131">
        <v>20</v>
      </c>
      <c r="I133" s="132"/>
      <c r="J133" s="133">
        <f>ROUND(I133*H133,2)</f>
        <v>0</v>
      </c>
      <c r="K133" s="129" t="s">
        <v>155</v>
      </c>
      <c r="L133" s="32"/>
      <c r="M133" s="134" t="s">
        <v>19</v>
      </c>
      <c r="N133" s="135" t="s">
        <v>40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84</v>
      </c>
      <c r="AT133" s="138" t="s">
        <v>151</v>
      </c>
      <c r="AU133" s="138" t="s">
        <v>78</v>
      </c>
      <c r="AY133" s="17" t="s">
        <v>149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74</v>
      </c>
      <c r="BK133" s="139">
        <f>ROUND(I133*H133,2)</f>
        <v>0</v>
      </c>
      <c r="BL133" s="17" t="s">
        <v>84</v>
      </c>
      <c r="BM133" s="138" t="s">
        <v>713</v>
      </c>
    </row>
    <row r="134" spans="2:65" s="1" customFormat="1" ht="10.199999999999999">
      <c r="B134" s="32"/>
      <c r="D134" s="140" t="s">
        <v>157</v>
      </c>
      <c r="F134" s="141" t="s">
        <v>1805</v>
      </c>
      <c r="I134" s="142"/>
      <c r="L134" s="32"/>
      <c r="M134" s="143"/>
      <c r="T134" s="53"/>
      <c r="AT134" s="17" t="s">
        <v>157</v>
      </c>
      <c r="AU134" s="17" t="s">
        <v>78</v>
      </c>
    </row>
    <row r="135" spans="2:65" s="1" customFormat="1" ht="37.799999999999997" customHeight="1">
      <c r="B135" s="32"/>
      <c r="C135" s="127" t="s">
        <v>391</v>
      </c>
      <c r="D135" s="127" t="s">
        <v>151</v>
      </c>
      <c r="E135" s="128" t="s">
        <v>1806</v>
      </c>
      <c r="F135" s="129" t="s">
        <v>1807</v>
      </c>
      <c r="G135" s="130" t="s">
        <v>202</v>
      </c>
      <c r="H135" s="131">
        <v>18</v>
      </c>
      <c r="I135" s="132"/>
      <c r="J135" s="133">
        <f>ROUND(I135*H135,2)</f>
        <v>0</v>
      </c>
      <c r="K135" s="129" t="s">
        <v>155</v>
      </c>
      <c r="L135" s="32"/>
      <c r="M135" s="134" t="s">
        <v>19</v>
      </c>
      <c r="N135" s="135" t="s">
        <v>40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84</v>
      </c>
      <c r="AT135" s="138" t="s">
        <v>151</v>
      </c>
      <c r="AU135" s="138" t="s">
        <v>78</v>
      </c>
      <c r="AY135" s="17" t="s">
        <v>149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74</v>
      </c>
      <c r="BK135" s="139">
        <f>ROUND(I135*H135,2)</f>
        <v>0</v>
      </c>
      <c r="BL135" s="17" t="s">
        <v>84</v>
      </c>
      <c r="BM135" s="138" t="s">
        <v>718</v>
      </c>
    </row>
    <row r="136" spans="2:65" s="1" customFormat="1" ht="10.199999999999999">
      <c r="B136" s="32"/>
      <c r="D136" s="140" t="s">
        <v>157</v>
      </c>
      <c r="F136" s="141" t="s">
        <v>1808</v>
      </c>
      <c r="I136" s="142"/>
      <c r="L136" s="32"/>
      <c r="M136" s="143"/>
      <c r="T136" s="53"/>
      <c r="AT136" s="17" t="s">
        <v>157</v>
      </c>
      <c r="AU136" s="17" t="s">
        <v>78</v>
      </c>
    </row>
    <row r="137" spans="2:65" s="1" customFormat="1" ht="37.799999999999997" customHeight="1">
      <c r="B137" s="32"/>
      <c r="C137" s="127" t="s">
        <v>292</v>
      </c>
      <c r="D137" s="127" t="s">
        <v>151</v>
      </c>
      <c r="E137" s="128" t="s">
        <v>1809</v>
      </c>
      <c r="F137" s="129" t="s">
        <v>1810</v>
      </c>
      <c r="G137" s="130" t="s">
        <v>202</v>
      </c>
      <c r="H137" s="131">
        <v>10</v>
      </c>
      <c r="I137" s="132"/>
      <c r="J137" s="133">
        <f>ROUND(I137*H137,2)</f>
        <v>0</v>
      </c>
      <c r="K137" s="129" t="s">
        <v>155</v>
      </c>
      <c r="L137" s="32"/>
      <c r="M137" s="134" t="s">
        <v>19</v>
      </c>
      <c r="N137" s="135" t="s">
        <v>40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84</v>
      </c>
      <c r="AT137" s="138" t="s">
        <v>151</v>
      </c>
      <c r="AU137" s="138" t="s">
        <v>78</v>
      </c>
      <c r="AY137" s="17" t="s">
        <v>149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74</v>
      </c>
      <c r="BK137" s="139">
        <f>ROUND(I137*H137,2)</f>
        <v>0</v>
      </c>
      <c r="BL137" s="17" t="s">
        <v>84</v>
      </c>
      <c r="BM137" s="138" t="s">
        <v>724</v>
      </c>
    </row>
    <row r="138" spans="2:65" s="1" customFormat="1" ht="10.199999999999999">
      <c r="B138" s="32"/>
      <c r="D138" s="140" t="s">
        <v>157</v>
      </c>
      <c r="F138" s="141" t="s">
        <v>1811</v>
      </c>
      <c r="I138" s="142"/>
      <c r="L138" s="32"/>
      <c r="M138" s="143"/>
      <c r="T138" s="53"/>
      <c r="AT138" s="17" t="s">
        <v>157</v>
      </c>
      <c r="AU138" s="17" t="s">
        <v>78</v>
      </c>
    </row>
    <row r="139" spans="2:65" s="1" customFormat="1" ht="37.799999999999997" customHeight="1">
      <c r="B139" s="32"/>
      <c r="C139" s="127" t="s">
        <v>399</v>
      </c>
      <c r="D139" s="127" t="s">
        <v>151</v>
      </c>
      <c r="E139" s="128" t="s">
        <v>1809</v>
      </c>
      <c r="F139" s="129" t="s">
        <v>1810</v>
      </c>
      <c r="G139" s="130" t="s">
        <v>202</v>
      </c>
      <c r="H139" s="131">
        <v>230</v>
      </c>
      <c r="I139" s="132"/>
      <c r="J139" s="133">
        <f>ROUND(I139*H139,2)</f>
        <v>0</v>
      </c>
      <c r="K139" s="129" t="s">
        <v>155</v>
      </c>
      <c r="L139" s="32"/>
      <c r="M139" s="134" t="s">
        <v>19</v>
      </c>
      <c r="N139" s="135" t="s">
        <v>40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84</v>
      </c>
      <c r="AT139" s="138" t="s">
        <v>151</v>
      </c>
      <c r="AU139" s="138" t="s">
        <v>78</v>
      </c>
      <c r="AY139" s="17" t="s">
        <v>149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74</v>
      </c>
      <c r="BK139" s="139">
        <f>ROUND(I139*H139,2)</f>
        <v>0</v>
      </c>
      <c r="BL139" s="17" t="s">
        <v>84</v>
      </c>
      <c r="BM139" s="138" t="s">
        <v>728</v>
      </c>
    </row>
    <row r="140" spans="2:65" s="1" customFormat="1" ht="10.199999999999999">
      <c r="B140" s="32"/>
      <c r="D140" s="140" t="s">
        <v>157</v>
      </c>
      <c r="F140" s="141" t="s">
        <v>1811</v>
      </c>
      <c r="I140" s="142"/>
      <c r="L140" s="32"/>
      <c r="M140" s="143"/>
      <c r="T140" s="53"/>
      <c r="AT140" s="17" t="s">
        <v>157</v>
      </c>
      <c r="AU140" s="17" t="s">
        <v>78</v>
      </c>
    </row>
    <row r="141" spans="2:65" s="1" customFormat="1" ht="37.799999999999997" customHeight="1">
      <c r="B141" s="32"/>
      <c r="C141" s="127" t="s">
        <v>298</v>
      </c>
      <c r="D141" s="127" t="s">
        <v>151</v>
      </c>
      <c r="E141" s="128" t="s">
        <v>1812</v>
      </c>
      <c r="F141" s="129" t="s">
        <v>1813</v>
      </c>
      <c r="G141" s="130" t="s">
        <v>202</v>
      </c>
      <c r="H141" s="131">
        <v>550</v>
      </c>
      <c r="I141" s="132"/>
      <c r="J141" s="133">
        <f>ROUND(I141*H141,2)</f>
        <v>0</v>
      </c>
      <c r="K141" s="129" t="s">
        <v>155</v>
      </c>
      <c r="L141" s="32"/>
      <c r="M141" s="134" t="s">
        <v>19</v>
      </c>
      <c r="N141" s="135" t="s">
        <v>40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84</v>
      </c>
      <c r="AT141" s="138" t="s">
        <v>151</v>
      </c>
      <c r="AU141" s="138" t="s">
        <v>78</v>
      </c>
      <c r="AY141" s="17" t="s">
        <v>149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74</v>
      </c>
      <c r="BK141" s="139">
        <f>ROUND(I141*H141,2)</f>
        <v>0</v>
      </c>
      <c r="BL141" s="17" t="s">
        <v>84</v>
      </c>
      <c r="BM141" s="138" t="s">
        <v>731</v>
      </c>
    </row>
    <row r="142" spans="2:65" s="1" customFormat="1" ht="10.199999999999999">
      <c r="B142" s="32"/>
      <c r="D142" s="140" t="s">
        <v>157</v>
      </c>
      <c r="F142" s="141" t="s">
        <v>1814</v>
      </c>
      <c r="I142" s="142"/>
      <c r="L142" s="32"/>
      <c r="M142" s="143"/>
      <c r="T142" s="53"/>
      <c r="AT142" s="17" t="s">
        <v>157</v>
      </c>
      <c r="AU142" s="17" t="s">
        <v>78</v>
      </c>
    </row>
    <row r="143" spans="2:65" s="1" customFormat="1" ht="37.799999999999997" customHeight="1">
      <c r="B143" s="32"/>
      <c r="C143" s="127" t="s">
        <v>408</v>
      </c>
      <c r="D143" s="127" t="s">
        <v>151</v>
      </c>
      <c r="E143" s="128" t="s">
        <v>1815</v>
      </c>
      <c r="F143" s="129" t="s">
        <v>1816</v>
      </c>
      <c r="G143" s="130" t="s">
        <v>202</v>
      </c>
      <c r="H143" s="131">
        <v>840</v>
      </c>
      <c r="I143" s="132"/>
      <c r="J143" s="133">
        <f>ROUND(I143*H143,2)</f>
        <v>0</v>
      </c>
      <c r="K143" s="129" t="s">
        <v>155</v>
      </c>
      <c r="L143" s="32"/>
      <c r="M143" s="134" t="s">
        <v>19</v>
      </c>
      <c r="N143" s="135" t="s">
        <v>40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84</v>
      </c>
      <c r="AT143" s="138" t="s">
        <v>151</v>
      </c>
      <c r="AU143" s="138" t="s">
        <v>78</v>
      </c>
      <c r="AY143" s="17" t="s">
        <v>149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74</v>
      </c>
      <c r="BK143" s="139">
        <f>ROUND(I143*H143,2)</f>
        <v>0</v>
      </c>
      <c r="BL143" s="17" t="s">
        <v>84</v>
      </c>
      <c r="BM143" s="138" t="s">
        <v>735</v>
      </c>
    </row>
    <row r="144" spans="2:65" s="1" customFormat="1" ht="10.199999999999999">
      <c r="B144" s="32"/>
      <c r="D144" s="140" t="s">
        <v>157</v>
      </c>
      <c r="F144" s="141" t="s">
        <v>1817</v>
      </c>
      <c r="I144" s="142"/>
      <c r="L144" s="32"/>
      <c r="M144" s="143"/>
      <c r="T144" s="53"/>
      <c r="AT144" s="17" t="s">
        <v>157</v>
      </c>
      <c r="AU144" s="17" t="s">
        <v>78</v>
      </c>
    </row>
    <row r="145" spans="2:65" s="1" customFormat="1" ht="24.15" customHeight="1">
      <c r="B145" s="32"/>
      <c r="C145" s="127" t="s">
        <v>305</v>
      </c>
      <c r="D145" s="127" t="s">
        <v>151</v>
      </c>
      <c r="E145" s="128" t="s">
        <v>1818</v>
      </c>
      <c r="F145" s="129" t="s">
        <v>1819</v>
      </c>
      <c r="G145" s="130" t="s">
        <v>202</v>
      </c>
      <c r="H145" s="131">
        <v>5</v>
      </c>
      <c r="I145" s="132"/>
      <c r="J145" s="133">
        <f>ROUND(I145*H145,2)</f>
        <v>0</v>
      </c>
      <c r="K145" s="129" t="s">
        <v>155</v>
      </c>
      <c r="L145" s="32"/>
      <c r="M145" s="134" t="s">
        <v>19</v>
      </c>
      <c r="N145" s="135" t="s">
        <v>40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84</v>
      </c>
      <c r="AT145" s="138" t="s">
        <v>151</v>
      </c>
      <c r="AU145" s="138" t="s">
        <v>78</v>
      </c>
      <c r="AY145" s="17" t="s">
        <v>149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74</v>
      </c>
      <c r="BK145" s="139">
        <f>ROUND(I145*H145,2)</f>
        <v>0</v>
      </c>
      <c r="BL145" s="17" t="s">
        <v>84</v>
      </c>
      <c r="BM145" s="138" t="s">
        <v>746</v>
      </c>
    </row>
    <row r="146" spans="2:65" s="1" customFormat="1" ht="10.199999999999999">
      <c r="B146" s="32"/>
      <c r="D146" s="140" t="s">
        <v>157</v>
      </c>
      <c r="F146" s="141" t="s">
        <v>1820</v>
      </c>
      <c r="I146" s="142"/>
      <c r="L146" s="32"/>
      <c r="M146" s="143"/>
      <c r="T146" s="53"/>
      <c r="AT146" s="17" t="s">
        <v>157</v>
      </c>
      <c r="AU146" s="17" t="s">
        <v>78</v>
      </c>
    </row>
    <row r="147" spans="2:65" s="13" customFormat="1" ht="10.199999999999999">
      <c r="B147" s="151"/>
      <c r="D147" s="145" t="s">
        <v>159</v>
      </c>
      <c r="E147" s="152" t="s">
        <v>19</v>
      </c>
      <c r="F147" s="153" t="s">
        <v>1821</v>
      </c>
      <c r="H147" s="154">
        <v>5</v>
      </c>
      <c r="I147" s="155"/>
      <c r="L147" s="151"/>
      <c r="M147" s="156"/>
      <c r="T147" s="157"/>
      <c r="AT147" s="152" t="s">
        <v>159</v>
      </c>
      <c r="AU147" s="152" t="s">
        <v>78</v>
      </c>
      <c r="AV147" s="13" t="s">
        <v>78</v>
      </c>
      <c r="AW147" s="13" t="s">
        <v>31</v>
      </c>
      <c r="AX147" s="13" t="s">
        <v>74</v>
      </c>
      <c r="AY147" s="152" t="s">
        <v>149</v>
      </c>
    </row>
    <row r="148" spans="2:65" s="1" customFormat="1" ht="24.15" customHeight="1">
      <c r="B148" s="32"/>
      <c r="C148" s="127" t="s">
        <v>426</v>
      </c>
      <c r="D148" s="127" t="s">
        <v>151</v>
      </c>
      <c r="E148" s="128" t="s">
        <v>1822</v>
      </c>
      <c r="F148" s="129" t="s">
        <v>1823</v>
      </c>
      <c r="G148" s="130" t="s">
        <v>202</v>
      </c>
      <c r="H148" s="131">
        <v>45</v>
      </c>
      <c r="I148" s="132"/>
      <c r="J148" s="133">
        <f>ROUND(I148*H148,2)</f>
        <v>0</v>
      </c>
      <c r="K148" s="129" t="s">
        <v>155</v>
      </c>
      <c r="L148" s="32"/>
      <c r="M148" s="134" t="s">
        <v>19</v>
      </c>
      <c r="N148" s="135" t="s">
        <v>40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84</v>
      </c>
      <c r="AT148" s="138" t="s">
        <v>151</v>
      </c>
      <c r="AU148" s="138" t="s">
        <v>78</v>
      </c>
      <c r="AY148" s="17" t="s">
        <v>149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74</v>
      </c>
      <c r="BK148" s="139">
        <f>ROUND(I148*H148,2)</f>
        <v>0</v>
      </c>
      <c r="BL148" s="17" t="s">
        <v>84</v>
      </c>
      <c r="BM148" s="138" t="s">
        <v>751</v>
      </c>
    </row>
    <row r="149" spans="2:65" s="1" customFormat="1" ht="10.199999999999999">
      <c r="B149" s="32"/>
      <c r="D149" s="140" t="s">
        <v>157</v>
      </c>
      <c r="F149" s="141" t="s">
        <v>1824</v>
      </c>
      <c r="I149" s="142"/>
      <c r="L149" s="32"/>
      <c r="M149" s="143"/>
      <c r="T149" s="53"/>
      <c r="AT149" s="17" t="s">
        <v>157</v>
      </c>
      <c r="AU149" s="17" t="s">
        <v>78</v>
      </c>
    </row>
    <row r="150" spans="2:65" s="1" customFormat="1" ht="44.25" customHeight="1">
      <c r="B150" s="32"/>
      <c r="C150" s="127" t="s">
        <v>321</v>
      </c>
      <c r="D150" s="127" t="s">
        <v>151</v>
      </c>
      <c r="E150" s="128" t="s">
        <v>1825</v>
      </c>
      <c r="F150" s="129" t="s">
        <v>1826</v>
      </c>
      <c r="G150" s="130" t="s">
        <v>202</v>
      </c>
      <c r="H150" s="131">
        <v>30</v>
      </c>
      <c r="I150" s="132"/>
      <c r="J150" s="133">
        <f>ROUND(I150*H150,2)</f>
        <v>0</v>
      </c>
      <c r="K150" s="129" t="s">
        <v>155</v>
      </c>
      <c r="L150" s="32"/>
      <c r="M150" s="134" t="s">
        <v>19</v>
      </c>
      <c r="N150" s="135" t="s">
        <v>40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84</v>
      </c>
      <c r="AT150" s="138" t="s">
        <v>151</v>
      </c>
      <c r="AU150" s="138" t="s">
        <v>78</v>
      </c>
      <c r="AY150" s="17" t="s">
        <v>149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74</v>
      </c>
      <c r="BK150" s="139">
        <f>ROUND(I150*H150,2)</f>
        <v>0</v>
      </c>
      <c r="BL150" s="17" t="s">
        <v>84</v>
      </c>
      <c r="BM150" s="138" t="s">
        <v>759</v>
      </c>
    </row>
    <row r="151" spans="2:65" s="1" customFormat="1" ht="10.199999999999999">
      <c r="B151" s="32"/>
      <c r="D151" s="140" t="s">
        <v>157</v>
      </c>
      <c r="F151" s="141" t="s">
        <v>1827</v>
      </c>
      <c r="I151" s="142"/>
      <c r="L151" s="32"/>
      <c r="M151" s="143"/>
      <c r="T151" s="53"/>
      <c r="AT151" s="17" t="s">
        <v>157</v>
      </c>
      <c r="AU151" s="17" t="s">
        <v>78</v>
      </c>
    </row>
    <row r="152" spans="2:65" s="1" customFormat="1" ht="44.25" customHeight="1">
      <c r="B152" s="32"/>
      <c r="C152" s="127" t="s">
        <v>437</v>
      </c>
      <c r="D152" s="127" t="s">
        <v>151</v>
      </c>
      <c r="E152" s="128" t="s">
        <v>1828</v>
      </c>
      <c r="F152" s="129" t="s">
        <v>1829</v>
      </c>
      <c r="G152" s="130" t="s">
        <v>202</v>
      </c>
      <c r="H152" s="131">
        <v>18</v>
      </c>
      <c r="I152" s="132"/>
      <c r="J152" s="133">
        <f>ROUND(I152*H152,2)</f>
        <v>0</v>
      </c>
      <c r="K152" s="129" t="s">
        <v>155</v>
      </c>
      <c r="L152" s="32"/>
      <c r="M152" s="134" t="s">
        <v>19</v>
      </c>
      <c r="N152" s="135" t="s">
        <v>40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84</v>
      </c>
      <c r="AT152" s="138" t="s">
        <v>151</v>
      </c>
      <c r="AU152" s="138" t="s">
        <v>78</v>
      </c>
      <c r="AY152" s="17" t="s">
        <v>149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74</v>
      </c>
      <c r="BK152" s="139">
        <f>ROUND(I152*H152,2)</f>
        <v>0</v>
      </c>
      <c r="BL152" s="17" t="s">
        <v>84</v>
      </c>
      <c r="BM152" s="138" t="s">
        <v>764</v>
      </c>
    </row>
    <row r="153" spans="2:65" s="1" customFormat="1" ht="10.199999999999999">
      <c r="B153" s="32"/>
      <c r="D153" s="140" t="s">
        <v>157</v>
      </c>
      <c r="F153" s="141" t="s">
        <v>1830</v>
      </c>
      <c r="I153" s="142"/>
      <c r="L153" s="32"/>
      <c r="M153" s="143"/>
      <c r="T153" s="53"/>
      <c r="AT153" s="17" t="s">
        <v>157</v>
      </c>
      <c r="AU153" s="17" t="s">
        <v>78</v>
      </c>
    </row>
    <row r="154" spans="2:65" s="1" customFormat="1" ht="44.25" customHeight="1">
      <c r="B154" s="32"/>
      <c r="C154" s="127" t="s">
        <v>327</v>
      </c>
      <c r="D154" s="127" t="s">
        <v>151</v>
      </c>
      <c r="E154" s="128" t="s">
        <v>1828</v>
      </c>
      <c r="F154" s="129" t="s">
        <v>1829</v>
      </c>
      <c r="G154" s="130" t="s">
        <v>202</v>
      </c>
      <c r="H154" s="131">
        <v>55</v>
      </c>
      <c r="I154" s="132"/>
      <c r="J154" s="133">
        <f>ROUND(I154*H154,2)</f>
        <v>0</v>
      </c>
      <c r="K154" s="129" t="s">
        <v>155</v>
      </c>
      <c r="L154" s="32"/>
      <c r="M154" s="134" t="s">
        <v>19</v>
      </c>
      <c r="N154" s="135" t="s">
        <v>40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84</v>
      </c>
      <c r="AT154" s="138" t="s">
        <v>151</v>
      </c>
      <c r="AU154" s="138" t="s">
        <v>78</v>
      </c>
      <c r="AY154" s="17" t="s">
        <v>149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74</v>
      </c>
      <c r="BK154" s="139">
        <f>ROUND(I154*H154,2)</f>
        <v>0</v>
      </c>
      <c r="BL154" s="17" t="s">
        <v>84</v>
      </c>
      <c r="BM154" s="138" t="s">
        <v>770</v>
      </c>
    </row>
    <row r="155" spans="2:65" s="1" customFormat="1" ht="10.199999999999999">
      <c r="B155" s="32"/>
      <c r="D155" s="140" t="s">
        <v>157</v>
      </c>
      <c r="F155" s="141" t="s">
        <v>1830</v>
      </c>
      <c r="I155" s="142"/>
      <c r="L155" s="32"/>
      <c r="M155" s="143"/>
      <c r="T155" s="53"/>
      <c r="AT155" s="17" t="s">
        <v>157</v>
      </c>
      <c r="AU155" s="17" t="s">
        <v>78</v>
      </c>
    </row>
    <row r="156" spans="2:65" s="1" customFormat="1" ht="24.15" customHeight="1">
      <c r="B156" s="32"/>
      <c r="C156" s="127" t="s">
        <v>447</v>
      </c>
      <c r="D156" s="127" t="s">
        <v>151</v>
      </c>
      <c r="E156" s="128" t="s">
        <v>1831</v>
      </c>
      <c r="F156" s="129" t="s">
        <v>1832</v>
      </c>
      <c r="G156" s="130" t="s">
        <v>196</v>
      </c>
      <c r="H156" s="131">
        <v>1</v>
      </c>
      <c r="I156" s="132"/>
      <c r="J156" s="133">
        <f>ROUND(I156*H156,2)</f>
        <v>0</v>
      </c>
      <c r="K156" s="129" t="s">
        <v>155</v>
      </c>
      <c r="L156" s="32"/>
      <c r="M156" s="134" t="s">
        <v>19</v>
      </c>
      <c r="N156" s="135" t="s">
        <v>40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84</v>
      </c>
      <c r="AT156" s="138" t="s">
        <v>151</v>
      </c>
      <c r="AU156" s="138" t="s">
        <v>78</v>
      </c>
      <c r="AY156" s="17" t="s">
        <v>149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74</v>
      </c>
      <c r="BK156" s="139">
        <f>ROUND(I156*H156,2)</f>
        <v>0</v>
      </c>
      <c r="BL156" s="17" t="s">
        <v>84</v>
      </c>
      <c r="BM156" s="138" t="s">
        <v>777</v>
      </c>
    </row>
    <row r="157" spans="2:65" s="1" customFormat="1" ht="10.199999999999999">
      <c r="B157" s="32"/>
      <c r="D157" s="140" t="s">
        <v>157</v>
      </c>
      <c r="F157" s="141" t="s">
        <v>1833</v>
      </c>
      <c r="I157" s="142"/>
      <c r="L157" s="32"/>
      <c r="M157" s="143"/>
      <c r="T157" s="53"/>
      <c r="AT157" s="17" t="s">
        <v>157</v>
      </c>
      <c r="AU157" s="17" t="s">
        <v>78</v>
      </c>
    </row>
    <row r="158" spans="2:65" s="1" customFormat="1" ht="24.15" customHeight="1">
      <c r="B158" s="32"/>
      <c r="C158" s="127" t="s">
        <v>332</v>
      </c>
      <c r="D158" s="127" t="s">
        <v>151</v>
      </c>
      <c r="E158" s="128" t="s">
        <v>1834</v>
      </c>
      <c r="F158" s="129" t="s">
        <v>1835</v>
      </c>
      <c r="G158" s="130" t="s">
        <v>196</v>
      </c>
      <c r="H158" s="131">
        <v>25</v>
      </c>
      <c r="I158" s="132"/>
      <c r="J158" s="133">
        <f>ROUND(I158*H158,2)</f>
        <v>0</v>
      </c>
      <c r="K158" s="129" t="s">
        <v>155</v>
      </c>
      <c r="L158" s="32"/>
      <c r="M158" s="134" t="s">
        <v>19</v>
      </c>
      <c r="N158" s="135" t="s">
        <v>40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84</v>
      </c>
      <c r="AT158" s="138" t="s">
        <v>151</v>
      </c>
      <c r="AU158" s="138" t="s">
        <v>78</v>
      </c>
      <c r="AY158" s="17" t="s">
        <v>149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74</v>
      </c>
      <c r="BK158" s="139">
        <f>ROUND(I158*H158,2)</f>
        <v>0</v>
      </c>
      <c r="BL158" s="17" t="s">
        <v>84</v>
      </c>
      <c r="BM158" s="138" t="s">
        <v>781</v>
      </c>
    </row>
    <row r="159" spans="2:65" s="1" customFormat="1" ht="10.199999999999999">
      <c r="B159" s="32"/>
      <c r="D159" s="140" t="s">
        <v>157</v>
      </c>
      <c r="F159" s="141" t="s">
        <v>1836</v>
      </c>
      <c r="I159" s="142"/>
      <c r="L159" s="32"/>
      <c r="M159" s="143"/>
      <c r="T159" s="53"/>
      <c r="AT159" s="17" t="s">
        <v>157</v>
      </c>
      <c r="AU159" s="17" t="s">
        <v>78</v>
      </c>
    </row>
    <row r="160" spans="2:65" s="1" customFormat="1" ht="37.799999999999997" customHeight="1">
      <c r="B160" s="32"/>
      <c r="C160" s="127" t="s">
        <v>456</v>
      </c>
      <c r="D160" s="127" t="s">
        <v>151</v>
      </c>
      <c r="E160" s="128" t="s">
        <v>1837</v>
      </c>
      <c r="F160" s="129" t="s">
        <v>1838</v>
      </c>
      <c r="G160" s="130" t="s">
        <v>196</v>
      </c>
      <c r="H160" s="131">
        <v>40</v>
      </c>
      <c r="I160" s="132"/>
      <c r="J160" s="133">
        <f>ROUND(I160*H160,2)</f>
        <v>0</v>
      </c>
      <c r="K160" s="129" t="s">
        <v>155</v>
      </c>
      <c r="L160" s="32"/>
      <c r="M160" s="134" t="s">
        <v>19</v>
      </c>
      <c r="N160" s="135" t="s">
        <v>40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84</v>
      </c>
      <c r="AT160" s="138" t="s">
        <v>151</v>
      </c>
      <c r="AU160" s="138" t="s">
        <v>78</v>
      </c>
      <c r="AY160" s="17" t="s">
        <v>149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74</v>
      </c>
      <c r="BK160" s="139">
        <f>ROUND(I160*H160,2)</f>
        <v>0</v>
      </c>
      <c r="BL160" s="17" t="s">
        <v>84</v>
      </c>
      <c r="BM160" s="138" t="s">
        <v>788</v>
      </c>
    </row>
    <row r="161" spans="2:65" s="1" customFormat="1" ht="10.199999999999999">
      <c r="B161" s="32"/>
      <c r="D161" s="140" t="s">
        <v>157</v>
      </c>
      <c r="F161" s="141" t="s">
        <v>1839</v>
      </c>
      <c r="I161" s="142"/>
      <c r="L161" s="32"/>
      <c r="M161" s="143"/>
      <c r="T161" s="53"/>
      <c r="AT161" s="17" t="s">
        <v>157</v>
      </c>
      <c r="AU161" s="17" t="s">
        <v>78</v>
      </c>
    </row>
    <row r="162" spans="2:65" s="1" customFormat="1" ht="44.25" customHeight="1">
      <c r="B162" s="32"/>
      <c r="C162" s="127" t="s">
        <v>337</v>
      </c>
      <c r="D162" s="127" t="s">
        <v>151</v>
      </c>
      <c r="E162" s="128" t="s">
        <v>1840</v>
      </c>
      <c r="F162" s="129" t="s">
        <v>1841</v>
      </c>
      <c r="G162" s="130" t="s">
        <v>196</v>
      </c>
      <c r="H162" s="131">
        <v>19</v>
      </c>
      <c r="I162" s="132"/>
      <c r="J162" s="133">
        <f>ROUND(I162*H162,2)</f>
        <v>0</v>
      </c>
      <c r="K162" s="129" t="s">
        <v>155</v>
      </c>
      <c r="L162" s="32"/>
      <c r="M162" s="134" t="s">
        <v>19</v>
      </c>
      <c r="N162" s="135" t="s">
        <v>40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84</v>
      </c>
      <c r="AT162" s="138" t="s">
        <v>151</v>
      </c>
      <c r="AU162" s="138" t="s">
        <v>78</v>
      </c>
      <c r="AY162" s="17" t="s">
        <v>149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74</v>
      </c>
      <c r="BK162" s="139">
        <f>ROUND(I162*H162,2)</f>
        <v>0</v>
      </c>
      <c r="BL162" s="17" t="s">
        <v>84</v>
      </c>
      <c r="BM162" s="138" t="s">
        <v>791</v>
      </c>
    </row>
    <row r="163" spans="2:65" s="1" customFormat="1" ht="10.199999999999999">
      <c r="B163" s="32"/>
      <c r="D163" s="140" t="s">
        <v>157</v>
      </c>
      <c r="F163" s="141" t="s">
        <v>1842</v>
      </c>
      <c r="I163" s="142"/>
      <c r="L163" s="32"/>
      <c r="M163" s="143"/>
      <c r="T163" s="53"/>
      <c r="AT163" s="17" t="s">
        <v>157</v>
      </c>
      <c r="AU163" s="17" t="s">
        <v>78</v>
      </c>
    </row>
    <row r="164" spans="2:65" s="1" customFormat="1" ht="37.799999999999997" customHeight="1">
      <c r="B164" s="32"/>
      <c r="C164" s="127" t="s">
        <v>466</v>
      </c>
      <c r="D164" s="127" t="s">
        <v>151</v>
      </c>
      <c r="E164" s="128" t="s">
        <v>1843</v>
      </c>
      <c r="F164" s="129" t="s">
        <v>1844</v>
      </c>
      <c r="G164" s="130" t="s">
        <v>196</v>
      </c>
      <c r="H164" s="131">
        <v>7</v>
      </c>
      <c r="I164" s="132"/>
      <c r="J164" s="133">
        <f>ROUND(I164*H164,2)</f>
        <v>0</v>
      </c>
      <c r="K164" s="129" t="s">
        <v>155</v>
      </c>
      <c r="L164" s="32"/>
      <c r="M164" s="134" t="s">
        <v>19</v>
      </c>
      <c r="N164" s="135" t="s">
        <v>40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84</v>
      </c>
      <c r="AT164" s="138" t="s">
        <v>151</v>
      </c>
      <c r="AU164" s="138" t="s">
        <v>78</v>
      </c>
      <c r="AY164" s="17" t="s">
        <v>149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74</v>
      </c>
      <c r="BK164" s="139">
        <f>ROUND(I164*H164,2)</f>
        <v>0</v>
      </c>
      <c r="BL164" s="17" t="s">
        <v>84</v>
      </c>
      <c r="BM164" s="138" t="s">
        <v>797</v>
      </c>
    </row>
    <row r="165" spans="2:65" s="1" customFormat="1" ht="10.199999999999999">
      <c r="B165" s="32"/>
      <c r="D165" s="140" t="s">
        <v>157</v>
      </c>
      <c r="F165" s="141" t="s">
        <v>1845</v>
      </c>
      <c r="I165" s="142"/>
      <c r="L165" s="32"/>
      <c r="M165" s="143"/>
      <c r="T165" s="53"/>
      <c r="AT165" s="17" t="s">
        <v>157</v>
      </c>
      <c r="AU165" s="17" t="s">
        <v>78</v>
      </c>
    </row>
    <row r="166" spans="2:65" s="1" customFormat="1" ht="37.799999999999997" customHeight="1">
      <c r="B166" s="32"/>
      <c r="C166" s="127" t="s">
        <v>350</v>
      </c>
      <c r="D166" s="127" t="s">
        <v>151</v>
      </c>
      <c r="E166" s="128" t="s">
        <v>1846</v>
      </c>
      <c r="F166" s="129" t="s">
        <v>1847</v>
      </c>
      <c r="G166" s="130" t="s">
        <v>196</v>
      </c>
      <c r="H166" s="131">
        <v>35</v>
      </c>
      <c r="I166" s="132"/>
      <c r="J166" s="133">
        <f>ROUND(I166*H166,2)</f>
        <v>0</v>
      </c>
      <c r="K166" s="129" t="s">
        <v>155</v>
      </c>
      <c r="L166" s="32"/>
      <c r="M166" s="134" t="s">
        <v>19</v>
      </c>
      <c r="N166" s="135" t="s">
        <v>40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84</v>
      </c>
      <c r="AT166" s="138" t="s">
        <v>151</v>
      </c>
      <c r="AU166" s="138" t="s">
        <v>78</v>
      </c>
      <c r="AY166" s="17" t="s">
        <v>149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74</v>
      </c>
      <c r="BK166" s="139">
        <f>ROUND(I166*H166,2)</f>
        <v>0</v>
      </c>
      <c r="BL166" s="17" t="s">
        <v>84</v>
      </c>
      <c r="BM166" s="138" t="s">
        <v>801</v>
      </c>
    </row>
    <row r="167" spans="2:65" s="1" customFormat="1" ht="10.199999999999999">
      <c r="B167" s="32"/>
      <c r="D167" s="140" t="s">
        <v>157</v>
      </c>
      <c r="F167" s="141" t="s">
        <v>1848</v>
      </c>
      <c r="I167" s="142"/>
      <c r="L167" s="32"/>
      <c r="M167" s="143"/>
      <c r="T167" s="53"/>
      <c r="AT167" s="17" t="s">
        <v>157</v>
      </c>
      <c r="AU167" s="17" t="s">
        <v>78</v>
      </c>
    </row>
    <row r="168" spans="2:65" s="1" customFormat="1" ht="24.15" customHeight="1">
      <c r="B168" s="32"/>
      <c r="C168" s="127" t="s">
        <v>476</v>
      </c>
      <c r="D168" s="127" t="s">
        <v>151</v>
      </c>
      <c r="E168" s="128" t="s">
        <v>1849</v>
      </c>
      <c r="F168" s="129" t="s">
        <v>1850</v>
      </c>
      <c r="G168" s="130" t="s">
        <v>196</v>
      </c>
      <c r="H168" s="131">
        <v>2</v>
      </c>
      <c r="I168" s="132"/>
      <c r="J168" s="133">
        <f>ROUND(I168*H168,2)</f>
        <v>0</v>
      </c>
      <c r="K168" s="129" t="s">
        <v>155</v>
      </c>
      <c r="L168" s="32"/>
      <c r="M168" s="134" t="s">
        <v>19</v>
      </c>
      <c r="N168" s="135" t="s">
        <v>40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84</v>
      </c>
      <c r="AT168" s="138" t="s">
        <v>151</v>
      </c>
      <c r="AU168" s="138" t="s">
        <v>78</v>
      </c>
      <c r="AY168" s="17" t="s">
        <v>149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74</v>
      </c>
      <c r="BK168" s="139">
        <f>ROUND(I168*H168,2)</f>
        <v>0</v>
      </c>
      <c r="BL168" s="17" t="s">
        <v>84</v>
      </c>
      <c r="BM168" s="138" t="s">
        <v>808</v>
      </c>
    </row>
    <row r="169" spans="2:65" s="1" customFormat="1" ht="10.199999999999999">
      <c r="B169" s="32"/>
      <c r="D169" s="140" t="s">
        <v>157</v>
      </c>
      <c r="F169" s="141" t="s">
        <v>1851</v>
      </c>
      <c r="I169" s="142"/>
      <c r="L169" s="32"/>
      <c r="M169" s="143"/>
      <c r="T169" s="53"/>
      <c r="AT169" s="17" t="s">
        <v>157</v>
      </c>
      <c r="AU169" s="17" t="s">
        <v>78</v>
      </c>
    </row>
    <row r="170" spans="2:65" s="1" customFormat="1" ht="33" customHeight="1">
      <c r="B170" s="32"/>
      <c r="C170" s="127" t="s">
        <v>355</v>
      </c>
      <c r="D170" s="127" t="s">
        <v>151</v>
      </c>
      <c r="E170" s="128" t="s">
        <v>1852</v>
      </c>
      <c r="F170" s="129" t="s">
        <v>1853</v>
      </c>
      <c r="G170" s="130" t="s">
        <v>196</v>
      </c>
      <c r="H170" s="131">
        <v>114</v>
      </c>
      <c r="I170" s="132"/>
      <c r="J170" s="133">
        <f>ROUND(I170*H170,2)</f>
        <v>0</v>
      </c>
      <c r="K170" s="129" t="s">
        <v>155</v>
      </c>
      <c r="L170" s="32"/>
      <c r="M170" s="134" t="s">
        <v>19</v>
      </c>
      <c r="N170" s="135" t="s">
        <v>40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84</v>
      </c>
      <c r="AT170" s="138" t="s">
        <v>151</v>
      </c>
      <c r="AU170" s="138" t="s">
        <v>78</v>
      </c>
      <c r="AY170" s="17" t="s">
        <v>149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74</v>
      </c>
      <c r="BK170" s="139">
        <f>ROUND(I170*H170,2)</f>
        <v>0</v>
      </c>
      <c r="BL170" s="17" t="s">
        <v>84</v>
      </c>
      <c r="BM170" s="138" t="s">
        <v>812</v>
      </c>
    </row>
    <row r="171" spans="2:65" s="1" customFormat="1" ht="10.199999999999999">
      <c r="B171" s="32"/>
      <c r="D171" s="140" t="s">
        <v>157</v>
      </c>
      <c r="F171" s="141" t="s">
        <v>1854</v>
      </c>
      <c r="I171" s="142"/>
      <c r="L171" s="32"/>
      <c r="M171" s="143"/>
      <c r="T171" s="53"/>
      <c r="AT171" s="17" t="s">
        <v>157</v>
      </c>
      <c r="AU171" s="17" t="s">
        <v>78</v>
      </c>
    </row>
    <row r="172" spans="2:65" s="1" customFormat="1" ht="33" customHeight="1">
      <c r="B172" s="32"/>
      <c r="C172" s="127" t="s">
        <v>487</v>
      </c>
      <c r="D172" s="127" t="s">
        <v>151</v>
      </c>
      <c r="E172" s="128" t="s">
        <v>1855</v>
      </c>
      <c r="F172" s="129" t="s">
        <v>1856</v>
      </c>
      <c r="G172" s="130" t="s">
        <v>196</v>
      </c>
      <c r="H172" s="131">
        <v>12</v>
      </c>
      <c r="I172" s="132"/>
      <c r="J172" s="133">
        <f>ROUND(I172*H172,2)</f>
        <v>0</v>
      </c>
      <c r="K172" s="129" t="s">
        <v>155</v>
      </c>
      <c r="L172" s="32"/>
      <c r="M172" s="134" t="s">
        <v>19</v>
      </c>
      <c r="N172" s="135" t="s">
        <v>40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84</v>
      </c>
      <c r="AT172" s="138" t="s">
        <v>151</v>
      </c>
      <c r="AU172" s="138" t="s">
        <v>78</v>
      </c>
      <c r="AY172" s="17" t="s">
        <v>149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74</v>
      </c>
      <c r="BK172" s="139">
        <f>ROUND(I172*H172,2)</f>
        <v>0</v>
      </c>
      <c r="BL172" s="17" t="s">
        <v>84</v>
      </c>
      <c r="BM172" s="138" t="s">
        <v>816</v>
      </c>
    </row>
    <row r="173" spans="2:65" s="1" customFormat="1" ht="10.199999999999999">
      <c r="B173" s="32"/>
      <c r="D173" s="140" t="s">
        <v>157</v>
      </c>
      <c r="F173" s="141" t="s">
        <v>1857</v>
      </c>
      <c r="I173" s="142"/>
      <c r="L173" s="32"/>
      <c r="M173" s="143"/>
      <c r="T173" s="53"/>
      <c r="AT173" s="17" t="s">
        <v>157</v>
      </c>
      <c r="AU173" s="17" t="s">
        <v>78</v>
      </c>
    </row>
    <row r="174" spans="2:65" s="1" customFormat="1" ht="49.05" customHeight="1">
      <c r="B174" s="32"/>
      <c r="C174" s="127" t="s">
        <v>361</v>
      </c>
      <c r="D174" s="127" t="s">
        <v>151</v>
      </c>
      <c r="E174" s="128" t="s">
        <v>1858</v>
      </c>
      <c r="F174" s="129" t="s">
        <v>1859</v>
      </c>
      <c r="G174" s="130" t="s">
        <v>196</v>
      </c>
      <c r="H174" s="131">
        <v>9</v>
      </c>
      <c r="I174" s="132"/>
      <c r="J174" s="133">
        <f>ROUND(I174*H174,2)</f>
        <v>0</v>
      </c>
      <c r="K174" s="129" t="s">
        <v>155</v>
      </c>
      <c r="L174" s="32"/>
      <c r="M174" s="134" t="s">
        <v>19</v>
      </c>
      <c r="N174" s="135" t="s">
        <v>40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84</v>
      </c>
      <c r="AT174" s="138" t="s">
        <v>151</v>
      </c>
      <c r="AU174" s="138" t="s">
        <v>78</v>
      </c>
      <c r="AY174" s="17" t="s">
        <v>149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74</v>
      </c>
      <c r="BK174" s="139">
        <f>ROUND(I174*H174,2)</f>
        <v>0</v>
      </c>
      <c r="BL174" s="17" t="s">
        <v>84</v>
      </c>
      <c r="BM174" s="138" t="s">
        <v>821</v>
      </c>
    </row>
    <row r="175" spans="2:65" s="1" customFormat="1" ht="10.199999999999999">
      <c r="B175" s="32"/>
      <c r="D175" s="140" t="s">
        <v>157</v>
      </c>
      <c r="F175" s="141" t="s">
        <v>1860</v>
      </c>
      <c r="I175" s="142"/>
      <c r="L175" s="32"/>
      <c r="M175" s="143"/>
      <c r="T175" s="53"/>
      <c r="AT175" s="17" t="s">
        <v>157</v>
      </c>
      <c r="AU175" s="17" t="s">
        <v>78</v>
      </c>
    </row>
    <row r="176" spans="2:65" s="1" customFormat="1" ht="49.05" customHeight="1">
      <c r="B176" s="32"/>
      <c r="C176" s="127" t="s">
        <v>496</v>
      </c>
      <c r="D176" s="127" t="s">
        <v>151</v>
      </c>
      <c r="E176" s="128" t="s">
        <v>1861</v>
      </c>
      <c r="F176" s="129" t="s">
        <v>1862</v>
      </c>
      <c r="G176" s="130" t="s">
        <v>196</v>
      </c>
      <c r="H176" s="131">
        <v>15</v>
      </c>
      <c r="I176" s="132"/>
      <c r="J176" s="133">
        <f>ROUND(I176*H176,2)</f>
        <v>0</v>
      </c>
      <c r="K176" s="129" t="s">
        <v>155</v>
      </c>
      <c r="L176" s="32"/>
      <c r="M176" s="134" t="s">
        <v>19</v>
      </c>
      <c r="N176" s="135" t="s">
        <v>40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84</v>
      </c>
      <c r="AT176" s="138" t="s">
        <v>151</v>
      </c>
      <c r="AU176" s="138" t="s">
        <v>78</v>
      </c>
      <c r="AY176" s="17" t="s">
        <v>149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74</v>
      </c>
      <c r="BK176" s="139">
        <f>ROUND(I176*H176,2)</f>
        <v>0</v>
      </c>
      <c r="BL176" s="17" t="s">
        <v>84</v>
      </c>
      <c r="BM176" s="138" t="s">
        <v>826</v>
      </c>
    </row>
    <row r="177" spans="2:65" s="1" customFormat="1" ht="10.199999999999999">
      <c r="B177" s="32"/>
      <c r="D177" s="140" t="s">
        <v>157</v>
      </c>
      <c r="F177" s="141" t="s">
        <v>1863</v>
      </c>
      <c r="I177" s="142"/>
      <c r="L177" s="32"/>
      <c r="M177" s="143"/>
      <c r="T177" s="53"/>
      <c r="AT177" s="17" t="s">
        <v>157</v>
      </c>
      <c r="AU177" s="17" t="s">
        <v>78</v>
      </c>
    </row>
    <row r="178" spans="2:65" s="1" customFormat="1" ht="49.05" customHeight="1">
      <c r="B178" s="32"/>
      <c r="C178" s="127" t="s">
        <v>376</v>
      </c>
      <c r="D178" s="127" t="s">
        <v>151</v>
      </c>
      <c r="E178" s="128" t="s">
        <v>1864</v>
      </c>
      <c r="F178" s="129" t="s">
        <v>1865</v>
      </c>
      <c r="G178" s="130" t="s">
        <v>196</v>
      </c>
      <c r="H178" s="131">
        <v>1</v>
      </c>
      <c r="I178" s="132"/>
      <c r="J178" s="133">
        <f>ROUND(I178*H178,2)</f>
        <v>0</v>
      </c>
      <c r="K178" s="129" t="s">
        <v>155</v>
      </c>
      <c r="L178" s="32"/>
      <c r="M178" s="134" t="s">
        <v>19</v>
      </c>
      <c r="N178" s="135" t="s">
        <v>40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84</v>
      </c>
      <c r="AT178" s="138" t="s">
        <v>151</v>
      </c>
      <c r="AU178" s="138" t="s">
        <v>78</v>
      </c>
      <c r="AY178" s="17" t="s">
        <v>149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74</v>
      </c>
      <c r="BK178" s="139">
        <f>ROUND(I178*H178,2)</f>
        <v>0</v>
      </c>
      <c r="BL178" s="17" t="s">
        <v>84</v>
      </c>
      <c r="BM178" s="138" t="s">
        <v>832</v>
      </c>
    </row>
    <row r="179" spans="2:65" s="1" customFormat="1" ht="10.199999999999999">
      <c r="B179" s="32"/>
      <c r="D179" s="140" t="s">
        <v>157</v>
      </c>
      <c r="F179" s="141" t="s">
        <v>1866</v>
      </c>
      <c r="I179" s="142"/>
      <c r="L179" s="32"/>
      <c r="M179" s="143"/>
      <c r="T179" s="53"/>
      <c r="AT179" s="17" t="s">
        <v>157</v>
      </c>
      <c r="AU179" s="17" t="s">
        <v>78</v>
      </c>
    </row>
    <row r="180" spans="2:65" s="1" customFormat="1" ht="55.5" customHeight="1">
      <c r="B180" s="32"/>
      <c r="C180" s="127" t="s">
        <v>504</v>
      </c>
      <c r="D180" s="127" t="s">
        <v>151</v>
      </c>
      <c r="E180" s="128" t="s">
        <v>1867</v>
      </c>
      <c r="F180" s="129" t="s">
        <v>1868</v>
      </c>
      <c r="G180" s="130" t="s">
        <v>196</v>
      </c>
      <c r="H180" s="131">
        <v>6</v>
      </c>
      <c r="I180" s="132"/>
      <c r="J180" s="133">
        <f>ROUND(I180*H180,2)</f>
        <v>0</v>
      </c>
      <c r="K180" s="129" t="s">
        <v>155</v>
      </c>
      <c r="L180" s="32"/>
      <c r="M180" s="134" t="s">
        <v>19</v>
      </c>
      <c r="N180" s="135" t="s">
        <v>40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84</v>
      </c>
      <c r="AT180" s="138" t="s">
        <v>151</v>
      </c>
      <c r="AU180" s="138" t="s">
        <v>78</v>
      </c>
      <c r="AY180" s="17" t="s">
        <v>149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74</v>
      </c>
      <c r="BK180" s="139">
        <f>ROUND(I180*H180,2)</f>
        <v>0</v>
      </c>
      <c r="BL180" s="17" t="s">
        <v>84</v>
      </c>
      <c r="BM180" s="138" t="s">
        <v>838</v>
      </c>
    </row>
    <row r="181" spans="2:65" s="1" customFormat="1" ht="10.199999999999999">
      <c r="B181" s="32"/>
      <c r="D181" s="140" t="s">
        <v>157</v>
      </c>
      <c r="F181" s="141" t="s">
        <v>1869</v>
      </c>
      <c r="I181" s="142"/>
      <c r="L181" s="32"/>
      <c r="M181" s="143"/>
      <c r="T181" s="53"/>
      <c r="AT181" s="17" t="s">
        <v>157</v>
      </c>
      <c r="AU181" s="17" t="s">
        <v>78</v>
      </c>
    </row>
    <row r="182" spans="2:65" s="1" customFormat="1" ht="16.5" customHeight="1">
      <c r="B182" s="32"/>
      <c r="C182" s="127" t="s">
        <v>380</v>
      </c>
      <c r="D182" s="127" t="s">
        <v>151</v>
      </c>
      <c r="E182" s="128" t="s">
        <v>1870</v>
      </c>
      <c r="F182" s="129" t="s">
        <v>1871</v>
      </c>
      <c r="G182" s="130" t="s">
        <v>547</v>
      </c>
      <c r="H182" s="131">
        <v>1</v>
      </c>
      <c r="I182" s="132"/>
      <c r="J182" s="133">
        <f>ROUND(I182*H182,2)</f>
        <v>0</v>
      </c>
      <c r="K182" s="129" t="s">
        <v>155</v>
      </c>
      <c r="L182" s="32"/>
      <c r="M182" s="134" t="s">
        <v>19</v>
      </c>
      <c r="N182" s="135" t="s">
        <v>40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84</v>
      </c>
      <c r="AT182" s="138" t="s">
        <v>151</v>
      </c>
      <c r="AU182" s="138" t="s">
        <v>78</v>
      </c>
      <c r="AY182" s="17" t="s">
        <v>149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74</v>
      </c>
      <c r="BK182" s="139">
        <f>ROUND(I182*H182,2)</f>
        <v>0</v>
      </c>
      <c r="BL182" s="17" t="s">
        <v>84</v>
      </c>
      <c r="BM182" s="138" t="s">
        <v>844</v>
      </c>
    </row>
    <row r="183" spans="2:65" s="1" customFormat="1" ht="10.199999999999999">
      <c r="B183" s="32"/>
      <c r="D183" s="140" t="s">
        <v>157</v>
      </c>
      <c r="F183" s="141" t="s">
        <v>1872</v>
      </c>
      <c r="I183" s="142"/>
      <c r="L183" s="32"/>
      <c r="M183" s="143"/>
      <c r="T183" s="53"/>
      <c r="AT183" s="17" t="s">
        <v>157</v>
      </c>
      <c r="AU183" s="17" t="s">
        <v>78</v>
      </c>
    </row>
    <row r="184" spans="2:65" s="1" customFormat="1" ht="16.5" customHeight="1">
      <c r="B184" s="32"/>
      <c r="C184" s="127" t="s">
        <v>517</v>
      </c>
      <c r="D184" s="127" t="s">
        <v>151</v>
      </c>
      <c r="E184" s="128" t="s">
        <v>1873</v>
      </c>
      <c r="F184" s="129" t="s">
        <v>1874</v>
      </c>
      <c r="G184" s="130" t="s">
        <v>547</v>
      </c>
      <c r="H184" s="131">
        <v>1</v>
      </c>
      <c r="I184" s="132"/>
      <c r="J184" s="133">
        <f>ROUND(I184*H184,2)</f>
        <v>0</v>
      </c>
      <c r="K184" s="129" t="s">
        <v>155</v>
      </c>
      <c r="L184" s="32"/>
      <c r="M184" s="134" t="s">
        <v>19</v>
      </c>
      <c r="N184" s="135" t="s">
        <v>40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84</v>
      </c>
      <c r="AT184" s="138" t="s">
        <v>151</v>
      </c>
      <c r="AU184" s="138" t="s">
        <v>78</v>
      </c>
      <c r="AY184" s="17" t="s">
        <v>149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74</v>
      </c>
      <c r="BK184" s="139">
        <f>ROUND(I184*H184,2)</f>
        <v>0</v>
      </c>
      <c r="BL184" s="17" t="s">
        <v>84</v>
      </c>
      <c r="BM184" s="138" t="s">
        <v>848</v>
      </c>
    </row>
    <row r="185" spans="2:65" s="1" customFormat="1" ht="10.199999999999999">
      <c r="B185" s="32"/>
      <c r="D185" s="140" t="s">
        <v>157</v>
      </c>
      <c r="F185" s="141" t="s">
        <v>1875</v>
      </c>
      <c r="I185" s="142"/>
      <c r="L185" s="32"/>
      <c r="M185" s="143"/>
      <c r="T185" s="53"/>
      <c r="AT185" s="17" t="s">
        <v>157</v>
      </c>
      <c r="AU185" s="17" t="s">
        <v>78</v>
      </c>
    </row>
    <row r="186" spans="2:65" s="1" customFormat="1" ht="49.05" customHeight="1">
      <c r="B186" s="32"/>
      <c r="C186" s="127" t="s">
        <v>385</v>
      </c>
      <c r="D186" s="127" t="s">
        <v>151</v>
      </c>
      <c r="E186" s="128" t="s">
        <v>1876</v>
      </c>
      <c r="F186" s="129" t="s">
        <v>1877</v>
      </c>
      <c r="G186" s="130" t="s">
        <v>196</v>
      </c>
      <c r="H186" s="131">
        <v>38</v>
      </c>
      <c r="I186" s="132"/>
      <c r="J186" s="133">
        <f>ROUND(I186*H186,2)</f>
        <v>0</v>
      </c>
      <c r="K186" s="129" t="s">
        <v>155</v>
      </c>
      <c r="L186" s="32"/>
      <c r="M186" s="134" t="s">
        <v>19</v>
      </c>
      <c r="N186" s="135" t="s">
        <v>40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84</v>
      </c>
      <c r="AT186" s="138" t="s">
        <v>151</v>
      </c>
      <c r="AU186" s="138" t="s">
        <v>78</v>
      </c>
      <c r="AY186" s="17" t="s">
        <v>149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74</v>
      </c>
      <c r="BK186" s="139">
        <f>ROUND(I186*H186,2)</f>
        <v>0</v>
      </c>
      <c r="BL186" s="17" t="s">
        <v>84</v>
      </c>
      <c r="BM186" s="138" t="s">
        <v>1878</v>
      </c>
    </row>
    <row r="187" spans="2:65" s="1" customFormat="1" ht="10.199999999999999">
      <c r="B187" s="32"/>
      <c r="D187" s="140" t="s">
        <v>157</v>
      </c>
      <c r="F187" s="141" t="s">
        <v>1879</v>
      </c>
      <c r="I187" s="142"/>
      <c r="L187" s="32"/>
      <c r="M187" s="143"/>
      <c r="T187" s="53"/>
      <c r="AT187" s="17" t="s">
        <v>157</v>
      </c>
      <c r="AU187" s="17" t="s">
        <v>78</v>
      </c>
    </row>
    <row r="188" spans="2:65" s="1" customFormat="1" ht="37.799999999999997" customHeight="1">
      <c r="B188" s="32"/>
      <c r="C188" s="127" t="s">
        <v>529</v>
      </c>
      <c r="D188" s="127" t="s">
        <v>151</v>
      </c>
      <c r="E188" s="128" t="s">
        <v>1880</v>
      </c>
      <c r="F188" s="129" t="s">
        <v>1881</v>
      </c>
      <c r="G188" s="130" t="s">
        <v>196</v>
      </c>
      <c r="H188" s="131">
        <v>2</v>
      </c>
      <c r="I188" s="132"/>
      <c r="J188" s="133">
        <f>ROUND(I188*H188,2)</f>
        <v>0</v>
      </c>
      <c r="K188" s="129" t="s">
        <v>155</v>
      </c>
      <c r="L188" s="32"/>
      <c r="M188" s="134" t="s">
        <v>19</v>
      </c>
      <c r="N188" s="135" t="s">
        <v>40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84</v>
      </c>
      <c r="AT188" s="138" t="s">
        <v>151</v>
      </c>
      <c r="AU188" s="138" t="s">
        <v>78</v>
      </c>
      <c r="AY188" s="17" t="s">
        <v>149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74</v>
      </c>
      <c r="BK188" s="139">
        <f>ROUND(I188*H188,2)</f>
        <v>0</v>
      </c>
      <c r="BL188" s="17" t="s">
        <v>84</v>
      </c>
      <c r="BM188" s="138" t="s">
        <v>1882</v>
      </c>
    </row>
    <row r="189" spans="2:65" s="1" customFormat="1" ht="10.199999999999999">
      <c r="B189" s="32"/>
      <c r="D189" s="140" t="s">
        <v>157</v>
      </c>
      <c r="F189" s="141" t="s">
        <v>1883</v>
      </c>
      <c r="I189" s="142"/>
      <c r="L189" s="32"/>
      <c r="M189" s="143"/>
      <c r="T189" s="53"/>
      <c r="AT189" s="17" t="s">
        <v>157</v>
      </c>
      <c r="AU189" s="17" t="s">
        <v>78</v>
      </c>
    </row>
    <row r="190" spans="2:65" s="1" customFormat="1" ht="49.05" customHeight="1">
      <c r="B190" s="32"/>
      <c r="C190" s="127" t="s">
        <v>389</v>
      </c>
      <c r="D190" s="127" t="s">
        <v>151</v>
      </c>
      <c r="E190" s="128" t="s">
        <v>1884</v>
      </c>
      <c r="F190" s="129" t="s">
        <v>1885</v>
      </c>
      <c r="G190" s="130" t="s">
        <v>196</v>
      </c>
      <c r="H190" s="131">
        <v>75</v>
      </c>
      <c r="I190" s="132"/>
      <c r="J190" s="133">
        <f>ROUND(I190*H190,2)</f>
        <v>0</v>
      </c>
      <c r="K190" s="129" t="s">
        <v>155</v>
      </c>
      <c r="L190" s="32"/>
      <c r="M190" s="134" t="s">
        <v>19</v>
      </c>
      <c r="N190" s="135" t="s">
        <v>40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84</v>
      </c>
      <c r="AT190" s="138" t="s">
        <v>151</v>
      </c>
      <c r="AU190" s="138" t="s">
        <v>78</v>
      </c>
      <c r="AY190" s="17" t="s">
        <v>149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74</v>
      </c>
      <c r="BK190" s="139">
        <f>ROUND(I190*H190,2)</f>
        <v>0</v>
      </c>
      <c r="BL190" s="17" t="s">
        <v>84</v>
      </c>
      <c r="BM190" s="138" t="s">
        <v>1886</v>
      </c>
    </row>
    <row r="191" spans="2:65" s="1" customFormat="1" ht="10.199999999999999">
      <c r="B191" s="32"/>
      <c r="D191" s="140" t="s">
        <v>157</v>
      </c>
      <c r="F191" s="141" t="s">
        <v>1887</v>
      </c>
      <c r="I191" s="142"/>
      <c r="L191" s="32"/>
      <c r="M191" s="143"/>
      <c r="T191" s="53"/>
      <c r="AT191" s="17" t="s">
        <v>157</v>
      </c>
      <c r="AU191" s="17" t="s">
        <v>78</v>
      </c>
    </row>
    <row r="192" spans="2:65" s="1" customFormat="1" ht="21.75" customHeight="1">
      <c r="B192" s="32"/>
      <c r="C192" s="127" t="s">
        <v>544</v>
      </c>
      <c r="D192" s="127" t="s">
        <v>151</v>
      </c>
      <c r="E192" s="128" t="s">
        <v>1888</v>
      </c>
      <c r="F192" s="129" t="s">
        <v>1889</v>
      </c>
      <c r="G192" s="130" t="s">
        <v>547</v>
      </c>
      <c r="H192" s="131">
        <v>35</v>
      </c>
      <c r="I192" s="132"/>
      <c r="J192" s="133">
        <f>ROUND(I192*H192,2)</f>
        <v>0</v>
      </c>
      <c r="K192" s="129" t="s">
        <v>155</v>
      </c>
      <c r="L192" s="32"/>
      <c r="M192" s="134" t="s">
        <v>19</v>
      </c>
      <c r="N192" s="135" t="s">
        <v>40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84</v>
      </c>
      <c r="AT192" s="138" t="s">
        <v>151</v>
      </c>
      <c r="AU192" s="138" t="s">
        <v>78</v>
      </c>
      <c r="AY192" s="17" t="s">
        <v>149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74</v>
      </c>
      <c r="BK192" s="139">
        <f>ROUND(I192*H192,2)</f>
        <v>0</v>
      </c>
      <c r="BL192" s="17" t="s">
        <v>84</v>
      </c>
      <c r="BM192" s="138" t="s">
        <v>869</v>
      </c>
    </row>
    <row r="193" spans="2:65" s="1" customFormat="1" ht="10.199999999999999">
      <c r="B193" s="32"/>
      <c r="D193" s="140" t="s">
        <v>157</v>
      </c>
      <c r="F193" s="141" t="s">
        <v>1890</v>
      </c>
      <c r="I193" s="142"/>
      <c r="L193" s="32"/>
      <c r="M193" s="143"/>
      <c r="T193" s="53"/>
      <c r="AT193" s="17" t="s">
        <v>157</v>
      </c>
      <c r="AU193" s="17" t="s">
        <v>78</v>
      </c>
    </row>
    <row r="194" spans="2:65" s="1" customFormat="1" ht="49.05" customHeight="1">
      <c r="B194" s="32"/>
      <c r="C194" s="127" t="s">
        <v>394</v>
      </c>
      <c r="D194" s="127" t="s">
        <v>151</v>
      </c>
      <c r="E194" s="128" t="s">
        <v>1884</v>
      </c>
      <c r="F194" s="129" t="s">
        <v>1885</v>
      </c>
      <c r="G194" s="130" t="s">
        <v>196</v>
      </c>
      <c r="H194" s="131">
        <v>6</v>
      </c>
      <c r="I194" s="132"/>
      <c r="J194" s="133">
        <f>ROUND(I194*H194,2)</f>
        <v>0</v>
      </c>
      <c r="K194" s="129" t="s">
        <v>155</v>
      </c>
      <c r="L194" s="32"/>
      <c r="M194" s="134" t="s">
        <v>19</v>
      </c>
      <c r="N194" s="135" t="s">
        <v>40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84</v>
      </c>
      <c r="AT194" s="138" t="s">
        <v>151</v>
      </c>
      <c r="AU194" s="138" t="s">
        <v>78</v>
      </c>
      <c r="AY194" s="17" t="s">
        <v>149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74</v>
      </c>
      <c r="BK194" s="139">
        <f>ROUND(I194*H194,2)</f>
        <v>0</v>
      </c>
      <c r="BL194" s="17" t="s">
        <v>84</v>
      </c>
      <c r="BM194" s="138" t="s">
        <v>873</v>
      </c>
    </row>
    <row r="195" spans="2:65" s="1" customFormat="1" ht="10.199999999999999">
      <c r="B195" s="32"/>
      <c r="D195" s="140" t="s">
        <v>157</v>
      </c>
      <c r="F195" s="141" t="s">
        <v>1887</v>
      </c>
      <c r="I195" s="142"/>
      <c r="L195" s="32"/>
      <c r="M195" s="143"/>
      <c r="T195" s="53"/>
      <c r="AT195" s="17" t="s">
        <v>157</v>
      </c>
      <c r="AU195" s="17" t="s">
        <v>78</v>
      </c>
    </row>
    <row r="196" spans="2:65" s="1" customFormat="1" ht="49.05" customHeight="1">
      <c r="B196" s="32"/>
      <c r="C196" s="127" t="s">
        <v>555</v>
      </c>
      <c r="D196" s="127" t="s">
        <v>151</v>
      </c>
      <c r="E196" s="128" t="s">
        <v>1891</v>
      </c>
      <c r="F196" s="129" t="s">
        <v>1892</v>
      </c>
      <c r="G196" s="130" t="s">
        <v>196</v>
      </c>
      <c r="H196" s="131">
        <v>6</v>
      </c>
      <c r="I196" s="132"/>
      <c r="J196" s="133">
        <f>ROUND(I196*H196,2)</f>
        <v>0</v>
      </c>
      <c r="K196" s="129" t="s">
        <v>155</v>
      </c>
      <c r="L196" s="32"/>
      <c r="M196" s="134" t="s">
        <v>19</v>
      </c>
      <c r="N196" s="135" t="s">
        <v>40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84</v>
      </c>
      <c r="AT196" s="138" t="s">
        <v>151</v>
      </c>
      <c r="AU196" s="138" t="s">
        <v>78</v>
      </c>
      <c r="AY196" s="17" t="s">
        <v>149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74</v>
      </c>
      <c r="BK196" s="139">
        <f>ROUND(I196*H196,2)</f>
        <v>0</v>
      </c>
      <c r="BL196" s="17" t="s">
        <v>84</v>
      </c>
      <c r="BM196" s="138" t="s">
        <v>880</v>
      </c>
    </row>
    <row r="197" spans="2:65" s="1" customFormat="1" ht="10.199999999999999">
      <c r="B197" s="32"/>
      <c r="D197" s="140" t="s">
        <v>157</v>
      </c>
      <c r="F197" s="141" t="s">
        <v>1893</v>
      </c>
      <c r="I197" s="142"/>
      <c r="L197" s="32"/>
      <c r="M197" s="143"/>
      <c r="T197" s="53"/>
      <c r="AT197" s="17" t="s">
        <v>157</v>
      </c>
      <c r="AU197" s="17" t="s">
        <v>78</v>
      </c>
    </row>
    <row r="198" spans="2:65" s="1" customFormat="1" ht="24.15" customHeight="1">
      <c r="B198" s="32"/>
      <c r="C198" s="127" t="s">
        <v>398</v>
      </c>
      <c r="D198" s="127" t="s">
        <v>151</v>
      </c>
      <c r="E198" s="128" t="s">
        <v>1894</v>
      </c>
      <c r="F198" s="129" t="s">
        <v>1895</v>
      </c>
      <c r="G198" s="130" t="s">
        <v>196</v>
      </c>
      <c r="H198" s="131">
        <v>3</v>
      </c>
      <c r="I198" s="132"/>
      <c r="J198" s="133">
        <f>ROUND(I198*H198,2)</f>
        <v>0</v>
      </c>
      <c r="K198" s="129" t="s">
        <v>155</v>
      </c>
      <c r="L198" s="32"/>
      <c r="M198" s="134" t="s">
        <v>19</v>
      </c>
      <c r="N198" s="135" t="s">
        <v>40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84</v>
      </c>
      <c r="AT198" s="138" t="s">
        <v>151</v>
      </c>
      <c r="AU198" s="138" t="s">
        <v>78</v>
      </c>
      <c r="AY198" s="17" t="s">
        <v>149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74</v>
      </c>
      <c r="BK198" s="139">
        <f>ROUND(I198*H198,2)</f>
        <v>0</v>
      </c>
      <c r="BL198" s="17" t="s">
        <v>84</v>
      </c>
      <c r="BM198" s="138" t="s">
        <v>893</v>
      </c>
    </row>
    <row r="199" spans="2:65" s="1" customFormat="1" ht="10.199999999999999">
      <c r="B199" s="32"/>
      <c r="D199" s="140" t="s">
        <v>157</v>
      </c>
      <c r="F199" s="141" t="s">
        <v>1896</v>
      </c>
      <c r="I199" s="142"/>
      <c r="L199" s="32"/>
      <c r="M199" s="143"/>
      <c r="T199" s="53"/>
      <c r="AT199" s="17" t="s">
        <v>157</v>
      </c>
      <c r="AU199" s="17" t="s">
        <v>78</v>
      </c>
    </row>
    <row r="200" spans="2:65" s="1" customFormat="1" ht="24.15" customHeight="1">
      <c r="B200" s="32"/>
      <c r="C200" s="127" t="s">
        <v>565</v>
      </c>
      <c r="D200" s="127" t="s">
        <v>151</v>
      </c>
      <c r="E200" s="128" t="s">
        <v>1897</v>
      </c>
      <c r="F200" s="129" t="s">
        <v>1898</v>
      </c>
      <c r="G200" s="130" t="s">
        <v>202</v>
      </c>
      <c r="H200" s="131">
        <v>195</v>
      </c>
      <c r="I200" s="132"/>
      <c r="J200" s="133">
        <f>ROUND(I200*H200,2)</f>
        <v>0</v>
      </c>
      <c r="K200" s="129" t="s">
        <v>155</v>
      </c>
      <c r="L200" s="32"/>
      <c r="M200" s="134" t="s">
        <v>19</v>
      </c>
      <c r="N200" s="135" t="s">
        <v>40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84</v>
      </c>
      <c r="AT200" s="138" t="s">
        <v>151</v>
      </c>
      <c r="AU200" s="138" t="s">
        <v>78</v>
      </c>
      <c r="AY200" s="17" t="s">
        <v>149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74</v>
      </c>
      <c r="BK200" s="139">
        <f>ROUND(I200*H200,2)</f>
        <v>0</v>
      </c>
      <c r="BL200" s="17" t="s">
        <v>84</v>
      </c>
      <c r="BM200" s="138" t="s">
        <v>907</v>
      </c>
    </row>
    <row r="201" spans="2:65" s="1" customFormat="1" ht="10.199999999999999">
      <c r="B201" s="32"/>
      <c r="D201" s="140" t="s">
        <v>157</v>
      </c>
      <c r="F201" s="141" t="s">
        <v>1899</v>
      </c>
      <c r="I201" s="142"/>
      <c r="L201" s="32"/>
      <c r="M201" s="143"/>
      <c r="T201" s="53"/>
      <c r="AT201" s="17" t="s">
        <v>157</v>
      </c>
      <c r="AU201" s="17" t="s">
        <v>78</v>
      </c>
    </row>
    <row r="202" spans="2:65" s="1" customFormat="1" ht="16.5" customHeight="1">
      <c r="B202" s="32"/>
      <c r="C202" s="165" t="s">
        <v>402</v>
      </c>
      <c r="D202" s="165" t="s">
        <v>318</v>
      </c>
      <c r="E202" s="166" t="s">
        <v>1900</v>
      </c>
      <c r="F202" s="167" t="s">
        <v>1901</v>
      </c>
      <c r="G202" s="168" t="s">
        <v>1902</v>
      </c>
      <c r="H202" s="169">
        <v>27.3</v>
      </c>
      <c r="I202" s="170"/>
      <c r="J202" s="171">
        <f>ROUND(I202*H202,2)</f>
        <v>0</v>
      </c>
      <c r="K202" s="167" t="s">
        <v>155</v>
      </c>
      <c r="L202" s="172"/>
      <c r="M202" s="173" t="s">
        <v>19</v>
      </c>
      <c r="N202" s="174" t="s">
        <v>40</v>
      </c>
      <c r="P202" s="136">
        <f>O202*H202</f>
        <v>0</v>
      </c>
      <c r="Q202" s="136">
        <v>1E-3</v>
      </c>
      <c r="R202" s="136">
        <f>Q202*H202</f>
        <v>2.7300000000000001E-2</v>
      </c>
      <c r="S202" s="136">
        <v>0</v>
      </c>
      <c r="T202" s="137">
        <f>S202*H202</f>
        <v>0</v>
      </c>
      <c r="AR202" s="138" t="s">
        <v>96</v>
      </c>
      <c r="AT202" s="138" t="s">
        <v>318</v>
      </c>
      <c r="AU202" s="138" t="s">
        <v>78</v>
      </c>
      <c r="AY202" s="17" t="s">
        <v>149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74</v>
      </c>
      <c r="BK202" s="139">
        <f>ROUND(I202*H202,2)</f>
        <v>0</v>
      </c>
      <c r="BL202" s="17" t="s">
        <v>84</v>
      </c>
      <c r="BM202" s="138" t="s">
        <v>1903</v>
      </c>
    </row>
    <row r="203" spans="2:65" s="13" customFormat="1" ht="10.199999999999999">
      <c r="B203" s="151"/>
      <c r="D203" s="145" t="s">
        <v>159</v>
      </c>
      <c r="F203" s="153" t="s">
        <v>1904</v>
      </c>
      <c r="H203" s="154">
        <v>27.3</v>
      </c>
      <c r="I203" s="155"/>
      <c r="L203" s="151"/>
      <c r="M203" s="156"/>
      <c r="T203" s="157"/>
      <c r="AT203" s="152" t="s">
        <v>159</v>
      </c>
      <c r="AU203" s="152" t="s">
        <v>78</v>
      </c>
      <c r="AV203" s="13" t="s">
        <v>78</v>
      </c>
      <c r="AW203" s="13" t="s">
        <v>4</v>
      </c>
      <c r="AX203" s="13" t="s">
        <v>74</v>
      </c>
      <c r="AY203" s="152" t="s">
        <v>149</v>
      </c>
    </row>
    <row r="204" spans="2:65" s="1" customFormat="1" ht="24.15" customHeight="1">
      <c r="B204" s="32"/>
      <c r="C204" s="165" t="s">
        <v>575</v>
      </c>
      <c r="D204" s="165" t="s">
        <v>318</v>
      </c>
      <c r="E204" s="166" t="s">
        <v>1905</v>
      </c>
      <c r="F204" s="167" t="s">
        <v>1906</v>
      </c>
      <c r="G204" s="168" t="s">
        <v>196</v>
      </c>
      <c r="H204" s="169">
        <v>190</v>
      </c>
      <c r="I204" s="170"/>
      <c r="J204" s="171">
        <f>ROUND(I204*H204,2)</f>
        <v>0</v>
      </c>
      <c r="K204" s="167" t="s">
        <v>155</v>
      </c>
      <c r="L204" s="172"/>
      <c r="M204" s="173" t="s">
        <v>19</v>
      </c>
      <c r="N204" s="174" t="s">
        <v>40</v>
      </c>
      <c r="P204" s="136">
        <f>O204*H204</f>
        <v>0</v>
      </c>
      <c r="Q204" s="136">
        <v>2.5000000000000001E-4</v>
      </c>
      <c r="R204" s="136">
        <f>Q204*H204</f>
        <v>4.7500000000000001E-2</v>
      </c>
      <c r="S204" s="136">
        <v>0</v>
      </c>
      <c r="T204" s="137">
        <f>S204*H204</f>
        <v>0</v>
      </c>
      <c r="AR204" s="138" t="s">
        <v>96</v>
      </c>
      <c r="AT204" s="138" t="s">
        <v>318</v>
      </c>
      <c r="AU204" s="138" t="s">
        <v>78</v>
      </c>
      <c r="AY204" s="17" t="s">
        <v>149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74</v>
      </c>
      <c r="BK204" s="139">
        <f>ROUND(I204*H204,2)</f>
        <v>0</v>
      </c>
      <c r="BL204" s="17" t="s">
        <v>84</v>
      </c>
      <c r="BM204" s="138" t="s">
        <v>1907</v>
      </c>
    </row>
    <row r="205" spans="2:65" s="1" customFormat="1" ht="24.15" customHeight="1">
      <c r="B205" s="32"/>
      <c r="C205" s="165" t="s">
        <v>406</v>
      </c>
      <c r="D205" s="165" t="s">
        <v>318</v>
      </c>
      <c r="E205" s="166" t="s">
        <v>1908</v>
      </c>
      <c r="F205" s="167" t="s">
        <v>1909</v>
      </c>
      <c r="G205" s="168" t="s">
        <v>196</v>
      </c>
      <c r="H205" s="169">
        <v>16</v>
      </c>
      <c r="I205" s="170"/>
      <c r="J205" s="171">
        <f>ROUND(I205*H205,2)</f>
        <v>0</v>
      </c>
      <c r="K205" s="167" t="s">
        <v>155</v>
      </c>
      <c r="L205" s="172"/>
      <c r="M205" s="173" t="s">
        <v>19</v>
      </c>
      <c r="N205" s="174" t="s">
        <v>40</v>
      </c>
      <c r="P205" s="136">
        <f>O205*H205</f>
        <v>0</v>
      </c>
      <c r="Q205" s="136">
        <v>1.1E-4</v>
      </c>
      <c r="R205" s="136">
        <f>Q205*H205</f>
        <v>1.7600000000000001E-3</v>
      </c>
      <c r="S205" s="136">
        <v>0</v>
      </c>
      <c r="T205" s="137">
        <f>S205*H205</f>
        <v>0</v>
      </c>
      <c r="AR205" s="138" t="s">
        <v>96</v>
      </c>
      <c r="AT205" s="138" t="s">
        <v>318</v>
      </c>
      <c r="AU205" s="138" t="s">
        <v>78</v>
      </c>
      <c r="AY205" s="17" t="s">
        <v>149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74</v>
      </c>
      <c r="BK205" s="139">
        <f>ROUND(I205*H205,2)</f>
        <v>0</v>
      </c>
      <c r="BL205" s="17" t="s">
        <v>84</v>
      </c>
      <c r="BM205" s="138" t="s">
        <v>1910</v>
      </c>
    </row>
    <row r="206" spans="2:65" s="1" customFormat="1" ht="21.75" customHeight="1">
      <c r="B206" s="32"/>
      <c r="C206" s="127" t="s">
        <v>586</v>
      </c>
      <c r="D206" s="127" t="s">
        <v>151</v>
      </c>
      <c r="E206" s="128" t="s">
        <v>1911</v>
      </c>
      <c r="F206" s="129" t="s">
        <v>1912</v>
      </c>
      <c r="G206" s="130" t="s">
        <v>196</v>
      </c>
      <c r="H206" s="131">
        <v>98</v>
      </c>
      <c r="I206" s="132"/>
      <c r="J206" s="133">
        <f>ROUND(I206*H206,2)</f>
        <v>0</v>
      </c>
      <c r="K206" s="129" t="s">
        <v>155</v>
      </c>
      <c r="L206" s="32"/>
      <c r="M206" s="134" t="s">
        <v>19</v>
      </c>
      <c r="N206" s="135" t="s">
        <v>40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84</v>
      </c>
      <c r="AT206" s="138" t="s">
        <v>151</v>
      </c>
      <c r="AU206" s="138" t="s">
        <v>78</v>
      </c>
      <c r="AY206" s="17" t="s">
        <v>149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74</v>
      </c>
      <c r="BK206" s="139">
        <f>ROUND(I206*H206,2)</f>
        <v>0</v>
      </c>
      <c r="BL206" s="17" t="s">
        <v>84</v>
      </c>
      <c r="BM206" s="138" t="s">
        <v>901</v>
      </c>
    </row>
    <row r="207" spans="2:65" s="1" customFormat="1" ht="10.199999999999999">
      <c r="B207" s="32"/>
      <c r="D207" s="140" t="s">
        <v>157</v>
      </c>
      <c r="F207" s="141" t="s">
        <v>1913</v>
      </c>
      <c r="I207" s="142"/>
      <c r="L207" s="32"/>
      <c r="M207" s="143"/>
      <c r="T207" s="53"/>
      <c r="AT207" s="17" t="s">
        <v>157</v>
      </c>
      <c r="AU207" s="17" t="s">
        <v>78</v>
      </c>
    </row>
    <row r="208" spans="2:65" s="1" customFormat="1" ht="16.5" customHeight="1">
      <c r="B208" s="32"/>
      <c r="C208" s="165" t="s">
        <v>411</v>
      </c>
      <c r="D208" s="165" t="s">
        <v>318</v>
      </c>
      <c r="E208" s="166" t="s">
        <v>1914</v>
      </c>
      <c r="F208" s="167" t="s">
        <v>1915</v>
      </c>
      <c r="G208" s="168" t="s">
        <v>196</v>
      </c>
      <c r="H208" s="169">
        <v>98</v>
      </c>
      <c r="I208" s="170"/>
      <c r="J208" s="171">
        <f>ROUND(I208*H208,2)</f>
        <v>0</v>
      </c>
      <c r="K208" s="167" t="s">
        <v>155</v>
      </c>
      <c r="L208" s="172"/>
      <c r="M208" s="173" t="s">
        <v>19</v>
      </c>
      <c r="N208" s="174" t="s">
        <v>40</v>
      </c>
      <c r="P208" s="136">
        <f>O208*H208</f>
        <v>0</v>
      </c>
      <c r="Q208" s="136">
        <v>1E-4</v>
      </c>
      <c r="R208" s="136">
        <f>Q208*H208</f>
        <v>9.7999999999999997E-3</v>
      </c>
      <c r="S208" s="136">
        <v>0</v>
      </c>
      <c r="T208" s="137">
        <f>S208*H208</f>
        <v>0</v>
      </c>
      <c r="AR208" s="138" t="s">
        <v>96</v>
      </c>
      <c r="AT208" s="138" t="s">
        <v>318</v>
      </c>
      <c r="AU208" s="138" t="s">
        <v>78</v>
      </c>
      <c r="AY208" s="17" t="s">
        <v>149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74</v>
      </c>
      <c r="BK208" s="139">
        <f>ROUND(I208*H208,2)</f>
        <v>0</v>
      </c>
      <c r="BL208" s="17" t="s">
        <v>84</v>
      </c>
      <c r="BM208" s="138" t="s">
        <v>1916</v>
      </c>
    </row>
    <row r="209" spans="2:65" s="1" customFormat="1" ht="24.15" customHeight="1">
      <c r="B209" s="32"/>
      <c r="C209" s="127" t="s">
        <v>596</v>
      </c>
      <c r="D209" s="127" t="s">
        <v>151</v>
      </c>
      <c r="E209" s="128" t="s">
        <v>1917</v>
      </c>
      <c r="F209" s="129" t="s">
        <v>1918</v>
      </c>
      <c r="G209" s="130" t="s">
        <v>196</v>
      </c>
      <c r="H209" s="131">
        <v>8</v>
      </c>
      <c r="I209" s="132"/>
      <c r="J209" s="133">
        <f>ROUND(I209*H209,2)</f>
        <v>0</v>
      </c>
      <c r="K209" s="129" t="s">
        <v>155</v>
      </c>
      <c r="L209" s="32"/>
      <c r="M209" s="134" t="s">
        <v>19</v>
      </c>
      <c r="N209" s="135" t="s">
        <v>40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84</v>
      </c>
      <c r="AT209" s="138" t="s">
        <v>151</v>
      </c>
      <c r="AU209" s="138" t="s">
        <v>78</v>
      </c>
      <c r="AY209" s="17" t="s">
        <v>149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74</v>
      </c>
      <c r="BK209" s="139">
        <f>ROUND(I209*H209,2)</f>
        <v>0</v>
      </c>
      <c r="BL209" s="17" t="s">
        <v>84</v>
      </c>
      <c r="BM209" s="138" t="s">
        <v>913</v>
      </c>
    </row>
    <row r="210" spans="2:65" s="1" customFormat="1" ht="10.199999999999999">
      <c r="B210" s="32"/>
      <c r="D210" s="140" t="s">
        <v>157</v>
      </c>
      <c r="F210" s="141" t="s">
        <v>1919</v>
      </c>
      <c r="I210" s="142"/>
      <c r="L210" s="32"/>
      <c r="M210" s="143"/>
      <c r="T210" s="53"/>
      <c r="AT210" s="17" t="s">
        <v>157</v>
      </c>
      <c r="AU210" s="17" t="s">
        <v>78</v>
      </c>
    </row>
    <row r="211" spans="2:65" s="1" customFormat="1" ht="16.5" customHeight="1">
      <c r="B211" s="32"/>
      <c r="C211" s="165" t="s">
        <v>420</v>
      </c>
      <c r="D211" s="165" t="s">
        <v>318</v>
      </c>
      <c r="E211" s="166" t="s">
        <v>1920</v>
      </c>
      <c r="F211" s="167" t="s">
        <v>1921</v>
      </c>
      <c r="G211" s="168" t="s">
        <v>196</v>
      </c>
      <c r="H211" s="169">
        <v>4</v>
      </c>
      <c r="I211" s="170"/>
      <c r="J211" s="171">
        <f>ROUND(I211*H211,2)</f>
        <v>0</v>
      </c>
      <c r="K211" s="167" t="s">
        <v>155</v>
      </c>
      <c r="L211" s="172"/>
      <c r="M211" s="173" t="s">
        <v>19</v>
      </c>
      <c r="N211" s="174" t="s">
        <v>40</v>
      </c>
      <c r="P211" s="136">
        <f>O211*H211</f>
        <v>0</v>
      </c>
      <c r="Q211" s="136">
        <v>1E-4</v>
      </c>
      <c r="R211" s="136">
        <f>Q211*H211</f>
        <v>4.0000000000000002E-4</v>
      </c>
      <c r="S211" s="136">
        <v>0</v>
      </c>
      <c r="T211" s="137">
        <f>S211*H211</f>
        <v>0</v>
      </c>
      <c r="AR211" s="138" t="s">
        <v>96</v>
      </c>
      <c r="AT211" s="138" t="s">
        <v>318</v>
      </c>
      <c r="AU211" s="138" t="s">
        <v>78</v>
      </c>
      <c r="AY211" s="17" t="s">
        <v>149</v>
      </c>
      <c r="BE211" s="139">
        <f>IF(N211="základní",J211,0)</f>
        <v>0</v>
      </c>
      <c r="BF211" s="139">
        <f>IF(N211="snížená",J211,0)</f>
        <v>0</v>
      </c>
      <c r="BG211" s="139">
        <f>IF(N211="zákl. přenesená",J211,0)</f>
        <v>0</v>
      </c>
      <c r="BH211" s="139">
        <f>IF(N211="sníž. přenesená",J211,0)</f>
        <v>0</v>
      </c>
      <c r="BI211" s="139">
        <f>IF(N211="nulová",J211,0)</f>
        <v>0</v>
      </c>
      <c r="BJ211" s="17" t="s">
        <v>74</v>
      </c>
      <c r="BK211" s="139">
        <f>ROUND(I211*H211,2)</f>
        <v>0</v>
      </c>
      <c r="BL211" s="17" t="s">
        <v>84</v>
      </c>
      <c r="BM211" s="138" t="s">
        <v>1922</v>
      </c>
    </row>
    <row r="212" spans="2:65" s="1" customFormat="1" ht="16.5" customHeight="1">
      <c r="B212" s="32"/>
      <c r="C212" s="165" t="s">
        <v>607</v>
      </c>
      <c r="D212" s="165" t="s">
        <v>318</v>
      </c>
      <c r="E212" s="166" t="s">
        <v>1923</v>
      </c>
      <c r="F212" s="167" t="s">
        <v>1924</v>
      </c>
      <c r="G212" s="168" t="s">
        <v>196</v>
      </c>
      <c r="H212" s="169">
        <v>4</v>
      </c>
      <c r="I212" s="170"/>
      <c r="J212" s="171">
        <f>ROUND(I212*H212,2)</f>
        <v>0</v>
      </c>
      <c r="K212" s="167" t="s">
        <v>155</v>
      </c>
      <c r="L212" s="172"/>
      <c r="M212" s="173" t="s">
        <v>19</v>
      </c>
      <c r="N212" s="174" t="s">
        <v>40</v>
      </c>
      <c r="P212" s="136">
        <f>O212*H212</f>
        <v>0</v>
      </c>
      <c r="Q212" s="136">
        <v>1E-4</v>
      </c>
      <c r="R212" s="136">
        <f>Q212*H212</f>
        <v>4.0000000000000002E-4</v>
      </c>
      <c r="S212" s="136">
        <v>0</v>
      </c>
      <c r="T212" s="137">
        <f>S212*H212</f>
        <v>0</v>
      </c>
      <c r="AR212" s="138" t="s">
        <v>96</v>
      </c>
      <c r="AT212" s="138" t="s">
        <v>318</v>
      </c>
      <c r="AU212" s="138" t="s">
        <v>78</v>
      </c>
      <c r="AY212" s="17" t="s">
        <v>149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74</v>
      </c>
      <c r="BK212" s="139">
        <f>ROUND(I212*H212,2)</f>
        <v>0</v>
      </c>
      <c r="BL212" s="17" t="s">
        <v>84</v>
      </c>
      <c r="BM212" s="138" t="s">
        <v>1925</v>
      </c>
    </row>
    <row r="213" spans="2:65" s="1" customFormat="1" ht="24.15" customHeight="1">
      <c r="B213" s="32"/>
      <c r="C213" s="127" t="s">
        <v>429</v>
      </c>
      <c r="D213" s="127" t="s">
        <v>151</v>
      </c>
      <c r="E213" s="128" t="s">
        <v>1926</v>
      </c>
      <c r="F213" s="129" t="s">
        <v>1927</v>
      </c>
      <c r="G213" s="130" t="s">
        <v>196</v>
      </c>
      <c r="H213" s="131">
        <v>4</v>
      </c>
      <c r="I213" s="132"/>
      <c r="J213" s="133">
        <f>ROUND(I213*H213,2)</f>
        <v>0</v>
      </c>
      <c r="K213" s="129" t="s">
        <v>155</v>
      </c>
      <c r="L213" s="32"/>
      <c r="M213" s="134" t="s">
        <v>19</v>
      </c>
      <c r="N213" s="135" t="s">
        <v>40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84</v>
      </c>
      <c r="AT213" s="138" t="s">
        <v>151</v>
      </c>
      <c r="AU213" s="138" t="s">
        <v>78</v>
      </c>
      <c r="AY213" s="17" t="s">
        <v>149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74</v>
      </c>
      <c r="BK213" s="139">
        <f>ROUND(I213*H213,2)</f>
        <v>0</v>
      </c>
      <c r="BL213" s="17" t="s">
        <v>84</v>
      </c>
      <c r="BM213" s="138" t="s">
        <v>917</v>
      </c>
    </row>
    <row r="214" spans="2:65" s="1" customFormat="1" ht="10.199999999999999">
      <c r="B214" s="32"/>
      <c r="D214" s="140" t="s">
        <v>157</v>
      </c>
      <c r="F214" s="141" t="s">
        <v>1928</v>
      </c>
      <c r="I214" s="142"/>
      <c r="L214" s="32"/>
      <c r="M214" s="143"/>
      <c r="T214" s="53"/>
      <c r="AT214" s="17" t="s">
        <v>157</v>
      </c>
      <c r="AU214" s="17" t="s">
        <v>78</v>
      </c>
    </row>
    <row r="215" spans="2:65" s="1" customFormat="1" ht="16.5" customHeight="1">
      <c r="B215" s="32"/>
      <c r="C215" s="165" t="s">
        <v>622</v>
      </c>
      <c r="D215" s="165" t="s">
        <v>318</v>
      </c>
      <c r="E215" s="166" t="s">
        <v>1929</v>
      </c>
      <c r="F215" s="167" t="s">
        <v>1930</v>
      </c>
      <c r="G215" s="168" t="s">
        <v>196</v>
      </c>
      <c r="H215" s="169">
        <v>4</v>
      </c>
      <c r="I215" s="170"/>
      <c r="J215" s="171">
        <f>ROUND(I215*H215,2)</f>
        <v>0</v>
      </c>
      <c r="K215" s="167" t="s">
        <v>155</v>
      </c>
      <c r="L215" s="172"/>
      <c r="M215" s="173" t="s">
        <v>19</v>
      </c>
      <c r="N215" s="174" t="s">
        <v>40</v>
      </c>
      <c r="P215" s="136">
        <f>O215*H215</f>
        <v>0</v>
      </c>
      <c r="Q215" s="136">
        <v>0</v>
      </c>
      <c r="R215" s="136">
        <f>Q215*H215</f>
        <v>0</v>
      </c>
      <c r="S215" s="136">
        <v>0</v>
      </c>
      <c r="T215" s="137">
        <f>S215*H215</f>
        <v>0</v>
      </c>
      <c r="AR215" s="138" t="s">
        <v>96</v>
      </c>
      <c r="AT215" s="138" t="s">
        <v>318</v>
      </c>
      <c r="AU215" s="138" t="s">
        <v>78</v>
      </c>
      <c r="AY215" s="17" t="s">
        <v>149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7" t="s">
        <v>74</v>
      </c>
      <c r="BK215" s="139">
        <f>ROUND(I215*H215,2)</f>
        <v>0</v>
      </c>
      <c r="BL215" s="17" t="s">
        <v>84</v>
      </c>
      <c r="BM215" s="138" t="s">
        <v>1931</v>
      </c>
    </row>
    <row r="216" spans="2:65" s="1" customFormat="1" ht="21.75" customHeight="1">
      <c r="B216" s="32"/>
      <c r="C216" s="127" t="s">
        <v>434</v>
      </c>
      <c r="D216" s="127" t="s">
        <v>151</v>
      </c>
      <c r="E216" s="128" t="s">
        <v>1932</v>
      </c>
      <c r="F216" s="129" t="s">
        <v>1933</v>
      </c>
      <c r="G216" s="130" t="s">
        <v>196</v>
      </c>
      <c r="H216" s="131">
        <v>6</v>
      </c>
      <c r="I216" s="132"/>
      <c r="J216" s="133">
        <f>ROUND(I216*H216,2)</f>
        <v>0</v>
      </c>
      <c r="K216" s="129" t="s">
        <v>155</v>
      </c>
      <c r="L216" s="32"/>
      <c r="M216" s="134" t="s">
        <v>19</v>
      </c>
      <c r="N216" s="135" t="s">
        <v>40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222</v>
      </c>
      <c r="AT216" s="138" t="s">
        <v>151</v>
      </c>
      <c r="AU216" s="138" t="s">
        <v>78</v>
      </c>
      <c r="AY216" s="17" t="s">
        <v>149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74</v>
      </c>
      <c r="BK216" s="139">
        <f>ROUND(I216*H216,2)</f>
        <v>0</v>
      </c>
      <c r="BL216" s="17" t="s">
        <v>222</v>
      </c>
      <c r="BM216" s="138" t="s">
        <v>1934</v>
      </c>
    </row>
    <row r="217" spans="2:65" s="1" customFormat="1" ht="10.199999999999999">
      <c r="B217" s="32"/>
      <c r="D217" s="140" t="s">
        <v>157</v>
      </c>
      <c r="F217" s="141" t="s">
        <v>1935</v>
      </c>
      <c r="I217" s="142"/>
      <c r="L217" s="32"/>
      <c r="M217" s="143"/>
      <c r="T217" s="53"/>
      <c r="AT217" s="17" t="s">
        <v>157</v>
      </c>
      <c r="AU217" s="17" t="s">
        <v>78</v>
      </c>
    </row>
    <row r="218" spans="2:65" s="11" customFormat="1" ht="20.85" customHeight="1">
      <c r="B218" s="115"/>
      <c r="D218" s="116" t="s">
        <v>68</v>
      </c>
      <c r="E218" s="125" t="s">
        <v>1936</v>
      </c>
      <c r="F218" s="125" t="s">
        <v>1937</v>
      </c>
      <c r="I218" s="118"/>
      <c r="J218" s="126">
        <f>BK218</f>
        <v>0</v>
      </c>
      <c r="L218" s="115"/>
      <c r="M218" s="120"/>
      <c r="P218" s="121">
        <f>SUM(P219:P256)</f>
        <v>0</v>
      </c>
      <c r="R218" s="121">
        <f>SUM(R219:R256)</f>
        <v>0.33707000000000009</v>
      </c>
      <c r="T218" s="122">
        <f>SUM(T219:T256)</f>
        <v>0</v>
      </c>
      <c r="AR218" s="116" t="s">
        <v>74</v>
      </c>
      <c r="AT218" s="123" t="s">
        <v>68</v>
      </c>
      <c r="AU218" s="123" t="s">
        <v>78</v>
      </c>
      <c r="AY218" s="116" t="s">
        <v>149</v>
      </c>
      <c r="BK218" s="124">
        <f>SUM(BK219:BK256)</f>
        <v>0</v>
      </c>
    </row>
    <row r="219" spans="2:65" s="1" customFormat="1" ht="24.15" customHeight="1">
      <c r="B219" s="32"/>
      <c r="C219" s="165" t="s">
        <v>636</v>
      </c>
      <c r="D219" s="165" t="s">
        <v>318</v>
      </c>
      <c r="E219" s="166" t="s">
        <v>1938</v>
      </c>
      <c r="F219" s="167" t="s">
        <v>1939</v>
      </c>
      <c r="G219" s="168" t="s">
        <v>196</v>
      </c>
      <c r="H219" s="169">
        <v>9</v>
      </c>
      <c r="I219" s="170"/>
      <c r="J219" s="171">
        <f t="shared" ref="J219:J236" si="10">ROUND(I219*H219,2)</f>
        <v>0</v>
      </c>
      <c r="K219" s="167" t="s">
        <v>155</v>
      </c>
      <c r="L219" s="172"/>
      <c r="M219" s="173" t="s">
        <v>19</v>
      </c>
      <c r="N219" s="174" t="s">
        <v>40</v>
      </c>
      <c r="P219" s="136">
        <f t="shared" ref="P219:P236" si="11">O219*H219</f>
        <v>0</v>
      </c>
      <c r="Q219" s="136">
        <v>4.0000000000000003E-5</v>
      </c>
      <c r="R219" s="136">
        <f t="shared" ref="R219:R236" si="12">Q219*H219</f>
        <v>3.6000000000000002E-4</v>
      </c>
      <c r="S219" s="136">
        <v>0</v>
      </c>
      <c r="T219" s="137">
        <f t="shared" ref="T219:T236" si="13">S219*H219</f>
        <v>0</v>
      </c>
      <c r="AR219" s="138" t="s">
        <v>96</v>
      </c>
      <c r="AT219" s="138" t="s">
        <v>318</v>
      </c>
      <c r="AU219" s="138" t="s">
        <v>81</v>
      </c>
      <c r="AY219" s="17" t="s">
        <v>149</v>
      </c>
      <c r="BE219" s="139">
        <f t="shared" ref="BE219:BE236" si="14">IF(N219="základní",J219,0)</f>
        <v>0</v>
      </c>
      <c r="BF219" s="139">
        <f t="shared" ref="BF219:BF236" si="15">IF(N219="snížená",J219,0)</f>
        <v>0</v>
      </c>
      <c r="BG219" s="139">
        <f t="shared" ref="BG219:BG236" si="16">IF(N219="zákl. přenesená",J219,0)</f>
        <v>0</v>
      </c>
      <c r="BH219" s="139">
        <f t="shared" ref="BH219:BH236" si="17">IF(N219="sníž. přenesená",J219,0)</f>
        <v>0</v>
      </c>
      <c r="BI219" s="139">
        <f t="shared" ref="BI219:BI236" si="18">IF(N219="nulová",J219,0)</f>
        <v>0</v>
      </c>
      <c r="BJ219" s="17" t="s">
        <v>74</v>
      </c>
      <c r="BK219" s="139">
        <f t="shared" ref="BK219:BK236" si="19">ROUND(I219*H219,2)</f>
        <v>0</v>
      </c>
      <c r="BL219" s="17" t="s">
        <v>84</v>
      </c>
      <c r="BM219" s="138" t="s">
        <v>1940</v>
      </c>
    </row>
    <row r="220" spans="2:65" s="1" customFormat="1" ht="24.15" customHeight="1">
      <c r="B220" s="32"/>
      <c r="C220" s="165" t="s">
        <v>440</v>
      </c>
      <c r="D220" s="165" t="s">
        <v>318</v>
      </c>
      <c r="E220" s="166" t="s">
        <v>1941</v>
      </c>
      <c r="F220" s="167" t="s">
        <v>1942</v>
      </c>
      <c r="G220" s="168" t="s">
        <v>196</v>
      </c>
      <c r="H220" s="169">
        <v>15</v>
      </c>
      <c r="I220" s="170"/>
      <c r="J220" s="171">
        <f t="shared" si="10"/>
        <v>0</v>
      </c>
      <c r="K220" s="167" t="s">
        <v>155</v>
      </c>
      <c r="L220" s="172"/>
      <c r="M220" s="173" t="s">
        <v>19</v>
      </c>
      <c r="N220" s="174" t="s">
        <v>40</v>
      </c>
      <c r="P220" s="136">
        <f t="shared" si="11"/>
        <v>0</v>
      </c>
      <c r="Q220" s="136">
        <v>6.0000000000000002E-5</v>
      </c>
      <c r="R220" s="136">
        <f t="shared" si="12"/>
        <v>8.9999999999999998E-4</v>
      </c>
      <c r="S220" s="136">
        <v>0</v>
      </c>
      <c r="T220" s="137">
        <f t="shared" si="13"/>
        <v>0</v>
      </c>
      <c r="AR220" s="138" t="s">
        <v>96</v>
      </c>
      <c r="AT220" s="138" t="s">
        <v>318</v>
      </c>
      <c r="AU220" s="138" t="s">
        <v>81</v>
      </c>
      <c r="AY220" s="17" t="s">
        <v>149</v>
      </c>
      <c r="BE220" s="139">
        <f t="shared" si="14"/>
        <v>0</v>
      </c>
      <c r="BF220" s="139">
        <f t="shared" si="15"/>
        <v>0</v>
      </c>
      <c r="BG220" s="139">
        <f t="shared" si="16"/>
        <v>0</v>
      </c>
      <c r="BH220" s="139">
        <f t="shared" si="17"/>
        <v>0</v>
      </c>
      <c r="BI220" s="139">
        <f t="shared" si="18"/>
        <v>0</v>
      </c>
      <c r="BJ220" s="17" t="s">
        <v>74</v>
      </c>
      <c r="BK220" s="139">
        <f t="shared" si="19"/>
        <v>0</v>
      </c>
      <c r="BL220" s="17" t="s">
        <v>84</v>
      </c>
      <c r="BM220" s="138" t="s">
        <v>1943</v>
      </c>
    </row>
    <row r="221" spans="2:65" s="1" customFormat="1" ht="24.15" customHeight="1">
      <c r="B221" s="32"/>
      <c r="C221" s="165" t="s">
        <v>648</v>
      </c>
      <c r="D221" s="165" t="s">
        <v>318</v>
      </c>
      <c r="E221" s="166" t="s">
        <v>1944</v>
      </c>
      <c r="F221" s="167" t="s">
        <v>1945</v>
      </c>
      <c r="G221" s="168" t="s">
        <v>196</v>
      </c>
      <c r="H221" s="169">
        <v>1</v>
      </c>
      <c r="I221" s="170"/>
      <c r="J221" s="171">
        <f t="shared" si="10"/>
        <v>0</v>
      </c>
      <c r="K221" s="167" t="s">
        <v>155</v>
      </c>
      <c r="L221" s="172"/>
      <c r="M221" s="173" t="s">
        <v>19</v>
      </c>
      <c r="N221" s="174" t="s">
        <v>40</v>
      </c>
      <c r="P221" s="136">
        <f t="shared" si="11"/>
        <v>0</v>
      </c>
      <c r="Q221" s="136">
        <v>8.0000000000000007E-5</v>
      </c>
      <c r="R221" s="136">
        <f t="shared" si="12"/>
        <v>8.0000000000000007E-5</v>
      </c>
      <c r="S221" s="136">
        <v>0</v>
      </c>
      <c r="T221" s="137">
        <f t="shared" si="13"/>
        <v>0</v>
      </c>
      <c r="AR221" s="138" t="s">
        <v>96</v>
      </c>
      <c r="AT221" s="138" t="s">
        <v>318</v>
      </c>
      <c r="AU221" s="138" t="s">
        <v>81</v>
      </c>
      <c r="AY221" s="17" t="s">
        <v>149</v>
      </c>
      <c r="BE221" s="139">
        <f t="shared" si="14"/>
        <v>0</v>
      </c>
      <c r="BF221" s="139">
        <f t="shared" si="15"/>
        <v>0</v>
      </c>
      <c r="BG221" s="139">
        <f t="shared" si="16"/>
        <v>0</v>
      </c>
      <c r="BH221" s="139">
        <f t="shared" si="17"/>
        <v>0</v>
      </c>
      <c r="BI221" s="139">
        <f t="shared" si="18"/>
        <v>0</v>
      </c>
      <c r="BJ221" s="17" t="s">
        <v>74</v>
      </c>
      <c r="BK221" s="139">
        <f t="shared" si="19"/>
        <v>0</v>
      </c>
      <c r="BL221" s="17" t="s">
        <v>84</v>
      </c>
      <c r="BM221" s="138" t="s">
        <v>1946</v>
      </c>
    </row>
    <row r="222" spans="2:65" s="1" customFormat="1" ht="33" customHeight="1">
      <c r="B222" s="32"/>
      <c r="C222" s="165" t="s">
        <v>444</v>
      </c>
      <c r="D222" s="165" t="s">
        <v>318</v>
      </c>
      <c r="E222" s="166" t="s">
        <v>1947</v>
      </c>
      <c r="F222" s="167" t="s">
        <v>1948</v>
      </c>
      <c r="G222" s="168" t="s">
        <v>196</v>
      </c>
      <c r="H222" s="169">
        <v>6</v>
      </c>
      <c r="I222" s="170"/>
      <c r="J222" s="171">
        <f t="shared" si="10"/>
        <v>0</v>
      </c>
      <c r="K222" s="167" t="s">
        <v>155</v>
      </c>
      <c r="L222" s="172"/>
      <c r="M222" s="173" t="s">
        <v>19</v>
      </c>
      <c r="N222" s="174" t="s">
        <v>40</v>
      </c>
      <c r="P222" s="136">
        <f t="shared" si="11"/>
        <v>0</v>
      </c>
      <c r="Q222" s="136">
        <v>5.0000000000000002E-5</v>
      </c>
      <c r="R222" s="136">
        <f t="shared" si="12"/>
        <v>3.0000000000000003E-4</v>
      </c>
      <c r="S222" s="136">
        <v>0</v>
      </c>
      <c r="T222" s="137">
        <f t="shared" si="13"/>
        <v>0</v>
      </c>
      <c r="AR222" s="138" t="s">
        <v>96</v>
      </c>
      <c r="AT222" s="138" t="s">
        <v>318</v>
      </c>
      <c r="AU222" s="138" t="s">
        <v>81</v>
      </c>
      <c r="AY222" s="17" t="s">
        <v>149</v>
      </c>
      <c r="BE222" s="139">
        <f t="shared" si="14"/>
        <v>0</v>
      </c>
      <c r="BF222" s="139">
        <f t="shared" si="15"/>
        <v>0</v>
      </c>
      <c r="BG222" s="139">
        <f t="shared" si="16"/>
        <v>0</v>
      </c>
      <c r="BH222" s="139">
        <f t="shared" si="17"/>
        <v>0</v>
      </c>
      <c r="BI222" s="139">
        <f t="shared" si="18"/>
        <v>0</v>
      </c>
      <c r="BJ222" s="17" t="s">
        <v>74</v>
      </c>
      <c r="BK222" s="139">
        <f t="shared" si="19"/>
        <v>0</v>
      </c>
      <c r="BL222" s="17" t="s">
        <v>84</v>
      </c>
      <c r="BM222" s="138" t="s">
        <v>1949</v>
      </c>
    </row>
    <row r="223" spans="2:65" s="1" customFormat="1" ht="24.15" customHeight="1">
      <c r="B223" s="32"/>
      <c r="C223" s="165" t="s">
        <v>657</v>
      </c>
      <c r="D223" s="165" t="s">
        <v>318</v>
      </c>
      <c r="E223" s="166" t="s">
        <v>1950</v>
      </c>
      <c r="F223" s="167" t="s">
        <v>1951</v>
      </c>
      <c r="G223" s="168" t="s">
        <v>196</v>
      </c>
      <c r="H223" s="169">
        <v>1</v>
      </c>
      <c r="I223" s="170"/>
      <c r="J223" s="171">
        <f t="shared" si="10"/>
        <v>0</v>
      </c>
      <c r="K223" s="167" t="s">
        <v>155</v>
      </c>
      <c r="L223" s="172"/>
      <c r="M223" s="173" t="s">
        <v>19</v>
      </c>
      <c r="N223" s="174" t="s">
        <v>40</v>
      </c>
      <c r="P223" s="136">
        <f t="shared" si="11"/>
        <v>0</v>
      </c>
      <c r="Q223" s="136">
        <v>5.9000000000000003E-4</v>
      </c>
      <c r="R223" s="136">
        <f t="shared" si="12"/>
        <v>5.9000000000000003E-4</v>
      </c>
      <c r="S223" s="136">
        <v>0</v>
      </c>
      <c r="T223" s="137">
        <f t="shared" si="13"/>
        <v>0</v>
      </c>
      <c r="AR223" s="138" t="s">
        <v>96</v>
      </c>
      <c r="AT223" s="138" t="s">
        <v>318</v>
      </c>
      <c r="AU223" s="138" t="s">
        <v>81</v>
      </c>
      <c r="AY223" s="17" t="s">
        <v>149</v>
      </c>
      <c r="BE223" s="139">
        <f t="shared" si="14"/>
        <v>0</v>
      </c>
      <c r="BF223" s="139">
        <f t="shared" si="15"/>
        <v>0</v>
      </c>
      <c r="BG223" s="139">
        <f t="shared" si="16"/>
        <v>0</v>
      </c>
      <c r="BH223" s="139">
        <f t="shared" si="17"/>
        <v>0</v>
      </c>
      <c r="BI223" s="139">
        <f t="shared" si="18"/>
        <v>0</v>
      </c>
      <c r="BJ223" s="17" t="s">
        <v>74</v>
      </c>
      <c r="BK223" s="139">
        <f t="shared" si="19"/>
        <v>0</v>
      </c>
      <c r="BL223" s="17" t="s">
        <v>84</v>
      </c>
      <c r="BM223" s="138" t="s">
        <v>1952</v>
      </c>
    </row>
    <row r="224" spans="2:65" s="1" customFormat="1" ht="24.15" customHeight="1">
      <c r="B224" s="32"/>
      <c r="C224" s="165" t="s">
        <v>450</v>
      </c>
      <c r="D224" s="165" t="s">
        <v>318</v>
      </c>
      <c r="E224" s="166" t="s">
        <v>1953</v>
      </c>
      <c r="F224" s="167" t="s">
        <v>1954</v>
      </c>
      <c r="G224" s="168" t="s">
        <v>547</v>
      </c>
      <c r="H224" s="169">
        <v>1</v>
      </c>
      <c r="I224" s="170"/>
      <c r="J224" s="171">
        <f t="shared" si="10"/>
        <v>0</v>
      </c>
      <c r="K224" s="167" t="s">
        <v>155</v>
      </c>
      <c r="L224" s="172"/>
      <c r="M224" s="173" t="s">
        <v>19</v>
      </c>
      <c r="N224" s="174" t="s">
        <v>40</v>
      </c>
      <c r="P224" s="136">
        <f t="shared" si="11"/>
        <v>0</v>
      </c>
      <c r="Q224" s="136">
        <v>0</v>
      </c>
      <c r="R224" s="136">
        <f t="shared" si="12"/>
        <v>0</v>
      </c>
      <c r="S224" s="136">
        <v>0</v>
      </c>
      <c r="T224" s="137">
        <f t="shared" si="13"/>
        <v>0</v>
      </c>
      <c r="AR224" s="138" t="s">
        <v>96</v>
      </c>
      <c r="AT224" s="138" t="s">
        <v>318</v>
      </c>
      <c r="AU224" s="138" t="s">
        <v>81</v>
      </c>
      <c r="AY224" s="17" t="s">
        <v>149</v>
      </c>
      <c r="BE224" s="139">
        <f t="shared" si="14"/>
        <v>0</v>
      </c>
      <c r="BF224" s="139">
        <f t="shared" si="15"/>
        <v>0</v>
      </c>
      <c r="BG224" s="139">
        <f t="shared" si="16"/>
        <v>0</v>
      </c>
      <c r="BH224" s="139">
        <f t="shared" si="17"/>
        <v>0</v>
      </c>
      <c r="BI224" s="139">
        <f t="shared" si="18"/>
        <v>0</v>
      </c>
      <c r="BJ224" s="17" t="s">
        <v>74</v>
      </c>
      <c r="BK224" s="139">
        <f t="shared" si="19"/>
        <v>0</v>
      </c>
      <c r="BL224" s="17" t="s">
        <v>84</v>
      </c>
      <c r="BM224" s="138" t="s">
        <v>1955</v>
      </c>
    </row>
    <row r="225" spans="2:65" s="1" customFormat="1" ht="24.15" customHeight="1">
      <c r="B225" s="32"/>
      <c r="C225" s="165" t="s">
        <v>669</v>
      </c>
      <c r="D225" s="165" t="s">
        <v>318</v>
      </c>
      <c r="E225" s="166" t="s">
        <v>1956</v>
      </c>
      <c r="F225" s="167" t="s">
        <v>1957</v>
      </c>
      <c r="G225" s="168" t="s">
        <v>196</v>
      </c>
      <c r="H225" s="169">
        <v>24</v>
      </c>
      <c r="I225" s="170"/>
      <c r="J225" s="171">
        <f t="shared" si="10"/>
        <v>0</v>
      </c>
      <c r="K225" s="167" t="s">
        <v>155</v>
      </c>
      <c r="L225" s="172"/>
      <c r="M225" s="173" t="s">
        <v>19</v>
      </c>
      <c r="N225" s="174" t="s">
        <v>40</v>
      </c>
      <c r="P225" s="136">
        <f t="shared" si="11"/>
        <v>0</v>
      </c>
      <c r="Q225" s="136">
        <v>4.0000000000000003E-5</v>
      </c>
      <c r="R225" s="136">
        <f t="shared" si="12"/>
        <v>9.6000000000000013E-4</v>
      </c>
      <c r="S225" s="136">
        <v>0</v>
      </c>
      <c r="T225" s="137">
        <f t="shared" si="13"/>
        <v>0</v>
      </c>
      <c r="AR225" s="138" t="s">
        <v>96</v>
      </c>
      <c r="AT225" s="138" t="s">
        <v>318</v>
      </c>
      <c r="AU225" s="138" t="s">
        <v>81</v>
      </c>
      <c r="AY225" s="17" t="s">
        <v>149</v>
      </c>
      <c r="BE225" s="139">
        <f t="shared" si="14"/>
        <v>0</v>
      </c>
      <c r="BF225" s="139">
        <f t="shared" si="15"/>
        <v>0</v>
      </c>
      <c r="BG225" s="139">
        <f t="shared" si="16"/>
        <v>0</v>
      </c>
      <c r="BH225" s="139">
        <f t="shared" si="17"/>
        <v>0</v>
      </c>
      <c r="BI225" s="139">
        <f t="shared" si="18"/>
        <v>0</v>
      </c>
      <c r="BJ225" s="17" t="s">
        <v>74</v>
      </c>
      <c r="BK225" s="139">
        <f t="shared" si="19"/>
        <v>0</v>
      </c>
      <c r="BL225" s="17" t="s">
        <v>84</v>
      </c>
      <c r="BM225" s="138" t="s">
        <v>1958</v>
      </c>
    </row>
    <row r="226" spans="2:65" s="1" customFormat="1" ht="24.15" customHeight="1">
      <c r="B226" s="32"/>
      <c r="C226" s="165" t="s">
        <v>454</v>
      </c>
      <c r="D226" s="165" t="s">
        <v>318</v>
      </c>
      <c r="E226" s="166" t="s">
        <v>1959</v>
      </c>
      <c r="F226" s="167" t="s">
        <v>1960</v>
      </c>
      <c r="G226" s="168" t="s">
        <v>196</v>
      </c>
      <c r="H226" s="169">
        <v>32</v>
      </c>
      <c r="I226" s="170"/>
      <c r="J226" s="171">
        <f t="shared" si="10"/>
        <v>0</v>
      </c>
      <c r="K226" s="167" t="s">
        <v>155</v>
      </c>
      <c r="L226" s="172"/>
      <c r="M226" s="173" t="s">
        <v>19</v>
      </c>
      <c r="N226" s="174" t="s">
        <v>40</v>
      </c>
      <c r="P226" s="136">
        <f t="shared" si="11"/>
        <v>0</v>
      </c>
      <c r="Q226" s="136">
        <v>1E-4</v>
      </c>
      <c r="R226" s="136">
        <f t="shared" si="12"/>
        <v>3.2000000000000002E-3</v>
      </c>
      <c r="S226" s="136">
        <v>0</v>
      </c>
      <c r="T226" s="137">
        <f t="shared" si="13"/>
        <v>0</v>
      </c>
      <c r="AR226" s="138" t="s">
        <v>96</v>
      </c>
      <c r="AT226" s="138" t="s">
        <v>318</v>
      </c>
      <c r="AU226" s="138" t="s">
        <v>81</v>
      </c>
      <c r="AY226" s="17" t="s">
        <v>149</v>
      </c>
      <c r="BE226" s="139">
        <f t="shared" si="14"/>
        <v>0</v>
      </c>
      <c r="BF226" s="139">
        <f t="shared" si="15"/>
        <v>0</v>
      </c>
      <c r="BG226" s="139">
        <f t="shared" si="16"/>
        <v>0</v>
      </c>
      <c r="BH226" s="139">
        <f t="shared" si="17"/>
        <v>0</v>
      </c>
      <c r="BI226" s="139">
        <f t="shared" si="18"/>
        <v>0</v>
      </c>
      <c r="BJ226" s="17" t="s">
        <v>74</v>
      </c>
      <c r="BK226" s="139">
        <f t="shared" si="19"/>
        <v>0</v>
      </c>
      <c r="BL226" s="17" t="s">
        <v>84</v>
      </c>
      <c r="BM226" s="138" t="s">
        <v>1961</v>
      </c>
    </row>
    <row r="227" spans="2:65" s="1" customFormat="1" ht="33" customHeight="1">
      <c r="B227" s="32"/>
      <c r="C227" s="165" t="s">
        <v>679</v>
      </c>
      <c r="D227" s="165" t="s">
        <v>318</v>
      </c>
      <c r="E227" s="166" t="s">
        <v>1962</v>
      </c>
      <c r="F227" s="167" t="s">
        <v>1963</v>
      </c>
      <c r="G227" s="168" t="s">
        <v>196</v>
      </c>
      <c r="H227" s="169">
        <v>6</v>
      </c>
      <c r="I227" s="170"/>
      <c r="J227" s="171">
        <f t="shared" si="10"/>
        <v>0</v>
      </c>
      <c r="K227" s="167" t="s">
        <v>155</v>
      </c>
      <c r="L227" s="172"/>
      <c r="M227" s="173" t="s">
        <v>19</v>
      </c>
      <c r="N227" s="174" t="s">
        <v>40</v>
      </c>
      <c r="P227" s="136">
        <f t="shared" si="11"/>
        <v>0</v>
      </c>
      <c r="Q227" s="136">
        <v>1.6000000000000001E-4</v>
      </c>
      <c r="R227" s="136">
        <f t="shared" si="12"/>
        <v>9.6000000000000013E-4</v>
      </c>
      <c r="S227" s="136">
        <v>0</v>
      </c>
      <c r="T227" s="137">
        <f t="shared" si="13"/>
        <v>0</v>
      </c>
      <c r="AR227" s="138" t="s">
        <v>96</v>
      </c>
      <c r="AT227" s="138" t="s">
        <v>318</v>
      </c>
      <c r="AU227" s="138" t="s">
        <v>81</v>
      </c>
      <c r="AY227" s="17" t="s">
        <v>149</v>
      </c>
      <c r="BE227" s="139">
        <f t="shared" si="14"/>
        <v>0</v>
      </c>
      <c r="BF227" s="139">
        <f t="shared" si="15"/>
        <v>0</v>
      </c>
      <c r="BG227" s="139">
        <f t="shared" si="16"/>
        <v>0</v>
      </c>
      <c r="BH227" s="139">
        <f t="shared" si="17"/>
        <v>0</v>
      </c>
      <c r="BI227" s="139">
        <f t="shared" si="18"/>
        <v>0</v>
      </c>
      <c r="BJ227" s="17" t="s">
        <v>74</v>
      </c>
      <c r="BK227" s="139">
        <f t="shared" si="19"/>
        <v>0</v>
      </c>
      <c r="BL227" s="17" t="s">
        <v>84</v>
      </c>
      <c r="BM227" s="138" t="s">
        <v>1964</v>
      </c>
    </row>
    <row r="228" spans="2:65" s="1" customFormat="1" ht="16.5" customHeight="1">
      <c r="B228" s="32"/>
      <c r="C228" s="165" t="s">
        <v>459</v>
      </c>
      <c r="D228" s="165" t="s">
        <v>318</v>
      </c>
      <c r="E228" s="166" t="s">
        <v>1965</v>
      </c>
      <c r="F228" s="167" t="s">
        <v>1966</v>
      </c>
      <c r="G228" s="168" t="s">
        <v>547</v>
      </c>
      <c r="H228" s="169">
        <v>1</v>
      </c>
      <c r="I228" s="170"/>
      <c r="J228" s="171">
        <f t="shared" si="10"/>
        <v>0</v>
      </c>
      <c r="K228" s="167" t="s">
        <v>155</v>
      </c>
      <c r="L228" s="172"/>
      <c r="M228" s="173" t="s">
        <v>19</v>
      </c>
      <c r="N228" s="174" t="s">
        <v>40</v>
      </c>
      <c r="P228" s="136">
        <f t="shared" si="11"/>
        <v>0</v>
      </c>
      <c r="Q228" s="136">
        <v>0</v>
      </c>
      <c r="R228" s="136">
        <f t="shared" si="12"/>
        <v>0</v>
      </c>
      <c r="S228" s="136">
        <v>0</v>
      </c>
      <c r="T228" s="137">
        <f t="shared" si="13"/>
        <v>0</v>
      </c>
      <c r="AR228" s="138" t="s">
        <v>96</v>
      </c>
      <c r="AT228" s="138" t="s">
        <v>318</v>
      </c>
      <c r="AU228" s="138" t="s">
        <v>81</v>
      </c>
      <c r="AY228" s="17" t="s">
        <v>149</v>
      </c>
      <c r="BE228" s="139">
        <f t="shared" si="14"/>
        <v>0</v>
      </c>
      <c r="BF228" s="139">
        <f t="shared" si="15"/>
        <v>0</v>
      </c>
      <c r="BG228" s="139">
        <f t="shared" si="16"/>
        <v>0</v>
      </c>
      <c r="BH228" s="139">
        <f t="shared" si="17"/>
        <v>0</v>
      </c>
      <c r="BI228" s="139">
        <f t="shared" si="18"/>
        <v>0</v>
      </c>
      <c r="BJ228" s="17" t="s">
        <v>74</v>
      </c>
      <c r="BK228" s="139">
        <f t="shared" si="19"/>
        <v>0</v>
      </c>
      <c r="BL228" s="17" t="s">
        <v>84</v>
      </c>
      <c r="BM228" s="138" t="s">
        <v>1967</v>
      </c>
    </row>
    <row r="229" spans="2:65" s="1" customFormat="1" ht="24.15" customHeight="1">
      <c r="B229" s="32"/>
      <c r="C229" s="165" t="s">
        <v>690</v>
      </c>
      <c r="D229" s="165" t="s">
        <v>318</v>
      </c>
      <c r="E229" s="166" t="s">
        <v>1968</v>
      </c>
      <c r="F229" s="167" t="s">
        <v>1969</v>
      </c>
      <c r="G229" s="168" t="s">
        <v>196</v>
      </c>
      <c r="H229" s="169">
        <v>2</v>
      </c>
      <c r="I229" s="170"/>
      <c r="J229" s="171">
        <f t="shared" si="10"/>
        <v>0</v>
      </c>
      <c r="K229" s="167" t="s">
        <v>155</v>
      </c>
      <c r="L229" s="172"/>
      <c r="M229" s="173" t="s">
        <v>19</v>
      </c>
      <c r="N229" s="174" t="s">
        <v>40</v>
      </c>
      <c r="P229" s="136">
        <f t="shared" si="11"/>
        <v>0</v>
      </c>
      <c r="Q229" s="136">
        <v>5.0000000000000002E-5</v>
      </c>
      <c r="R229" s="136">
        <f t="shared" si="12"/>
        <v>1E-4</v>
      </c>
      <c r="S229" s="136">
        <v>0</v>
      </c>
      <c r="T229" s="137">
        <f t="shared" si="13"/>
        <v>0</v>
      </c>
      <c r="AR229" s="138" t="s">
        <v>96</v>
      </c>
      <c r="AT229" s="138" t="s">
        <v>318</v>
      </c>
      <c r="AU229" s="138" t="s">
        <v>81</v>
      </c>
      <c r="AY229" s="17" t="s">
        <v>149</v>
      </c>
      <c r="BE229" s="139">
        <f t="shared" si="14"/>
        <v>0</v>
      </c>
      <c r="BF229" s="139">
        <f t="shared" si="15"/>
        <v>0</v>
      </c>
      <c r="BG229" s="139">
        <f t="shared" si="16"/>
        <v>0</v>
      </c>
      <c r="BH229" s="139">
        <f t="shared" si="17"/>
        <v>0</v>
      </c>
      <c r="BI229" s="139">
        <f t="shared" si="18"/>
        <v>0</v>
      </c>
      <c r="BJ229" s="17" t="s">
        <v>74</v>
      </c>
      <c r="BK229" s="139">
        <f t="shared" si="19"/>
        <v>0</v>
      </c>
      <c r="BL229" s="17" t="s">
        <v>84</v>
      </c>
      <c r="BM229" s="138" t="s">
        <v>1970</v>
      </c>
    </row>
    <row r="230" spans="2:65" s="1" customFormat="1" ht="16.5" customHeight="1">
      <c r="B230" s="32"/>
      <c r="C230" s="165" t="s">
        <v>463</v>
      </c>
      <c r="D230" s="165" t="s">
        <v>318</v>
      </c>
      <c r="E230" s="166" t="s">
        <v>1971</v>
      </c>
      <c r="F230" s="167" t="s">
        <v>1972</v>
      </c>
      <c r="G230" s="168" t="s">
        <v>196</v>
      </c>
      <c r="H230" s="169">
        <v>1</v>
      </c>
      <c r="I230" s="170"/>
      <c r="J230" s="171">
        <f t="shared" si="10"/>
        <v>0</v>
      </c>
      <c r="K230" s="167" t="s">
        <v>155</v>
      </c>
      <c r="L230" s="172"/>
      <c r="M230" s="173" t="s">
        <v>19</v>
      </c>
      <c r="N230" s="174" t="s">
        <v>40</v>
      </c>
      <c r="P230" s="136">
        <f t="shared" si="11"/>
        <v>0</v>
      </c>
      <c r="Q230" s="136">
        <v>4.0000000000000003E-5</v>
      </c>
      <c r="R230" s="136">
        <f t="shared" si="12"/>
        <v>4.0000000000000003E-5</v>
      </c>
      <c r="S230" s="136">
        <v>0</v>
      </c>
      <c r="T230" s="137">
        <f t="shared" si="13"/>
        <v>0</v>
      </c>
      <c r="AR230" s="138" t="s">
        <v>96</v>
      </c>
      <c r="AT230" s="138" t="s">
        <v>318</v>
      </c>
      <c r="AU230" s="138" t="s">
        <v>81</v>
      </c>
      <c r="AY230" s="17" t="s">
        <v>149</v>
      </c>
      <c r="BE230" s="139">
        <f t="shared" si="14"/>
        <v>0</v>
      </c>
      <c r="BF230" s="139">
        <f t="shared" si="15"/>
        <v>0</v>
      </c>
      <c r="BG230" s="139">
        <f t="shared" si="16"/>
        <v>0</v>
      </c>
      <c r="BH230" s="139">
        <f t="shared" si="17"/>
        <v>0</v>
      </c>
      <c r="BI230" s="139">
        <f t="shared" si="18"/>
        <v>0</v>
      </c>
      <c r="BJ230" s="17" t="s">
        <v>74</v>
      </c>
      <c r="BK230" s="139">
        <f t="shared" si="19"/>
        <v>0</v>
      </c>
      <c r="BL230" s="17" t="s">
        <v>84</v>
      </c>
      <c r="BM230" s="138" t="s">
        <v>1973</v>
      </c>
    </row>
    <row r="231" spans="2:65" s="1" customFormat="1" ht="16.5" customHeight="1">
      <c r="B231" s="32"/>
      <c r="C231" s="165" t="s">
        <v>700</v>
      </c>
      <c r="D231" s="165" t="s">
        <v>318</v>
      </c>
      <c r="E231" s="166" t="s">
        <v>1974</v>
      </c>
      <c r="F231" s="167" t="s">
        <v>1975</v>
      </c>
      <c r="G231" s="168" t="s">
        <v>196</v>
      </c>
      <c r="H231" s="169">
        <v>24</v>
      </c>
      <c r="I231" s="170"/>
      <c r="J231" s="171">
        <f t="shared" si="10"/>
        <v>0</v>
      </c>
      <c r="K231" s="167" t="s">
        <v>155</v>
      </c>
      <c r="L231" s="172"/>
      <c r="M231" s="173" t="s">
        <v>19</v>
      </c>
      <c r="N231" s="174" t="s">
        <v>40</v>
      </c>
      <c r="P231" s="136">
        <f t="shared" si="11"/>
        <v>0</v>
      </c>
      <c r="Q231" s="136">
        <v>1.0000000000000001E-5</v>
      </c>
      <c r="R231" s="136">
        <f t="shared" si="12"/>
        <v>2.4000000000000003E-4</v>
      </c>
      <c r="S231" s="136">
        <v>0</v>
      </c>
      <c r="T231" s="137">
        <f t="shared" si="13"/>
        <v>0</v>
      </c>
      <c r="AR231" s="138" t="s">
        <v>96</v>
      </c>
      <c r="AT231" s="138" t="s">
        <v>318</v>
      </c>
      <c r="AU231" s="138" t="s">
        <v>81</v>
      </c>
      <c r="AY231" s="17" t="s">
        <v>149</v>
      </c>
      <c r="BE231" s="139">
        <f t="shared" si="14"/>
        <v>0</v>
      </c>
      <c r="BF231" s="139">
        <f t="shared" si="15"/>
        <v>0</v>
      </c>
      <c r="BG231" s="139">
        <f t="shared" si="16"/>
        <v>0</v>
      </c>
      <c r="BH231" s="139">
        <f t="shared" si="17"/>
        <v>0</v>
      </c>
      <c r="BI231" s="139">
        <f t="shared" si="18"/>
        <v>0</v>
      </c>
      <c r="BJ231" s="17" t="s">
        <v>74</v>
      </c>
      <c r="BK231" s="139">
        <f t="shared" si="19"/>
        <v>0</v>
      </c>
      <c r="BL231" s="17" t="s">
        <v>84</v>
      </c>
      <c r="BM231" s="138" t="s">
        <v>1976</v>
      </c>
    </row>
    <row r="232" spans="2:65" s="1" customFormat="1" ht="16.5" customHeight="1">
      <c r="B232" s="32"/>
      <c r="C232" s="165" t="s">
        <v>469</v>
      </c>
      <c r="D232" s="165" t="s">
        <v>318</v>
      </c>
      <c r="E232" s="166" t="s">
        <v>1977</v>
      </c>
      <c r="F232" s="167" t="s">
        <v>1978</v>
      </c>
      <c r="G232" s="168" t="s">
        <v>196</v>
      </c>
      <c r="H232" s="169">
        <v>19</v>
      </c>
      <c r="I232" s="170"/>
      <c r="J232" s="171">
        <f t="shared" si="10"/>
        <v>0</v>
      </c>
      <c r="K232" s="167" t="s">
        <v>155</v>
      </c>
      <c r="L232" s="172"/>
      <c r="M232" s="173" t="s">
        <v>19</v>
      </c>
      <c r="N232" s="174" t="s">
        <v>40</v>
      </c>
      <c r="P232" s="136">
        <f t="shared" si="11"/>
        <v>0</v>
      </c>
      <c r="Q232" s="136">
        <v>2.0000000000000002E-5</v>
      </c>
      <c r="R232" s="136">
        <f t="shared" si="12"/>
        <v>3.8000000000000002E-4</v>
      </c>
      <c r="S232" s="136">
        <v>0</v>
      </c>
      <c r="T232" s="137">
        <f t="shared" si="13"/>
        <v>0</v>
      </c>
      <c r="AR232" s="138" t="s">
        <v>96</v>
      </c>
      <c r="AT232" s="138" t="s">
        <v>318</v>
      </c>
      <c r="AU232" s="138" t="s">
        <v>81</v>
      </c>
      <c r="AY232" s="17" t="s">
        <v>149</v>
      </c>
      <c r="BE232" s="139">
        <f t="shared" si="14"/>
        <v>0</v>
      </c>
      <c r="BF232" s="139">
        <f t="shared" si="15"/>
        <v>0</v>
      </c>
      <c r="BG232" s="139">
        <f t="shared" si="16"/>
        <v>0</v>
      </c>
      <c r="BH232" s="139">
        <f t="shared" si="17"/>
        <v>0</v>
      </c>
      <c r="BI232" s="139">
        <f t="shared" si="18"/>
        <v>0</v>
      </c>
      <c r="BJ232" s="17" t="s">
        <v>74</v>
      </c>
      <c r="BK232" s="139">
        <f t="shared" si="19"/>
        <v>0</v>
      </c>
      <c r="BL232" s="17" t="s">
        <v>84</v>
      </c>
      <c r="BM232" s="138" t="s">
        <v>1979</v>
      </c>
    </row>
    <row r="233" spans="2:65" s="1" customFormat="1" ht="16.5" customHeight="1">
      <c r="B233" s="32"/>
      <c r="C233" s="165" t="s">
        <v>710</v>
      </c>
      <c r="D233" s="165" t="s">
        <v>318</v>
      </c>
      <c r="E233" s="166" t="s">
        <v>1980</v>
      </c>
      <c r="F233" s="167" t="s">
        <v>1981</v>
      </c>
      <c r="G233" s="168" t="s">
        <v>196</v>
      </c>
      <c r="H233" s="169">
        <v>3</v>
      </c>
      <c r="I233" s="170"/>
      <c r="J233" s="171">
        <f t="shared" si="10"/>
        <v>0</v>
      </c>
      <c r="K233" s="167" t="s">
        <v>155</v>
      </c>
      <c r="L233" s="172"/>
      <c r="M233" s="173" t="s">
        <v>19</v>
      </c>
      <c r="N233" s="174" t="s">
        <v>40</v>
      </c>
      <c r="P233" s="136">
        <f t="shared" si="11"/>
        <v>0</v>
      </c>
      <c r="Q233" s="136">
        <v>3.0000000000000001E-5</v>
      </c>
      <c r="R233" s="136">
        <f t="shared" si="12"/>
        <v>9.0000000000000006E-5</v>
      </c>
      <c r="S233" s="136">
        <v>0</v>
      </c>
      <c r="T233" s="137">
        <f t="shared" si="13"/>
        <v>0</v>
      </c>
      <c r="AR233" s="138" t="s">
        <v>96</v>
      </c>
      <c r="AT233" s="138" t="s">
        <v>318</v>
      </c>
      <c r="AU233" s="138" t="s">
        <v>81</v>
      </c>
      <c r="AY233" s="17" t="s">
        <v>149</v>
      </c>
      <c r="BE233" s="139">
        <f t="shared" si="14"/>
        <v>0</v>
      </c>
      <c r="BF233" s="139">
        <f t="shared" si="15"/>
        <v>0</v>
      </c>
      <c r="BG233" s="139">
        <f t="shared" si="16"/>
        <v>0</v>
      </c>
      <c r="BH233" s="139">
        <f t="shared" si="17"/>
        <v>0</v>
      </c>
      <c r="BI233" s="139">
        <f t="shared" si="18"/>
        <v>0</v>
      </c>
      <c r="BJ233" s="17" t="s">
        <v>74</v>
      </c>
      <c r="BK233" s="139">
        <f t="shared" si="19"/>
        <v>0</v>
      </c>
      <c r="BL233" s="17" t="s">
        <v>84</v>
      </c>
      <c r="BM233" s="138" t="s">
        <v>1982</v>
      </c>
    </row>
    <row r="234" spans="2:65" s="1" customFormat="1" ht="24.15" customHeight="1">
      <c r="B234" s="32"/>
      <c r="C234" s="165" t="s">
        <v>474</v>
      </c>
      <c r="D234" s="165" t="s">
        <v>318</v>
      </c>
      <c r="E234" s="166" t="s">
        <v>1983</v>
      </c>
      <c r="F234" s="167" t="s">
        <v>1984</v>
      </c>
      <c r="G234" s="168" t="s">
        <v>196</v>
      </c>
      <c r="H234" s="169">
        <v>75</v>
      </c>
      <c r="I234" s="170"/>
      <c r="J234" s="171">
        <f t="shared" si="10"/>
        <v>0</v>
      </c>
      <c r="K234" s="167" t="s">
        <v>155</v>
      </c>
      <c r="L234" s="172"/>
      <c r="M234" s="173" t="s">
        <v>19</v>
      </c>
      <c r="N234" s="174" t="s">
        <v>40</v>
      </c>
      <c r="P234" s="136">
        <f t="shared" si="11"/>
        <v>0</v>
      </c>
      <c r="Q234" s="136">
        <v>3.0000000000000001E-5</v>
      </c>
      <c r="R234" s="136">
        <f t="shared" si="12"/>
        <v>2.2500000000000003E-3</v>
      </c>
      <c r="S234" s="136">
        <v>0</v>
      </c>
      <c r="T234" s="137">
        <f t="shared" si="13"/>
        <v>0</v>
      </c>
      <c r="AR234" s="138" t="s">
        <v>96</v>
      </c>
      <c r="AT234" s="138" t="s">
        <v>318</v>
      </c>
      <c r="AU234" s="138" t="s">
        <v>81</v>
      </c>
      <c r="AY234" s="17" t="s">
        <v>149</v>
      </c>
      <c r="BE234" s="139">
        <f t="shared" si="14"/>
        <v>0</v>
      </c>
      <c r="BF234" s="139">
        <f t="shared" si="15"/>
        <v>0</v>
      </c>
      <c r="BG234" s="139">
        <f t="shared" si="16"/>
        <v>0</v>
      </c>
      <c r="BH234" s="139">
        <f t="shared" si="17"/>
        <v>0</v>
      </c>
      <c r="BI234" s="139">
        <f t="shared" si="18"/>
        <v>0</v>
      </c>
      <c r="BJ234" s="17" t="s">
        <v>74</v>
      </c>
      <c r="BK234" s="139">
        <f t="shared" si="19"/>
        <v>0</v>
      </c>
      <c r="BL234" s="17" t="s">
        <v>84</v>
      </c>
      <c r="BM234" s="138" t="s">
        <v>1985</v>
      </c>
    </row>
    <row r="235" spans="2:65" s="1" customFormat="1" ht="24.15" customHeight="1">
      <c r="B235" s="32"/>
      <c r="C235" s="165" t="s">
        <v>721</v>
      </c>
      <c r="D235" s="165" t="s">
        <v>318</v>
      </c>
      <c r="E235" s="166" t="s">
        <v>1986</v>
      </c>
      <c r="F235" s="167" t="s">
        <v>1987</v>
      </c>
      <c r="G235" s="168" t="s">
        <v>196</v>
      </c>
      <c r="H235" s="169">
        <v>6</v>
      </c>
      <c r="I235" s="170"/>
      <c r="J235" s="171">
        <f t="shared" si="10"/>
        <v>0</v>
      </c>
      <c r="K235" s="167" t="s">
        <v>155</v>
      </c>
      <c r="L235" s="172"/>
      <c r="M235" s="173" t="s">
        <v>19</v>
      </c>
      <c r="N235" s="174" t="s">
        <v>40</v>
      </c>
      <c r="P235" s="136">
        <f t="shared" si="11"/>
        <v>0</v>
      </c>
      <c r="Q235" s="136">
        <v>5.0000000000000002E-5</v>
      </c>
      <c r="R235" s="136">
        <f t="shared" si="12"/>
        <v>3.0000000000000003E-4</v>
      </c>
      <c r="S235" s="136">
        <v>0</v>
      </c>
      <c r="T235" s="137">
        <f t="shared" si="13"/>
        <v>0</v>
      </c>
      <c r="AR235" s="138" t="s">
        <v>96</v>
      </c>
      <c r="AT235" s="138" t="s">
        <v>318</v>
      </c>
      <c r="AU235" s="138" t="s">
        <v>81</v>
      </c>
      <c r="AY235" s="17" t="s">
        <v>149</v>
      </c>
      <c r="BE235" s="139">
        <f t="shared" si="14"/>
        <v>0</v>
      </c>
      <c r="BF235" s="139">
        <f t="shared" si="15"/>
        <v>0</v>
      </c>
      <c r="BG235" s="139">
        <f t="shared" si="16"/>
        <v>0</v>
      </c>
      <c r="BH235" s="139">
        <f t="shared" si="17"/>
        <v>0</v>
      </c>
      <c r="BI235" s="139">
        <f t="shared" si="18"/>
        <v>0</v>
      </c>
      <c r="BJ235" s="17" t="s">
        <v>74</v>
      </c>
      <c r="BK235" s="139">
        <f t="shared" si="19"/>
        <v>0</v>
      </c>
      <c r="BL235" s="17" t="s">
        <v>84</v>
      </c>
      <c r="BM235" s="138" t="s">
        <v>1988</v>
      </c>
    </row>
    <row r="236" spans="2:65" s="1" customFormat="1" ht="24.15" customHeight="1">
      <c r="B236" s="32"/>
      <c r="C236" s="165" t="s">
        <v>479</v>
      </c>
      <c r="D236" s="165" t="s">
        <v>318</v>
      </c>
      <c r="E236" s="166" t="s">
        <v>1989</v>
      </c>
      <c r="F236" s="167" t="s">
        <v>1990</v>
      </c>
      <c r="G236" s="168" t="s">
        <v>196</v>
      </c>
      <c r="H236" s="169">
        <v>1</v>
      </c>
      <c r="I236" s="170"/>
      <c r="J236" s="171">
        <f t="shared" si="10"/>
        <v>0</v>
      </c>
      <c r="K236" s="167" t="s">
        <v>155</v>
      </c>
      <c r="L236" s="172"/>
      <c r="M236" s="173" t="s">
        <v>19</v>
      </c>
      <c r="N236" s="174" t="s">
        <v>40</v>
      </c>
      <c r="P236" s="136">
        <f t="shared" si="11"/>
        <v>0</v>
      </c>
      <c r="Q236" s="136">
        <v>5.0000000000000002E-5</v>
      </c>
      <c r="R236" s="136">
        <f t="shared" si="12"/>
        <v>5.0000000000000002E-5</v>
      </c>
      <c r="S236" s="136">
        <v>0</v>
      </c>
      <c r="T236" s="137">
        <f t="shared" si="13"/>
        <v>0</v>
      </c>
      <c r="AR236" s="138" t="s">
        <v>96</v>
      </c>
      <c r="AT236" s="138" t="s">
        <v>318</v>
      </c>
      <c r="AU236" s="138" t="s">
        <v>81</v>
      </c>
      <c r="AY236" s="17" t="s">
        <v>149</v>
      </c>
      <c r="BE236" s="139">
        <f t="shared" si="14"/>
        <v>0</v>
      </c>
      <c r="BF236" s="139">
        <f t="shared" si="15"/>
        <v>0</v>
      </c>
      <c r="BG236" s="139">
        <f t="shared" si="16"/>
        <v>0</v>
      </c>
      <c r="BH236" s="139">
        <f t="shared" si="17"/>
        <v>0</v>
      </c>
      <c r="BI236" s="139">
        <f t="shared" si="18"/>
        <v>0</v>
      </c>
      <c r="BJ236" s="17" t="s">
        <v>74</v>
      </c>
      <c r="BK236" s="139">
        <f t="shared" si="19"/>
        <v>0</v>
      </c>
      <c r="BL236" s="17" t="s">
        <v>84</v>
      </c>
      <c r="BM236" s="138" t="s">
        <v>1991</v>
      </c>
    </row>
    <row r="237" spans="2:65" s="13" customFormat="1" ht="10.199999999999999">
      <c r="B237" s="151"/>
      <c r="D237" s="145" t="s">
        <v>159</v>
      </c>
      <c r="E237" s="152" t="s">
        <v>19</v>
      </c>
      <c r="F237" s="153" t="s">
        <v>1992</v>
      </c>
      <c r="H237" s="154">
        <v>1</v>
      </c>
      <c r="I237" s="155"/>
      <c r="L237" s="151"/>
      <c r="M237" s="156"/>
      <c r="T237" s="157"/>
      <c r="AT237" s="152" t="s">
        <v>159</v>
      </c>
      <c r="AU237" s="152" t="s">
        <v>81</v>
      </c>
      <c r="AV237" s="13" t="s">
        <v>78</v>
      </c>
      <c r="AW237" s="13" t="s">
        <v>31</v>
      </c>
      <c r="AX237" s="13" t="s">
        <v>74</v>
      </c>
      <c r="AY237" s="152" t="s">
        <v>149</v>
      </c>
    </row>
    <row r="238" spans="2:65" s="1" customFormat="1" ht="16.5" customHeight="1">
      <c r="B238" s="32"/>
      <c r="C238" s="165" t="s">
        <v>99</v>
      </c>
      <c r="D238" s="165" t="s">
        <v>318</v>
      </c>
      <c r="E238" s="166" t="s">
        <v>1993</v>
      </c>
      <c r="F238" s="167" t="s">
        <v>1994</v>
      </c>
      <c r="G238" s="168" t="s">
        <v>547</v>
      </c>
      <c r="H238" s="169">
        <v>3</v>
      </c>
      <c r="I238" s="170"/>
      <c r="J238" s="171">
        <f t="shared" ref="J238:J256" si="20">ROUND(I238*H238,2)</f>
        <v>0</v>
      </c>
      <c r="K238" s="167" t="s">
        <v>155</v>
      </c>
      <c r="L238" s="172"/>
      <c r="M238" s="173" t="s">
        <v>19</v>
      </c>
      <c r="N238" s="174" t="s">
        <v>40</v>
      </c>
      <c r="P238" s="136">
        <f t="shared" ref="P238:P256" si="21">O238*H238</f>
        <v>0</v>
      </c>
      <c r="Q238" s="136">
        <v>0</v>
      </c>
      <c r="R238" s="136">
        <f t="shared" ref="R238:R256" si="22">Q238*H238</f>
        <v>0</v>
      </c>
      <c r="S238" s="136">
        <v>0</v>
      </c>
      <c r="T238" s="137">
        <f t="shared" ref="T238:T256" si="23">S238*H238</f>
        <v>0</v>
      </c>
      <c r="AR238" s="138" t="s">
        <v>96</v>
      </c>
      <c r="AT238" s="138" t="s">
        <v>318</v>
      </c>
      <c r="AU238" s="138" t="s">
        <v>81</v>
      </c>
      <c r="AY238" s="17" t="s">
        <v>149</v>
      </c>
      <c r="BE238" s="139">
        <f t="shared" ref="BE238:BE256" si="24">IF(N238="základní",J238,0)</f>
        <v>0</v>
      </c>
      <c r="BF238" s="139">
        <f t="shared" ref="BF238:BF256" si="25">IF(N238="snížená",J238,0)</f>
        <v>0</v>
      </c>
      <c r="BG238" s="139">
        <f t="shared" ref="BG238:BG256" si="26">IF(N238="zákl. přenesená",J238,0)</f>
        <v>0</v>
      </c>
      <c r="BH238" s="139">
        <f t="shared" ref="BH238:BH256" si="27">IF(N238="sníž. přenesená",J238,0)</f>
        <v>0</v>
      </c>
      <c r="BI238" s="139">
        <f t="shared" ref="BI238:BI256" si="28">IF(N238="nulová",J238,0)</f>
        <v>0</v>
      </c>
      <c r="BJ238" s="17" t="s">
        <v>74</v>
      </c>
      <c r="BK238" s="139">
        <f t="shared" ref="BK238:BK256" si="29">ROUND(I238*H238,2)</f>
        <v>0</v>
      </c>
      <c r="BL238" s="17" t="s">
        <v>84</v>
      </c>
      <c r="BM238" s="138" t="s">
        <v>1995</v>
      </c>
    </row>
    <row r="239" spans="2:65" s="1" customFormat="1" ht="24.15" customHeight="1">
      <c r="B239" s="32"/>
      <c r="C239" s="165" t="s">
        <v>295</v>
      </c>
      <c r="D239" s="165" t="s">
        <v>318</v>
      </c>
      <c r="E239" s="166" t="s">
        <v>1996</v>
      </c>
      <c r="F239" s="167" t="s">
        <v>1997</v>
      </c>
      <c r="G239" s="168" t="s">
        <v>196</v>
      </c>
      <c r="H239" s="169">
        <v>1</v>
      </c>
      <c r="I239" s="170"/>
      <c r="J239" s="171">
        <f t="shared" si="20"/>
        <v>0</v>
      </c>
      <c r="K239" s="167" t="s">
        <v>155</v>
      </c>
      <c r="L239" s="172"/>
      <c r="M239" s="173" t="s">
        <v>19</v>
      </c>
      <c r="N239" s="174" t="s">
        <v>40</v>
      </c>
      <c r="P239" s="136">
        <f t="shared" si="21"/>
        <v>0</v>
      </c>
      <c r="Q239" s="136">
        <v>8.0000000000000004E-4</v>
      </c>
      <c r="R239" s="136">
        <f t="shared" si="22"/>
        <v>8.0000000000000004E-4</v>
      </c>
      <c r="S239" s="136">
        <v>0</v>
      </c>
      <c r="T239" s="137">
        <f t="shared" si="23"/>
        <v>0</v>
      </c>
      <c r="AR239" s="138" t="s">
        <v>96</v>
      </c>
      <c r="AT239" s="138" t="s">
        <v>318</v>
      </c>
      <c r="AU239" s="138" t="s">
        <v>81</v>
      </c>
      <c r="AY239" s="17" t="s">
        <v>149</v>
      </c>
      <c r="BE239" s="139">
        <f t="shared" si="24"/>
        <v>0</v>
      </c>
      <c r="BF239" s="139">
        <f t="shared" si="25"/>
        <v>0</v>
      </c>
      <c r="BG239" s="139">
        <f t="shared" si="26"/>
        <v>0</v>
      </c>
      <c r="BH239" s="139">
        <f t="shared" si="27"/>
        <v>0</v>
      </c>
      <c r="BI239" s="139">
        <f t="shared" si="28"/>
        <v>0</v>
      </c>
      <c r="BJ239" s="17" t="s">
        <v>74</v>
      </c>
      <c r="BK239" s="139">
        <f t="shared" si="29"/>
        <v>0</v>
      </c>
      <c r="BL239" s="17" t="s">
        <v>84</v>
      </c>
      <c r="BM239" s="138" t="s">
        <v>1998</v>
      </c>
    </row>
    <row r="240" spans="2:65" s="1" customFormat="1" ht="21.75" customHeight="1">
      <c r="B240" s="32"/>
      <c r="C240" s="165" t="s">
        <v>737</v>
      </c>
      <c r="D240" s="165" t="s">
        <v>318</v>
      </c>
      <c r="E240" s="166" t="s">
        <v>1999</v>
      </c>
      <c r="F240" s="167" t="s">
        <v>2000</v>
      </c>
      <c r="G240" s="168" t="s">
        <v>202</v>
      </c>
      <c r="H240" s="169">
        <v>55</v>
      </c>
      <c r="I240" s="170"/>
      <c r="J240" s="171">
        <f t="shared" si="20"/>
        <v>0</v>
      </c>
      <c r="K240" s="167" t="s">
        <v>155</v>
      </c>
      <c r="L240" s="172"/>
      <c r="M240" s="173" t="s">
        <v>19</v>
      </c>
      <c r="N240" s="174" t="s">
        <v>40</v>
      </c>
      <c r="P240" s="136">
        <f t="shared" si="21"/>
        <v>0</v>
      </c>
      <c r="Q240" s="136">
        <v>4.0000000000000003E-5</v>
      </c>
      <c r="R240" s="136">
        <f t="shared" si="22"/>
        <v>2.2000000000000001E-3</v>
      </c>
      <c r="S240" s="136">
        <v>0</v>
      </c>
      <c r="T240" s="137">
        <f t="shared" si="23"/>
        <v>0</v>
      </c>
      <c r="AR240" s="138" t="s">
        <v>96</v>
      </c>
      <c r="AT240" s="138" t="s">
        <v>318</v>
      </c>
      <c r="AU240" s="138" t="s">
        <v>81</v>
      </c>
      <c r="AY240" s="17" t="s">
        <v>149</v>
      </c>
      <c r="BE240" s="139">
        <f t="shared" si="24"/>
        <v>0</v>
      </c>
      <c r="BF240" s="139">
        <f t="shared" si="25"/>
        <v>0</v>
      </c>
      <c r="BG240" s="139">
        <f t="shared" si="26"/>
        <v>0</v>
      </c>
      <c r="BH240" s="139">
        <f t="shared" si="27"/>
        <v>0</v>
      </c>
      <c r="BI240" s="139">
        <f t="shared" si="28"/>
        <v>0</v>
      </c>
      <c r="BJ240" s="17" t="s">
        <v>74</v>
      </c>
      <c r="BK240" s="139">
        <f t="shared" si="29"/>
        <v>0</v>
      </c>
      <c r="BL240" s="17" t="s">
        <v>84</v>
      </c>
      <c r="BM240" s="138" t="s">
        <v>2001</v>
      </c>
    </row>
    <row r="241" spans="2:65" s="1" customFormat="1" ht="16.5" customHeight="1">
      <c r="B241" s="32"/>
      <c r="C241" s="165" t="s">
        <v>490</v>
      </c>
      <c r="D241" s="165" t="s">
        <v>318</v>
      </c>
      <c r="E241" s="166" t="s">
        <v>2002</v>
      </c>
      <c r="F241" s="167" t="s">
        <v>2003</v>
      </c>
      <c r="G241" s="168" t="s">
        <v>202</v>
      </c>
      <c r="H241" s="169">
        <v>45</v>
      </c>
      <c r="I241" s="170"/>
      <c r="J241" s="171">
        <f t="shared" si="20"/>
        <v>0</v>
      </c>
      <c r="K241" s="167" t="s">
        <v>155</v>
      </c>
      <c r="L241" s="172"/>
      <c r="M241" s="173" t="s">
        <v>19</v>
      </c>
      <c r="N241" s="174" t="s">
        <v>40</v>
      </c>
      <c r="P241" s="136">
        <f t="shared" si="21"/>
        <v>0</v>
      </c>
      <c r="Q241" s="136">
        <v>1.1E-4</v>
      </c>
      <c r="R241" s="136">
        <f t="shared" si="22"/>
        <v>4.9500000000000004E-3</v>
      </c>
      <c r="S241" s="136">
        <v>0</v>
      </c>
      <c r="T241" s="137">
        <f t="shared" si="23"/>
        <v>0</v>
      </c>
      <c r="AR241" s="138" t="s">
        <v>96</v>
      </c>
      <c r="AT241" s="138" t="s">
        <v>318</v>
      </c>
      <c r="AU241" s="138" t="s">
        <v>81</v>
      </c>
      <c r="AY241" s="17" t="s">
        <v>149</v>
      </c>
      <c r="BE241" s="139">
        <f t="shared" si="24"/>
        <v>0</v>
      </c>
      <c r="BF241" s="139">
        <f t="shared" si="25"/>
        <v>0</v>
      </c>
      <c r="BG241" s="139">
        <f t="shared" si="26"/>
        <v>0</v>
      </c>
      <c r="BH241" s="139">
        <f t="shared" si="27"/>
        <v>0</v>
      </c>
      <c r="BI241" s="139">
        <f t="shared" si="28"/>
        <v>0</v>
      </c>
      <c r="BJ241" s="17" t="s">
        <v>74</v>
      </c>
      <c r="BK241" s="139">
        <f t="shared" si="29"/>
        <v>0</v>
      </c>
      <c r="BL241" s="17" t="s">
        <v>84</v>
      </c>
      <c r="BM241" s="138" t="s">
        <v>2004</v>
      </c>
    </row>
    <row r="242" spans="2:65" s="1" customFormat="1" ht="16.5" customHeight="1">
      <c r="B242" s="32"/>
      <c r="C242" s="165" t="s">
        <v>748</v>
      </c>
      <c r="D242" s="165" t="s">
        <v>318</v>
      </c>
      <c r="E242" s="166" t="s">
        <v>2005</v>
      </c>
      <c r="F242" s="167" t="s">
        <v>2006</v>
      </c>
      <c r="G242" s="168" t="s">
        <v>202</v>
      </c>
      <c r="H242" s="169">
        <v>20</v>
      </c>
      <c r="I242" s="170"/>
      <c r="J242" s="171">
        <f t="shared" si="20"/>
        <v>0</v>
      </c>
      <c r="K242" s="167" t="s">
        <v>155</v>
      </c>
      <c r="L242" s="172"/>
      <c r="M242" s="173" t="s">
        <v>19</v>
      </c>
      <c r="N242" s="174" t="s">
        <v>40</v>
      </c>
      <c r="P242" s="136">
        <f t="shared" si="21"/>
        <v>0</v>
      </c>
      <c r="Q242" s="136">
        <v>3.8999999999999999E-4</v>
      </c>
      <c r="R242" s="136">
        <f t="shared" si="22"/>
        <v>7.7999999999999996E-3</v>
      </c>
      <c r="S242" s="136">
        <v>0</v>
      </c>
      <c r="T242" s="137">
        <f t="shared" si="23"/>
        <v>0</v>
      </c>
      <c r="AR242" s="138" t="s">
        <v>96</v>
      </c>
      <c r="AT242" s="138" t="s">
        <v>318</v>
      </c>
      <c r="AU242" s="138" t="s">
        <v>81</v>
      </c>
      <c r="AY242" s="17" t="s">
        <v>149</v>
      </c>
      <c r="BE242" s="139">
        <f t="shared" si="24"/>
        <v>0</v>
      </c>
      <c r="BF242" s="139">
        <f t="shared" si="25"/>
        <v>0</v>
      </c>
      <c r="BG242" s="139">
        <f t="shared" si="26"/>
        <v>0</v>
      </c>
      <c r="BH242" s="139">
        <f t="shared" si="27"/>
        <v>0</v>
      </c>
      <c r="BI242" s="139">
        <f t="shared" si="28"/>
        <v>0</v>
      </c>
      <c r="BJ242" s="17" t="s">
        <v>74</v>
      </c>
      <c r="BK242" s="139">
        <f t="shared" si="29"/>
        <v>0</v>
      </c>
      <c r="BL242" s="17" t="s">
        <v>84</v>
      </c>
      <c r="BM242" s="138" t="s">
        <v>2007</v>
      </c>
    </row>
    <row r="243" spans="2:65" s="1" customFormat="1" ht="24.15" customHeight="1">
      <c r="B243" s="32"/>
      <c r="C243" s="165" t="s">
        <v>494</v>
      </c>
      <c r="D243" s="165" t="s">
        <v>318</v>
      </c>
      <c r="E243" s="166" t="s">
        <v>2008</v>
      </c>
      <c r="F243" s="167" t="s">
        <v>2009</v>
      </c>
      <c r="G243" s="168" t="s">
        <v>202</v>
      </c>
      <c r="H243" s="169">
        <v>92</v>
      </c>
      <c r="I243" s="170"/>
      <c r="J243" s="171">
        <f t="shared" si="20"/>
        <v>0</v>
      </c>
      <c r="K243" s="167" t="s">
        <v>155</v>
      </c>
      <c r="L243" s="172"/>
      <c r="M243" s="173" t="s">
        <v>19</v>
      </c>
      <c r="N243" s="174" t="s">
        <v>40</v>
      </c>
      <c r="P243" s="136">
        <f t="shared" si="21"/>
        <v>0</v>
      </c>
      <c r="Q243" s="136">
        <v>6.4000000000000005E-4</v>
      </c>
      <c r="R243" s="136">
        <f t="shared" si="22"/>
        <v>5.8880000000000002E-2</v>
      </c>
      <c r="S243" s="136">
        <v>0</v>
      </c>
      <c r="T243" s="137">
        <f t="shared" si="23"/>
        <v>0</v>
      </c>
      <c r="AR243" s="138" t="s">
        <v>96</v>
      </c>
      <c r="AT243" s="138" t="s">
        <v>318</v>
      </c>
      <c r="AU243" s="138" t="s">
        <v>81</v>
      </c>
      <c r="AY243" s="17" t="s">
        <v>149</v>
      </c>
      <c r="BE243" s="139">
        <f t="shared" si="24"/>
        <v>0</v>
      </c>
      <c r="BF243" s="139">
        <f t="shared" si="25"/>
        <v>0</v>
      </c>
      <c r="BG243" s="139">
        <f t="shared" si="26"/>
        <v>0</v>
      </c>
      <c r="BH243" s="139">
        <f t="shared" si="27"/>
        <v>0</v>
      </c>
      <c r="BI243" s="139">
        <f t="shared" si="28"/>
        <v>0</v>
      </c>
      <c r="BJ243" s="17" t="s">
        <v>74</v>
      </c>
      <c r="BK243" s="139">
        <f t="shared" si="29"/>
        <v>0</v>
      </c>
      <c r="BL243" s="17" t="s">
        <v>84</v>
      </c>
      <c r="BM243" s="138" t="s">
        <v>2010</v>
      </c>
    </row>
    <row r="244" spans="2:65" s="1" customFormat="1" ht="24.15" customHeight="1">
      <c r="B244" s="32"/>
      <c r="C244" s="165" t="s">
        <v>761</v>
      </c>
      <c r="D244" s="165" t="s">
        <v>318</v>
      </c>
      <c r="E244" s="166" t="s">
        <v>2011</v>
      </c>
      <c r="F244" s="167" t="s">
        <v>2012</v>
      </c>
      <c r="G244" s="168" t="s">
        <v>202</v>
      </c>
      <c r="H244" s="169">
        <v>10</v>
      </c>
      <c r="I244" s="170"/>
      <c r="J244" s="171">
        <f t="shared" si="20"/>
        <v>0</v>
      </c>
      <c r="K244" s="167" t="s">
        <v>155</v>
      </c>
      <c r="L244" s="172"/>
      <c r="M244" s="173" t="s">
        <v>19</v>
      </c>
      <c r="N244" s="174" t="s">
        <v>40</v>
      </c>
      <c r="P244" s="136">
        <f t="shared" si="21"/>
        <v>0</v>
      </c>
      <c r="Q244" s="136">
        <v>2.5000000000000001E-4</v>
      </c>
      <c r="R244" s="136">
        <f t="shared" si="22"/>
        <v>2.5000000000000001E-3</v>
      </c>
      <c r="S244" s="136">
        <v>0</v>
      </c>
      <c r="T244" s="137">
        <f t="shared" si="23"/>
        <v>0</v>
      </c>
      <c r="AR244" s="138" t="s">
        <v>96</v>
      </c>
      <c r="AT244" s="138" t="s">
        <v>318</v>
      </c>
      <c r="AU244" s="138" t="s">
        <v>81</v>
      </c>
      <c r="AY244" s="17" t="s">
        <v>149</v>
      </c>
      <c r="BE244" s="139">
        <f t="shared" si="24"/>
        <v>0</v>
      </c>
      <c r="BF244" s="139">
        <f t="shared" si="25"/>
        <v>0</v>
      </c>
      <c r="BG244" s="139">
        <f t="shared" si="26"/>
        <v>0</v>
      </c>
      <c r="BH244" s="139">
        <f t="shared" si="27"/>
        <v>0</v>
      </c>
      <c r="BI244" s="139">
        <f t="shared" si="28"/>
        <v>0</v>
      </c>
      <c r="BJ244" s="17" t="s">
        <v>74</v>
      </c>
      <c r="BK244" s="139">
        <f t="shared" si="29"/>
        <v>0</v>
      </c>
      <c r="BL244" s="17" t="s">
        <v>84</v>
      </c>
      <c r="BM244" s="138" t="s">
        <v>2013</v>
      </c>
    </row>
    <row r="245" spans="2:65" s="1" customFormat="1" ht="24.15" customHeight="1">
      <c r="B245" s="32"/>
      <c r="C245" s="165" t="s">
        <v>507</v>
      </c>
      <c r="D245" s="165" t="s">
        <v>318</v>
      </c>
      <c r="E245" s="166" t="s">
        <v>2014</v>
      </c>
      <c r="F245" s="167" t="s">
        <v>2015</v>
      </c>
      <c r="G245" s="168" t="s">
        <v>202</v>
      </c>
      <c r="H245" s="169">
        <v>230</v>
      </c>
      <c r="I245" s="170"/>
      <c r="J245" s="171">
        <f t="shared" si="20"/>
        <v>0</v>
      </c>
      <c r="K245" s="167" t="s">
        <v>155</v>
      </c>
      <c r="L245" s="172"/>
      <c r="M245" s="173" t="s">
        <v>19</v>
      </c>
      <c r="N245" s="174" t="s">
        <v>40</v>
      </c>
      <c r="P245" s="136">
        <f t="shared" si="21"/>
        <v>0</v>
      </c>
      <c r="Q245" s="136">
        <v>1.6000000000000001E-4</v>
      </c>
      <c r="R245" s="136">
        <f t="shared" si="22"/>
        <v>3.6800000000000006E-2</v>
      </c>
      <c r="S245" s="136">
        <v>0</v>
      </c>
      <c r="T245" s="137">
        <f t="shared" si="23"/>
        <v>0</v>
      </c>
      <c r="AR245" s="138" t="s">
        <v>96</v>
      </c>
      <c r="AT245" s="138" t="s">
        <v>318</v>
      </c>
      <c r="AU245" s="138" t="s">
        <v>81</v>
      </c>
      <c r="AY245" s="17" t="s">
        <v>149</v>
      </c>
      <c r="BE245" s="139">
        <f t="shared" si="24"/>
        <v>0</v>
      </c>
      <c r="BF245" s="139">
        <f t="shared" si="25"/>
        <v>0</v>
      </c>
      <c r="BG245" s="139">
        <f t="shared" si="26"/>
        <v>0</v>
      </c>
      <c r="BH245" s="139">
        <f t="shared" si="27"/>
        <v>0</v>
      </c>
      <c r="BI245" s="139">
        <f t="shared" si="28"/>
        <v>0</v>
      </c>
      <c r="BJ245" s="17" t="s">
        <v>74</v>
      </c>
      <c r="BK245" s="139">
        <f t="shared" si="29"/>
        <v>0</v>
      </c>
      <c r="BL245" s="17" t="s">
        <v>84</v>
      </c>
      <c r="BM245" s="138" t="s">
        <v>2016</v>
      </c>
    </row>
    <row r="246" spans="2:65" s="1" customFormat="1" ht="24.15" customHeight="1">
      <c r="B246" s="32"/>
      <c r="C246" s="165" t="s">
        <v>774</v>
      </c>
      <c r="D246" s="165" t="s">
        <v>318</v>
      </c>
      <c r="E246" s="166" t="s">
        <v>2017</v>
      </c>
      <c r="F246" s="167" t="s">
        <v>2018</v>
      </c>
      <c r="G246" s="168" t="s">
        <v>202</v>
      </c>
      <c r="H246" s="169">
        <v>550</v>
      </c>
      <c r="I246" s="170"/>
      <c r="J246" s="171">
        <f t="shared" si="20"/>
        <v>0</v>
      </c>
      <c r="K246" s="167" t="s">
        <v>155</v>
      </c>
      <c r="L246" s="172"/>
      <c r="M246" s="173" t="s">
        <v>19</v>
      </c>
      <c r="N246" s="174" t="s">
        <v>40</v>
      </c>
      <c r="P246" s="136">
        <f t="shared" si="21"/>
        <v>0</v>
      </c>
      <c r="Q246" s="136">
        <v>1.7000000000000001E-4</v>
      </c>
      <c r="R246" s="136">
        <f t="shared" si="22"/>
        <v>9.35E-2</v>
      </c>
      <c r="S246" s="136">
        <v>0</v>
      </c>
      <c r="T246" s="137">
        <f t="shared" si="23"/>
        <v>0</v>
      </c>
      <c r="AR246" s="138" t="s">
        <v>96</v>
      </c>
      <c r="AT246" s="138" t="s">
        <v>318</v>
      </c>
      <c r="AU246" s="138" t="s">
        <v>81</v>
      </c>
      <c r="AY246" s="17" t="s">
        <v>149</v>
      </c>
      <c r="BE246" s="139">
        <f t="shared" si="24"/>
        <v>0</v>
      </c>
      <c r="BF246" s="139">
        <f t="shared" si="25"/>
        <v>0</v>
      </c>
      <c r="BG246" s="139">
        <f t="shared" si="26"/>
        <v>0</v>
      </c>
      <c r="BH246" s="139">
        <f t="shared" si="27"/>
        <v>0</v>
      </c>
      <c r="BI246" s="139">
        <f t="shared" si="28"/>
        <v>0</v>
      </c>
      <c r="BJ246" s="17" t="s">
        <v>74</v>
      </c>
      <c r="BK246" s="139">
        <f t="shared" si="29"/>
        <v>0</v>
      </c>
      <c r="BL246" s="17" t="s">
        <v>84</v>
      </c>
      <c r="BM246" s="138" t="s">
        <v>2019</v>
      </c>
    </row>
    <row r="247" spans="2:65" s="1" customFormat="1" ht="24.15" customHeight="1">
      <c r="B247" s="32"/>
      <c r="C247" s="165" t="s">
        <v>513</v>
      </c>
      <c r="D247" s="165" t="s">
        <v>318</v>
      </c>
      <c r="E247" s="166" t="s">
        <v>2020</v>
      </c>
      <c r="F247" s="167" t="s">
        <v>2021</v>
      </c>
      <c r="G247" s="168" t="s">
        <v>202</v>
      </c>
      <c r="H247" s="169">
        <v>840</v>
      </c>
      <c r="I247" s="170"/>
      <c r="J247" s="171">
        <f t="shared" si="20"/>
        <v>0</v>
      </c>
      <c r="K247" s="167" t="s">
        <v>155</v>
      </c>
      <c r="L247" s="172"/>
      <c r="M247" s="173" t="s">
        <v>19</v>
      </c>
      <c r="N247" s="174" t="s">
        <v>40</v>
      </c>
      <c r="P247" s="136">
        <f t="shared" si="21"/>
        <v>0</v>
      </c>
      <c r="Q247" s="136">
        <v>1.2E-4</v>
      </c>
      <c r="R247" s="136">
        <f t="shared" si="22"/>
        <v>0.1008</v>
      </c>
      <c r="S247" s="136">
        <v>0</v>
      </c>
      <c r="T247" s="137">
        <f t="shared" si="23"/>
        <v>0</v>
      </c>
      <c r="AR247" s="138" t="s">
        <v>96</v>
      </c>
      <c r="AT247" s="138" t="s">
        <v>318</v>
      </c>
      <c r="AU247" s="138" t="s">
        <v>81</v>
      </c>
      <c r="AY247" s="17" t="s">
        <v>149</v>
      </c>
      <c r="BE247" s="139">
        <f t="shared" si="24"/>
        <v>0</v>
      </c>
      <c r="BF247" s="139">
        <f t="shared" si="25"/>
        <v>0</v>
      </c>
      <c r="BG247" s="139">
        <f t="shared" si="26"/>
        <v>0</v>
      </c>
      <c r="BH247" s="139">
        <f t="shared" si="27"/>
        <v>0</v>
      </c>
      <c r="BI247" s="139">
        <f t="shared" si="28"/>
        <v>0</v>
      </c>
      <c r="BJ247" s="17" t="s">
        <v>74</v>
      </c>
      <c r="BK247" s="139">
        <f t="shared" si="29"/>
        <v>0</v>
      </c>
      <c r="BL247" s="17" t="s">
        <v>84</v>
      </c>
      <c r="BM247" s="138" t="s">
        <v>2022</v>
      </c>
    </row>
    <row r="248" spans="2:65" s="1" customFormat="1" ht="24.15" customHeight="1">
      <c r="B248" s="32"/>
      <c r="C248" s="165" t="s">
        <v>785</v>
      </c>
      <c r="D248" s="165" t="s">
        <v>318</v>
      </c>
      <c r="E248" s="166" t="s">
        <v>2023</v>
      </c>
      <c r="F248" s="167" t="s">
        <v>2024</v>
      </c>
      <c r="G248" s="168" t="s">
        <v>202</v>
      </c>
      <c r="H248" s="169">
        <v>35</v>
      </c>
      <c r="I248" s="170"/>
      <c r="J248" s="171">
        <f t="shared" si="20"/>
        <v>0</v>
      </c>
      <c r="K248" s="167" t="s">
        <v>155</v>
      </c>
      <c r="L248" s="172"/>
      <c r="M248" s="173" t="s">
        <v>19</v>
      </c>
      <c r="N248" s="174" t="s">
        <v>40</v>
      </c>
      <c r="P248" s="136">
        <f t="shared" si="21"/>
        <v>0</v>
      </c>
      <c r="Q248" s="136">
        <v>2.3000000000000001E-4</v>
      </c>
      <c r="R248" s="136">
        <f t="shared" si="22"/>
        <v>8.0499999999999999E-3</v>
      </c>
      <c r="S248" s="136">
        <v>0</v>
      </c>
      <c r="T248" s="137">
        <f t="shared" si="23"/>
        <v>0</v>
      </c>
      <c r="AR248" s="138" t="s">
        <v>96</v>
      </c>
      <c r="AT248" s="138" t="s">
        <v>318</v>
      </c>
      <c r="AU248" s="138" t="s">
        <v>81</v>
      </c>
      <c r="AY248" s="17" t="s">
        <v>149</v>
      </c>
      <c r="BE248" s="139">
        <f t="shared" si="24"/>
        <v>0</v>
      </c>
      <c r="BF248" s="139">
        <f t="shared" si="25"/>
        <v>0</v>
      </c>
      <c r="BG248" s="139">
        <f t="shared" si="26"/>
        <v>0</v>
      </c>
      <c r="BH248" s="139">
        <f t="shared" si="27"/>
        <v>0</v>
      </c>
      <c r="BI248" s="139">
        <f t="shared" si="28"/>
        <v>0</v>
      </c>
      <c r="BJ248" s="17" t="s">
        <v>74</v>
      </c>
      <c r="BK248" s="139">
        <f t="shared" si="29"/>
        <v>0</v>
      </c>
      <c r="BL248" s="17" t="s">
        <v>84</v>
      </c>
      <c r="BM248" s="138" t="s">
        <v>2025</v>
      </c>
    </row>
    <row r="249" spans="2:65" s="1" customFormat="1" ht="37.799999999999997" customHeight="1">
      <c r="B249" s="32"/>
      <c r="C249" s="165" t="s">
        <v>520</v>
      </c>
      <c r="D249" s="165" t="s">
        <v>318</v>
      </c>
      <c r="E249" s="166" t="s">
        <v>2026</v>
      </c>
      <c r="F249" s="167" t="s">
        <v>2027</v>
      </c>
      <c r="G249" s="168" t="s">
        <v>202</v>
      </c>
      <c r="H249" s="169">
        <v>5</v>
      </c>
      <c r="I249" s="170"/>
      <c r="J249" s="171">
        <f t="shared" si="20"/>
        <v>0</v>
      </c>
      <c r="K249" s="167" t="s">
        <v>155</v>
      </c>
      <c r="L249" s="172"/>
      <c r="M249" s="173" t="s">
        <v>19</v>
      </c>
      <c r="N249" s="174" t="s">
        <v>40</v>
      </c>
      <c r="P249" s="136">
        <f t="shared" si="21"/>
        <v>0</v>
      </c>
      <c r="Q249" s="136">
        <v>2.9999999999999997E-4</v>
      </c>
      <c r="R249" s="136">
        <f t="shared" si="22"/>
        <v>1.4999999999999998E-3</v>
      </c>
      <c r="S249" s="136">
        <v>0</v>
      </c>
      <c r="T249" s="137">
        <f t="shared" si="23"/>
        <v>0</v>
      </c>
      <c r="AR249" s="138" t="s">
        <v>96</v>
      </c>
      <c r="AT249" s="138" t="s">
        <v>318</v>
      </c>
      <c r="AU249" s="138" t="s">
        <v>81</v>
      </c>
      <c r="AY249" s="17" t="s">
        <v>149</v>
      </c>
      <c r="BE249" s="139">
        <f t="shared" si="24"/>
        <v>0</v>
      </c>
      <c r="BF249" s="139">
        <f t="shared" si="25"/>
        <v>0</v>
      </c>
      <c r="BG249" s="139">
        <f t="shared" si="26"/>
        <v>0</v>
      </c>
      <c r="BH249" s="139">
        <f t="shared" si="27"/>
        <v>0</v>
      </c>
      <c r="BI249" s="139">
        <f t="shared" si="28"/>
        <v>0</v>
      </c>
      <c r="BJ249" s="17" t="s">
        <v>74</v>
      </c>
      <c r="BK249" s="139">
        <f t="shared" si="29"/>
        <v>0</v>
      </c>
      <c r="BL249" s="17" t="s">
        <v>84</v>
      </c>
      <c r="BM249" s="138" t="s">
        <v>2028</v>
      </c>
    </row>
    <row r="250" spans="2:65" s="1" customFormat="1" ht="24.15" customHeight="1">
      <c r="B250" s="32"/>
      <c r="C250" s="165" t="s">
        <v>794</v>
      </c>
      <c r="D250" s="165" t="s">
        <v>318</v>
      </c>
      <c r="E250" s="166" t="s">
        <v>2029</v>
      </c>
      <c r="F250" s="167" t="s">
        <v>2030</v>
      </c>
      <c r="G250" s="168" t="s">
        <v>202</v>
      </c>
      <c r="H250" s="169">
        <v>45</v>
      </c>
      <c r="I250" s="170"/>
      <c r="J250" s="171">
        <f t="shared" si="20"/>
        <v>0</v>
      </c>
      <c r="K250" s="167" t="s">
        <v>155</v>
      </c>
      <c r="L250" s="172"/>
      <c r="M250" s="173" t="s">
        <v>19</v>
      </c>
      <c r="N250" s="174" t="s">
        <v>40</v>
      </c>
      <c r="P250" s="136">
        <f t="shared" si="21"/>
        <v>0</v>
      </c>
      <c r="Q250" s="136">
        <v>3.0000000000000001E-5</v>
      </c>
      <c r="R250" s="136">
        <f t="shared" si="22"/>
        <v>1.3500000000000001E-3</v>
      </c>
      <c r="S250" s="136">
        <v>0</v>
      </c>
      <c r="T250" s="137">
        <f t="shared" si="23"/>
        <v>0</v>
      </c>
      <c r="AR250" s="138" t="s">
        <v>96</v>
      </c>
      <c r="AT250" s="138" t="s">
        <v>318</v>
      </c>
      <c r="AU250" s="138" t="s">
        <v>81</v>
      </c>
      <c r="AY250" s="17" t="s">
        <v>149</v>
      </c>
      <c r="BE250" s="139">
        <f t="shared" si="24"/>
        <v>0</v>
      </c>
      <c r="BF250" s="139">
        <f t="shared" si="25"/>
        <v>0</v>
      </c>
      <c r="BG250" s="139">
        <f t="shared" si="26"/>
        <v>0</v>
      </c>
      <c r="BH250" s="139">
        <f t="shared" si="27"/>
        <v>0</v>
      </c>
      <c r="BI250" s="139">
        <f t="shared" si="28"/>
        <v>0</v>
      </c>
      <c r="BJ250" s="17" t="s">
        <v>74</v>
      </c>
      <c r="BK250" s="139">
        <f t="shared" si="29"/>
        <v>0</v>
      </c>
      <c r="BL250" s="17" t="s">
        <v>84</v>
      </c>
      <c r="BM250" s="138" t="s">
        <v>2031</v>
      </c>
    </row>
    <row r="251" spans="2:65" s="1" customFormat="1" ht="37.799999999999997" customHeight="1">
      <c r="B251" s="32"/>
      <c r="C251" s="165" t="s">
        <v>524</v>
      </c>
      <c r="D251" s="165" t="s">
        <v>318</v>
      </c>
      <c r="E251" s="166" t="s">
        <v>2032</v>
      </c>
      <c r="F251" s="167" t="s">
        <v>2033</v>
      </c>
      <c r="G251" s="168" t="s">
        <v>202</v>
      </c>
      <c r="H251" s="169">
        <v>30</v>
      </c>
      <c r="I251" s="170"/>
      <c r="J251" s="171">
        <f t="shared" si="20"/>
        <v>0</v>
      </c>
      <c r="K251" s="167" t="s">
        <v>155</v>
      </c>
      <c r="L251" s="172"/>
      <c r="M251" s="173" t="s">
        <v>19</v>
      </c>
      <c r="N251" s="174" t="s">
        <v>40</v>
      </c>
      <c r="P251" s="136">
        <f t="shared" si="21"/>
        <v>0</v>
      </c>
      <c r="Q251" s="136">
        <v>8.0000000000000007E-5</v>
      </c>
      <c r="R251" s="136">
        <f t="shared" si="22"/>
        <v>2.4000000000000002E-3</v>
      </c>
      <c r="S251" s="136">
        <v>0</v>
      </c>
      <c r="T251" s="137">
        <f t="shared" si="23"/>
        <v>0</v>
      </c>
      <c r="AR251" s="138" t="s">
        <v>96</v>
      </c>
      <c r="AT251" s="138" t="s">
        <v>318</v>
      </c>
      <c r="AU251" s="138" t="s">
        <v>81</v>
      </c>
      <c r="AY251" s="17" t="s">
        <v>149</v>
      </c>
      <c r="BE251" s="139">
        <f t="shared" si="24"/>
        <v>0</v>
      </c>
      <c r="BF251" s="139">
        <f t="shared" si="25"/>
        <v>0</v>
      </c>
      <c r="BG251" s="139">
        <f t="shared" si="26"/>
        <v>0</v>
      </c>
      <c r="BH251" s="139">
        <f t="shared" si="27"/>
        <v>0</v>
      </c>
      <c r="BI251" s="139">
        <f t="shared" si="28"/>
        <v>0</v>
      </c>
      <c r="BJ251" s="17" t="s">
        <v>74</v>
      </c>
      <c r="BK251" s="139">
        <f t="shared" si="29"/>
        <v>0</v>
      </c>
      <c r="BL251" s="17" t="s">
        <v>84</v>
      </c>
      <c r="BM251" s="138" t="s">
        <v>2034</v>
      </c>
    </row>
    <row r="252" spans="2:65" s="1" customFormat="1" ht="24.15" customHeight="1">
      <c r="B252" s="32"/>
      <c r="C252" s="165" t="s">
        <v>805</v>
      </c>
      <c r="D252" s="165" t="s">
        <v>318</v>
      </c>
      <c r="E252" s="166" t="s">
        <v>2035</v>
      </c>
      <c r="F252" s="167" t="s">
        <v>2036</v>
      </c>
      <c r="G252" s="168" t="s">
        <v>202</v>
      </c>
      <c r="H252" s="169">
        <v>18</v>
      </c>
      <c r="I252" s="170"/>
      <c r="J252" s="171">
        <f t="shared" si="20"/>
        <v>0</v>
      </c>
      <c r="K252" s="167" t="s">
        <v>155</v>
      </c>
      <c r="L252" s="172"/>
      <c r="M252" s="173" t="s">
        <v>19</v>
      </c>
      <c r="N252" s="174" t="s">
        <v>40</v>
      </c>
      <c r="P252" s="136">
        <f t="shared" si="21"/>
        <v>0</v>
      </c>
      <c r="Q252" s="136">
        <v>8.0000000000000007E-5</v>
      </c>
      <c r="R252" s="136">
        <f t="shared" si="22"/>
        <v>1.4400000000000001E-3</v>
      </c>
      <c r="S252" s="136">
        <v>0</v>
      </c>
      <c r="T252" s="137">
        <f t="shared" si="23"/>
        <v>0</v>
      </c>
      <c r="AR252" s="138" t="s">
        <v>96</v>
      </c>
      <c r="AT252" s="138" t="s">
        <v>318</v>
      </c>
      <c r="AU252" s="138" t="s">
        <v>81</v>
      </c>
      <c r="AY252" s="17" t="s">
        <v>149</v>
      </c>
      <c r="BE252" s="139">
        <f t="shared" si="24"/>
        <v>0</v>
      </c>
      <c r="BF252" s="139">
        <f t="shared" si="25"/>
        <v>0</v>
      </c>
      <c r="BG252" s="139">
        <f t="shared" si="26"/>
        <v>0</v>
      </c>
      <c r="BH252" s="139">
        <f t="shared" si="27"/>
        <v>0</v>
      </c>
      <c r="BI252" s="139">
        <f t="shared" si="28"/>
        <v>0</v>
      </c>
      <c r="BJ252" s="17" t="s">
        <v>74</v>
      </c>
      <c r="BK252" s="139">
        <f t="shared" si="29"/>
        <v>0</v>
      </c>
      <c r="BL252" s="17" t="s">
        <v>84</v>
      </c>
      <c r="BM252" s="138" t="s">
        <v>2037</v>
      </c>
    </row>
    <row r="253" spans="2:65" s="1" customFormat="1" ht="24.15" customHeight="1">
      <c r="B253" s="32"/>
      <c r="C253" s="165" t="s">
        <v>532</v>
      </c>
      <c r="D253" s="165" t="s">
        <v>318</v>
      </c>
      <c r="E253" s="166" t="s">
        <v>2038</v>
      </c>
      <c r="F253" s="167" t="s">
        <v>2039</v>
      </c>
      <c r="G253" s="168" t="s">
        <v>202</v>
      </c>
      <c r="H253" s="169">
        <v>55</v>
      </c>
      <c r="I253" s="170"/>
      <c r="J253" s="171">
        <f t="shared" si="20"/>
        <v>0</v>
      </c>
      <c r="K253" s="167" t="s">
        <v>155</v>
      </c>
      <c r="L253" s="172"/>
      <c r="M253" s="173" t="s">
        <v>19</v>
      </c>
      <c r="N253" s="174" t="s">
        <v>40</v>
      </c>
      <c r="P253" s="136">
        <f t="shared" si="21"/>
        <v>0</v>
      </c>
      <c r="Q253" s="136">
        <v>6.0000000000000002E-5</v>
      </c>
      <c r="R253" s="136">
        <f t="shared" si="22"/>
        <v>3.3E-3</v>
      </c>
      <c r="S253" s="136">
        <v>0</v>
      </c>
      <c r="T253" s="137">
        <f t="shared" si="23"/>
        <v>0</v>
      </c>
      <c r="AR253" s="138" t="s">
        <v>96</v>
      </c>
      <c r="AT253" s="138" t="s">
        <v>318</v>
      </c>
      <c r="AU253" s="138" t="s">
        <v>81</v>
      </c>
      <c r="AY253" s="17" t="s">
        <v>149</v>
      </c>
      <c r="BE253" s="139">
        <f t="shared" si="24"/>
        <v>0</v>
      </c>
      <c r="BF253" s="139">
        <f t="shared" si="25"/>
        <v>0</v>
      </c>
      <c r="BG253" s="139">
        <f t="shared" si="26"/>
        <v>0</v>
      </c>
      <c r="BH253" s="139">
        <f t="shared" si="27"/>
        <v>0</v>
      </c>
      <c r="BI253" s="139">
        <f t="shared" si="28"/>
        <v>0</v>
      </c>
      <c r="BJ253" s="17" t="s">
        <v>74</v>
      </c>
      <c r="BK253" s="139">
        <f t="shared" si="29"/>
        <v>0</v>
      </c>
      <c r="BL253" s="17" t="s">
        <v>84</v>
      </c>
      <c r="BM253" s="138" t="s">
        <v>2040</v>
      </c>
    </row>
    <row r="254" spans="2:65" s="1" customFormat="1" ht="16.5" customHeight="1">
      <c r="B254" s="32"/>
      <c r="C254" s="165" t="s">
        <v>813</v>
      </c>
      <c r="D254" s="165" t="s">
        <v>318</v>
      </c>
      <c r="E254" s="166" t="s">
        <v>2041</v>
      </c>
      <c r="F254" s="167" t="s">
        <v>2042</v>
      </c>
      <c r="G254" s="168" t="s">
        <v>547</v>
      </c>
      <c r="H254" s="169">
        <v>1</v>
      </c>
      <c r="I254" s="170"/>
      <c r="J254" s="171">
        <f t="shared" si="20"/>
        <v>0</v>
      </c>
      <c r="K254" s="167" t="s">
        <v>155</v>
      </c>
      <c r="L254" s="172"/>
      <c r="M254" s="173" t="s">
        <v>19</v>
      </c>
      <c r="N254" s="174" t="s">
        <v>40</v>
      </c>
      <c r="P254" s="136">
        <f t="shared" si="21"/>
        <v>0</v>
      </c>
      <c r="Q254" s="136">
        <v>0</v>
      </c>
      <c r="R254" s="136">
        <f t="shared" si="22"/>
        <v>0</v>
      </c>
      <c r="S254" s="136">
        <v>0</v>
      </c>
      <c r="T254" s="137">
        <f t="shared" si="23"/>
        <v>0</v>
      </c>
      <c r="AR254" s="138" t="s">
        <v>96</v>
      </c>
      <c r="AT254" s="138" t="s">
        <v>318</v>
      </c>
      <c r="AU254" s="138" t="s">
        <v>81</v>
      </c>
      <c r="AY254" s="17" t="s">
        <v>149</v>
      </c>
      <c r="BE254" s="139">
        <f t="shared" si="24"/>
        <v>0</v>
      </c>
      <c r="BF254" s="139">
        <f t="shared" si="25"/>
        <v>0</v>
      </c>
      <c r="BG254" s="139">
        <f t="shared" si="26"/>
        <v>0</v>
      </c>
      <c r="BH254" s="139">
        <f t="shared" si="27"/>
        <v>0</v>
      </c>
      <c r="BI254" s="139">
        <f t="shared" si="28"/>
        <v>0</v>
      </c>
      <c r="BJ254" s="17" t="s">
        <v>74</v>
      </c>
      <c r="BK254" s="139">
        <f t="shared" si="29"/>
        <v>0</v>
      </c>
      <c r="BL254" s="17" t="s">
        <v>84</v>
      </c>
      <c r="BM254" s="138" t="s">
        <v>2043</v>
      </c>
    </row>
    <row r="255" spans="2:65" s="1" customFormat="1" ht="16.5" customHeight="1">
      <c r="B255" s="32"/>
      <c r="C255" s="165" t="s">
        <v>538</v>
      </c>
      <c r="D255" s="165" t="s">
        <v>318</v>
      </c>
      <c r="E255" s="166" t="s">
        <v>2044</v>
      </c>
      <c r="F255" s="167" t="s">
        <v>2045</v>
      </c>
      <c r="G255" s="168" t="s">
        <v>547</v>
      </c>
      <c r="H255" s="169">
        <v>25</v>
      </c>
      <c r="I255" s="170"/>
      <c r="J255" s="171">
        <f t="shared" si="20"/>
        <v>0</v>
      </c>
      <c r="K255" s="167" t="s">
        <v>155</v>
      </c>
      <c r="L255" s="172"/>
      <c r="M255" s="173" t="s">
        <v>19</v>
      </c>
      <c r="N255" s="174" t="s">
        <v>40</v>
      </c>
      <c r="P255" s="136">
        <f t="shared" si="21"/>
        <v>0</v>
      </c>
      <c r="Q255" s="136">
        <v>0</v>
      </c>
      <c r="R255" s="136">
        <f t="shared" si="22"/>
        <v>0</v>
      </c>
      <c r="S255" s="136">
        <v>0</v>
      </c>
      <c r="T255" s="137">
        <f t="shared" si="23"/>
        <v>0</v>
      </c>
      <c r="AR255" s="138" t="s">
        <v>96</v>
      </c>
      <c r="AT255" s="138" t="s">
        <v>318</v>
      </c>
      <c r="AU255" s="138" t="s">
        <v>81</v>
      </c>
      <c r="AY255" s="17" t="s">
        <v>149</v>
      </c>
      <c r="BE255" s="139">
        <f t="shared" si="24"/>
        <v>0</v>
      </c>
      <c r="BF255" s="139">
        <f t="shared" si="25"/>
        <v>0</v>
      </c>
      <c r="BG255" s="139">
        <f t="shared" si="26"/>
        <v>0</v>
      </c>
      <c r="BH255" s="139">
        <f t="shared" si="27"/>
        <v>0</v>
      </c>
      <c r="BI255" s="139">
        <f t="shared" si="28"/>
        <v>0</v>
      </c>
      <c r="BJ255" s="17" t="s">
        <v>74</v>
      </c>
      <c r="BK255" s="139">
        <f t="shared" si="29"/>
        <v>0</v>
      </c>
      <c r="BL255" s="17" t="s">
        <v>84</v>
      </c>
      <c r="BM255" s="138" t="s">
        <v>2046</v>
      </c>
    </row>
    <row r="256" spans="2:65" s="1" customFormat="1" ht="16.5" customHeight="1">
      <c r="B256" s="32"/>
      <c r="C256" s="165" t="s">
        <v>823</v>
      </c>
      <c r="D256" s="165" t="s">
        <v>318</v>
      </c>
      <c r="E256" s="166" t="s">
        <v>2047</v>
      </c>
      <c r="F256" s="167" t="s">
        <v>2048</v>
      </c>
      <c r="G256" s="168" t="s">
        <v>547</v>
      </c>
      <c r="H256" s="169">
        <v>20</v>
      </c>
      <c r="I256" s="170"/>
      <c r="J256" s="171">
        <f t="shared" si="20"/>
        <v>0</v>
      </c>
      <c r="K256" s="167" t="s">
        <v>155</v>
      </c>
      <c r="L256" s="172"/>
      <c r="M256" s="173" t="s">
        <v>19</v>
      </c>
      <c r="N256" s="174" t="s">
        <v>40</v>
      </c>
      <c r="P256" s="136">
        <f t="shared" si="21"/>
        <v>0</v>
      </c>
      <c r="Q256" s="136">
        <v>0</v>
      </c>
      <c r="R256" s="136">
        <f t="shared" si="22"/>
        <v>0</v>
      </c>
      <c r="S256" s="136">
        <v>0</v>
      </c>
      <c r="T256" s="137">
        <f t="shared" si="23"/>
        <v>0</v>
      </c>
      <c r="AR256" s="138" t="s">
        <v>96</v>
      </c>
      <c r="AT256" s="138" t="s">
        <v>318</v>
      </c>
      <c r="AU256" s="138" t="s">
        <v>81</v>
      </c>
      <c r="AY256" s="17" t="s">
        <v>149</v>
      </c>
      <c r="BE256" s="139">
        <f t="shared" si="24"/>
        <v>0</v>
      </c>
      <c r="BF256" s="139">
        <f t="shared" si="25"/>
        <v>0</v>
      </c>
      <c r="BG256" s="139">
        <f t="shared" si="26"/>
        <v>0</v>
      </c>
      <c r="BH256" s="139">
        <f t="shared" si="27"/>
        <v>0</v>
      </c>
      <c r="BI256" s="139">
        <f t="shared" si="28"/>
        <v>0</v>
      </c>
      <c r="BJ256" s="17" t="s">
        <v>74</v>
      </c>
      <c r="BK256" s="139">
        <f t="shared" si="29"/>
        <v>0</v>
      </c>
      <c r="BL256" s="17" t="s">
        <v>84</v>
      </c>
      <c r="BM256" s="138" t="s">
        <v>2049</v>
      </c>
    </row>
    <row r="257" spans="2:65" s="11" customFormat="1" ht="20.85" customHeight="1">
      <c r="B257" s="115"/>
      <c r="D257" s="116" t="s">
        <v>68</v>
      </c>
      <c r="E257" s="125" t="s">
        <v>2050</v>
      </c>
      <c r="F257" s="125" t="s">
        <v>2051</v>
      </c>
      <c r="I257" s="118"/>
      <c r="J257" s="126">
        <f>BK257</f>
        <v>0</v>
      </c>
      <c r="L257" s="115"/>
      <c r="M257" s="120"/>
      <c r="P257" s="121">
        <f>SUM(P258:P264)</f>
        <v>0</v>
      </c>
      <c r="R257" s="121">
        <f>SUM(R258:R264)</f>
        <v>0</v>
      </c>
      <c r="T257" s="122">
        <f>SUM(T258:T264)</f>
        <v>0</v>
      </c>
      <c r="AR257" s="116" t="s">
        <v>74</v>
      </c>
      <c r="AT257" s="123" t="s">
        <v>68</v>
      </c>
      <c r="AU257" s="123" t="s">
        <v>78</v>
      </c>
      <c r="AY257" s="116" t="s">
        <v>149</v>
      </c>
      <c r="BK257" s="124">
        <f>SUM(BK258:BK264)</f>
        <v>0</v>
      </c>
    </row>
    <row r="258" spans="2:65" s="1" customFormat="1" ht="21.75" customHeight="1">
      <c r="B258" s="32"/>
      <c r="C258" s="165" t="s">
        <v>548</v>
      </c>
      <c r="D258" s="165" t="s">
        <v>318</v>
      </c>
      <c r="E258" s="166" t="s">
        <v>2052</v>
      </c>
      <c r="F258" s="167" t="s">
        <v>2053</v>
      </c>
      <c r="G258" s="168" t="s">
        <v>547</v>
      </c>
      <c r="H258" s="169">
        <v>42</v>
      </c>
      <c r="I258" s="170"/>
      <c r="J258" s="171">
        <f t="shared" ref="J258:J264" si="30">ROUND(I258*H258,2)</f>
        <v>0</v>
      </c>
      <c r="K258" s="167" t="s">
        <v>155</v>
      </c>
      <c r="L258" s="172"/>
      <c r="M258" s="173" t="s">
        <v>19</v>
      </c>
      <c r="N258" s="174" t="s">
        <v>40</v>
      </c>
      <c r="P258" s="136">
        <f t="shared" ref="P258:P264" si="31">O258*H258</f>
        <v>0</v>
      </c>
      <c r="Q258" s="136">
        <v>0</v>
      </c>
      <c r="R258" s="136">
        <f t="shared" ref="R258:R264" si="32">Q258*H258</f>
        <v>0</v>
      </c>
      <c r="S258" s="136">
        <v>0</v>
      </c>
      <c r="T258" s="137">
        <f t="shared" ref="T258:T264" si="33">S258*H258</f>
        <v>0</v>
      </c>
      <c r="AR258" s="138" t="s">
        <v>96</v>
      </c>
      <c r="AT258" s="138" t="s">
        <v>318</v>
      </c>
      <c r="AU258" s="138" t="s">
        <v>81</v>
      </c>
      <c r="AY258" s="17" t="s">
        <v>149</v>
      </c>
      <c r="BE258" s="139">
        <f t="shared" ref="BE258:BE264" si="34">IF(N258="základní",J258,0)</f>
        <v>0</v>
      </c>
      <c r="BF258" s="139">
        <f t="shared" ref="BF258:BF264" si="35">IF(N258="snížená",J258,0)</f>
        <v>0</v>
      </c>
      <c r="BG258" s="139">
        <f t="shared" ref="BG258:BG264" si="36">IF(N258="zákl. přenesená",J258,0)</f>
        <v>0</v>
      </c>
      <c r="BH258" s="139">
        <f t="shared" ref="BH258:BH264" si="37">IF(N258="sníž. přenesená",J258,0)</f>
        <v>0</v>
      </c>
      <c r="BI258" s="139">
        <f t="shared" ref="BI258:BI264" si="38">IF(N258="nulová",J258,0)</f>
        <v>0</v>
      </c>
      <c r="BJ258" s="17" t="s">
        <v>74</v>
      </c>
      <c r="BK258" s="139">
        <f t="shared" ref="BK258:BK264" si="39">ROUND(I258*H258,2)</f>
        <v>0</v>
      </c>
      <c r="BL258" s="17" t="s">
        <v>84</v>
      </c>
      <c r="BM258" s="138" t="s">
        <v>2054</v>
      </c>
    </row>
    <row r="259" spans="2:65" s="1" customFormat="1" ht="21.75" customHeight="1">
      <c r="B259" s="32"/>
      <c r="C259" s="165" t="s">
        <v>835</v>
      </c>
      <c r="D259" s="165" t="s">
        <v>318</v>
      </c>
      <c r="E259" s="166" t="s">
        <v>2055</v>
      </c>
      <c r="F259" s="167" t="s">
        <v>2056</v>
      </c>
      <c r="G259" s="168" t="s">
        <v>547</v>
      </c>
      <c r="H259" s="169">
        <v>6</v>
      </c>
      <c r="I259" s="170"/>
      <c r="J259" s="171">
        <f t="shared" si="30"/>
        <v>0</v>
      </c>
      <c r="K259" s="167" t="s">
        <v>155</v>
      </c>
      <c r="L259" s="172"/>
      <c r="M259" s="173" t="s">
        <v>19</v>
      </c>
      <c r="N259" s="174" t="s">
        <v>40</v>
      </c>
      <c r="P259" s="136">
        <f t="shared" si="31"/>
        <v>0</v>
      </c>
      <c r="Q259" s="136">
        <v>0</v>
      </c>
      <c r="R259" s="136">
        <f t="shared" si="32"/>
        <v>0</v>
      </c>
      <c r="S259" s="136">
        <v>0</v>
      </c>
      <c r="T259" s="137">
        <f t="shared" si="33"/>
        <v>0</v>
      </c>
      <c r="AR259" s="138" t="s">
        <v>96</v>
      </c>
      <c r="AT259" s="138" t="s">
        <v>318</v>
      </c>
      <c r="AU259" s="138" t="s">
        <v>81</v>
      </c>
      <c r="AY259" s="17" t="s">
        <v>149</v>
      </c>
      <c r="BE259" s="139">
        <f t="shared" si="34"/>
        <v>0</v>
      </c>
      <c r="BF259" s="139">
        <f t="shared" si="35"/>
        <v>0</v>
      </c>
      <c r="BG259" s="139">
        <f t="shared" si="36"/>
        <v>0</v>
      </c>
      <c r="BH259" s="139">
        <f t="shared" si="37"/>
        <v>0</v>
      </c>
      <c r="BI259" s="139">
        <f t="shared" si="38"/>
        <v>0</v>
      </c>
      <c r="BJ259" s="17" t="s">
        <v>74</v>
      </c>
      <c r="BK259" s="139">
        <f t="shared" si="39"/>
        <v>0</v>
      </c>
      <c r="BL259" s="17" t="s">
        <v>84</v>
      </c>
      <c r="BM259" s="138" t="s">
        <v>2057</v>
      </c>
    </row>
    <row r="260" spans="2:65" s="1" customFormat="1" ht="21.75" customHeight="1">
      <c r="B260" s="32"/>
      <c r="C260" s="165" t="s">
        <v>551</v>
      </c>
      <c r="D260" s="165" t="s">
        <v>318</v>
      </c>
      <c r="E260" s="166" t="s">
        <v>2058</v>
      </c>
      <c r="F260" s="167" t="s">
        <v>2059</v>
      </c>
      <c r="G260" s="168" t="s">
        <v>547</v>
      </c>
      <c r="H260" s="169">
        <v>10</v>
      </c>
      <c r="I260" s="170"/>
      <c r="J260" s="171">
        <f t="shared" si="30"/>
        <v>0</v>
      </c>
      <c r="K260" s="167" t="s">
        <v>155</v>
      </c>
      <c r="L260" s="172"/>
      <c r="M260" s="173" t="s">
        <v>19</v>
      </c>
      <c r="N260" s="174" t="s">
        <v>40</v>
      </c>
      <c r="P260" s="136">
        <f t="shared" si="31"/>
        <v>0</v>
      </c>
      <c r="Q260" s="136">
        <v>0</v>
      </c>
      <c r="R260" s="136">
        <f t="shared" si="32"/>
        <v>0</v>
      </c>
      <c r="S260" s="136">
        <v>0</v>
      </c>
      <c r="T260" s="137">
        <f t="shared" si="33"/>
        <v>0</v>
      </c>
      <c r="AR260" s="138" t="s">
        <v>96</v>
      </c>
      <c r="AT260" s="138" t="s">
        <v>318</v>
      </c>
      <c r="AU260" s="138" t="s">
        <v>81</v>
      </c>
      <c r="AY260" s="17" t="s">
        <v>149</v>
      </c>
      <c r="BE260" s="139">
        <f t="shared" si="34"/>
        <v>0</v>
      </c>
      <c r="BF260" s="139">
        <f t="shared" si="35"/>
        <v>0</v>
      </c>
      <c r="BG260" s="139">
        <f t="shared" si="36"/>
        <v>0</v>
      </c>
      <c r="BH260" s="139">
        <f t="shared" si="37"/>
        <v>0</v>
      </c>
      <c r="BI260" s="139">
        <f t="shared" si="38"/>
        <v>0</v>
      </c>
      <c r="BJ260" s="17" t="s">
        <v>74</v>
      </c>
      <c r="BK260" s="139">
        <f t="shared" si="39"/>
        <v>0</v>
      </c>
      <c r="BL260" s="17" t="s">
        <v>84</v>
      </c>
      <c r="BM260" s="138" t="s">
        <v>2060</v>
      </c>
    </row>
    <row r="261" spans="2:65" s="1" customFormat="1" ht="24.15" customHeight="1">
      <c r="B261" s="32"/>
      <c r="C261" s="165" t="s">
        <v>845</v>
      </c>
      <c r="D261" s="165" t="s">
        <v>318</v>
      </c>
      <c r="E261" s="166" t="s">
        <v>2061</v>
      </c>
      <c r="F261" s="167" t="s">
        <v>2062</v>
      </c>
      <c r="G261" s="168" t="s">
        <v>547</v>
      </c>
      <c r="H261" s="169">
        <v>5</v>
      </c>
      <c r="I261" s="170"/>
      <c r="J261" s="171">
        <f t="shared" si="30"/>
        <v>0</v>
      </c>
      <c r="K261" s="167" t="s">
        <v>155</v>
      </c>
      <c r="L261" s="172"/>
      <c r="M261" s="173" t="s">
        <v>19</v>
      </c>
      <c r="N261" s="174" t="s">
        <v>40</v>
      </c>
      <c r="P261" s="136">
        <f t="shared" si="31"/>
        <v>0</v>
      </c>
      <c r="Q261" s="136">
        <v>0</v>
      </c>
      <c r="R261" s="136">
        <f t="shared" si="32"/>
        <v>0</v>
      </c>
      <c r="S261" s="136">
        <v>0</v>
      </c>
      <c r="T261" s="137">
        <f t="shared" si="33"/>
        <v>0</v>
      </c>
      <c r="AR261" s="138" t="s">
        <v>96</v>
      </c>
      <c r="AT261" s="138" t="s">
        <v>318</v>
      </c>
      <c r="AU261" s="138" t="s">
        <v>81</v>
      </c>
      <c r="AY261" s="17" t="s">
        <v>149</v>
      </c>
      <c r="BE261" s="139">
        <f t="shared" si="34"/>
        <v>0</v>
      </c>
      <c r="BF261" s="139">
        <f t="shared" si="35"/>
        <v>0</v>
      </c>
      <c r="BG261" s="139">
        <f t="shared" si="36"/>
        <v>0</v>
      </c>
      <c r="BH261" s="139">
        <f t="shared" si="37"/>
        <v>0</v>
      </c>
      <c r="BI261" s="139">
        <f t="shared" si="38"/>
        <v>0</v>
      </c>
      <c r="BJ261" s="17" t="s">
        <v>74</v>
      </c>
      <c r="BK261" s="139">
        <f t="shared" si="39"/>
        <v>0</v>
      </c>
      <c r="BL261" s="17" t="s">
        <v>84</v>
      </c>
      <c r="BM261" s="138" t="s">
        <v>2063</v>
      </c>
    </row>
    <row r="262" spans="2:65" s="1" customFormat="1" ht="16.5" customHeight="1">
      <c r="B262" s="32"/>
      <c r="C262" s="165" t="s">
        <v>558</v>
      </c>
      <c r="D262" s="165" t="s">
        <v>318</v>
      </c>
      <c r="E262" s="166" t="s">
        <v>2064</v>
      </c>
      <c r="F262" s="167" t="s">
        <v>2065</v>
      </c>
      <c r="G262" s="168" t="s">
        <v>547</v>
      </c>
      <c r="H262" s="169">
        <v>4</v>
      </c>
      <c r="I262" s="170"/>
      <c r="J262" s="171">
        <f t="shared" si="30"/>
        <v>0</v>
      </c>
      <c r="K262" s="167" t="s">
        <v>155</v>
      </c>
      <c r="L262" s="172"/>
      <c r="M262" s="173" t="s">
        <v>19</v>
      </c>
      <c r="N262" s="174" t="s">
        <v>40</v>
      </c>
      <c r="P262" s="136">
        <f t="shared" si="31"/>
        <v>0</v>
      </c>
      <c r="Q262" s="136">
        <v>0</v>
      </c>
      <c r="R262" s="136">
        <f t="shared" si="32"/>
        <v>0</v>
      </c>
      <c r="S262" s="136">
        <v>0</v>
      </c>
      <c r="T262" s="137">
        <f t="shared" si="33"/>
        <v>0</v>
      </c>
      <c r="AR262" s="138" t="s">
        <v>96</v>
      </c>
      <c r="AT262" s="138" t="s">
        <v>318</v>
      </c>
      <c r="AU262" s="138" t="s">
        <v>81</v>
      </c>
      <c r="AY262" s="17" t="s">
        <v>149</v>
      </c>
      <c r="BE262" s="139">
        <f t="shared" si="34"/>
        <v>0</v>
      </c>
      <c r="BF262" s="139">
        <f t="shared" si="35"/>
        <v>0</v>
      </c>
      <c r="BG262" s="139">
        <f t="shared" si="36"/>
        <v>0</v>
      </c>
      <c r="BH262" s="139">
        <f t="shared" si="37"/>
        <v>0</v>
      </c>
      <c r="BI262" s="139">
        <f t="shared" si="38"/>
        <v>0</v>
      </c>
      <c r="BJ262" s="17" t="s">
        <v>74</v>
      </c>
      <c r="BK262" s="139">
        <f t="shared" si="39"/>
        <v>0</v>
      </c>
      <c r="BL262" s="17" t="s">
        <v>84</v>
      </c>
      <c r="BM262" s="138" t="s">
        <v>2066</v>
      </c>
    </row>
    <row r="263" spans="2:65" s="1" customFormat="1" ht="24.15" customHeight="1">
      <c r="B263" s="32"/>
      <c r="C263" s="165" t="s">
        <v>856</v>
      </c>
      <c r="D263" s="165" t="s">
        <v>318</v>
      </c>
      <c r="E263" s="166" t="s">
        <v>2067</v>
      </c>
      <c r="F263" s="167" t="s">
        <v>2068</v>
      </c>
      <c r="G263" s="168" t="s">
        <v>547</v>
      </c>
      <c r="H263" s="169">
        <v>2</v>
      </c>
      <c r="I263" s="170"/>
      <c r="J263" s="171">
        <f t="shared" si="30"/>
        <v>0</v>
      </c>
      <c r="K263" s="167" t="s">
        <v>155</v>
      </c>
      <c r="L263" s="172"/>
      <c r="M263" s="173" t="s">
        <v>19</v>
      </c>
      <c r="N263" s="174" t="s">
        <v>40</v>
      </c>
      <c r="P263" s="136">
        <f t="shared" si="31"/>
        <v>0</v>
      </c>
      <c r="Q263" s="136">
        <v>0</v>
      </c>
      <c r="R263" s="136">
        <f t="shared" si="32"/>
        <v>0</v>
      </c>
      <c r="S263" s="136">
        <v>0</v>
      </c>
      <c r="T263" s="137">
        <f t="shared" si="33"/>
        <v>0</v>
      </c>
      <c r="AR263" s="138" t="s">
        <v>96</v>
      </c>
      <c r="AT263" s="138" t="s">
        <v>318</v>
      </c>
      <c r="AU263" s="138" t="s">
        <v>81</v>
      </c>
      <c r="AY263" s="17" t="s">
        <v>149</v>
      </c>
      <c r="BE263" s="139">
        <f t="shared" si="34"/>
        <v>0</v>
      </c>
      <c r="BF263" s="139">
        <f t="shared" si="35"/>
        <v>0</v>
      </c>
      <c r="BG263" s="139">
        <f t="shared" si="36"/>
        <v>0</v>
      </c>
      <c r="BH263" s="139">
        <f t="shared" si="37"/>
        <v>0</v>
      </c>
      <c r="BI263" s="139">
        <f t="shared" si="38"/>
        <v>0</v>
      </c>
      <c r="BJ263" s="17" t="s">
        <v>74</v>
      </c>
      <c r="BK263" s="139">
        <f t="shared" si="39"/>
        <v>0</v>
      </c>
      <c r="BL263" s="17" t="s">
        <v>84</v>
      </c>
      <c r="BM263" s="138" t="s">
        <v>2069</v>
      </c>
    </row>
    <row r="264" spans="2:65" s="1" customFormat="1" ht="16.5" customHeight="1">
      <c r="B264" s="32"/>
      <c r="C264" s="165" t="s">
        <v>563</v>
      </c>
      <c r="D264" s="165" t="s">
        <v>318</v>
      </c>
      <c r="E264" s="166" t="s">
        <v>2070</v>
      </c>
      <c r="F264" s="167" t="s">
        <v>2071</v>
      </c>
      <c r="G264" s="168" t="s">
        <v>547</v>
      </c>
      <c r="H264" s="169">
        <v>66</v>
      </c>
      <c r="I264" s="170"/>
      <c r="J264" s="171">
        <f t="shared" si="30"/>
        <v>0</v>
      </c>
      <c r="K264" s="167" t="s">
        <v>155</v>
      </c>
      <c r="L264" s="172"/>
      <c r="M264" s="173" t="s">
        <v>19</v>
      </c>
      <c r="N264" s="174" t="s">
        <v>40</v>
      </c>
      <c r="P264" s="136">
        <f t="shared" si="31"/>
        <v>0</v>
      </c>
      <c r="Q264" s="136">
        <v>0</v>
      </c>
      <c r="R264" s="136">
        <f t="shared" si="32"/>
        <v>0</v>
      </c>
      <c r="S264" s="136">
        <v>0</v>
      </c>
      <c r="T264" s="137">
        <f t="shared" si="33"/>
        <v>0</v>
      </c>
      <c r="AR264" s="138" t="s">
        <v>96</v>
      </c>
      <c r="AT264" s="138" t="s">
        <v>318</v>
      </c>
      <c r="AU264" s="138" t="s">
        <v>81</v>
      </c>
      <c r="AY264" s="17" t="s">
        <v>149</v>
      </c>
      <c r="BE264" s="139">
        <f t="shared" si="34"/>
        <v>0</v>
      </c>
      <c r="BF264" s="139">
        <f t="shared" si="35"/>
        <v>0</v>
      </c>
      <c r="BG264" s="139">
        <f t="shared" si="36"/>
        <v>0</v>
      </c>
      <c r="BH264" s="139">
        <f t="shared" si="37"/>
        <v>0</v>
      </c>
      <c r="BI264" s="139">
        <f t="shared" si="38"/>
        <v>0</v>
      </c>
      <c r="BJ264" s="17" t="s">
        <v>74</v>
      </c>
      <c r="BK264" s="139">
        <f t="shared" si="39"/>
        <v>0</v>
      </c>
      <c r="BL264" s="17" t="s">
        <v>84</v>
      </c>
      <c r="BM264" s="138" t="s">
        <v>2072</v>
      </c>
    </row>
    <row r="265" spans="2:65" s="11" customFormat="1" ht="22.8" customHeight="1">
      <c r="B265" s="115"/>
      <c r="D265" s="116" t="s">
        <v>68</v>
      </c>
      <c r="E265" s="125" t="s">
        <v>2073</v>
      </c>
      <c r="F265" s="125" t="s">
        <v>2074</v>
      </c>
      <c r="I265" s="118"/>
      <c r="J265" s="126">
        <f>BK265</f>
        <v>0</v>
      </c>
      <c r="L265" s="115"/>
      <c r="M265" s="120"/>
      <c r="P265" s="121">
        <f>SUM(P266:P279)</f>
        <v>0</v>
      </c>
      <c r="R265" s="121">
        <f>SUM(R266:R279)</f>
        <v>0</v>
      </c>
      <c r="T265" s="122">
        <f>SUM(T266:T279)</f>
        <v>0</v>
      </c>
      <c r="AR265" s="116" t="s">
        <v>74</v>
      </c>
      <c r="AT265" s="123" t="s">
        <v>68</v>
      </c>
      <c r="AU265" s="123" t="s">
        <v>74</v>
      </c>
      <c r="AY265" s="116" t="s">
        <v>149</v>
      </c>
      <c r="BK265" s="124">
        <f>SUM(BK266:BK279)</f>
        <v>0</v>
      </c>
    </row>
    <row r="266" spans="2:65" s="1" customFormat="1" ht="16.5" customHeight="1">
      <c r="B266" s="32"/>
      <c r="C266" s="127" t="s">
        <v>866</v>
      </c>
      <c r="D266" s="127" t="s">
        <v>151</v>
      </c>
      <c r="E266" s="128" t="s">
        <v>2075</v>
      </c>
      <c r="F266" s="129" t="s">
        <v>2076</v>
      </c>
      <c r="G266" s="130" t="s">
        <v>2077</v>
      </c>
      <c r="H266" s="131">
        <v>3.6</v>
      </c>
      <c r="I266" s="132"/>
      <c r="J266" s="133">
        <f>ROUND(I266*H266,2)</f>
        <v>0</v>
      </c>
      <c r="K266" s="129" t="s">
        <v>155</v>
      </c>
      <c r="L266" s="32"/>
      <c r="M266" s="134" t="s">
        <v>19</v>
      </c>
      <c r="N266" s="135" t="s">
        <v>40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84</v>
      </c>
      <c r="AT266" s="138" t="s">
        <v>151</v>
      </c>
      <c r="AU266" s="138" t="s">
        <v>78</v>
      </c>
      <c r="AY266" s="17" t="s">
        <v>149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74</v>
      </c>
      <c r="BK266" s="139">
        <f>ROUND(I266*H266,2)</f>
        <v>0</v>
      </c>
      <c r="BL266" s="17" t="s">
        <v>84</v>
      </c>
      <c r="BM266" s="138" t="s">
        <v>926</v>
      </c>
    </row>
    <row r="267" spans="2:65" s="1" customFormat="1" ht="10.199999999999999">
      <c r="B267" s="32"/>
      <c r="D267" s="140" t="s">
        <v>157</v>
      </c>
      <c r="F267" s="141" t="s">
        <v>2078</v>
      </c>
      <c r="I267" s="142"/>
      <c r="L267" s="32"/>
      <c r="M267" s="143"/>
      <c r="T267" s="53"/>
      <c r="AT267" s="17" t="s">
        <v>157</v>
      </c>
      <c r="AU267" s="17" t="s">
        <v>78</v>
      </c>
    </row>
    <row r="268" spans="2:65" s="1" customFormat="1" ht="16.5" customHeight="1">
      <c r="B268" s="32"/>
      <c r="C268" s="127" t="s">
        <v>566</v>
      </c>
      <c r="D268" s="127" t="s">
        <v>151</v>
      </c>
      <c r="E268" s="128" t="s">
        <v>2079</v>
      </c>
      <c r="F268" s="129" t="s">
        <v>2080</v>
      </c>
      <c r="G268" s="130" t="s">
        <v>2077</v>
      </c>
      <c r="H268" s="131">
        <v>1</v>
      </c>
      <c r="I268" s="132"/>
      <c r="J268" s="133">
        <f>ROUND(I268*H268,2)</f>
        <v>0</v>
      </c>
      <c r="K268" s="129" t="s">
        <v>155</v>
      </c>
      <c r="L268" s="32"/>
      <c r="M268" s="134" t="s">
        <v>19</v>
      </c>
      <c r="N268" s="135" t="s">
        <v>40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84</v>
      </c>
      <c r="AT268" s="138" t="s">
        <v>151</v>
      </c>
      <c r="AU268" s="138" t="s">
        <v>78</v>
      </c>
      <c r="AY268" s="17" t="s">
        <v>149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74</v>
      </c>
      <c r="BK268" s="139">
        <f>ROUND(I268*H268,2)</f>
        <v>0</v>
      </c>
      <c r="BL268" s="17" t="s">
        <v>84</v>
      </c>
      <c r="BM268" s="138" t="s">
        <v>2081</v>
      </c>
    </row>
    <row r="269" spans="2:65" s="1" customFormat="1" ht="10.199999999999999">
      <c r="B269" s="32"/>
      <c r="D269" s="140" t="s">
        <v>157</v>
      </c>
      <c r="F269" s="141" t="s">
        <v>2082</v>
      </c>
      <c r="I269" s="142"/>
      <c r="L269" s="32"/>
      <c r="M269" s="143"/>
      <c r="T269" s="53"/>
      <c r="AT269" s="17" t="s">
        <v>157</v>
      </c>
      <c r="AU269" s="17" t="s">
        <v>78</v>
      </c>
    </row>
    <row r="270" spans="2:65" s="1" customFormat="1" ht="16.5" customHeight="1">
      <c r="B270" s="32"/>
      <c r="C270" s="127" t="s">
        <v>877</v>
      </c>
      <c r="D270" s="127" t="s">
        <v>151</v>
      </c>
      <c r="E270" s="128" t="s">
        <v>2083</v>
      </c>
      <c r="F270" s="129" t="s">
        <v>2084</v>
      </c>
      <c r="G270" s="130" t="s">
        <v>2077</v>
      </c>
      <c r="H270" s="131">
        <v>1</v>
      </c>
      <c r="I270" s="132"/>
      <c r="J270" s="133">
        <f>ROUND(I270*H270,2)</f>
        <v>0</v>
      </c>
      <c r="K270" s="129" t="s">
        <v>155</v>
      </c>
      <c r="L270" s="32"/>
      <c r="M270" s="134" t="s">
        <v>19</v>
      </c>
      <c r="N270" s="135" t="s">
        <v>40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84</v>
      </c>
      <c r="AT270" s="138" t="s">
        <v>151</v>
      </c>
      <c r="AU270" s="138" t="s">
        <v>78</v>
      </c>
      <c r="AY270" s="17" t="s">
        <v>149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74</v>
      </c>
      <c r="BK270" s="139">
        <f>ROUND(I270*H270,2)</f>
        <v>0</v>
      </c>
      <c r="BL270" s="17" t="s">
        <v>84</v>
      </c>
      <c r="BM270" s="138" t="s">
        <v>2085</v>
      </c>
    </row>
    <row r="271" spans="2:65" s="1" customFormat="1" ht="10.199999999999999">
      <c r="B271" s="32"/>
      <c r="D271" s="140" t="s">
        <v>157</v>
      </c>
      <c r="F271" s="141" t="s">
        <v>2086</v>
      </c>
      <c r="I271" s="142"/>
      <c r="L271" s="32"/>
      <c r="M271" s="143"/>
      <c r="T271" s="53"/>
      <c r="AT271" s="17" t="s">
        <v>157</v>
      </c>
      <c r="AU271" s="17" t="s">
        <v>78</v>
      </c>
    </row>
    <row r="272" spans="2:65" s="1" customFormat="1" ht="16.5" customHeight="1">
      <c r="B272" s="32"/>
      <c r="C272" s="127" t="s">
        <v>572</v>
      </c>
      <c r="D272" s="127" t="s">
        <v>151</v>
      </c>
      <c r="E272" s="128" t="s">
        <v>2087</v>
      </c>
      <c r="F272" s="129" t="s">
        <v>2088</v>
      </c>
      <c r="G272" s="130" t="s">
        <v>2077</v>
      </c>
      <c r="H272" s="131">
        <v>6</v>
      </c>
      <c r="I272" s="132"/>
      <c r="J272" s="133">
        <f>ROUND(I272*H272,2)</f>
        <v>0</v>
      </c>
      <c r="K272" s="129" t="s">
        <v>155</v>
      </c>
      <c r="L272" s="32"/>
      <c r="M272" s="134" t="s">
        <v>19</v>
      </c>
      <c r="N272" s="135" t="s">
        <v>40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84</v>
      </c>
      <c r="AT272" s="138" t="s">
        <v>151</v>
      </c>
      <c r="AU272" s="138" t="s">
        <v>78</v>
      </c>
      <c r="AY272" s="17" t="s">
        <v>149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74</v>
      </c>
      <c r="BK272" s="139">
        <f>ROUND(I272*H272,2)</f>
        <v>0</v>
      </c>
      <c r="BL272" s="17" t="s">
        <v>84</v>
      </c>
      <c r="BM272" s="138" t="s">
        <v>931</v>
      </c>
    </row>
    <row r="273" spans="2:65" s="1" customFormat="1" ht="10.199999999999999">
      <c r="B273" s="32"/>
      <c r="D273" s="140" t="s">
        <v>157</v>
      </c>
      <c r="F273" s="141" t="s">
        <v>2089</v>
      </c>
      <c r="I273" s="142"/>
      <c r="L273" s="32"/>
      <c r="M273" s="143"/>
      <c r="T273" s="53"/>
      <c r="AT273" s="17" t="s">
        <v>157</v>
      </c>
      <c r="AU273" s="17" t="s">
        <v>78</v>
      </c>
    </row>
    <row r="274" spans="2:65" s="1" customFormat="1" ht="16.5" customHeight="1">
      <c r="B274" s="32"/>
      <c r="C274" s="127" t="s">
        <v>898</v>
      </c>
      <c r="D274" s="127" t="s">
        <v>151</v>
      </c>
      <c r="E274" s="128" t="s">
        <v>2090</v>
      </c>
      <c r="F274" s="129" t="s">
        <v>2091</v>
      </c>
      <c r="G274" s="130" t="s">
        <v>2077</v>
      </c>
      <c r="H274" s="131">
        <v>1</v>
      </c>
      <c r="I274" s="132"/>
      <c r="J274" s="133">
        <f>ROUND(I274*H274,2)</f>
        <v>0</v>
      </c>
      <c r="K274" s="129" t="s">
        <v>155</v>
      </c>
      <c r="L274" s="32"/>
      <c r="M274" s="134" t="s">
        <v>19</v>
      </c>
      <c r="N274" s="135" t="s">
        <v>40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84</v>
      </c>
      <c r="AT274" s="138" t="s">
        <v>151</v>
      </c>
      <c r="AU274" s="138" t="s">
        <v>78</v>
      </c>
      <c r="AY274" s="17" t="s">
        <v>149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7" t="s">
        <v>74</v>
      </c>
      <c r="BK274" s="139">
        <f>ROUND(I274*H274,2)</f>
        <v>0</v>
      </c>
      <c r="BL274" s="17" t="s">
        <v>84</v>
      </c>
      <c r="BM274" s="138" t="s">
        <v>936</v>
      </c>
    </row>
    <row r="275" spans="2:65" s="1" customFormat="1" ht="10.199999999999999">
      <c r="B275" s="32"/>
      <c r="D275" s="140" t="s">
        <v>157</v>
      </c>
      <c r="F275" s="141" t="s">
        <v>2092</v>
      </c>
      <c r="I275" s="142"/>
      <c r="L275" s="32"/>
      <c r="M275" s="143"/>
      <c r="T275" s="53"/>
      <c r="AT275" s="17" t="s">
        <v>157</v>
      </c>
      <c r="AU275" s="17" t="s">
        <v>78</v>
      </c>
    </row>
    <row r="276" spans="2:65" s="1" customFormat="1" ht="16.5" customHeight="1">
      <c r="B276" s="32"/>
      <c r="C276" s="127" t="s">
        <v>578</v>
      </c>
      <c r="D276" s="127" t="s">
        <v>151</v>
      </c>
      <c r="E276" s="128" t="s">
        <v>2093</v>
      </c>
      <c r="F276" s="129" t="s">
        <v>2094</v>
      </c>
      <c r="G276" s="130" t="s">
        <v>2077</v>
      </c>
      <c r="H276" s="131">
        <v>1</v>
      </c>
      <c r="I276" s="132"/>
      <c r="J276" s="133">
        <f>ROUND(I276*H276,2)</f>
        <v>0</v>
      </c>
      <c r="K276" s="129" t="s">
        <v>155</v>
      </c>
      <c r="L276" s="32"/>
      <c r="M276" s="134" t="s">
        <v>19</v>
      </c>
      <c r="N276" s="135" t="s">
        <v>40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84</v>
      </c>
      <c r="AT276" s="138" t="s">
        <v>151</v>
      </c>
      <c r="AU276" s="138" t="s">
        <v>78</v>
      </c>
      <c r="AY276" s="17" t="s">
        <v>149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74</v>
      </c>
      <c r="BK276" s="139">
        <f>ROUND(I276*H276,2)</f>
        <v>0</v>
      </c>
      <c r="BL276" s="17" t="s">
        <v>84</v>
      </c>
      <c r="BM276" s="138" t="s">
        <v>943</v>
      </c>
    </row>
    <row r="277" spans="2:65" s="1" customFormat="1" ht="10.199999999999999">
      <c r="B277" s="32"/>
      <c r="D277" s="140" t="s">
        <v>157</v>
      </c>
      <c r="F277" s="141" t="s">
        <v>2095</v>
      </c>
      <c r="I277" s="142"/>
      <c r="L277" s="32"/>
      <c r="M277" s="143"/>
      <c r="T277" s="53"/>
      <c r="AT277" s="17" t="s">
        <v>157</v>
      </c>
      <c r="AU277" s="17" t="s">
        <v>78</v>
      </c>
    </row>
    <row r="278" spans="2:65" s="1" customFormat="1" ht="16.5" customHeight="1">
      <c r="B278" s="32"/>
      <c r="C278" s="127" t="s">
        <v>910</v>
      </c>
      <c r="D278" s="127" t="s">
        <v>151</v>
      </c>
      <c r="E278" s="128" t="s">
        <v>2096</v>
      </c>
      <c r="F278" s="129" t="s">
        <v>2097</v>
      </c>
      <c r="G278" s="130" t="s">
        <v>1440</v>
      </c>
      <c r="H278" s="131">
        <v>20</v>
      </c>
      <c r="I278" s="132"/>
      <c r="J278" s="133">
        <f>ROUND(I278*H278,2)</f>
        <v>0</v>
      </c>
      <c r="K278" s="129" t="s">
        <v>155</v>
      </c>
      <c r="L278" s="32"/>
      <c r="M278" s="134" t="s">
        <v>19</v>
      </c>
      <c r="N278" s="135" t="s">
        <v>40</v>
      </c>
      <c r="P278" s="136">
        <f>O278*H278</f>
        <v>0</v>
      </c>
      <c r="Q278" s="136">
        <v>0</v>
      </c>
      <c r="R278" s="136">
        <f>Q278*H278</f>
        <v>0</v>
      </c>
      <c r="S278" s="136">
        <v>0</v>
      </c>
      <c r="T278" s="137">
        <f>S278*H278</f>
        <v>0</v>
      </c>
      <c r="AR278" s="138" t="s">
        <v>84</v>
      </c>
      <c r="AT278" s="138" t="s">
        <v>151</v>
      </c>
      <c r="AU278" s="138" t="s">
        <v>78</v>
      </c>
      <c r="AY278" s="17" t="s">
        <v>149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74</v>
      </c>
      <c r="BK278" s="139">
        <f>ROUND(I278*H278,2)</f>
        <v>0</v>
      </c>
      <c r="BL278" s="17" t="s">
        <v>84</v>
      </c>
      <c r="BM278" s="138" t="s">
        <v>949</v>
      </c>
    </row>
    <row r="279" spans="2:65" s="1" customFormat="1" ht="10.199999999999999">
      <c r="B279" s="32"/>
      <c r="D279" s="140" t="s">
        <v>157</v>
      </c>
      <c r="F279" s="141" t="s">
        <v>2098</v>
      </c>
      <c r="I279" s="142"/>
      <c r="L279" s="32"/>
      <c r="M279" s="178"/>
      <c r="N279" s="179"/>
      <c r="O279" s="179"/>
      <c r="P279" s="179"/>
      <c r="Q279" s="179"/>
      <c r="R279" s="179"/>
      <c r="S279" s="179"/>
      <c r="T279" s="180"/>
      <c r="AT279" s="17" t="s">
        <v>157</v>
      </c>
      <c r="AU279" s="17" t="s">
        <v>78</v>
      </c>
    </row>
    <row r="280" spans="2:65" s="1" customFormat="1" ht="6.9" customHeight="1">
      <c r="B280" s="41"/>
      <c r="C280" s="42"/>
      <c r="D280" s="42"/>
      <c r="E280" s="42"/>
      <c r="F280" s="42"/>
      <c r="G280" s="42"/>
      <c r="H280" s="42"/>
      <c r="I280" s="42"/>
      <c r="J280" s="42"/>
      <c r="K280" s="42"/>
      <c r="L280" s="32"/>
    </row>
  </sheetData>
  <sheetProtection algorithmName="SHA-512" hashValue="/5Fibc3z1uIAaC40vFws7w5bzovnKA3RIzG6DneksvbBhpL/+ky3CM0F1ErdZALWDeSKeXnCMZySza+yH7zELA==" saltValue="F64XP+xzSmfz2oB7qVZRfF1iQ50+H3tRHYlkAUi3VlQDBN3Mv0umey8k5/4mCXEHkVdfrGoOA83zSpnTFrWvEg==" spinCount="100000" sheet="1" objects="1" scenarios="1" formatColumns="0" formatRows="0" autoFilter="0"/>
  <autoFilter ref="C84:K279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300-000000000000}"/>
    <hyperlink ref="F91" r:id="rId2" xr:uid="{00000000-0004-0000-0300-000001000000}"/>
    <hyperlink ref="F93" r:id="rId3" xr:uid="{00000000-0004-0000-0300-000002000000}"/>
    <hyperlink ref="F95" r:id="rId4" xr:uid="{00000000-0004-0000-0300-000003000000}"/>
    <hyperlink ref="F124" r:id="rId5" xr:uid="{00000000-0004-0000-0300-000004000000}"/>
    <hyperlink ref="F126" r:id="rId6" xr:uid="{00000000-0004-0000-0300-000005000000}"/>
    <hyperlink ref="F128" r:id="rId7" xr:uid="{00000000-0004-0000-0300-000006000000}"/>
    <hyperlink ref="F130" r:id="rId8" xr:uid="{00000000-0004-0000-0300-000007000000}"/>
    <hyperlink ref="F132" r:id="rId9" xr:uid="{00000000-0004-0000-0300-000008000000}"/>
    <hyperlink ref="F134" r:id="rId10" xr:uid="{00000000-0004-0000-0300-000009000000}"/>
    <hyperlink ref="F136" r:id="rId11" xr:uid="{00000000-0004-0000-0300-00000A000000}"/>
    <hyperlink ref="F138" r:id="rId12" xr:uid="{00000000-0004-0000-0300-00000B000000}"/>
    <hyperlink ref="F140" r:id="rId13" xr:uid="{00000000-0004-0000-0300-00000C000000}"/>
    <hyperlink ref="F142" r:id="rId14" xr:uid="{00000000-0004-0000-0300-00000D000000}"/>
    <hyperlink ref="F144" r:id="rId15" xr:uid="{00000000-0004-0000-0300-00000E000000}"/>
    <hyperlink ref="F146" r:id="rId16" xr:uid="{00000000-0004-0000-0300-00000F000000}"/>
    <hyperlink ref="F149" r:id="rId17" xr:uid="{00000000-0004-0000-0300-000010000000}"/>
    <hyperlink ref="F151" r:id="rId18" xr:uid="{00000000-0004-0000-0300-000011000000}"/>
    <hyperlink ref="F153" r:id="rId19" xr:uid="{00000000-0004-0000-0300-000012000000}"/>
    <hyperlink ref="F155" r:id="rId20" xr:uid="{00000000-0004-0000-0300-000013000000}"/>
    <hyperlink ref="F157" r:id="rId21" xr:uid="{00000000-0004-0000-0300-000014000000}"/>
    <hyperlink ref="F159" r:id="rId22" xr:uid="{00000000-0004-0000-0300-000015000000}"/>
    <hyperlink ref="F161" r:id="rId23" xr:uid="{00000000-0004-0000-0300-000016000000}"/>
    <hyperlink ref="F163" r:id="rId24" xr:uid="{00000000-0004-0000-0300-000017000000}"/>
    <hyperlink ref="F165" r:id="rId25" xr:uid="{00000000-0004-0000-0300-000018000000}"/>
    <hyperlink ref="F167" r:id="rId26" xr:uid="{00000000-0004-0000-0300-000019000000}"/>
    <hyperlink ref="F169" r:id="rId27" xr:uid="{00000000-0004-0000-0300-00001A000000}"/>
    <hyperlink ref="F171" r:id="rId28" xr:uid="{00000000-0004-0000-0300-00001B000000}"/>
    <hyperlink ref="F173" r:id="rId29" xr:uid="{00000000-0004-0000-0300-00001C000000}"/>
    <hyperlink ref="F175" r:id="rId30" xr:uid="{00000000-0004-0000-0300-00001D000000}"/>
    <hyperlink ref="F177" r:id="rId31" xr:uid="{00000000-0004-0000-0300-00001E000000}"/>
    <hyperlink ref="F179" r:id="rId32" xr:uid="{00000000-0004-0000-0300-00001F000000}"/>
    <hyperlink ref="F181" r:id="rId33" xr:uid="{00000000-0004-0000-0300-000020000000}"/>
    <hyperlink ref="F183" r:id="rId34" xr:uid="{00000000-0004-0000-0300-000021000000}"/>
    <hyperlink ref="F185" r:id="rId35" xr:uid="{00000000-0004-0000-0300-000022000000}"/>
    <hyperlink ref="F187" r:id="rId36" xr:uid="{00000000-0004-0000-0300-000023000000}"/>
    <hyperlink ref="F189" r:id="rId37" xr:uid="{00000000-0004-0000-0300-000024000000}"/>
    <hyperlink ref="F191" r:id="rId38" xr:uid="{00000000-0004-0000-0300-000025000000}"/>
    <hyperlink ref="F193" r:id="rId39" xr:uid="{00000000-0004-0000-0300-000026000000}"/>
    <hyperlink ref="F195" r:id="rId40" xr:uid="{00000000-0004-0000-0300-000027000000}"/>
    <hyperlink ref="F197" r:id="rId41" xr:uid="{00000000-0004-0000-0300-000028000000}"/>
    <hyperlink ref="F199" r:id="rId42" xr:uid="{00000000-0004-0000-0300-000029000000}"/>
    <hyperlink ref="F201" r:id="rId43" xr:uid="{00000000-0004-0000-0300-00002A000000}"/>
    <hyperlink ref="F207" r:id="rId44" xr:uid="{00000000-0004-0000-0300-00002B000000}"/>
    <hyperlink ref="F210" r:id="rId45" xr:uid="{00000000-0004-0000-0300-00002C000000}"/>
    <hyperlink ref="F214" r:id="rId46" xr:uid="{00000000-0004-0000-0300-00002D000000}"/>
    <hyperlink ref="F217" r:id="rId47" xr:uid="{00000000-0004-0000-0300-00002E000000}"/>
    <hyperlink ref="F267" r:id="rId48" xr:uid="{00000000-0004-0000-0300-00002F000000}"/>
    <hyperlink ref="F269" r:id="rId49" xr:uid="{00000000-0004-0000-0300-000030000000}"/>
    <hyperlink ref="F271" r:id="rId50" xr:uid="{00000000-0004-0000-0300-000031000000}"/>
    <hyperlink ref="F273" r:id="rId51" xr:uid="{00000000-0004-0000-0300-000032000000}"/>
    <hyperlink ref="F275" r:id="rId52" xr:uid="{00000000-0004-0000-0300-000033000000}"/>
    <hyperlink ref="F277" r:id="rId53" xr:uid="{00000000-0004-0000-0300-000034000000}"/>
    <hyperlink ref="F279" r:id="rId54" xr:uid="{00000000-0004-0000-0300-00003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9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86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2099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ROUND((SUM(BE87:BE197)),  2)</f>
        <v>0</v>
      </c>
      <c r="I33" s="89">
        <v>0.21</v>
      </c>
      <c r="J33" s="88">
        <f>ROUND(((SUM(BE87:BE197))*I33),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ROUND((SUM(BF87:BF197)),  2)</f>
        <v>0</v>
      </c>
      <c r="I34" s="89">
        <v>0.12</v>
      </c>
      <c r="J34" s="88">
        <f>ROUND(((SUM(BF87:BF197))*I34),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ROUND((SUM(BG87:BG197)),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ROUND((SUM(BH87:BH197)),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ROUND((SUM(BI87:BI197)),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4 - vytápění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J87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118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95" customHeight="1">
      <c r="B61" s="103"/>
      <c r="D61" s="104" t="s">
        <v>2100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95" customHeight="1">
      <c r="B62" s="103"/>
      <c r="D62" s="104" t="s">
        <v>2101</v>
      </c>
      <c r="E62" s="105"/>
      <c r="F62" s="105"/>
      <c r="G62" s="105"/>
      <c r="H62" s="105"/>
      <c r="I62" s="105"/>
      <c r="J62" s="106">
        <f>J94</f>
        <v>0</v>
      </c>
      <c r="L62" s="103"/>
    </row>
    <row r="63" spans="2:47" s="9" customFormat="1" ht="19.95" customHeight="1">
      <c r="B63" s="103"/>
      <c r="D63" s="104" t="s">
        <v>2102</v>
      </c>
      <c r="E63" s="105"/>
      <c r="F63" s="105"/>
      <c r="G63" s="105"/>
      <c r="H63" s="105"/>
      <c r="I63" s="105"/>
      <c r="J63" s="106">
        <f>J119</f>
        <v>0</v>
      </c>
      <c r="L63" s="103"/>
    </row>
    <row r="64" spans="2:47" s="9" customFormat="1" ht="19.95" customHeight="1">
      <c r="B64" s="103"/>
      <c r="D64" s="104" t="s">
        <v>2103</v>
      </c>
      <c r="E64" s="105"/>
      <c r="F64" s="105"/>
      <c r="G64" s="105"/>
      <c r="H64" s="105"/>
      <c r="I64" s="105"/>
      <c r="J64" s="106">
        <f>J142</f>
        <v>0</v>
      </c>
      <c r="L64" s="103"/>
    </row>
    <row r="65" spans="2:12" s="9" customFormat="1" ht="19.95" customHeight="1">
      <c r="B65" s="103"/>
      <c r="D65" s="104" t="s">
        <v>2104</v>
      </c>
      <c r="E65" s="105"/>
      <c r="F65" s="105"/>
      <c r="G65" s="105"/>
      <c r="H65" s="105"/>
      <c r="I65" s="105"/>
      <c r="J65" s="106">
        <f>J157</f>
        <v>0</v>
      </c>
      <c r="L65" s="103"/>
    </row>
    <row r="66" spans="2:12" s="9" customFormat="1" ht="19.95" customHeight="1">
      <c r="B66" s="103"/>
      <c r="D66" s="104" t="s">
        <v>2105</v>
      </c>
      <c r="E66" s="105"/>
      <c r="F66" s="105"/>
      <c r="G66" s="105"/>
      <c r="H66" s="105"/>
      <c r="I66" s="105"/>
      <c r="J66" s="106">
        <f>J162</f>
        <v>0</v>
      </c>
      <c r="L66" s="103"/>
    </row>
    <row r="67" spans="2:12" s="9" customFormat="1" ht="19.95" customHeight="1">
      <c r="B67" s="103"/>
      <c r="D67" s="104" t="s">
        <v>2106</v>
      </c>
      <c r="E67" s="105"/>
      <c r="F67" s="105"/>
      <c r="G67" s="105"/>
      <c r="H67" s="105"/>
      <c r="I67" s="105"/>
      <c r="J67" s="106">
        <f>J185</f>
        <v>0</v>
      </c>
      <c r="L67" s="103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134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12" t="str">
        <f>E7</f>
        <v>Trebenice_nastavba_materske_skoly</v>
      </c>
      <c r="F77" s="313"/>
      <c r="G77" s="313"/>
      <c r="H77" s="313"/>
      <c r="L77" s="32"/>
    </row>
    <row r="78" spans="2:12" s="1" customFormat="1" ht="12" customHeight="1">
      <c r="B78" s="32"/>
      <c r="C78" s="27" t="s">
        <v>103</v>
      </c>
      <c r="L78" s="32"/>
    </row>
    <row r="79" spans="2:12" s="1" customFormat="1" ht="16.5" customHeight="1">
      <c r="B79" s="32"/>
      <c r="E79" s="275" t="str">
        <f>E9</f>
        <v>4 - vytápění</v>
      </c>
      <c r="F79" s="314"/>
      <c r="G79" s="314"/>
      <c r="H79" s="314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 xml:space="preserve"> </v>
      </c>
      <c r="I81" s="27" t="s">
        <v>23</v>
      </c>
      <c r="J81" s="49" t="str">
        <f>IF(J12="","",J12)</f>
        <v>29. 9. 2025</v>
      </c>
      <c r="L81" s="32"/>
    </row>
    <row r="82" spans="2:65" s="1" customFormat="1" ht="6.9" customHeight="1">
      <c r="B82" s="32"/>
      <c r="L82" s="32"/>
    </row>
    <row r="83" spans="2:65" s="1" customFormat="1" ht="15.15" customHeight="1">
      <c r="B83" s="32"/>
      <c r="C83" s="27" t="s">
        <v>25</v>
      </c>
      <c r="F83" s="25" t="str">
        <f>E15</f>
        <v xml:space="preserve"> </v>
      </c>
      <c r="I83" s="27" t="s">
        <v>30</v>
      </c>
      <c r="J83" s="30" t="str">
        <f>E21</f>
        <v xml:space="preserve"> </v>
      </c>
      <c r="L83" s="32"/>
    </row>
    <row r="84" spans="2:65" s="1" customFormat="1" ht="15.15" customHeight="1">
      <c r="B84" s="32"/>
      <c r="C84" s="27" t="s">
        <v>28</v>
      </c>
      <c r="F84" s="25" t="str">
        <f>IF(E18="","",E18)</f>
        <v>Vyplň údaj</v>
      </c>
      <c r="I84" s="27" t="s">
        <v>32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135</v>
      </c>
      <c r="D86" s="109" t="s">
        <v>54</v>
      </c>
      <c r="E86" s="109" t="s">
        <v>50</v>
      </c>
      <c r="F86" s="109" t="s">
        <v>51</v>
      </c>
      <c r="G86" s="109" t="s">
        <v>136</v>
      </c>
      <c r="H86" s="109" t="s">
        <v>137</v>
      </c>
      <c r="I86" s="109" t="s">
        <v>138</v>
      </c>
      <c r="J86" s="109" t="s">
        <v>107</v>
      </c>
      <c r="K86" s="110" t="s">
        <v>139</v>
      </c>
      <c r="L86" s="107"/>
      <c r="M86" s="56" t="s">
        <v>19</v>
      </c>
      <c r="N86" s="57" t="s">
        <v>39</v>
      </c>
      <c r="O86" s="57" t="s">
        <v>140</v>
      </c>
      <c r="P86" s="57" t="s">
        <v>141</v>
      </c>
      <c r="Q86" s="57" t="s">
        <v>142</v>
      </c>
      <c r="R86" s="57" t="s">
        <v>143</v>
      </c>
      <c r="S86" s="57" t="s">
        <v>144</v>
      </c>
      <c r="T86" s="58" t="s">
        <v>145</v>
      </c>
    </row>
    <row r="87" spans="2:65" s="1" customFormat="1" ht="22.8" customHeight="1">
      <c r="B87" s="32"/>
      <c r="C87" s="61" t="s">
        <v>146</v>
      </c>
      <c r="J87" s="111">
        <f>BK87</f>
        <v>0</v>
      </c>
      <c r="L87" s="32"/>
      <c r="M87" s="59"/>
      <c r="N87" s="50"/>
      <c r="O87" s="50"/>
      <c r="P87" s="112">
        <f>P88</f>
        <v>0</v>
      </c>
      <c r="Q87" s="50"/>
      <c r="R87" s="112">
        <f>R88</f>
        <v>0.77444800000000014</v>
      </c>
      <c r="S87" s="50"/>
      <c r="T87" s="113">
        <f>T88</f>
        <v>0</v>
      </c>
      <c r="AT87" s="17" t="s">
        <v>68</v>
      </c>
      <c r="AU87" s="17" t="s">
        <v>108</v>
      </c>
      <c r="BK87" s="114">
        <f>BK88</f>
        <v>0</v>
      </c>
    </row>
    <row r="88" spans="2:65" s="11" customFormat="1" ht="25.95" customHeight="1">
      <c r="B88" s="115"/>
      <c r="D88" s="116" t="s">
        <v>68</v>
      </c>
      <c r="E88" s="117" t="s">
        <v>612</v>
      </c>
      <c r="F88" s="117" t="s">
        <v>613</v>
      </c>
      <c r="I88" s="118"/>
      <c r="J88" s="119">
        <f>BK88</f>
        <v>0</v>
      </c>
      <c r="L88" s="115"/>
      <c r="M88" s="120"/>
      <c r="P88" s="121">
        <f>P89+P94+P119+P142+P157+P162+P185</f>
        <v>0</v>
      </c>
      <c r="R88" s="121">
        <f>R89+R94+R119+R142+R157+R162+R185</f>
        <v>0.77444800000000014</v>
      </c>
      <c r="T88" s="122">
        <f>T89+T94+T119+T142+T157+T162+T185</f>
        <v>0</v>
      </c>
      <c r="AR88" s="116" t="s">
        <v>78</v>
      </c>
      <c r="AT88" s="123" t="s">
        <v>68</v>
      </c>
      <c r="AU88" s="123" t="s">
        <v>69</v>
      </c>
      <c r="AY88" s="116" t="s">
        <v>149</v>
      </c>
      <c r="BK88" s="124">
        <f>BK89+BK94+BK119+BK142+BK157+BK162+BK185</f>
        <v>0</v>
      </c>
    </row>
    <row r="89" spans="2:65" s="11" customFormat="1" ht="22.8" customHeight="1">
      <c r="B89" s="115"/>
      <c r="D89" s="116" t="s">
        <v>68</v>
      </c>
      <c r="E89" s="125" t="s">
        <v>2107</v>
      </c>
      <c r="F89" s="125" t="s">
        <v>2108</v>
      </c>
      <c r="I89" s="118"/>
      <c r="J89" s="126">
        <f>BK89</f>
        <v>0</v>
      </c>
      <c r="L89" s="115"/>
      <c r="M89" s="120"/>
      <c r="P89" s="121">
        <f>SUM(P90:P93)</f>
        <v>0</v>
      </c>
      <c r="R89" s="121">
        <f>SUM(R90:R93)</f>
        <v>3.2799999999999999E-3</v>
      </c>
      <c r="T89" s="122">
        <f>SUM(T90:T93)</f>
        <v>0</v>
      </c>
      <c r="AR89" s="116" t="s">
        <v>78</v>
      </c>
      <c r="AT89" s="123" t="s">
        <v>68</v>
      </c>
      <c r="AU89" s="123" t="s">
        <v>74</v>
      </c>
      <c r="AY89" s="116" t="s">
        <v>149</v>
      </c>
      <c r="BK89" s="124">
        <f>SUM(BK90:BK93)</f>
        <v>0</v>
      </c>
    </row>
    <row r="90" spans="2:65" s="1" customFormat="1" ht="55.5" customHeight="1">
      <c r="B90" s="32"/>
      <c r="C90" s="127" t="s">
        <v>74</v>
      </c>
      <c r="D90" s="127" t="s">
        <v>151</v>
      </c>
      <c r="E90" s="128" t="s">
        <v>2109</v>
      </c>
      <c r="F90" s="129" t="s">
        <v>2110</v>
      </c>
      <c r="G90" s="130" t="s">
        <v>1586</v>
      </c>
      <c r="H90" s="131">
        <v>1</v>
      </c>
      <c r="I90" s="132"/>
      <c r="J90" s="133">
        <f>ROUND(I90*H90,2)</f>
        <v>0</v>
      </c>
      <c r="K90" s="129" t="s">
        <v>155</v>
      </c>
      <c r="L90" s="32"/>
      <c r="M90" s="134" t="s">
        <v>19</v>
      </c>
      <c r="N90" s="135" t="s">
        <v>40</v>
      </c>
      <c r="P90" s="136">
        <f>O90*H90</f>
        <v>0</v>
      </c>
      <c r="Q90" s="136">
        <v>3.2799999999999999E-3</v>
      </c>
      <c r="R90" s="136">
        <f>Q90*H90</f>
        <v>3.2799999999999999E-3</v>
      </c>
      <c r="S90" s="136">
        <v>0</v>
      </c>
      <c r="T90" s="137">
        <f>S90*H90</f>
        <v>0</v>
      </c>
      <c r="AR90" s="138" t="s">
        <v>222</v>
      </c>
      <c r="AT90" s="138" t="s">
        <v>151</v>
      </c>
      <c r="AU90" s="138" t="s">
        <v>78</v>
      </c>
      <c r="AY90" s="17" t="s">
        <v>149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222</v>
      </c>
      <c r="BM90" s="138" t="s">
        <v>2111</v>
      </c>
    </row>
    <row r="91" spans="2:65" s="1" customFormat="1" ht="10.199999999999999">
      <c r="B91" s="32"/>
      <c r="D91" s="140" t="s">
        <v>157</v>
      </c>
      <c r="F91" s="141" t="s">
        <v>2112</v>
      </c>
      <c r="I91" s="142"/>
      <c r="L91" s="32"/>
      <c r="M91" s="143"/>
      <c r="T91" s="53"/>
      <c r="AT91" s="17" t="s">
        <v>157</v>
      </c>
      <c r="AU91" s="17" t="s">
        <v>78</v>
      </c>
    </row>
    <row r="92" spans="2:65" s="1" customFormat="1" ht="55.5" customHeight="1">
      <c r="B92" s="32"/>
      <c r="C92" s="127" t="s">
        <v>78</v>
      </c>
      <c r="D92" s="127" t="s">
        <v>151</v>
      </c>
      <c r="E92" s="128" t="s">
        <v>2113</v>
      </c>
      <c r="F92" s="129" t="s">
        <v>2114</v>
      </c>
      <c r="G92" s="130" t="s">
        <v>173</v>
      </c>
      <c r="H92" s="131">
        <v>6.0000000000000001E-3</v>
      </c>
      <c r="I92" s="132"/>
      <c r="J92" s="133">
        <f>ROUND(I92*H92,2)</f>
        <v>0</v>
      </c>
      <c r="K92" s="129" t="s">
        <v>155</v>
      </c>
      <c r="L92" s="32"/>
      <c r="M92" s="134" t="s">
        <v>19</v>
      </c>
      <c r="N92" s="135" t="s">
        <v>40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222</v>
      </c>
      <c r="AT92" s="138" t="s">
        <v>151</v>
      </c>
      <c r="AU92" s="138" t="s">
        <v>78</v>
      </c>
      <c r="AY92" s="17" t="s">
        <v>149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74</v>
      </c>
      <c r="BK92" s="139">
        <f>ROUND(I92*H92,2)</f>
        <v>0</v>
      </c>
      <c r="BL92" s="17" t="s">
        <v>222</v>
      </c>
      <c r="BM92" s="138" t="s">
        <v>2115</v>
      </c>
    </row>
    <row r="93" spans="2:65" s="1" customFormat="1" ht="10.199999999999999">
      <c r="B93" s="32"/>
      <c r="D93" s="140" t="s">
        <v>157</v>
      </c>
      <c r="F93" s="141" t="s">
        <v>2116</v>
      </c>
      <c r="I93" s="142"/>
      <c r="L93" s="32"/>
      <c r="M93" s="143"/>
      <c r="T93" s="53"/>
      <c r="AT93" s="17" t="s">
        <v>157</v>
      </c>
      <c r="AU93" s="17" t="s">
        <v>78</v>
      </c>
    </row>
    <row r="94" spans="2:65" s="11" customFormat="1" ht="22.8" customHeight="1">
      <c r="B94" s="115"/>
      <c r="D94" s="116" t="s">
        <v>68</v>
      </c>
      <c r="E94" s="125" t="s">
        <v>2117</v>
      </c>
      <c r="F94" s="125" t="s">
        <v>2118</v>
      </c>
      <c r="I94" s="118"/>
      <c r="J94" s="126">
        <f>BK94</f>
        <v>0</v>
      </c>
      <c r="L94" s="115"/>
      <c r="M94" s="120"/>
      <c r="P94" s="121">
        <f>SUM(P95:P118)</f>
        <v>0</v>
      </c>
      <c r="R94" s="121">
        <f>SUM(R95:R118)</f>
        <v>0.11059000000000001</v>
      </c>
      <c r="T94" s="122">
        <f>SUM(T95:T118)</f>
        <v>0</v>
      </c>
      <c r="AR94" s="116" t="s">
        <v>78</v>
      </c>
      <c r="AT94" s="123" t="s">
        <v>68</v>
      </c>
      <c r="AU94" s="123" t="s">
        <v>74</v>
      </c>
      <c r="AY94" s="116" t="s">
        <v>149</v>
      </c>
      <c r="BK94" s="124">
        <f>SUM(BK95:BK118)</f>
        <v>0</v>
      </c>
    </row>
    <row r="95" spans="2:65" s="1" customFormat="1" ht="37.799999999999997" customHeight="1">
      <c r="B95" s="32"/>
      <c r="C95" s="127" t="s">
        <v>81</v>
      </c>
      <c r="D95" s="127" t="s">
        <v>151</v>
      </c>
      <c r="E95" s="128" t="s">
        <v>2119</v>
      </c>
      <c r="F95" s="129" t="s">
        <v>2120</v>
      </c>
      <c r="G95" s="130" t="s">
        <v>196</v>
      </c>
      <c r="H95" s="131">
        <v>2</v>
      </c>
      <c r="I95" s="132"/>
      <c r="J95" s="133">
        <f>ROUND(I95*H95,2)</f>
        <v>0</v>
      </c>
      <c r="K95" s="129" t="s">
        <v>155</v>
      </c>
      <c r="L95" s="32"/>
      <c r="M95" s="134" t="s">
        <v>19</v>
      </c>
      <c r="N95" s="135" t="s">
        <v>40</v>
      </c>
      <c r="P95" s="136">
        <f>O95*H95</f>
        <v>0</v>
      </c>
      <c r="Q95" s="136">
        <v>1.1199999999999999E-3</v>
      </c>
      <c r="R95" s="136">
        <f>Q95*H95</f>
        <v>2.2399999999999998E-3</v>
      </c>
      <c r="S95" s="136">
        <v>0</v>
      </c>
      <c r="T95" s="137">
        <f>S95*H95</f>
        <v>0</v>
      </c>
      <c r="AR95" s="138" t="s">
        <v>222</v>
      </c>
      <c r="AT95" s="138" t="s">
        <v>151</v>
      </c>
      <c r="AU95" s="138" t="s">
        <v>78</v>
      </c>
      <c r="AY95" s="17" t="s">
        <v>149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74</v>
      </c>
      <c r="BK95" s="139">
        <f>ROUND(I95*H95,2)</f>
        <v>0</v>
      </c>
      <c r="BL95" s="17" t="s">
        <v>222</v>
      </c>
      <c r="BM95" s="138" t="s">
        <v>2121</v>
      </c>
    </row>
    <row r="96" spans="2:65" s="1" customFormat="1" ht="10.199999999999999">
      <c r="B96" s="32"/>
      <c r="D96" s="140" t="s">
        <v>157</v>
      </c>
      <c r="F96" s="141" t="s">
        <v>2122</v>
      </c>
      <c r="I96" s="142"/>
      <c r="L96" s="32"/>
      <c r="M96" s="143"/>
      <c r="T96" s="53"/>
      <c r="AT96" s="17" t="s">
        <v>157</v>
      </c>
      <c r="AU96" s="17" t="s">
        <v>78</v>
      </c>
    </row>
    <row r="97" spans="2:65" s="1" customFormat="1" ht="33" customHeight="1">
      <c r="B97" s="32"/>
      <c r="C97" s="127" t="s">
        <v>84</v>
      </c>
      <c r="D97" s="127" t="s">
        <v>151</v>
      </c>
      <c r="E97" s="128" t="s">
        <v>2123</v>
      </c>
      <c r="F97" s="129" t="s">
        <v>2124</v>
      </c>
      <c r="G97" s="130" t="s">
        <v>202</v>
      </c>
      <c r="H97" s="131">
        <v>94</v>
      </c>
      <c r="I97" s="132"/>
      <c r="J97" s="133">
        <f>ROUND(I97*H97,2)</f>
        <v>0</v>
      </c>
      <c r="K97" s="129" t="s">
        <v>155</v>
      </c>
      <c r="L97" s="32"/>
      <c r="M97" s="134" t="s">
        <v>19</v>
      </c>
      <c r="N97" s="135" t="s">
        <v>40</v>
      </c>
      <c r="P97" s="136">
        <f>O97*H97</f>
        <v>0</v>
      </c>
      <c r="Q97" s="136">
        <v>4.6000000000000001E-4</v>
      </c>
      <c r="R97" s="136">
        <f>Q97*H97</f>
        <v>4.3240000000000001E-2</v>
      </c>
      <c r="S97" s="136">
        <v>0</v>
      </c>
      <c r="T97" s="137">
        <f>S97*H97</f>
        <v>0</v>
      </c>
      <c r="AR97" s="138" t="s">
        <v>222</v>
      </c>
      <c r="AT97" s="138" t="s">
        <v>151</v>
      </c>
      <c r="AU97" s="138" t="s">
        <v>78</v>
      </c>
      <c r="AY97" s="17" t="s">
        <v>149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74</v>
      </c>
      <c r="BK97" s="139">
        <f>ROUND(I97*H97,2)</f>
        <v>0</v>
      </c>
      <c r="BL97" s="17" t="s">
        <v>222</v>
      </c>
      <c r="BM97" s="138" t="s">
        <v>2125</v>
      </c>
    </row>
    <row r="98" spans="2:65" s="1" customFormat="1" ht="10.199999999999999">
      <c r="B98" s="32"/>
      <c r="D98" s="140" t="s">
        <v>157</v>
      </c>
      <c r="F98" s="141" t="s">
        <v>2126</v>
      </c>
      <c r="I98" s="142"/>
      <c r="L98" s="32"/>
      <c r="M98" s="143"/>
      <c r="T98" s="53"/>
      <c r="AT98" s="17" t="s">
        <v>157</v>
      </c>
      <c r="AU98" s="17" t="s">
        <v>78</v>
      </c>
    </row>
    <row r="99" spans="2:65" s="1" customFormat="1" ht="33" customHeight="1">
      <c r="B99" s="32"/>
      <c r="C99" s="127" t="s">
        <v>87</v>
      </c>
      <c r="D99" s="127" t="s">
        <v>151</v>
      </c>
      <c r="E99" s="128" t="s">
        <v>2127</v>
      </c>
      <c r="F99" s="129" t="s">
        <v>2128</v>
      </c>
      <c r="G99" s="130" t="s">
        <v>202</v>
      </c>
      <c r="H99" s="131">
        <v>42</v>
      </c>
      <c r="I99" s="132"/>
      <c r="J99" s="133">
        <f>ROUND(I99*H99,2)</f>
        <v>0</v>
      </c>
      <c r="K99" s="129" t="s">
        <v>155</v>
      </c>
      <c r="L99" s="32"/>
      <c r="M99" s="134" t="s">
        <v>19</v>
      </c>
      <c r="N99" s="135" t="s">
        <v>40</v>
      </c>
      <c r="P99" s="136">
        <f>O99*H99</f>
        <v>0</v>
      </c>
      <c r="Q99" s="136">
        <v>5.5000000000000003E-4</v>
      </c>
      <c r="R99" s="136">
        <f>Q99*H99</f>
        <v>2.3100000000000002E-2</v>
      </c>
      <c r="S99" s="136">
        <v>0</v>
      </c>
      <c r="T99" s="137">
        <f>S99*H99</f>
        <v>0</v>
      </c>
      <c r="AR99" s="138" t="s">
        <v>222</v>
      </c>
      <c r="AT99" s="138" t="s">
        <v>151</v>
      </c>
      <c r="AU99" s="138" t="s">
        <v>78</v>
      </c>
      <c r="AY99" s="17" t="s">
        <v>149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74</v>
      </c>
      <c r="BK99" s="139">
        <f>ROUND(I99*H99,2)</f>
        <v>0</v>
      </c>
      <c r="BL99" s="17" t="s">
        <v>222</v>
      </c>
      <c r="BM99" s="138" t="s">
        <v>2129</v>
      </c>
    </row>
    <row r="100" spans="2:65" s="1" customFormat="1" ht="10.199999999999999">
      <c r="B100" s="32"/>
      <c r="D100" s="140" t="s">
        <v>157</v>
      </c>
      <c r="F100" s="141" t="s">
        <v>2130</v>
      </c>
      <c r="I100" s="142"/>
      <c r="L100" s="32"/>
      <c r="M100" s="143"/>
      <c r="T100" s="53"/>
      <c r="AT100" s="17" t="s">
        <v>157</v>
      </c>
      <c r="AU100" s="17" t="s">
        <v>78</v>
      </c>
    </row>
    <row r="101" spans="2:65" s="1" customFormat="1" ht="33" customHeight="1">
      <c r="B101" s="32"/>
      <c r="C101" s="127" t="s">
        <v>90</v>
      </c>
      <c r="D101" s="127" t="s">
        <v>151</v>
      </c>
      <c r="E101" s="128" t="s">
        <v>2131</v>
      </c>
      <c r="F101" s="129" t="s">
        <v>2132</v>
      </c>
      <c r="G101" s="130" t="s">
        <v>202</v>
      </c>
      <c r="H101" s="131">
        <v>31</v>
      </c>
      <c r="I101" s="132"/>
      <c r="J101" s="133">
        <f>ROUND(I101*H101,2)</f>
        <v>0</v>
      </c>
      <c r="K101" s="129" t="s">
        <v>155</v>
      </c>
      <c r="L101" s="32"/>
      <c r="M101" s="134" t="s">
        <v>19</v>
      </c>
      <c r="N101" s="135" t="s">
        <v>40</v>
      </c>
      <c r="P101" s="136">
        <f>O101*H101</f>
        <v>0</v>
      </c>
      <c r="Q101" s="136">
        <v>6.9999999999999999E-4</v>
      </c>
      <c r="R101" s="136">
        <f>Q101*H101</f>
        <v>2.1700000000000001E-2</v>
      </c>
      <c r="S101" s="136">
        <v>0</v>
      </c>
      <c r="T101" s="137">
        <f>S101*H101</f>
        <v>0</v>
      </c>
      <c r="AR101" s="138" t="s">
        <v>222</v>
      </c>
      <c r="AT101" s="138" t="s">
        <v>151</v>
      </c>
      <c r="AU101" s="138" t="s">
        <v>78</v>
      </c>
      <c r="AY101" s="17" t="s">
        <v>149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74</v>
      </c>
      <c r="BK101" s="139">
        <f>ROUND(I101*H101,2)</f>
        <v>0</v>
      </c>
      <c r="BL101" s="17" t="s">
        <v>222</v>
      </c>
      <c r="BM101" s="138" t="s">
        <v>2133</v>
      </c>
    </row>
    <row r="102" spans="2:65" s="1" customFormat="1" ht="10.199999999999999">
      <c r="B102" s="32"/>
      <c r="D102" s="140" t="s">
        <v>157</v>
      </c>
      <c r="F102" s="141" t="s">
        <v>2134</v>
      </c>
      <c r="I102" s="142"/>
      <c r="L102" s="32"/>
      <c r="M102" s="143"/>
      <c r="T102" s="53"/>
      <c r="AT102" s="17" t="s">
        <v>157</v>
      </c>
      <c r="AU102" s="17" t="s">
        <v>78</v>
      </c>
    </row>
    <row r="103" spans="2:65" s="1" customFormat="1" ht="24.15" customHeight="1">
      <c r="B103" s="32"/>
      <c r="C103" s="127" t="s">
        <v>93</v>
      </c>
      <c r="D103" s="127" t="s">
        <v>151</v>
      </c>
      <c r="E103" s="128" t="s">
        <v>2135</v>
      </c>
      <c r="F103" s="129" t="s">
        <v>2136</v>
      </c>
      <c r="G103" s="130" t="s">
        <v>202</v>
      </c>
      <c r="H103" s="131">
        <v>10</v>
      </c>
      <c r="I103" s="132"/>
      <c r="J103" s="133">
        <f>ROUND(I103*H103,2)</f>
        <v>0</v>
      </c>
      <c r="K103" s="129" t="s">
        <v>155</v>
      </c>
      <c r="L103" s="32"/>
      <c r="M103" s="134" t="s">
        <v>19</v>
      </c>
      <c r="N103" s="135" t="s">
        <v>40</v>
      </c>
      <c r="P103" s="136">
        <f>O103*H103</f>
        <v>0</v>
      </c>
      <c r="Q103" s="136">
        <v>0</v>
      </c>
      <c r="R103" s="136">
        <f>Q103*H103</f>
        <v>0</v>
      </c>
      <c r="S103" s="136">
        <v>0</v>
      </c>
      <c r="T103" s="137">
        <f>S103*H103</f>
        <v>0</v>
      </c>
      <c r="AR103" s="138" t="s">
        <v>222</v>
      </c>
      <c r="AT103" s="138" t="s">
        <v>151</v>
      </c>
      <c r="AU103" s="138" t="s">
        <v>78</v>
      </c>
      <c r="AY103" s="17" t="s">
        <v>149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74</v>
      </c>
      <c r="BK103" s="139">
        <f>ROUND(I103*H103,2)</f>
        <v>0</v>
      </c>
      <c r="BL103" s="17" t="s">
        <v>222</v>
      </c>
      <c r="BM103" s="138" t="s">
        <v>2137</v>
      </c>
    </row>
    <row r="104" spans="2:65" s="1" customFormat="1" ht="10.199999999999999">
      <c r="B104" s="32"/>
      <c r="D104" s="140" t="s">
        <v>157</v>
      </c>
      <c r="F104" s="141" t="s">
        <v>2138</v>
      </c>
      <c r="I104" s="142"/>
      <c r="L104" s="32"/>
      <c r="M104" s="143"/>
      <c r="T104" s="53"/>
      <c r="AT104" s="17" t="s">
        <v>157</v>
      </c>
      <c r="AU104" s="17" t="s">
        <v>78</v>
      </c>
    </row>
    <row r="105" spans="2:65" s="1" customFormat="1" ht="24.15" customHeight="1">
      <c r="B105" s="32"/>
      <c r="C105" s="127" t="s">
        <v>96</v>
      </c>
      <c r="D105" s="127" t="s">
        <v>151</v>
      </c>
      <c r="E105" s="128" t="s">
        <v>2139</v>
      </c>
      <c r="F105" s="129" t="s">
        <v>2140</v>
      </c>
      <c r="G105" s="130" t="s">
        <v>196</v>
      </c>
      <c r="H105" s="131">
        <v>34</v>
      </c>
      <c r="I105" s="132"/>
      <c r="J105" s="133">
        <f>ROUND(I105*H105,2)</f>
        <v>0</v>
      </c>
      <c r="K105" s="129" t="s">
        <v>155</v>
      </c>
      <c r="L105" s="32"/>
      <c r="M105" s="134" t="s">
        <v>19</v>
      </c>
      <c r="N105" s="135" t="s">
        <v>40</v>
      </c>
      <c r="P105" s="136">
        <f>O105*H105</f>
        <v>0</v>
      </c>
      <c r="Q105" s="136">
        <v>1.0000000000000001E-5</v>
      </c>
      <c r="R105" s="136">
        <f>Q105*H105</f>
        <v>3.4000000000000002E-4</v>
      </c>
      <c r="S105" s="136">
        <v>0</v>
      </c>
      <c r="T105" s="137">
        <f>S105*H105</f>
        <v>0</v>
      </c>
      <c r="AR105" s="138" t="s">
        <v>222</v>
      </c>
      <c r="AT105" s="138" t="s">
        <v>151</v>
      </c>
      <c r="AU105" s="138" t="s">
        <v>78</v>
      </c>
      <c r="AY105" s="17" t="s">
        <v>149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74</v>
      </c>
      <c r="BK105" s="139">
        <f>ROUND(I105*H105,2)</f>
        <v>0</v>
      </c>
      <c r="BL105" s="17" t="s">
        <v>222</v>
      </c>
      <c r="BM105" s="138" t="s">
        <v>2141</v>
      </c>
    </row>
    <row r="106" spans="2:65" s="1" customFormat="1" ht="10.199999999999999">
      <c r="B106" s="32"/>
      <c r="D106" s="140" t="s">
        <v>157</v>
      </c>
      <c r="F106" s="141" t="s">
        <v>2142</v>
      </c>
      <c r="I106" s="142"/>
      <c r="L106" s="32"/>
      <c r="M106" s="143"/>
      <c r="T106" s="53"/>
      <c r="AT106" s="17" t="s">
        <v>157</v>
      </c>
      <c r="AU106" s="17" t="s">
        <v>78</v>
      </c>
    </row>
    <row r="107" spans="2:65" s="1" customFormat="1" ht="24.15" customHeight="1">
      <c r="B107" s="32"/>
      <c r="C107" s="127" t="s">
        <v>199</v>
      </c>
      <c r="D107" s="127" t="s">
        <v>151</v>
      </c>
      <c r="E107" s="128" t="s">
        <v>2143</v>
      </c>
      <c r="F107" s="129" t="s">
        <v>2144</v>
      </c>
      <c r="G107" s="130" t="s">
        <v>202</v>
      </c>
      <c r="H107" s="131">
        <v>177</v>
      </c>
      <c r="I107" s="132"/>
      <c r="J107" s="133">
        <f>ROUND(I107*H107,2)</f>
        <v>0</v>
      </c>
      <c r="K107" s="129" t="s">
        <v>155</v>
      </c>
      <c r="L107" s="32"/>
      <c r="M107" s="134" t="s">
        <v>19</v>
      </c>
      <c r="N107" s="135" t="s">
        <v>40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222</v>
      </c>
      <c r="AT107" s="138" t="s">
        <v>151</v>
      </c>
      <c r="AU107" s="138" t="s">
        <v>78</v>
      </c>
      <c r="AY107" s="17" t="s">
        <v>149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74</v>
      </c>
      <c r="BK107" s="139">
        <f>ROUND(I107*H107,2)</f>
        <v>0</v>
      </c>
      <c r="BL107" s="17" t="s">
        <v>222</v>
      </c>
      <c r="BM107" s="138" t="s">
        <v>2145</v>
      </c>
    </row>
    <row r="108" spans="2:65" s="1" customFormat="1" ht="10.199999999999999">
      <c r="B108" s="32"/>
      <c r="D108" s="140" t="s">
        <v>157</v>
      </c>
      <c r="F108" s="141" t="s">
        <v>2146</v>
      </c>
      <c r="I108" s="142"/>
      <c r="L108" s="32"/>
      <c r="M108" s="143"/>
      <c r="T108" s="53"/>
      <c r="AT108" s="17" t="s">
        <v>157</v>
      </c>
      <c r="AU108" s="17" t="s">
        <v>78</v>
      </c>
    </row>
    <row r="109" spans="2:65" s="13" customFormat="1" ht="10.199999999999999">
      <c r="B109" s="151"/>
      <c r="D109" s="145" t="s">
        <v>159</v>
      </c>
      <c r="E109" s="152" t="s">
        <v>19</v>
      </c>
      <c r="F109" s="153" t="s">
        <v>2147</v>
      </c>
      <c r="H109" s="154">
        <v>177</v>
      </c>
      <c r="I109" s="155"/>
      <c r="L109" s="151"/>
      <c r="M109" s="156"/>
      <c r="T109" s="157"/>
      <c r="AT109" s="152" t="s">
        <v>159</v>
      </c>
      <c r="AU109" s="152" t="s">
        <v>78</v>
      </c>
      <c r="AV109" s="13" t="s">
        <v>78</v>
      </c>
      <c r="AW109" s="13" t="s">
        <v>31</v>
      </c>
      <c r="AX109" s="13" t="s">
        <v>69</v>
      </c>
      <c r="AY109" s="152" t="s">
        <v>149</v>
      </c>
    </row>
    <row r="110" spans="2:65" s="14" customFormat="1" ht="10.199999999999999">
      <c r="B110" s="158"/>
      <c r="D110" s="145" t="s">
        <v>159</v>
      </c>
      <c r="E110" s="159" t="s">
        <v>19</v>
      </c>
      <c r="F110" s="160" t="s">
        <v>162</v>
      </c>
      <c r="H110" s="161">
        <v>177</v>
      </c>
      <c r="I110" s="162"/>
      <c r="L110" s="158"/>
      <c r="M110" s="163"/>
      <c r="T110" s="164"/>
      <c r="AT110" s="159" t="s">
        <v>159</v>
      </c>
      <c r="AU110" s="159" t="s">
        <v>78</v>
      </c>
      <c r="AV110" s="14" t="s">
        <v>84</v>
      </c>
      <c r="AW110" s="14" t="s">
        <v>31</v>
      </c>
      <c r="AX110" s="14" t="s">
        <v>74</v>
      </c>
      <c r="AY110" s="159" t="s">
        <v>149</v>
      </c>
    </row>
    <row r="111" spans="2:65" s="1" customFormat="1" ht="55.5" customHeight="1">
      <c r="B111" s="32"/>
      <c r="C111" s="127" t="s">
        <v>8</v>
      </c>
      <c r="D111" s="127" t="s">
        <v>151</v>
      </c>
      <c r="E111" s="128" t="s">
        <v>2148</v>
      </c>
      <c r="F111" s="129" t="s">
        <v>2149</v>
      </c>
      <c r="G111" s="130" t="s">
        <v>173</v>
      </c>
      <c r="H111" s="131">
        <v>0.26700000000000002</v>
      </c>
      <c r="I111" s="132"/>
      <c r="J111" s="133">
        <f>ROUND(I111*H111,2)</f>
        <v>0</v>
      </c>
      <c r="K111" s="129" t="s">
        <v>155</v>
      </c>
      <c r="L111" s="32"/>
      <c r="M111" s="134" t="s">
        <v>19</v>
      </c>
      <c r="N111" s="135" t="s">
        <v>40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222</v>
      </c>
      <c r="AT111" s="138" t="s">
        <v>151</v>
      </c>
      <c r="AU111" s="138" t="s">
        <v>78</v>
      </c>
      <c r="AY111" s="17" t="s">
        <v>149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74</v>
      </c>
      <c r="BK111" s="139">
        <f>ROUND(I111*H111,2)</f>
        <v>0</v>
      </c>
      <c r="BL111" s="17" t="s">
        <v>222</v>
      </c>
      <c r="BM111" s="138" t="s">
        <v>2150</v>
      </c>
    </row>
    <row r="112" spans="2:65" s="1" customFormat="1" ht="10.199999999999999">
      <c r="B112" s="32"/>
      <c r="D112" s="140" t="s">
        <v>157</v>
      </c>
      <c r="F112" s="141" t="s">
        <v>2151</v>
      </c>
      <c r="I112" s="142"/>
      <c r="L112" s="32"/>
      <c r="M112" s="143"/>
      <c r="T112" s="53"/>
      <c r="AT112" s="17" t="s">
        <v>157</v>
      </c>
      <c r="AU112" s="17" t="s">
        <v>78</v>
      </c>
    </row>
    <row r="113" spans="2:65" s="1" customFormat="1" ht="55.5" customHeight="1">
      <c r="B113" s="32"/>
      <c r="C113" s="127" t="s">
        <v>203</v>
      </c>
      <c r="D113" s="176" t="s">
        <v>151</v>
      </c>
      <c r="E113" s="128" t="s">
        <v>2152</v>
      </c>
      <c r="F113" s="129" t="s">
        <v>2153</v>
      </c>
      <c r="G113" s="130" t="s">
        <v>202</v>
      </c>
      <c r="H113" s="131">
        <v>167</v>
      </c>
      <c r="I113" s="132"/>
      <c r="J113" s="133">
        <f>ROUND(I113*H113,2)</f>
        <v>0</v>
      </c>
      <c r="K113" s="129" t="s">
        <v>155</v>
      </c>
      <c r="L113" s="32"/>
      <c r="M113" s="134" t="s">
        <v>19</v>
      </c>
      <c r="N113" s="135" t="s">
        <v>40</v>
      </c>
      <c r="P113" s="136">
        <f>O113*H113</f>
        <v>0</v>
      </c>
      <c r="Q113" s="136">
        <v>1.1E-4</v>
      </c>
      <c r="R113" s="136">
        <f>Q113*H113</f>
        <v>1.8370000000000001E-2</v>
      </c>
      <c r="S113" s="136">
        <v>0</v>
      </c>
      <c r="T113" s="137">
        <f>S113*H113</f>
        <v>0</v>
      </c>
      <c r="AR113" s="138" t="s">
        <v>222</v>
      </c>
      <c r="AT113" s="138" t="s">
        <v>151</v>
      </c>
      <c r="AU113" s="138" t="s">
        <v>78</v>
      </c>
      <c r="AY113" s="17" t="s">
        <v>149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74</v>
      </c>
      <c r="BK113" s="139">
        <f>ROUND(I113*H113,2)</f>
        <v>0</v>
      </c>
      <c r="BL113" s="17" t="s">
        <v>222</v>
      </c>
      <c r="BM113" s="138" t="s">
        <v>2154</v>
      </c>
    </row>
    <row r="114" spans="2:65" s="1" customFormat="1" ht="10.199999999999999">
      <c r="B114" s="32"/>
      <c r="D114" s="140" t="s">
        <v>157</v>
      </c>
      <c r="F114" s="141" t="s">
        <v>2155</v>
      </c>
      <c r="I114" s="142"/>
      <c r="L114" s="32"/>
      <c r="M114" s="143"/>
      <c r="T114" s="53"/>
      <c r="AT114" s="17" t="s">
        <v>157</v>
      </c>
      <c r="AU114" s="17" t="s">
        <v>78</v>
      </c>
    </row>
    <row r="115" spans="2:65" s="13" customFormat="1" ht="10.199999999999999">
      <c r="B115" s="151"/>
      <c r="D115" s="145" t="s">
        <v>159</v>
      </c>
      <c r="E115" s="152" t="s">
        <v>19</v>
      </c>
      <c r="F115" s="153" t="s">
        <v>2156</v>
      </c>
      <c r="H115" s="154">
        <v>167</v>
      </c>
      <c r="I115" s="155"/>
      <c r="L115" s="151"/>
      <c r="M115" s="156"/>
      <c r="T115" s="157"/>
      <c r="AT115" s="152" t="s">
        <v>159</v>
      </c>
      <c r="AU115" s="152" t="s">
        <v>78</v>
      </c>
      <c r="AV115" s="13" t="s">
        <v>78</v>
      </c>
      <c r="AW115" s="13" t="s">
        <v>31</v>
      </c>
      <c r="AX115" s="13" t="s">
        <v>69</v>
      </c>
      <c r="AY115" s="152" t="s">
        <v>149</v>
      </c>
    </row>
    <row r="116" spans="2:65" s="14" customFormat="1" ht="10.199999999999999">
      <c r="B116" s="158"/>
      <c r="D116" s="145" t="s">
        <v>159</v>
      </c>
      <c r="E116" s="159" t="s">
        <v>19</v>
      </c>
      <c r="F116" s="160" t="s">
        <v>162</v>
      </c>
      <c r="H116" s="161">
        <v>167</v>
      </c>
      <c r="I116" s="162"/>
      <c r="L116" s="158"/>
      <c r="M116" s="163"/>
      <c r="T116" s="164"/>
      <c r="AT116" s="159" t="s">
        <v>159</v>
      </c>
      <c r="AU116" s="159" t="s">
        <v>78</v>
      </c>
      <c r="AV116" s="14" t="s">
        <v>84</v>
      </c>
      <c r="AW116" s="14" t="s">
        <v>31</v>
      </c>
      <c r="AX116" s="14" t="s">
        <v>74</v>
      </c>
      <c r="AY116" s="159" t="s">
        <v>149</v>
      </c>
    </row>
    <row r="117" spans="2:65" s="1" customFormat="1" ht="55.5" customHeight="1">
      <c r="B117" s="32"/>
      <c r="C117" s="127" t="s">
        <v>213</v>
      </c>
      <c r="D117" s="176" t="s">
        <v>151</v>
      </c>
      <c r="E117" s="128" t="s">
        <v>2157</v>
      </c>
      <c r="F117" s="129" t="s">
        <v>2158</v>
      </c>
      <c r="G117" s="130" t="s">
        <v>202</v>
      </c>
      <c r="H117" s="131">
        <v>10</v>
      </c>
      <c r="I117" s="132"/>
      <c r="J117" s="133">
        <f>ROUND(I117*H117,2)</f>
        <v>0</v>
      </c>
      <c r="K117" s="129" t="s">
        <v>155</v>
      </c>
      <c r="L117" s="32"/>
      <c r="M117" s="134" t="s">
        <v>19</v>
      </c>
      <c r="N117" s="135" t="s">
        <v>40</v>
      </c>
      <c r="P117" s="136">
        <f>O117*H117</f>
        <v>0</v>
      </c>
      <c r="Q117" s="136">
        <v>1.6000000000000001E-4</v>
      </c>
      <c r="R117" s="136">
        <f>Q117*H117</f>
        <v>1.6000000000000001E-3</v>
      </c>
      <c r="S117" s="136">
        <v>0</v>
      </c>
      <c r="T117" s="137">
        <f>S117*H117</f>
        <v>0</v>
      </c>
      <c r="AR117" s="138" t="s">
        <v>222</v>
      </c>
      <c r="AT117" s="138" t="s">
        <v>151</v>
      </c>
      <c r="AU117" s="138" t="s">
        <v>78</v>
      </c>
      <c r="AY117" s="17" t="s">
        <v>149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74</v>
      </c>
      <c r="BK117" s="139">
        <f>ROUND(I117*H117,2)</f>
        <v>0</v>
      </c>
      <c r="BL117" s="17" t="s">
        <v>222</v>
      </c>
      <c r="BM117" s="138" t="s">
        <v>2159</v>
      </c>
    </row>
    <row r="118" spans="2:65" s="1" customFormat="1" ht="10.199999999999999">
      <c r="B118" s="32"/>
      <c r="D118" s="140" t="s">
        <v>157</v>
      </c>
      <c r="F118" s="141" t="s">
        <v>2160</v>
      </c>
      <c r="I118" s="142"/>
      <c r="L118" s="32"/>
      <c r="M118" s="143"/>
      <c r="T118" s="53"/>
      <c r="AT118" s="17" t="s">
        <v>157</v>
      </c>
      <c r="AU118" s="17" t="s">
        <v>78</v>
      </c>
    </row>
    <row r="119" spans="2:65" s="11" customFormat="1" ht="22.8" customHeight="1">
      <c r="B119" s="115"/>
      <c r="D119" s="116" t="s">
        <v>68</v>
      </c>
      <c r="E119" s="125" t="s">
        <v>2161</v>
      </c>
      <c r="F119" s="125" t="s">
        <v>2162</v>
      </c>
      <c r="I119" s="118"/>
      <c r="J119" s="126">
        <f>BK119</f>
        <v>0</v>
      </c>
      <c r="L119" s="115"/>
      <c r="M119" s="120"/>
      <c r="P119" s="121">
        <f>SUM(P120:P141)</f>
        <v>0</v>
      </c>
      <c r="R119" s="121">
        <f>SUM(R120:R141)</f>
        <v>1.6369999999999999E-2</v>
      </c>
      <c r="T119" s="122">
        <f>SUM(T120:T141)</f>
        <v>0</v>
      </c>
      <c r="AR119" s="116" t="s">
        <v>78</v>
      </c>
      <c r="AT119" s="123" t="s">
        <v>68</v>
      </c>
      <c r="AU119" s="123" t="s">
        <v>74</v>
      </c>
      <c r="AY119" s="116" t="s">
        <v>149</v>
      </c>
      <c r="BK119" s="124">
        <f>SUM(BK120:BK141)</f>
        <v>0</v>
      </c>
    </row>
    <row r="120" spans="2:65" s="1" customFormat="1" ht="24.15" customHeight="1">
      <c r="B120" s="32"/>
      <c r="C120" s="127" t="s">
        <v>225</v>
      </c>
      <c r="D120" s="127" t="s">
        <v>151</v>
      </c>
      <c r="E120" s="128" t="s">
        <v>2163</v>
      </c>
      <c r="F120" s="129" t="s">
        <v>2164</v>
      </c>
      <c r="G120" s="130" t="s">
        <v>196</v>
      </c>
      <c r="H120" s="131">
        <v>4</v>
      </c>
      <c r="I120" s="132"/>
      <c r="J120" s="133">
        <f>ROUND(I120*H120,2)</f>
        <v>0</v>
      </c>
      <c r="K120" s="129" t="s">
        <v>155</v>
      </c>
      <c r="L120" s="32"/>
      <c r="M120" s="134" t="s">
        <v>19</v>
      </c>
      <c r="N120" s="135" t="s">
        <v>40</v>
      </c>
      <c r="P120" s="136">
        <f>O120*H120</f>
        <v>0</v>
      </c>
      <c r="Q120" s="136">
        <v>2.3000000000000001E-4</v>
      </c>
      <c r="R120" s="136">
        <f>Q120*H120</f>
        <v>9.2000000000000003E-4</v>
      </c>
      <c r="S120" s="136">
        <v>0</v>
      </c>
      <c r="T120" s="137">
        <f>S120*H120</f>
        <v>0</v>
      </c>
      <c r="AR120" s="138" t="s">
        <v>222</v>
      </c>
      <c r="AT120" s="138" t="s">
        <v>151</v>
      </c>
      <c r="AU120" s="138" t="s">
        <v>78</v>
      </c>
      <c r="AY120" s="17" t="s">
        <v>149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74</v>
      </c>
      <c r="BK120" s="139">
        <f>ROUND(I120*H120,2)</f>
        <v>0</v>
      </c>
      <c r="BL120" s="17" t="s">
        <v>222</v>
      </c>
      <c r="BM120" s="138" t="s">
        <v>2165</v>
      </c>
    </row>
    <row r="121" spans="2:65" s="1" customFormat="1" ht="10.199999999999999">
      <c r="B121" s="32"/>
      <c r="D121" s="140" t="s">
        <v>157</v>
      </c>
      <c r="F121" s="141" t="s">
        <v>2166</v>
      </c>
      <c r="I121" s="142"/>
      <c r="L121" s="32"/>
      <c r="M121" s="143"/>
      <c r="T121" s="53"/>
      <c r="AT121" s="17" t="s">
        <v>157</v>
      </c>
      <c r="AU121" s="17" t="s">
        <v>78</v>
      </c>
    </row>
    <row r="122" spans="2:65" s="1" customFormat="1" ht="21.75" customHeight="1">
      <c r="B122" s="32"/>
      <c r="C122" s="127" t="s">
        <v>237</v>
      </c>
      <c r="D122" s="127" t="s">
        <v>151</v>
      </c>
      <c r="E122" s="128" t="s">
        <v>2167</v>
      </c>
      <c r="F122" s="129" t="s">
        <v>2168</v>
      </c>
      <c r="G122" s="130" t="s">
        <v>196</v>
      </c>
      <c r="H122" s="131">
        <v>1</v>
      </c>
      <c r="I122" s="132"/>
      <c r="J122" s="133">
        <f>ROUND(I122*H122,2)</f>
        <v>0</v>
      </c>
      <c r="K122" s="129" t="s">
        <v>155</v>
      </c>
      <c r="L122" s="32"/>
      <c r="M122" s="134" t="s">
        <v>19</v>
      </c>
      <c r="N122" s="135" t="s">
        <v>40</v>
      </c>
      <c r="P122" s="136">
        <f>O122*H122</f>
        <v>0</v>
      </c>
      <c r="Q122" s="136">
        <v>5.2999999999999998E-4</v>
      </c>
      <c r="R122" s="136">
        <f>Q122*H122</f>
        <v>5.2999999999999998E-4</v>
      </c>
      <c r="S122" s="136">
        <v>0</v>
      </c>
      <c r="T122" s="137">
        <f>S122*H122</f>
        <v>0</v>
      </c>
      <c r="AR122" s="138" t="s">
        <v>222</v>
      </c>
      <c r="AT122" s="138" t="s">
        <v>151</v>
      </c>
      <c r="AU122" s="138" t="s">
        <v>78</v>
      </c>
      <c r="AY122" s="17" t="s">
        <v>149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74</v>
      </c>
      <c r="BK122" s="139">
        <f>ROUND(I122*H122,2)</f>
        <v>0</v>
      </c>
      <c r="BL122" s="17" t="s">
        <v>222</v>
      </c>
      <c r="BM122" s="138" t="s">
        <v>2169</v>
      </c>
    </row>
    <row r="123" spans="2:65" s="1" customFormat="1" ht="10.199999999999999">
      <c r="B123" s="32"/>
      <c r="D123" s="140" t="s">
        <v>157</v>
      </c>
      <c r="F123" s="141" t="s">
        <v>2170</v>
      </c>
      <c r="I123" s="142"/>
      <c r="L123" s="32"/>
      <c r="M123" s="143"/>
      <c r="T123" s="53"/>
      <c r="AT123" s="17" t="s">
        <v>157</v>
      </c>
      <c r="AU123" s="17" t="s">
        <v>78</v>
      </c>
    </row>
    <row r="124" spans="2:65" s="1" customFormat="1" ht="33" customHeight="1">
      <c r="B124" s="32"/>
      <c r="C124" s="127" t="s">
        <v>222</v>
      </c>
      <c r="D124" s="127" t="s">
        <v>151</v>
      </c>
      <c r="E124" s="128" t="s">
        <v>2171</v>
      </c>
      <c r="F124" s="129" t="s">
        <v>2172</v>
      </c>
      <c r="G124" s="130" t="s">
        <v>196</v>
      </c>
      <c r="H124" s="131">
        <v>17</v>
      </c>
      <c r="I124" s="132"/>
      <c r="J124" s="133">
        <f>ROUND(I124*H124,2)</f>
        <v>0</v>
      </c>
      <c r="K124" s="129" t="s">
        <v>155</v>
      </c>
      <c r="L124" s="32"/>
      <c r="M124" s="134" t="s">
        <v>19</v>
      </c>
      <c r="N124" s="135" t="s">
        <v>40</v>
      </c>
      <c r="P124" s="136">
        <f>O124*H124</f>
        <v>0</v>
      </c>
      <c r="Q124" s="136">
        <v>3.8999999999999999E-4</v>
      </c>
      <c r="R124" s="136">
        <f>Q124*H124</f>
        <v>6.6299999999999996E-3</v>
      </c>
      <c r="S124" s="136">
        <v>0</v>
      </c>
      <c r="T124" s="137">
        <f>S124*H124</f>
        <v>0</v>
      </c>
      <c r="AR124" s="138" t="s">
        <v>222</v>
      </c>
      <c r="AT124" s="138" t="s">
        <v>151</v>
      </c>
      <c r="AU124" s="138" t="s">
        <v>78</v>
      </c>
      <c r="AY124" s="17" t="s">
        <v>149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74</v>
      </c>
      <c r="BK124" s="139">
        <f>ROUND(I124*H124,2)</f>
        <v>0</v>
      </c>
      <c r="BL124" s="17" t="s">
        <v>222</v>
      </c>
      <c r="BM124" s="138" t="s">
        <v>2173</v>
      </c>
    </row>
    <row r="125" spans="2:65" s="1" customFormat="1" ht="10.199999999999999">
      <c r="B125" s="32"/>
      <c r="D125" s="140" t="s">
        <v>157</v>
      </c>
      <c r="F125" s="141" t="s">
        <v>2174</v>
      </c>
      <c r="I125" s="142"/>
      <c r="L125" s="32"/>
      <c r="M125" s="143"/>
      <c r="T125" s="53"/>
      <c r="AT125" s="17" t="s">
        <v>157</v>
      </c>
      <c r="AU125" s="17" t="s">
        <v>78</v>
      </c>
    </row>
    <row r="126" spans="2:65" s="13" customFormat="1" ht="10.199999999999999">
      <c r="B126" s="151"/>
      <c r="D126" s="145" t="s">
        <v>159</v>
      </c>
      <c r="E126" s="152" t="s">
        <v>19</v>
      </c>
      <c r="F126" s="153" t="s">
        <v>247</v>
      </c>
      <c r="H126" s="154">
        <v>17</v>
      </c>
      <c r="I126" s="155"/>
      <c r="L126" s="151"/>
      <c r="M126" s="156"/>
      <c r="T126" s="157"/>
      <c r="AT126" s="152" t="s">
        <v>159</v>
      </c>
      <c r="AU126" s="152" t="s">
        <v>78</v>
      </c>
      <c r="AV126" s="13" t="s">
        <v>78</v>
      </c>
      <c r="AW126" s="13" t="s">
        <v>31</v>
      </c>
      <c r="AX126" s="13" t="s">
        <v>69</v>
      </c>
      <c r="AY126" s="152" t="s">
        <v>149</v>
      </c>
    </row>
    <row r="127" spans="2:65" s="14" customFormat="1" ht="10.199999999999999">
      <c r="B127" s="158"/>
      <c r="D127" s="145" t="s">
        <v>159</v>
      </c>
      <c r="E127" s="159" t="s">
        <v>19</v>
      </c>
      <c r="F127" s="160" t="s">
        <v>162</v>
      </c>
      <c r="H127" s="161">
        <v>17</v>
      </c>
      <c r="I127" s="162"/>
      <c r="L127" s="158"/>
      <c r="M127" s="163"/>
      <c r="T127" s="164"/>
      <c r="AT127" s="159" t="s">
        <v>159</v>
      </c>
      <c r="AU127" s="159" t="s">
        <v>78</v>
      </c>
      <c r="AV127" s="14" t="s">
        <v>84</v>
      </c>
      <c r="AW127" s="14" t="s">
        <v>31</v>
      </c>
      <c r="AX127" s="14" t="s">
        <v>74</v>
      </c>
      <c r="AY127" s="159" t="s">
        <v>149</v>
      </c>
    </row>
    <row r="128" spans="2:65" s="1" customFormat="1" ht="37.799999999999997" customHeight="1">
      <c r="B128" s="32"/>
      <c r="C128" s="127" t="s">
        <v>216</v>
      </c>
      <c r="D128" s="176" t="s">
        <v>151</v>
      </c>
      <c r="E128" s="128" t="s">
        <v>2175</v>
      </c>
      <c r="F128" s="129" t="s">
        <v>2176</v>
      </c>
      <c r="G128" s="130" t="s">
        <v>196</v>
      </c>
      <c r="H128" s="131">
        <v>17</v>
      </c>
      <c r="I128" s="132"/>
      <c r="J128" s="133">
        <f>ROUND(I128*H128,2)</f>
        <v>0</v>
      </c>
      <c r="K128" s="129" t="s">
        <v>155</v>
      </c>
      <c r="L128" s="32"/>
      <c r="M128" s="134" t="s">
        <v>19</v>
      </c>
      <c r="N128" s="135" t="s">
        <v>40</v>
      </c>
      <c r="P128" s="136">
        <f>O128*H128</f>
        <v>0</v>
      </c>
      <c r="Q128" s="136">
        <v>1.3999999999999999E-4</v>
      </c>
      <c r="R128" s="136">
        <f>Q128*H128</f>
        <v>2.3799999999999997E-3</v>
      </c>
      <c r="S128" s="136">
        <v>0</v>
      </c>
      <c r="T128" s="137">
        <f>S128*H128</f>
        <v>0</v>
      </c>
      <c r="AR128" s="138" t="s">
        <v>222</v>
      </c>
      <c r="AT128" s="138" t="s">
        <v>151</v>
      </c>
      <c r="AU128" s="138" t="s">
        <v>78</v>
      </c>
      <c r="AY128" s="17" t="s">
        <v>149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74</v>
      </c>
      <c r="BK128" s="139">
        <f>ROUND(I128*H128,2)</f>
        <v>0</v>
      </c>
      <c r="BL128" s="17" t="s">
        <v>222</v>
      </c>
      <c r="BM128" s="138" t="s">
        <v>2177</v>
      </c>
    </row>
    <row r="129" spans="2:65" s="1" customFormat="1" ht="10.199999999999999">
      <c r="B129" s="32"/>
      <c r="D129" s="140" t="s">
        <v>157</v>
      </c>
      <c r="F129" s="141" t="s">
        <v>2178</v>
      </c>
      <c r="I129" s="142"/>
      <c r="L129" s="32"/>
      <c r="M129" s="143"/>
      <c r="T129" s="53"/>
      <c r="AT129" s="17" t="s">
        <v>157</v>
      </c>
      <c r="AU129" s="17" t="s">
        <v>78</v>
      </c>
    </row>
    <row r="130" spans="2:65" s="1" customFormat="1" ht="24.15" customHeight="1">
      <c r="B130" s="32"/>
      <c r="C130" s="127" t="s">
        <v>247</v>
      </c>
      <c r="D130" s="127" t="s">
        <v>151</v>
      </c>
      <c r="E130" s="128" t="s">
        <v>2179</v>
      </c>
      <c r="F130" s="129" t="s">
        <v>2180</v>
      </c>
      <c r="G130" s="130" t="s">
        <v>196</v>
      </c>
      <c r="H130" s="131">
        <v>2</v>
      </c>
      <c r="I130" s="132"/>
      <c r="J130" s="133">
        <f>ROUND(I130*H130,2)</f>
        <v>0</v>
      </c>
      <c r="K130" s="129" t="s">
        <v>155</v>
      </c>
      <c r="L130" s="32"/>
      <c r="M130" s="134" t="s">
        <v>19</v>
      </c>
      <c r="N130" s="135" t="s">
        <v>40</v>
      </c>
      <c r="P130" s="136">
        <f>O130*H130</f>
        <v>0</v>
      </c>
      <c r="Q130" s="136">
        <v>2.2000000000000001E-4</v>
      </c>
      <c r="R130" s="136">
        <f>Q130*H130</f>
        <v>4.4000000000000002E-4</v>
      </c>
      <c r="S130" s="136">
        <v>0</v>
      </c>
      <c r="T130" s="137">
        <f>S130*H130</f>
        <v>0</v>
      </c>
      <c r="AR130" s="138" t="s">
        <v>222</v>
      </c>
      <c r="AT130" s="138" t="s">
        <v>151</v>
      </c>
      <c r="AU130" s="138" t="s">
        <v>78</v>
      </c>
      <c r="AY130" s="17" t="s">
        <v>149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74</v>
      </c>
      <c r="BK130" s="139">
        <f>ROUND(I130*H130,2)</f>
        <v>0</v>
      </c>
      <c r="BL130" s="17" t="s">
        <v>222</v>
      </c>
      <c r="BM130" s="138" t="s">
        <v>2181</v>
      </c>
    </row>
    <row r="131" spans="2:65" s="1" customFormat="1" ht="10.199999999999999">
      <c r="B131" s="32"/>
      <c r="D131" s="140" t="s">
        <v>157</v>
      </c>
      <c r="F131" s="141" t="s">
        <v>2182</v>
      </c>
      <c r="I131" s="142"/>
      <c r="L131" s="32"/>
      <c r="M131" s="143"/>
      <c r="T131" s="53"/>
      <c r="AT131" s="17" t="s">
        <v>157</v>
      </c>
      <c r="AU131" s="17" t="s">
        <v>78</v>
      </c>
    </row>
    <row r="132" spans="2:65" s="1" customFormat="1" ht="33" customHeight="1">
      <c r="B132" s="32"/>
      <c r="C132" s="127" t="s">
        <v>228</v>
      </c>
      <c r="D132" s="127" t="s">
        <v>151</v>
      </c>
      <c r="E132" s="128" t="s">
        <v>2183</v>
      </c>
      <c r="F132" s="129" t="s">
        <v>2184</v>
      </c>
      <c r="G132" s="130" t="s">
        <v>196</v>
      </c>
      <c r="H132" s="131">
        <v>1</v>
      </c>
      <c r="I132" s="132"/>
      <c r="J132" s="133">
        <f>ROUND(I132*H132,2)</f>
        <v>0</v>
      </c>
      <c r="K132" s="129" t="s">
        <v>155</v>
      </c>
      <c r="L132" s="32"/>
      <c r="M132" s="134" t="s">
        <v>19</v>
      </c>
      <c r="N132" s="135" t="s">
        <v>40</v>
      </c>
      <c r="P132" s="136">
        <f>O132*H132</f>
        <v>0</v>
      </c>
      <c r="Q132" s="136">
        <v>5.6999999999999998E-4</v>
      </c>
      <c r="R132" s="136">
        <f>Q132*H132</f>
        <v>5.6999999999999998E-4</v>
      </c>
      <c r="S132" s="136">
        <v>0</v>
      </c>
      <c r="T132" s="137">
        <f>S132*H132</f>
        <v>0</v>
      </c>
      <c r="AR132" s="138" t="s">
        <v>222</v>
      </c>
      <c r="AT132" s="138" t="s">
        <v>151</v>
      </c>
      <c r="AU132" s="138" t="s">
        <v>78</v>
      </c>
      <c r="AY132" s="17" t="s">
        <v>149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74</v>
      </c>
      <c r="BK132" s="139">
        <f>ROUND(I132*H132,2)</f>
        <v>0</v>
      </c>
      <c r="BL132" s="17" t="s">
        <v>222</v>
      </c>
      <c r="BM132" s="138" t="s">
        <v>2185</v>
      </c>
    </row>
    <row r="133" spans="2:65" s="1" customFormat="1" ht="10.199999999999999">
      <c r="B133" s="32"/>
      <c r="D133" s="140" t="s">
        <v>157</v>
      </c>
      <c r="F133" s="141" t="s">
        <v>2186</v>
      </c>
      <c r="I133" s="142"/>
      <c r="L133" s="32"/>
      <c r="M133" s="143"/>
      <c r="T133" s="53"/>
      <c r="AT133" s="17" t="s">
        <v>157</v>
      </c>
      <c r="AU133" s="17" t="s">
        <v>78</v>
      </c>
    </row>
    <row r="134" spans="2:65" s="1" customFormat="1" ht="24.15" customHeight="1">
      <c r="B134" s="32"/>
      <c r="C134" s="127" t="s">
        <v>259</v>
      </c>
      <c r="D134" s="127" t="s">
        <v>151</v>
      </c>
      <c r="E134" s="128" t="s">
        <v>2187</v>
      </c>
      <c r="F134" s="129" t="s">
        <v>2188</v>
      </c>
      <c r="G134" s="130" t="s">
        <v>196</v>
      </c>
      <c r="H134" s="131">
        <v>4</v>
      </c>
      <c r="I134" s="132"/>
      <c r="J134" s="133">
        <f>ROUND(I134*H134,2)</f>
        <v>0</v>
      </c>
      <c r="K134" s="129" t="s">
        <v>155</v>
      </c>
      <c r="L134" s="32"/>
      <c r="M134" s="134" t="s">
        <v>19</v>
      </c>
      <c r="N134" s="135" t="s">
        <v>40</v>
      </c>
      <c r="P134" s="136">
        <f>O134*H134</f>
        <v>0</v>
      </c>
      <c r="Q134" s="136">
        <v>5.0000000000000001E-4</v>
      </c>
      <c r="R134" s="136">
        <f>Q134*H134</f>
        <v>2E-3</v>
      </c>
      <c r="S134" s="136">
        <v>0</v>
      </c>
      <c r="T134" s="137">
        <f>S134*H134</f>
        <v>0</v>
      </c>
      <c r="AR134" s="138" t="s">
        <v>222</v>
      </c>
      <c r="AT134" s="138" t="s">
        <v>151</v>
      </c>
      <c r="AU134" s="138" t="s">
        <v>78</v>
      </c>
      <c r="AY134" s="17" t="s">
        <v>149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74</v>
      </c>
      <c r="BK134" s="139">
        <f>ROUND(I134*H134,2)</f>
        <v>0</v>
      </c>
      <c r="BL134" s="17" t="s">
        <v>222</v>
      </c>
      <c r="BM134" s="138" t="s">
        <v>2189</v>
      </c>
    </row>
    <row r="135" spans="2:65" s="1" customFormat="1" ht="10.199999999999999">
      <c r="B135" s="32"/>
      <c r="D135" s="140" t="s">
        <v>157</v>
      </c>
      <c r="F135" s="141" t="s">
        <v>2190</v>
      </c>
      <c r="I135" s="142"/>
      <c r="L135" s="32"/>
      <c r="M135" s="143"/>
      <c r="T135" s="53"/>
      <c r="AT135" s="17" t="s">
        <v>157</v>
      </c>
      <c r="AU135" s="17" t="s">
        <v>78</v>
      </c>
    </row>
    <row r="136" spans="2:65" s="1" customFormat="1" ht="55.5" customHeight="1">
      <c r="B136" s="32"/>
      <c r="C136" s="127" t="s">
        <v>240</v>
      </c>
      <c r="D136" s="127" t="s">
        <v>151</v>
      </c>
      <c r="E136" s="128" t="s">
        <v>2191</v>
      </c>
      <c r="F136" s="129" t="s">
        <v>2192</v>
      </c>
      <c r="G136" s="130" t="s">
        <v>173</v>
      </c>
      <c r="H136" s="131">
        <v>1.7999999999999999E-2</v>
      </c>
      <c r="I136" s="132"/>
      <c r="J136" s="133">
        <f>ROUND(I136*H136,2)</f>
        <v>0</v>
      </c>
      <c r="K136" s="129" t="s">
        <v>155</v>
      </c>
      <c r="L136" s="32"/>
      <c r="M136" s="134" t="s">
        <v>19</v>
      </c>
      <c r="N136" s="135" t="s">
        <v>40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222</v>
      </c>
      <c r="AT136" s="138" t="s">
        <v>151</v>
      </c>
      <c r="AU136" s="138" t="s">
        <v>78</v>
      </c>
      <c r="AY136" s="17" t="s">
        <v>149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74</v>
      </c>
      <c r="BK136" s="139">
        <f>ROUND(I136*H136,2)</f>
        <v>0</v>
      </c>
      <c r="BL136" s="17" t="s">
        <v>222</v>
      </c>
      <c r="BM136" s="138" t="s">
        <v>2193</v>
      </c>
    </row>
    <row r="137" spans="2:65" s="1" customFormat="1" ht="10.199999999999999">
      <c r="B137" s="32"/>
      <c r="D137" s="140" t="s">
        <v>157</v>
      </c>
      <c r="F137" s="141" t="s">
        <v>2194</v>
      </c>
      <c r="I137" s="142"/>
      <c r="L137" s="32"/>
      <c r="M137" s="143"/>
      <c r="T137" s="53"/>
      <c r="AT137" s="17" t="s">
        <v>157</v>
      </c>
      <c r="AU137" s="17" t="s">
        <v>78</v>
      </c>
    </row>
    <row r="138" spans="2:65" s="1" customFormat="1" ht="37.799999999999997" customHeight="1">
      <c r="B138" s="32"/>
      <c r="C138" s="127" t="s">
        <v>234</v>
      </c>
      <c r="D138" s="176" t="s">
        <v>151</v>
      </c>
      <c r="E138" s="128" t="s">
        <v>2195</v>
      </c>
      <c r="F138" s="129" t="s">
        <v>2196</v>
      </c>
      <c r="G138" s="130" t="s">
        <v>196</v>
      </c>
      <c r="H138" s="131">
        <v>1</v>
      </c>
      <c r="I138" s="132"/>
      <c r="J138" s="133">
        <f>ROUND(I138*H138,2)</f>
        <v>0</v>
      </c>
      <c r="K138" s="129" t="s">
        <v>155</v>
      </c>
      <c r="L138" s="32"/>
      <c r="M138" s="134" t="s">
        <v>19</v>
      </c>
      <c r="N138" s="135" t="s">
        <v>40</v>
      </c>
      <c r="P138" s="136">
        <f>O138*H138</f>
        <v>0</v>
      </c>
      <c r="Q138" s="136">
        <v>1.4599999999999999E-3</v>
      </c>
      <c r="R138" s="136">
        <f>Q138*H138</f>
        <v>1.4599999999999999E-3</v>
      </c>
      <c r="S138" s="136">
        <v>0</v>
      </c>
      <c r="T138" s="137">
        <f>S138*H138</f>
        <v>0</v>
      </c>
      <c r="AR138" s="138" t="s">
        <v>222</v>
      </c>
      <c r="AT138" s="138" t="s">
        <v>151</v>
      </c>
      <c r="AU138" s="138" t="s">
        <v>78</v>
      </c>
      <c r="AY138" s="17" t="s">
        <v>149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74</v>
      </c>
      <c r="BK138" s="139">
        <f>ROUND(I138*H138,2)</f>
        <v>0</v>
      </c>
      <c r="BL138" s="17" t="s">
        <v>222</v>
      </c>
      <c r="BM138" s="138" t="s">
        <v>2197</v>
      </c>
    </row>
    <row r="139" spans="2:65" s="1" customFormat="1" ht="10.199999999999999">
      <c r="B139" s="32"/>
      <c r="D139" s="140" t="s">
        <v>157</v>
      </c>
      <c r="F139" s="141" t="s">
        <v>2198</v>
      </c>
      <c r="I139" s="142"/>
      <c r="L139" s="32"/>
      <c r="M139" s="143"/>
      <c r="T139" s="53"/>
      <c r="AT139" s="17" t="s">
        <v>157</v>
      </c>
      <c r="AU139" s="17" t="s">
        <v>78</v>
      </c>
    </row>
    <row r="140" spans="2:65" s="1" customFormat="1" ht="49.05" customHeight="1">
      <c r="B140" s="32"/>
      <c r="C140" s="127" t="s">
        <v>7</v>
      </c>
      <c r="D140" s="176" t="s">
        <v>151</v>
      </c>
      <c r="E140" s="128" t="s">
        <v>2199</v>
      </c>
      <c r="F140" s="129" t="s">
        <v>2200</v>
      </c>
      <c r="G140" s="130" t="s">
        <v>196</v>
      </c>
      <c r="H140" s="131">
        <v>1</v>
      </c>
      <c r="I140" s="132"/>
      <c r="J140" s="133">
        <f>ROUND(I140*H140,2)</f>
        <v>0</v>
      </c>
      <c r="K140" s="129" t="s">
        <v>155</v>
      </c>
      <c r="L140" s="32"/>
      <c r="M140" s="134" t="s">
        <v>19</v>
      </c>
      <c r="N140" s="135" t="s">
        <v>40</v>
      </c>
      <c r="P140" s="136">
        <f>O140*H140</f>
        <v>0</v>
      </c>
      <c r="Q140" s="136">
        <v>1.4400000000000001E-3</v>
      </c>
      <c r="R140" s="136">
        <f>Q140*H140</f>
        <v>1.4400000000000001E-3</v>
      </c>
      <c r="S140" s="136">
        <v>0</v>
      </c>
      <c r="T140" s="137">
        <f>S140*H140</f>
        <v>0</v>
      </c>
      <c r="AR140" s="138" t="s">
        <v>222</v>
      </c>
      <c r="AT140" s="138" t="s">
        <v>151</v>
      </c>
      <c r="AU140" s="138" t="s">
        <v>78</v>
      </c>
      <c r="AY140" s="17" t="s">
        <v>149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74</v>
      </c>
      <c r="BK140" s="139">
        <f>ROUND(I140*H140,2)</f>
        <v>0</v>
      </c>
      <c r="BL140" s="17" t="s">
        <v>222</v>
      </c>
      <c r="BM140" s="138" t="s">
        <v>2201</v>
      </c>
    </row>
    <row r="141" spans="2:65" s="1" customFormat="1" ht="10.199999999999999">
      <c r="B141" s="32"/>
      <c r="D141" s="140" t="s">
        <v>157</v>
      </c>
      <c r="F141" s="141" t="s">
        <v>2202</v>
      </c>
      <c r="I141" s="142"/>
      <c r="L141" s="32"/>
      <c r="M141" s="143"/>
      <c r="T141" s="53"/>
      <c r="AT141" s="17" t="s">
        <v>157</v>
      </c>
      <c r="AU141" s="17" t="s">
        <v>78</v>
      </c>
    </row>
    <row r="142" spans="2:65" s="11" customFormat="1" ht="22.8" customHeight="1">
      <c r="B142" s="115"/>
      <c r="D142" s="116" t="s">
        <v>68</v>
      </c>
      <c r="E142" s="125" t="s">
        <v>2203</v>
      </c>
      <c r="F142" s="125" t="s">
        <v>2204</v>
      </c>
      <c r="I142" s="118"/>
      <c r="J142" s="126">
        <f>BK142</f>
        <v>0</v>
      </c>
      <c r="L142" s="115"/>
      <c r="M142" s="120"/>
      <c r="P142" s="121">
        <f>SUM(P143:P156)</f>
        <v>0</v>
      </c>
      <c r="R142" s="121">
        <f>SUM(R143:R156)</f>
        <v>0.61736000000000002</v>
      </c>
      <c r="T142" s="122">
        <f>SUM(T143:T156)</f>
        <v>0</v>
      </c>
      <c r="AR142" s="116" t="s">
        <v>78</v>
      </c>
      <c r="AT142" s="123" t="s">
        <v>68</v>
      </c>
      <c r="AU142" s="123" t="s">
        <v>74</v>
      </c>
      <c r="AY142" s="116" t="s">
        <v>149</v>
      </c>
      <c r="BK142" s="124">
        <f>SUM(BK143:BK156)</f>
        <v>0</v>
      </c>
    </row>
    <row r="143" spans="2:65" s="1" customFormat="1" ht="49.05" customHeight="1">
      <c r="B143" s="32"/>
      <c r="C143" s="127" t="s">
        <v>289</v>
      </c>
      <c r="D143" s="127" t="s">
        <v>151</v>
      </c>
      <c r="E143" s="128" t="s">
        <v>2205</v>
      </c>
      <c r="F143" s="129" t="s">
        <v>2206</v>
      </c>
      <c r="G143" s="130" t="s">
        <v>196</v>
      </c>
      <c r="H143" s="131">
        <v>1</v>
      </c>
      <c r="I143" s="132"/>
      <c r="J143" s="133">
        <f>ROUND(I143*H143,2)</f>
        <v>0</v>
      </c>
      <c r="K143" s="129" t="s">
        <v>155</v>
      </c>
      <c r="L143" s="32"/>
      <c r="M143" s="134" t="s">
        <v>19</v>
      </c>
      <c r="N143" s="135" t="s">
        <v>40</v>
      </c>
      <c r="P143" s="136">
        <f>O143*H143</f>
        <v>0</v>
      </c>
      <c r="Q143" s="136">
        <v>1.34E-2</v>
      </c>
      <c r="R143" s="136">
        <f>Q143*H143</f>
        <v>1.34E-2</v>
      </c>
      <c r="S143" s="136">
        <v>0</v>
      </c>
      <c r="T143" s="137">
        <f>S143*H143</f>
        <v>0</v>
      </c>
      <c r="AR143" s="138" t="s">
        <v>222</v>
      </c>
      <c r="AT143" s="138" t="s">
        <v>151</v>
      </c>
      <c r="AU143" s="138" t="s">
        <v>78</v>
      </c>
      <c r="AY143" s="17" t="s">
        <v>149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74</v>
      </c>
      <c r="BK143" s="139">
        <f>ROUND(I143*H143,2)</f>
        <v>0</v>
      </c>
      <c r="BL143" s="17" t="s">
        <v>222</v>
      </c>
      <c r="BM143" s="138" t="s">
        <v>2207</v>
      </c>
    </row>
    <row r="144" spans="2:65" s="1" customFormat="1" ht="10.199999999999999">
      <c r="B144" s="32"/>
      <c r="D144" s="140" t="s">
        <v>157</v>
      </c>
      <c r="F144" s="141" t="s">
        <v>2208</v>
      </c>
      <c r="I144" s="142"/>
      <c r="L144" s="32"/>
      <c r="M144" s="143"/>
      <c r="T144" s="53"/>
      <c r="AT144" s="17" t="s">
        <v>157</v>
      </c>
      <c r="AU144" s="17" t="s">
        <v>78</v>
      </c>
    </row>
    <row r="145" spans="2:65" s="1" customFormat="1" ht="49.05" customHeight="1">
      <c r="B145" s="32"/>
      <c r="C145" s="127" t="s">
        <v>245</v>
      </c>
      <c r="D145" s="127" t="s">
        <v>151</v>
      </c>
      <c r="E145" s="128" t="s">
        <v>2209</v>
      </c>
      <c r="F145" s="129" t="s">
        <v>2210</v>
      </c>
      <c r="G145" s="130" t="s">
        <v>196</v>
      </c>
      <c r="H145" s="131">
        <v>8</v>
      </c>
      <c r="I145" s="132"/>
      <c r="J145" s="133">
        <f>ROUND(I145*H145,2)</f>
        <v>0</v>
      </c>
      <c r="K145" s="129" t="s">
        <v>155</v>
      </c>
      <c r="L145" s="32"/>
      <c r="M145" s="134" t="s">
        <v>19</v>
      </c>
      <c r="N145" s="135" t="s">
        <v>40</v>
      </c>
      <c r="P145" s="136">
        <f>O145*H145</f>
        <v>0</v>
      </c>
      <c r="Q145" s="136">
        <v>3.8699999999999998E-2</v>
      </c>
      <c r="R145" s="136">
        <f>Q145*H145</f>
        <v>0.30959999999999999</v>
      </c>
      <c r="S145" s="136">
        <v>0</v>
      </c>
      <c r="T145" s="137">
        <f>S145*H145</f>
        <v>0</v>
      </c>
      <c r="AR145" s="138" t="s">
        <v>222</v>
      </c>
      <c r="AT145" s="138" t="s">
        <v>151</v>
      </c>
      <c r="AU145" s="138" t="s">
        <v>78</v>
      </c>
      <c r="AY145" s="17" t="s">
        <v>149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74</v>
      </c>
      <c r="BK145" s="139">
        <f>ROUND(I145*H145,2)</f>
        <v>0</v>
      </c>
      <c r="BL145" s="17" t="s">
        <v>222</v>
      </c>
      <c r="BM145" s="138" t="s">
        <v>2211</v>
      </c>
    </row>
    <row r="146" spans="2:65" s="1" customFormat="1" ht="10.199999999999999">
      <c r="B146" s="32"/>
      <c r="D146" s="140" t="s">
        <v>157</v>
      </c>
      <c r="F146" s="141" t="s">
        <v>2212</v>
      </c>
      <c r="I146" s="142"/>
      <c r="L146" s="32"/>
      <c r="M146" s="143"/>
      <c r="T146" s="53"/>
      <c r="AT146" s="17" t="s">
        <v>157</v>
      </c>
      <c r="AU146" s="17" t="s">
        <v>78</v>
      </c>
    </row>
    <row r="147" spans="2:65" s="1" customFormat="1" ht="49.05" customHeight="1">
      <c r="B147" s="32"/>
      <c r="C147" s="127" t="s">
        <v>302</v>
      </c>
      <c r="D147" s="127" t="s">
        <v>151</v>
      </c>
      <c r="E147" s="128" t="s">
        <v>2213</v>
      </c>
      <c r="F147" s="129" t="s">
        <v>2214</v>
      </c>
      <c r="G147" s="130" t="s">
        <v>196</v>
      </c>
      <c r="H147" s="131">
        <v>2</v>
      </c>
      <c r="I147" s="132"/>
      <c r="J147" s="133">
        <f>ROUND(I147*H147,2)</f>
        <v>0</v>
      </c>
      <c r="K147" s="129" t="s">
        <v>155</v>
      </c>
      <c r="L147" s="32"/>
      <c r="M147" s="134" t="s">
        <v>19</v>
      </c>
      <c r="N147" s="135" t="s">
        <v>40</v>
      </c>
      <c r="P147" s="136">
        <f>O147*H147</f>
        <v>0</v>
      </c>
      <c r="Q147" s="136">
        <v>2.3400000000000001E-2</v>
      </c>
      <c r="R147" s="136">
        <f>Q147*H147</f>
        <v>4.6800000000000001E-2</v>
      </c>
      <c r="S147" s="136">
        <v>0</v>
      </c>
      <c r="T147" s="137">
        <f>S147*H147</f>
        <v>0</v>
      </c>
      <c r="AR147" s="138" t="s">
        <v>222</v>
      </c>
      <c r="AT147" s="138" t="s">
        <v>151</v>
      </c>
      <c r="AU147" s="138" t="s">
        <v>78</v>
      </c>
      <c r="AY147" s="17" t="s">
        <v>149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74</v>
      </c>
      <c r="BK147" s="139">
        <f>ROUND(I147*H147,2)</f>
        <v>0</v>
      </c>
      <c r="BL147" s="17" t="s">
        <v>222</v>
      </c>
      <c r="BM147" s="138" t="s">
        <v>2215</v>
      </c>
    </row>
    <row r="148" spans="2:65" s="1" customFormat="1" ht="10.199999999999999">
      <c r="B148" s="32"/>
      <c r="D148" s="140" t="s">
        <v>157</v>
      </c>
      <c r="F148" s="141" t="s">
        <v>2216</v>
      </c>
      <c r="I148" s="142"/>
      <c r="L148" s="32"/>
      <c r="M148" s="143"/>
      <c r="T148" s="53"/>
      <c r="AT148" s="17" t="s">
        <v>157</v>
      </c>
      <c r="AU148" s="17" t="s">
        <v>78</v>
      </c>
    </row>
    <row r="149" spans="2:65" s="1" customFormat="1" ht="49.05" customHeight="1">
      <c r="B149" s="32"/>
      <c r="C149" s="127" t="s">
        <v>250</v>
      </c>
      <c r="D149" s="127" t="s">
        <v>151</v>
      </c>
      <c r="E149" s="128" t="s">
        <v>2217</v>
      </c>
      <c r="F149" s="129" t="s">
        <v>2218</v>
      </c>
      <c r="G149" s="130" t="s">
        <v>196</v>
      </c>
      <c r="H149" s="131">
        <v>2</v>
      </c>
      <c r="I149" s="132"/>
      <c r="J149" s="133">
        <f>ROUND(I149*H149,2)</f>
        <v>0</v>
      </c>
      <c r="K149" s="129" t="s">
        <v>155</v>
      </c>
      <c r="L149" s="32"/>
      <c r="M149" s="134" t="s">
        <v>19</v>
      </c>
      <c r="N149" s="135" t="s">
        <v>40</v>
      </c>
      <c r="P149" s="136">
        <f>O149*H149</f>
        <v>0</v>
      </c>
      <c r="Q149" s="136">
        <v>3.5680000000000003E-2</v>
      </c>
      <c r="R149" s="136">
        <f>Q149*H149</f>
        <v>7.1360000000000007E-2</v>
      </c>
      <c r="S149" s="136">
        <v>0</v>
      </c>
      <c r="T149" s="137">
        <f>S149*H149</f>
        <v>0</v>
      </c>
      <c r="AR149" s="138" t="s">
        <v>222</v>
      </c>
      <c r="AT149" s="138" t="s">
        <v>151</v>
      </c>
      <c r="AU149" s="138" t="s">
        <v>78</v>
      </c>
      <c r="AY149" s="17" t="s">
        <v>149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74</v>
      </c>
      <c r="BK149" s="139">
        <f>ROUND(I149*H149,2)</f>
        <v>0</v>
      </c>
      <c r="BL149" s="17" t="s">
        <v>222</v>
      </c>
      <c r="BM149" s="138" t="s">
        <v>2219</v>
      </c>
    </row>
    <row r="150" spans="2:65" s="1" customFormat="1" ht="10.199999999999999">
      <c r="B150" s="32"/>
      <c r="D150" s="140" t="s">
        <v>157</v>
      </c>
      <c r="F150" s="141" t="s">
        <v>2220</v>
      </c>
      <c r="I150" s="142"/>
      <c r="L150" s="32"/>
      <c r="M150" s="143"/>
      <c r="T150" s="53"/>
      <c r="AT150" s="17" t="s">
        <v>157</v>
      </c>
      <c r="AU150" s="17" t="s">
        <v>78</v>
      </c>
    </row>
    <row r="151" spans="2:65" s="1" customFormat="1" ht="49.05" customHeight="1">
      <c r="B151" s="32"/>
      <c r="C151" s="127" t="s">
        <v>324</v>
      </c>
      <c r="D151" s="127" t="s">
        <v>151</v>
      </c>
      <c r="E151" s="128" t="s">
        <v>2221</v>
      </c>
      <c r="F151" s="129" t="s">
        <v>2222</v>
      </c>
      <c r="G151" s="130" t="s">
        <v>196</v>
      </c>
      <c r="H151" s="131">
        <v>2</v>
      </c>
      <c r="I151" s="132"/>
      <c r="J151" s="133">
        <f>ROUND(I151*H151,2)</f>
        <v>0</v>
      </c>
      <c r="K151" s="129" t="s">
        <v>155</v>
      </c>
      <c r="L151" s="32"/>
      <c r="M151" s="134" t="s">
        <v>19</v>
      </c>
      <c r="N151" s="135" t="s">
        <v>40</v>
      </c>
      <c r="P151" s="136">
        <f>O151*H151</f>
        <v>0</v>
      </c>
      <c r="Q151" s="136">
        <v>4.1259999999999998E-2</v>
      </c>
      <c r="R151" s="136">
        <f>Q151*H151</f>
        <v>8.2519999999999996E-2</v>
      </c>
      <c r="S151" s="136">
        <v>0</v>
      </c>
      <c r="T151" s="137">
        <f>S151*H151</f>
        <v>0</v>
      </c>
      <c r="AR151" s="138" t="s">
        <v>222</v>
      </c>
      <c r="AT151" s="138" t="s">
        <v>151</v>
      </c>
      <c r="AU151" s="138" t="s">
        <v>78</v>
      </c>
      <c r="AY151" s="17" t="s">
        <v>149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74</v>
      </c>
      <c r="BK151" s="139">
        <f>ROUND(I151*H151,2)</f>
        <v>0</v>
      </c>
      <c r="BL151" s="17" t="s">
        <v>222</v>
      </c>
      <c r="BM151" s="138" t="s">
        <v>2223</v>
      </c>
    </row>
    <row r="152" spans="2:65" s="1" customFormat="1" ht="10.199999999999999">
      <c r="B152" s="32"/>
      <c r="D152" s="140" t="s">
        <v>157</v>
      </c>
      <c r="F152" s="141" t="s">
        <v>2224</v>
      </c>
      <c r="I152" s="142"/>
      <c r="L152" s="32"/>
      <c r="M152" s="143"/>
      <c r="T152" s="53"/>
      <c r="AT152" s="17" t="s">
        <v>157</v>
      </c>
      <c r="AU152" s="17" t="s">
        <v>78</v>
      </c>
    </row>
    <row r="153" spans="2:65" s="1" customFormat="1" ht="49.05" customHeight="1">
      <c r="B153" s="32"/>
      <c r="C153" s="127" t="s">
        <v>257</v>
      </c>
      <c r="D153" s="127" t="s">
        <v>151</v>
      </c>
      <c r="E153" s="128" t="s">
        <v>2225</v>
      </c>
      <c r="F153" s="129" t="s">
        <v>2226</v>
      </c>
      <c r="G153" s="130" t="s">
        <v>196</v>
      </c>
      <c r="H153" s="131">
        <v>2</v>
      </c>
      <c r="I153" s="132"/>
      <c r="J153" s="133">
        <f>ROUND(I153*H153,2)</f>
        <v>0</v>
      </c>
      <c r="K153" s="129" t="s">
        <v>155</v>
      </c>
      <c r="L153" s="32"/>
      <c r="M153" s="134" t="s">
        <v>19</v>
      </c>
      <c r="N153" s="135" t="s">
        <v>40</v>
      </c>
      <c r="P153" s="136">
        <f>O153*H153</f>
        <v>0</v>
      </c>
      <c r="Q153" s="136">
        <v>4.684E-2</v>
      </c>
      <c r="R153" s="136">
        <f>Q153*H153</f>
        <v>9.3679999999999999E-2</v>
      </c>
      <c r="S153" s="136">
        <v>0</v>
      </c>
      <c r="T153" s="137">
        <f>S153*H153</f>
        <v>0</v>
      </c>
      <c r="AR153" s="138" t="s">
        <v>222</v>
      </c>
      <c r="AT153" s="138" t="s">
        <v>151</v>
      </c>
      <c r="AU153" s="138" t="s">
        <v>78</v>
      </c>
      <c r="AY153" s="17" t="s">
        <v>149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74</v>
      </c>
      <c r="BK153" s="139">
        <f>ROUND(I153*H153,2)</f>
        <v>0</v>
      </c>
      <c r="BL153" s="17" t="s">
        <v>222</v>
      </c>
      <c r="BM153" s="138" t="s">
        <v>2227</v>
      </c>
    </row>
    <row r="154" spans="2:65" s="1" customFormat="1" ht="10.199999999999999">
      <c r="B154" s="32"/>
      <c r="D154" s="140" t="s">
        <v>157</v>
      </c>
      <c r="F154" s="141" t="s">
        <v>2228</v>
      </c>
      <c r="I154" s="142"/>
      <c r="L154" s="32"/>
      <c r="M154" s="143"/>
      <c r="T154" s="53"/>
      <c r="AT154" s="17" t="s">
        <v>157</v>
      </c>
      <c r="AU154" s="17" t="s">
        <v>78</v>
      </c>
    </row>
    <row r="155" spans="2:65" s="1" customFormat="1" ht="55.5" customHeight="1">
      <c r="B155" s="32"/>
      <c r="C155" s="127" t="s">
        <v>334</v>
      </c>
      <c r="D155" s="127" t="s">
        <v>151</v>
      </c>
      <c r="E155" s="128" t="s">
        <v>2229</v>
      </c>
      <c r="F155" s="129" t="s">
        <v>2230</v>
      </c>
      <c r="G155" s="130" t="s">
        <v>173</v>
      </c>
      <c r="H155" s="131">
        <v>0.79300000000000004</v>
      </c>
      <c r="I155" s="132"/>
      <c r="J155" s="133">
        <f>ROUND(I155*H155,2)</f>
        <v>0</v>
      </c>
      <c r="K155" s="129" t="s">
        <v>155</v>
      </c>
      <c r="L155" s="32"/>
      <c r="M155" s="134" t="s">
        <v>19</v>
      </c>
      <c r="N155" s="135" t="s">
        <v>40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222</v>
      </c>
      <c r="AT155" s="138" t="s">
        <v>151</v>
      </c>
      <c r="AU155" s="138" t="s">
        <v>78</v>
      </c>
      <c r="AY155" s="17" t="s">
        <v>149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74</v>
      </c>
      <c r="BK155" s="139">
        <f>ROUND(I155*H155,2)</f>
        <v>0</v>
      </c>
      <c r="BL155" s="17" t="s">
        <v>222</v>
      </c>
      <c r="BM155" s="138" t="s">
        <v>2231</v>
      </c>
    </row>
    <row r="156" spans="2:65" s="1" customFormat="1" ht="10.199999999999999">
      <c r="B156" s="32"/>
      <c r="D156" s="140" t="s">
        <v>157</v>
      </c>
      <c r="F156" s="141" t="s">
        <v>2232</v>
      </c>
      <c r="I156" s="142"/>
      <c r="L156" s="32"/>
      <c r="M156" s="143"/>
      <c r="T156" s="53"/>
      <c r="AT156" s="17" t="s">
        <v>157</v>
      </c>
      <c r="AU156" s="17" t="s">
        <v>78</v>
      </c>
    </row>
    <row r="157" spans="2:65" s="11" customFormat="1" ht="22.8" customHeight="1">
      <c r="B157" s="115"/>
      <c r="D157" s="116" t="s">
        <v>68</v>
      </c>
      <c r="E157" s="125" t="s">
        <v>2233</v>
      </c>
      <c r="F157" s="125" t="s">
        <v>2234</v>
      </c>
      <c r="I157" s="118"/>
      <c r="J157" s="126">
        <f>BK157</f>
        <v>0</v>
      </c>
      <c r="L157" s="115"/>
      <c r="M157" s="120"/>
      <c r="P157" s="121">
        <f>SUM(P158:P161)</f>
        <v>0</v>
      </c>
      <c r="R157" s="121">
        <f>SUM(R158:R161)</f>
        <v>2.0400000000000001E-3</v>
      </c>
      <c r="T157" s="122">
        <f>SUM(T158:T161)</f>
        <v>0</v>
      </c>
      <c r="AR157" s="116" t="s">
        <v>78</v>
      </c>
      <c r="AT157" s="123" t="s">
        <v>68</v>
      </c>
      <c r="AU157" s="123" t="s">
        <v>74</v>
      </c>
      <c r="AY157" s="116" t="s">
        <v>149</v>
      </c>
      <c r="BK157" s="124">
        <f>SUM(BK158:BK161)</f>
        <v>0</v>
      </c>
    </row>
    <row r="158" spans="2:65" s="1" customFormat="1" ht="33" customHeight="1">
      <c r="B158" s="32"/>
      <c r="C158" s="127" t="s">
        <v>262</v>
      </c>
      <c r="D158" s="127" t="s">
        <v>151</v>
      </c>
      <c r="E158" s="128" t="s">
        <v>2235</v>
      </c>
      <c r="F158" s="129" t="s">
        <v>2236</v>
      </c>
      <c r="G158" s="130" t="s">
        <v>196</v>
      </c>
      <c r="H158" s="131">
        <v>34</v>
      </c>
      <c r="I158" s="132"/>
      <c r="J158" s="133">
        <f>ROUND(I158*H158,2)</f>
        <v>0</v>
      </c>
      <c r="K158" s="129" t="s">
        <v>155</v>
      </c>
      <c r="L158" s="32"/>
      <c r="M158" s="134" t="s">
        <v>19</v>
      </c>
      <c r="N158" s="135" t="s">
        <v>40</v>
      </c>
      <c r="P158" s="136">
        <f>O158*H158</f>
        <v>0</v>
      </c>
      <c r="Q158" s="136">
        <v>6.0000000000000002E-5</v>
      </c>
      <c r="R158" s="136">
        <f>Q158*H158</f>
        <v>2.0400000000000001E-3</v>
      </c>
      <c r="S158" s="136">
        <v>0</v>
      </c>
      <c r="T158" s="137">
        <f>S158*H158</f>
        <v>0</v>
      </c>
      <c r="AR158" s="138" t="s">
        <v>222</v>
      </c>
      <c r="AT158" s="138" t="s">
        <v>151</v>
      </c>
      <c r="AU158" s="138" t="s">
        <v>78</v>
      </c>
      <c r="AY158" s="17" t="s">
        <v>149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74</v>
      </c>
      <c r="BK158" s="139">
        <f>ROUND(I158*H158,2)</f>
        <v>0</v>
      </c>
      <c r="BL158" s="17" t="s">
        <v>222</v>
      </c>
      <c r="BM158" s="138" t="s">
        <v>2237</v>
      </c>
    </row>
    <row r="159" spans="2:65" s="1" customFormat="1" ht="10.199999999999999">
      <c r="B159" s="32"/>
      <c r="D159" s="140" t="s">
        <v>157</v>
      </c>
      <c r="F159" s="141" t="s">
        <v>2238</v>
      </c>
      <c r="I159" s="142"/>
      <c r="L159" s="32"/>
      <c r="M159" s="143"/>
      <c r="T159" s="53"/>
      <c r="AT159" s="17" t="s">
        <v>157</v>
      </c>
      <c r="AU159" s="17" t="s">
        <v>78</v>
      </c>
    </row>
    <row r="160" spans="2:65" s="1" customFormat="1" ht="24.15" customHeight="1">
      <c r="B160" s="32"/>
      <c r="C160" s="127" t="s">
        <v>352</v>
      </c>
      <c r="D160" s="176" t="s">
        <v>151</v>
      </c>
      <c r="E160" s="128" t="s">
        <v>2239</v>
      </c>
      <c r="F160" s="129" t="s">
        <v>2240</v>
      </c>
      <c r="G160" s="130" t="s">
        <v>196</v>
      </c>
      <c r="H160" s="131">
        <v>1</v>
      </c>
      <c r="I160" s="132"/>
      <c r="J160" s="133">
        <f>ROUND(I160*H160,2)</f>
        <v>0</v>
      </c>
      <c r="K160" s="129" t="s">
        <v>155</v>
      </c>
      <c r="L160" s="32"/>
      <c r="M160" s="134" t="s">
        <v>19</v>
      </c>
      <c r="N160" s="135" t="s">
        <v>40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222</v>
      </c>
      <c r="AT160" s="138" t="s">
        <v>151</v>
      </c>
      <c r="AU160" s="138" t="s">
        <v>78</v>
      </c>
      <c r="AY160" s="17" t="s">
        <v>149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74</v>
      </c>
      <c r="BK160" s="139">
        <f>ROUND(I160*H160,2)</f>
        <v>0</v>
      </c>
      <c r="BL160" s="17" t="s">
        <v>222</v>
      </c>
      <c r="BM160" s="138" t="s">
        <v>2241</v>
      </c>
    </row>
    <row r="161" spans="2:65" s="1" customFormat="1" ht="10.199999999999999">
      <c r="B161" s="32"/>
      <c r="D161" s="140" t="s">
        <v>157</v>
      </c>
      <c r="F161" s="141" t="s">
        <v>2242</v>
      </c>
      <c r="I161" s="142"/>
      <c r="L161" s="32"/>
      <c r="M161" s="143"/>
      <c r="T161" s="53"/>
      <c r="AT161" s="17" t="s">
        <v>157</v>
      </c>
      <c r="AU161" s="17" t="s">
        <v>78</v>
      </c>
    </row>
    <row r="162" spans="2:65" s="11" customFormat="1" ht="22.8" customHeight="1">
      <c r="B162" s="115"/>
      <c r="D162" s="116" t="s">
        <v>68</v>
      </c>
      <c r="E162" s="125" t="s">
        <v>2243</v>
      </c>
      <c r="F162" s="125" t="s">
        <v>2244</v>
      </c>
      <c r="I162" s="118"/>
      <c r="J162" s="126">
        <f>BK162</f>
        <v>0</v>
      </c>
      <c r="L162" s="115"/>
      <c r="M162" s="120"/>
      <c r="P162" s="121">
        <f>SUM(P163:P184)</f>
        <v>0</v>
      </c>
      <c r="R162" s="121">
        <f>SUM(R163:R184)</f>
        <v>2.4808E-2</v>
      </c>
      <c r="T162" s="122">
        <f>SUM(T163:T184)</f>
        <v>0</v>
      </c>
      <c r="AR162" s="116" t="s">
        <v>78</v>
      </c>
      <c r="AT162" s="123" t="s">
        <v>68</v>
      </c>
      <c r="AU162" s="123" t="s">
        <v>74</v>
      </c>
      <c r="AY162" s="116" t="s">
        <v>149</v>
      </c>
      <c r="BK162" s="124">
        <f>SUM(BK163:BK184)</f>
        <v>0</v>
      </c>
    </row>
    <row r="163" spans="2:65" s="1" customFormat="1" ht="33" customHeight="1">
      <c r="B163" s="32"/>
      <c r="C163" s="127" t="s">
        <v>267</v>
      </c>
      <c r="D163" s="127" t="s">
        <v>151</v>
      </c>
      <c r="E163" s="128" t="s">
        <v>2245</v>
      </c>
      <c r="F163" s="129" t="s">
        <v>2246</v>
      </c>
      <c r="G163" s="130" t="s">
        <v>196</v>
      </c>
      <c r="H163" s="131">
        <v>3</v>
      </c>
      <c r="I163" s="132"/>
      <c r="J163" s="133">
        <f>ROUND(I163*H163,2)</f>
        <v>0</v>
      </c>
      <c r="K163" s="129" t="s">
        <v>155</v>
      </c>
      <c r="L163" s="32"/>
      <c r="M163" s="134" t="s">
        <v>19</v>
      </c>
      <c r="N163" s="135" t="s">
        <v>40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222</v>
      </c>
      <c r="AT163" s="138" t="s">
        <v>151</v>
      </c>
      <c r="AU163" s="138" t="s">
        <v>78</v>
      </c>
      <c r="AY163" s="17" t="s">
        <v>149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74</v>
      </c>
      <c r="BK163" s="139">
        <f>ROUND(I163*H163,2)</f>
        <v>0</v>
      </c>
      <c r="BL163" s="17" t="s">
        <v>222</v>
      </c>
      <c r="BM163" s="138" t="s">
        <v>2247</v>
      </c>
    </row>
    <row r="164" spans="2:65" s="1" customFormat="1" ht="10.199999999999999">
      <c r="B164" s="32"/>
      <c r="D164" s="140" t="s">
        <v>157</v>
      </c>
      <c r="F164" s="141" t="s">
        <v>2248</v>
      </c>
      <c r="I164" s="142"/>
      <c r="L164" s="32"/>
      <c r="M164" s="143"/>
      <c r="T164" s="53"/>
      <c r="AT164" s="17" t="s">
        <v>157</v>
      </c>
      <c r="AU164" s="17" t="s">
        <v>78</v>
      </c>
    </row>
    <row r="165" spans="2:65" s="1" customFormat="1" ht="24.15" customHeight="1">
      <c r="B165" s="32"/>
      <c r="C165" s="127" t="s">
        <v>373</v>
      </c>
      <c r="D165" s="176" t="s">
        <v>151</v>
      </c>
      <c r="E165" s="128" t="s">
        <v>2249</v>
      </c>
      <c r="F165" s="129" t="s">
        <v>2250</v>
      </c>
      <c r="G165" s="130" t="s">
        <v>196</v>
      </c>
      <c r="H165" s="131">
        <v>3</v>
      </c>
      <c r="I165" s="132"/>
      <c r="J165" s="133">
        <f>ROUND(I165*H165,2)</f>
        <v>0</v>
      </c>
      <c r="K165" s="129" t="s">
        <v>155</v>
      </c>
      <c r="L165" s="32"/>
      <c r="M165" s="134" t="s">
        <v>19</v>
      </c>
      <c r="N165" s="135" t="s">
        <v>40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222</v>
      </c>
      <c r="AT165" s="138" t="s">
        <v>151</v>
      </c>
      <c r="AU165" s="138" t="s">
        <v>78</v>
      </c>
      <c r="AY165" s="17" t="s">
        <v>149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74</v>
      </c>
      <c r="BK165" s="139">
        <f>ROUND(I165*H165,2)</f>
        <v>0</v>
      </c>
      <c r="BL165" s="17" t="s">
        <v>222</v>
      </c>
      <c r="BM165" s="138" t="s">
        <v>2251</v>
      </c>
    </row>
    <row r="166" spans="2:65" s="1" customFormat="1" ht="10.199999999999999">
      <c r="B166" s="32"/>
      <c r="D166" s="140" t="s">
        <v>157</v>
      </c>
      <c r="F166" s="141" t="s">
        <v>2252</v>
      </c>
      <c r="I166" s="142"/>
      <c r="L166" s="32"/>
      <c r="M166" s="143"/>
      <c r="T166" s="53"/>
      <c r="AT166" s="17" t="s">
        <v>157</v>
      </c>
      <c r="AU166" s="17" t="s">
        <v>78</v>
      </c>
    </row>
    <row r="167" spans="2:65" s="1" customFormat="1" ht="24.15" customHeight="1">
      <c r="B167" s="32"/>
      <c r="C167" s="127" t="s">
        <v>271</v>
      </c>
      <c r="D167" s="127" t="s">
        <v>151</v>
      </c>
      <c r="E167" s="128" t="s">
        <v>2253</v>
      </c>
      <c r="F167" s="129" t="s">
        <v>2254</v>
      </c>
      <c r="G167" s="130" t="s">
        <v>196</v>
      </c>
      <c r="H167" s="131">
        <v>1</v>
      </c>
      <c r="I167" s="132"/>
      <c r="J167" s="133">
        <f>ROUND(I167*H167,2)</f>
        <v>0</v>
      </c>
      <c r="K167" s="129" t="s">
        <v>155</v>
      </c>
      <c r="L167" s="32"/>
      <c r="M167" s="134" t="s">
        <v>19</v>
      </c>
      <c r="N167" s="135" t="s">
        <v>40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222</v>
      </c>
      <c r="AT167" s="138" t="s">
        <v>151</v>
      </c>
      <c r="AU167" s="138" t="s">
        <v>78</v>
      </c>
      <c r="AY167" s="17" t="s">
        <v>149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74</v>
      </c>
      <c r="BK167" s="139">
        <f>ROUND(I167*H167,2)</f>
        <v>0</v>
      </c>
      <c r="BL167" s="17" t="s">
        <v>222</v>
      </c>
      <c r="BM167" s="138" t="s">
        <v>2255</v>
      </c>
    </row>
    <row r="168" spans="2:65" s="1" customFormat="1" ht="10.199999999999999">
      <c r="B168" s="32"/>
      <c r="D168" s="140" t="s">
        <v>157</v>
      </c>
      <c r="F168" s="141" t="s">
        <v>2256</v>
      </c>
      <c r="I168" s="142"/>
      <c r="L168" s="32"/>
      <c r="M168" s="143"/>
      <c r="T168" s="53"/>
      <c r="AT168" s="17" t="s">
        <v>157</v>
      </c>
      <c r="AU168" s="17" t="s">
        <v>78</v>
      </c>
    </row>
    <row r="169" spans="2:65" s="1" customFormat="1" ht="33" customHeight="1">
      <c r="B169" s="32"/>
      <c r="C169" s="127" t="s">
        <v>382</v>
      </c>
      <c r="D169" s="176" t="s">
        <v>151</v>
      </c>
      <c r="E169" s="128" t="s">
        <v>2257</v>
      </c>
      <c r="F169" s="129" t="s">
        <v>2258</v>
      </c>
      <c r="G169" s="130" t="s">
        <v>196</v>
      </c>
      <c r="H169" s="131">
        <v>1</v>
      </c>
      <c r="I169" s="132"/>
      <c r="J169" s="133">
        <f>ROUND(I169*H169,2)</f>
        <v>0</v>
      </c>
      <c r="K169" s="129" t="s">
        <v>155</v>
      </c>
      <c r="L169" s="32"/>
      <c r="M169" s="134" t="s">
        <v>19</v>
      </c>
      <c r="N169" s="135" t="s">
        <v>40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222</v>
      </c>
      <c r="AT169" s="138" t="s">
        <v>151</v>
      </c>
      <c r="AU169" s="138" t="s">
        <v>78</v>
      </c>
      <c r="AY169" s="17" t="s">
        <v>149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74</v>
      </c>
      <c r="BK169" s="139">
        <f>ROUND(I169*H169,2)</f>
        <v>0</v>
      </c>
      <c r="BL169" s="17" t="s">
        <v>222</v>
      </c>
      <c r="BM169" s="138" t="s">
        <v>2259</v>
      </c>
    </row>
    <row r="170" spans="2:65" s="1" customFormat="1" ht="10.199999999999999">
      <c r="B170" s="32"/>
      <c r="D170" s="140" t="s">
        <v>157</v>
      </c>
      <c r="F170" s="141" t="s">
        <v>2260</v>
      </c>
      <c r="I170" s="142"/>
      <c r="L170" s="32"/>
      <c r="M170" s="143"/>
      <c r="T170" s="53"/>
      <c r="AT170" s="17" t="s">
        <v>157</v>
      </c>
      <c r="AU170" s="17" t="s">
        <v>78</v>
      </c>
    </row>
    <row r="171" spans="2:65" s="1" customFormat="1" ht="24.15" customHeight="1">
      <c r="B171" s="32"/>
      <c r="C171" s="127" t="s">
        <v>280</v>
      </c>
      <c r="D171" s="127" t="s">
        <v>151</v>
      </c>
      <c r="E171" s="128" t="s">
        <v>2261</v>
      </c>
      <c r="F171" s="129" t="s">
        <v>2262</v>
      </c>
      <c r="G171" s="130" t="s">
        <v>202</v>
      </c>
      <c r="H171" s="131">
        <v>27</v>
      </c>
      <c r="I171" s="132"/>
      <c r="J171" s="133">
        <f>ROUND(I171*H171,2)</f>
        <v>0</v>
      </c>
      <c r="K171" s="129" t="s">
        <v>155</v>
      </c>
      <c r="L171" s="32"/>
      <c r="M171" s="134" t="s">
        <v>19</v>
      </c>
      <c r="N171" s="135" t="s">
        <v>40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222</v>
      </c>
      <c r="AT171" s="138" t="s">
        <v>151</v>
      </c>
      <c r="AU171" s="138" t="s">
        <v>78</v>
      </c>
      <c r="AY171" s="17" t="s">
        <v>149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74</v>
      </c>
      <c r="BK171" s="139">
        <f>ROUND(I171*H171,2)</f>
        <v>0</v>
      </c>
      <c r="BL171" s="17" t="s">
        <v>222</v>
      </c>
      <c r="BM171" s="138" t="s">
        <v>2263</v>
      </c>
    </row>
    <row r="172" spans="2:65" s="1" customFormat="1" ht="10.199999999999999">
      <c r="B172" s="32"/>
      <c r="D172" s="140" t="s">
        <v>157</v>
      </c>
      <c r="F172" s="141" t="s">
        <v>2264</v>
      </c>
      <c r="I172" s="142"/>
      <c r="L172" s="32"/>
      <c r="M172" s="143"/>
      <c r="T172" s="53"/>
      <c r="AT172" s="17" t="s">
        <v>157</v>
      </c>
      <c r="AU172" s="17" t="s">
        <v>78</v>
      </c>
    </row>
    <row r="173" spans="2:65" s="1" customFormat="1" ht="24.15" customHeight="1">
      <c r="B173" s="32"/>
      <c r="C173" s="165" t="s">
        <v>391</v>
      </c>
      <c r="D173" s="165" t="s">
        <v>318</v>
      </c>
      <c r="E173" s="166" t="s">
        <v>2265</v>
      </c>
      <c r="F173" s="167" t="s">
        <v>2266</v>
      </c>
      <c r="G173" s="168" t="s">
        <v>202</v>
      </c>
      <c r="H173" s="169">
        <v>27.81</v>
      </c>
      <c r="I173" s="170"/>
      <c r="J173" s="171">
        <f>ROUND(I173*H173,2)</f>
        <v>0</v>
      </c>
      <c r="K173" s="167" t="s">
        <v>155</v>
      </c>
      <c r="L173" s="172"/>
      <c r="M173" s="173" t="s">
        <v>19</v>
      </c>
      <c r="N173" s="174" t="s">
        <v>40</v>
      </c>
      <c r="P173" s="136">
        <f>O173*H173</f>
        <v>0</v>
      </c>
      <c r="Q173" s="136">
        <v>8.0000000000000004E-4</v>
      </c>
      <c r="R173" s="136">
        <f>Q173*H173</f>
        <v>2.2248E-2</v>
      </c>
      <c r="S173" s="136">
        <v>0</v>
      </c>
      <c r="T173" s="137">
        <f>S173*H173</f>
        <v>0</v>
      </c>
      <c r="AR173" s="138" t="s">
        <v>267</v>
      </c>
      <c r="AT173" s="138" t="s">
        <v>318</v>
      </c>
      <c r="AU173" s="138" t="s">
        <v>78</v>
      </c>
      <c r="AY173" s="17" t="s">
        <v>149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74</v>
      </c>
      <c r="BK173" s="139">
        <f>ROUND(I173*H173,2)</f>
        <v>0</v>
      </c>
      <c r="BL173" s="17" t="s">
        <v>222</v>
      </c>
      <c r="BM173" s="138" t="s">
        <v>2267</v>
      </c>
    </row>
    <row r="174" spans="2:65" s="13" customFormat="1" ht="10.199999999999999">
      <c r="B174" s="151"/>
      <c r="D174" s="145" t="s">
        <v>159</v>
      </c>
      <c r="E174" s="152" t="s">
        <v>19</v>
      </c>
      <c r="F174" s="153" t="s">
        <v>2268</v>
      </c>
      <c r="H174" s="154">
        <v>27.81</v>
      </c>
      <c r="I174" s="155"/>
      <c r="L174" s="151"/>
      <c r="M174" s="156"/>
      <c r="T174" s="157"/>
      <c r="AT174" s="152" t="s">
        <v>159</v>
      </c>
      <c r="AU174" s="152" t="s">
        <v>78</v>
      </c>
      <c r="AV174" s="13" t="s">
        <v>78</v>
      </c>
      <c r="AW174" s="13" t="s">
        <v>31</v>
      </c>
      <c r="AX174" s="13" t="s">
        <v>69</v>
      </c>
      <c r="AY174" s="152" t="s">
        <v>149</v>
      </c>
    </row>
    <row r="175" spans="2:65" s="14" customFormat="1" ht="10.199999999999999">
      <c r="B175" s="158"/>
      <c r="D175" s="145" t="s">
        <v>159</v>
      </c>
      <c r="E175" s="159" t="s">
        <v>19</v>
      </c>
      <c r="F175" s="160" t="s">
        <v>162</v>
      </c>
      <c r="H175" s="161">
        <v>27.81</v>
      </c>
      <c r="I175" s="162"/>
      <c r="L175" s="158"/>
      <c r="M175" s="163"/>
      <c r="T175" s="164"/>
      <c r="AT175" s="159" t="s">
        <v>159</v>
      </c>
      <c r="AU175" s="159" t="s">
        <v>78</v>
      </c>
      <c r="AV175" s="14" t="s">
        <v>84</v>
      </c>
      <c r="AW175" s="14" t="s">
        <v>31</v>
      </c>
      <c r="AX175" s="14" t="s">
        <v>74</v>
      </c>
      <c r="AY175" s="159" t="s">
        <v>149</v>
      </c>
    </row>
    <row r="176" spans="2:65" s="1" customFormat="1" ht="24.15" customHeight="1">
      <c r="B176" s="32"/>
      <c r="C176" s="127" t="s">
        <v>292</v>
      </c>
      <c r="D176" s="127" t="s">
        <v>151</v>
      </c>
      <c r="E176" s="128" t="s">
        <v>2269</v>
      </c>
      <c r="F176" s="129" t="s">
        <v>2270</v>
      </c>
      <c r="G176" s="130" t="s">
        <v>196</v>
      </c>
      <c r="H176" s="131">
        <v>2</v>
      </c>
      <c r="I176" s="132"/>
      <c r="J176" s="133">
        <f>ROUND(I176*H176,2)</f>
        <v>0</v>
      </c>
      <c r="K176" s="129" t="s">
        <v>155</v>
      </c>
      <c r="L176" s="32"/>
      <c r="M176" s="134" t="s">
        <v>19</v>
      </c>
      <c r="N176" s="135" t="s">
        <v>40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222</v>
      </c>
      <c r="AT176" s="138" t="s">
        <v>151</v>
      </c>
      <c r="AU176" s="138" t="s">
        <v>78</v>
      </c>
      <c r="AY176" s="17" t="s">
        <v>149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74</v>
      </c>
      <c r="BK176" s="139">
        <f>ROUND(I176*H176,2)</f>
        <v>0</v>
      </c>
      <c r="BL176" s="17" t="s">
        <v>222</v>
      </c>
      <c r="BM176" s="138" t="s">
        <v>2271</v>
      </c>
    </row>
    <row r="177" spans="2:65" s="1" customFormat="1" ht="10.199999999999999">
      <c r="B177" s="32"/>
      <c r="D177" s="140" t="s">
        <v>157</v>
      </c>
      <c r="F177" s="141" t="s">
        <v>2272</v>
      </c>
      <c r="I177" s="142"/>
      <c r="L177" s="32"/>
      <c r="M177" s="143"/>
      <c r="T177" s="53"/>
      <c r="AT177" s="17" t="s">
        <v>157</v>
      </c>
      <c r="AU177" s="17" t="s">
        <v>78</v>
      </c>
    </row>
    <row r="178" spans="2:65" s="1" customFormat="1" ht="16.5" customHeight="1">
      <c r="B178" s="32"/>
      <c r="C178" s="165" t="s">
        <v>399</v>
      </c>
      <c r="D178" s="165" t="s">
        <v>318</v>
      </c>
      <c r="E178" s="166" t="s">
        <v>2273</v>
      </c>
      <c r="F178" s="167" t="s">
        <v>2274</v>
      </c>
      <c r="G178" s="168" t="s">
        <v>196</v>
      </c>
      <c r="H178" s="169">
        <v>2</v>
      </c>
      <c r="I178" s="170"/>
      <c r="J178" s="171">
        <f>ROUND(I178*H178,2)</f>
        <v>0</v>
      </c>
      <c r="K178" s="167" t="s">
        <v>155</v>
      </c>
      <c r="L178" s="172"/>
      <c r="M178" s="173" t="s">
        <v>19</v>
      </c>
      <c r="N178" s="174" t="s">
        <v>40</v>
      </c>
      <c r="P178" s="136">
        <f>O178*H178</f>
        <v>0</v>
      </c>
      <c r="Q178" s="136">
        <v>1.2800000000000001E-3</v>
      </c>
      <c r="R178" s="136">
        <f>Q178*H178</f>
        <v>2.5600000000000002E-3</v>
      </c>
      <c r="S178" s="136">
        <v>0</v>
      </c>
      <c r="T178" s="137">
        <f>S178*H178</f>
        <v>0</v>
      </c>
      <c r="AR178" s="138" t="s">
        <v>267</v>
      </c>
      <c r="AT178" s="138" t="s">
        <v>318</v>
      </c>
      <c r="AU178" s="138" t="s">
        <v>78</v>
      </c>
      <c r="AY178" s="17" t="s">
        <v>149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74</v>
      </c>
      <c r="BK178" s="139">
        <f>ROUND(I178*H178,2)</f>
        <v>0</v>
      </c>
      <c r="BL178" s="17" t="s">
        <v>222</v>
      </c>
      <c r="BM178" s="138" t="s">
        <v>2275</v>
      </c>
    </row>
    <row r="179" spans="2:65" s="1" customFormat="1" ht="16.5" customHeight="1">
      <c r="B179" s="32"/>
      <c r="C179" s="127" t="s">
        <v>298</v>
      </c>
      <c r="D179" s="127" t="s">
        <v>151</v>
      </c>
      <c r="E179" s="128" t="s">
        <v>2276</v>
      </c>
      <c r="F179" s="129" t="s">
        <v>2277</v>
      </c>
      <c r="G179" s="130" t="s">
        <v>547</v>
      </c>
      <c r="H179" s="131">
        <v>3</v>
      </c>
      <c r="I179" s="132"/>
      <c r="J179" s="133">
        <f>ROUND(I179*H179,2)</f>
        <v>0</v>
      </c>
      <c r="K179" s="129" t="s">
        <v>155</v>
      </c>
      <c r="L179" s="32"/>
      <c r="M179" s="134" t="s">
        <v>19</v>
      </c>
      <c r="N179" s="135" t="s">
        <v>40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222</v>
      </c>
      <c r="AT179" s="138" t="s">
        <v>151</v>
      </c>
      <c r="AU179" s="138" t="s">
        <v>78</v>
      </c>
      <c r="AY179" s="17" t="s">
        <v>149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74</v>
      </c>
      <c r="BK179" s="139">
        <f>ROUND(I179*H179,2)</f>
        <v>0</v>
      </c>
      <c r="BL179" s="17" t="s">
        <v>222</v>
      </c>
      <c r="BM179" s="138" t="s">
        <v>2278</v>
      </c>
    </row>
    <row r="180" spans="2:65" s="1" customFormat="1" ht="10.199999999999999">
      <c r="B180" s="32"/>
      <c r="D180" s="140" t="s">
        <v>157</v>
      </c>
      <c r="F180" s="141" t="s">
        <v>2279</v>
      </c>
      <c r="I180" s="142"/>
      <c r="L180" s="32"/>
      <c r="M180" s="143"/>
      <c r="T180" s="53"/>
      <c r="AT180" s="17" t="s">
        <v>157</v>
      </c>
      <c r="AU180" s="17" t="s">
        <v>78</v>
      </c>
    </row>
    <row r="181" spans="2:65" s="13" customFormat="1" ht="10.199999999999999">
      <c r="B181" s="151"/>
      <c r="D181" s="145" t="s">
        <v>159</v>
      </c>
      <c r="E181" s="152" t="s">
        <v>19</v>
      </c>
      <c r="F181" s="153" t="s">
        <v>81</v>
      </c>
      <c r="H181" s="154">
        <v>3</v>
      </c>
      <c r="I181" s="155"/>
      <c r="L181" s="151"/>
      <c r="M181" s="156"/>
      <c r="T181" s="157"/>
      <c r="AT181" s="152" t="s">
        <v>159</v>
      </c>
      <c r="AU181" s="152" t="s">
        <v>78</v>
      </c>
      <c r="AV181" s="13" t="s">
        <v>78</v>
      </c>
      <c r="AW181" s="13" t="s">
        <v>31</v>
      </c>
      <c r="AX181" s="13" t="s">
        <v>69</v>
      </c>
      <c r="AY181" s="152" t="s">
        <v>149</v>
      </c>
    </row>
    <row r="182" spans="2:65" s="14" customFormat="1" ht="10.199999999999999">
      <c r="B182" s="158"/>
      <c r="D182" s="145" t="s">
        <v>159</v>
      </c>
      <c r="E182" s="159" t="s">
        <v>19</v>
      </c>
      <c r="F182" s="160" t="s">
        <v>162</v>
      </c>
      <c r="H182" s="161">
        <v>3</v>
      </c>
      <c r="I182" s="162"/>
      <c r="L182" s="158"/>
      <c r="M182" s="163"/>
      <c r="T182" s="164"/>
      <c r="AT182" s="159" t="s">
        <v>159</v>
      </c>
      <c r="AU182" s="159" t="s">
        <v>78</v>
      </c>
      <c r="AV182" s="14" t="s">
        <v>84</v>
      </c>
      <c r="AW182" s="14" t="s">
        <v>31</v>
      </c>
      <c r="AX182" s="14" t="s">
        <v>74</v>
      </c>
      <c r="AY182" s="159" t="s">
        <v>149</v>
      </c>
    </row>
    <row r="183" spans="2:65" s="1" customFormat="1" ht="49.05" customHeight="1">
      <c r="B183" s="32"/>
      <c r="C183" s="127" t="s">
        <v>408</v>
      </c>
      <c r="D183" s="127" t="s">
        <v>151</v>
      </c>
      <c r="E183" s="128" t="s">
        <v>2280</v>
      </c>
      <c r="F183" s="129" t="s">
        <v>2281</v>
      </c>
      <c r="G183" s="130" t="s">
        <v>173</v>
      </c>
      <c r="H183" s="131">
        <v>0.25800000000000001</v>
      </c>
      <c r="I183" s="132"/>
      <c r="J183" s="133">
        <f>ROUND(I183*H183,2)</f>
        <v>0</v>
      </c>
      <c r="K183" s="129" t="s">
        <v>155</v>
      </c>
      <c r="L183" s="32"/>
      <c r="M183" s="134" t="s">
        <v>19</v>
      </c>
      <c r="N183" s="135" t="s">
        <v>40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222</v>
      </c>
      <c r="AT183" s="138" t="s">
        <v>151</v>
      </c>
      <c r="AU183" s="138" t="s">
        <v>78</v>
      </c>
      <c r="AY183" s="17" t="s">
        <v>149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74</v>
      </c>
      <c r="BK183" s="139">
        <f>ROUND(I183*H183,2)</f>
        <v>0</v>
      </c>
      <c r="BL183" s="17" t="s">
        <v>222</v>
      </c>
      <c r="BM183" s="138" t="s">
        <v>2282</v>
      </c>
    </row>
    <row r="184" spans="2:65" s="1" customFormat="1" ht="10.199999999999999">
      <c r="B184" s="32"/>
      <c r="D184" s="140" t="s">
        <v>157</v>
      </c>
      <c r="F184" s="141" t="s">
        <v>2283</v>
      </c>
      <c r="I184" s="142"/>
      <c r="L184" s="32"/>
      <c r="M184" s="143"/>
      <c r="T184" s="53"/>
      <c r="AT184" s="17" t="s">
        <v>157</v>
      </c>
      <c r="AU184" s="17" t="s">
        <v>78</v>
      </c>
    </row>
    <row r="185" spans="2:65" s="11" customFormat="1" ht="22.8" customHeight="1">
      <c r="B185" s="115"/>
      <c r="D185" s="116" t="s">
        <v>68</v>
      </c>
      <c r="E185" s="125" t="s">
        <v>2284</v>
      </c>
      <c r="F185" s="125" t="s">
        <v>2285</v>
      </c>
      <c r="I185" s="118"/>
      <c r="J185" s="126">
        <f>BK185</f>
        <v>0</v>
      </c>
      <c r="L185" s="115"/>
      <c r="M185" s="120"/>
      <c r="P185" s="121">
        <f>SUM(P186:P197)</f>
        <v>0</v>
      </c>
      <c r="R185" s="121">
        <f>SUM(R186:R197)</f>
        <v>0</v>
      </c>
      <c r="T185" s="122">
        <f>SUM(T186:T197)</f>
        <v>0</v>
      </c>
      <c r="AR185" s="116" t="s">
        <v>74</v>
      </c>
      <c r="AT185" s="123" t="s">
        <v>68</v>
      </c>
      <c r="AU185" s="123" t="s">
        <v>74</v>
      </c>
      <c r="AY185" s="116" t="s">
        <v>149</v>
      </c>
      <c r="BK185" s="124">
        <f>SUM(BK186:BK197)</f>
        <v>0</v>
      </c>
    </row>
    <row r="186" spans="2:65" s="1" customFormat="1" ht="16.5" customHeight="1">
      <c r="B186" s="32"/>
      <c r="C186" s="127" t="s">
        <v>305</v>
      </c>
      <c r="D186" s="127" t="s">
        <v>151</v>
      </c>
      <c r="E186" s="128" t="s">
        <v>2286</v>
      </c>
      <c r="F186" s="129" t="s">
        <v>2287</v>
      </c>
      <c r="G186" s="130" t="s">
        <v>2288</v>
      </c>
      <c r="H186" s="131">
        <v>1</v>
      </c>
      <c r="I186" s="132"/>
      <c r="J186" s="133">
        <f>ROUND(I186*H186,2)</f>
        <v>0</v>
      </c>
      <c r="K186" s="129" t="s">
        <v>155</v>
      </c>
      <c r="L186" s="32"/>
      <c r="M186" s="134" t="s">
        <v>19</v>
      </c>
      <c r="N186" s="135" t="s">
        <v>40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84</v>
      </c>
      <c r="AT186" s="138" t="s">
        <v>151</v>
      </c>
      <c r="AU186" s="138" t="s">
        <v>78</v>
      </c>
      <c r="AY186" s="17" t="s">
        <v>149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74</v>
      </c>
      <c r="BK186" s="139">
        <f>ROUND(I186*H186,2)</f>
        <v>0</v>
      </c>
      <c r="BL186" s="17" t="s">
        <v>84</v>
      </c>
      <c r="BM186" s="138" t="s">
        <v>2289</v>
      </c>
    </row>
    <row r="187" spans="2:65" s="1" customFormat="1" ht="10.199999999999999">
      <c r="B187" s="32"/>
      <c r="D187" s="140" t="s">
        <v>157</v>
      </c>
      <c r="F187" s="141" t="s">
        <v>2290</v>
      </c>
      <c r="I187" s="142"/>
      <c r="L187" s="32"/>
      <c r="M187" s="143"/>
      <c r="T187" s="53"/>
      <c r="AT187" s="17" t="s">
        <v>157</v>
      </c>
      <c r="AU187" s="17" t="s">
        <v>78</v>
      </c>
    </row>
    <row r="188" spans="2:65" s="1" customFormat="1" ht="16.5" customHeight="1">
      <c r="B188" s="32"/>
      <c r="C188" s="127" t="s">
        <v>426</v>
      </c>
      <c r="D188" s="127" t="s">
        <v>151</v>
      </c>
      <c r="E188" s="128" t="s">
        <v>2291</v>
      </c>
      <c r="F188" s="129" t="s">
        <v>2292</v>
      </c>
      <c r="G188" s="130" t="s">
        <v>547</v>
      </c>
      <c r="H188" s="131">
        <v>3</v>
      </c>
      <c r="I188" s="132"/>
      <c r="J188" s="133">
        <f>ROUND(I188*H188,2)</f>
        <v>0</v>
      </c>
      <c r="K188" s="129" t="s">
        <v>155</v>
      </c>
      <c r="L188" s="32"/>
      <c r="M188" s="134" t="s">
        <v>19</v>
      </c>
      <c r="N188" s="135" t="s">
        <v>40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84</v>
      </c>
      <c r="AT188" s="138" t="s">
        <v>151</v>
      </c>
      <c r="AU188" s="138" t="s">
        <v>78</v>
      </c>
      <c r="AY188" s="17" t="s">
        <v>149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74</v>
      </c>
      <c r="BK188" s="139">
        <f>ROUND(I188*H188,2)</f>
        <v>0</v>
      </c>
      <c r="BL188" s="17" t="s">
        <v>84</v>
      </c>
      <c r="BM188" s="138" t="s">
        <v>2293</v>
      </c>
    </row>
    <row r="189" spans="2:65" s="1" customFormat="1" ht="10.199999999999999">
      <c r="B189" s="32"/>
      <c r="D189" s="140" t="s">
        <v>157</v>
      </c>
      <c r="F189" s="141" t="s">
        <v>2294</v>
      </c>
      <c r="I189" s="142"/>
      <c r="L189" s="32"/>
      <c r="M189" s="143"/>
      <c r="T189" s="53"/>
      <c r="AT189" s="17" t="s">
        <v>157</v>
      </c>
      <c r="AU189" s="17" t="s">
        <v>78</v>
      </c>
    </row>
    <row r="190" spans="2:65" s="1" customFormat="1" ht="16.5" customHeight="1">
      <c r="B190" s="32"/>
      <c r="C190" s="127" t="s">
        <v>321</v>
      </c>
      <c r="D190" s="127" t="s">
        <v>151</v>
      </c>
      <c r="E190" s="128" t="s">
        <v>2295</v>
      </c>
      <c r="F190" s="129" t="s">
        <v>2296</v>
      </c>
      <c r="G190" s="130" t="s">
        <v>2288</v>
      </c>
      <c r="H190" s="131">
        <v>1</v>
      </c>
      <c r="I190" s="132"/>
      <c r="J190" s="133">
        <f>ROUND(I190*H190,2)</f>
        <v>0</v>
      </c>
      <c r="K190" s="129" t="s">
        <v>155</v>
      </c>
      <c r="L190" s="32"/>
      <c r="M190" s="134" t="s">
        <v>19</v>
      </c>
      <c r="N190" s="135" t="s">
        <v>40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84</v>
      </c>
      <c r="AT190" s="138" t="s">
        <v>151</v>
      </c>
      <c r="AU190" s="138" t="s">
        <v>78</v>
      </c>
      <c r="AY190" s="17" t="s">
        <v>149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74</v>
      </c>
      <c r="BK190" s="139">
        <f>ROUND(I190*H190,2)</f>
        <v>0</v>
      </c>
      <c r="BL190" s="17" t="s">
        <v>84</v>
      </c>
      <c r="BM190" s="138" t="s">
        <v>2297</v>
      </c>
    </row>
    <row r="191" spans="2:65" s="1" customFormat="1" ht="10.199999999999999">
      <c r="B191" s="32"/>
      <c r="D191" s="140" t="s">
        <v>157</v>
      </c>
      <c r="F191" s="141" t="s">
        <v>2298</v>
      </c>
      <c r="I191" s="142"/>
      <c r="L191" s="32"/>
      <c r="M191" s="143"/>
      <c r="T191" s="53"/>
      <c r="AT191" s="17" t="s">
        <v>157</v>
      </c>
      <c r="AU191" s="17" t="s">
        <v>78</v>
      </c>
    </row>
    <row r="192" spans="2:65" s="1" customFormat="1" ht="16.5" customHeight="1">
      <c r="B192" s="32"/>
      <c r="C192" s="127" t="s">
        <v>437</v>
      </c>
      <c r="D192" s="127" t="s">
        <v>151</v>
      </c>
      <c r="E192" s="128" t="s">
        <v>2299</v>
      </c>
      <c r="F192" s="129" t="s">
        <v>2300</v>
      </c>
      <c r="G192" s="130" t="s">
        <v>2288</v>
      </c>
      <c r="H192" s="131">
        <v>1</v>
      </c>
      <c r="I192" s="132"/>
      <c r="J192" s="133">
        <f>ROUND(I192*H192,2)</f>
        <v>0</v>
      </c>
      <c r="K192" s="129" t="s">
        <v>155</v>
      </c>
      <c r="L192" s="32"/>
      <c r="M192" s="134" t="s">
        <v>19</v>
      </c>
      <c r="N192" s="135" t="s">
        <v>40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84</v>
      </c>
      <c r="AT192" s="138" t="s">
        <v>151</v>
      </c>
      <c r="AU192" s="138" t="s">
        <v>78</v>
      </c>
      <c r="AY192" s="17" t="s">
        <v>149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74</v>
      </c>
      <c r="BK192" s="139">
        <f>ROUND(I192*H192,2)</f>
        <v>0</v>
      </c>
      <c r="BL192" s="17" t="s">
        <v>84</v>
      </c>
      <c r="BM192" s="138" t="s">
        <v>2301</v>
      </c>
    </row>
    <row r="193" spans="2:65" s="1" customFormat="1" ht="10.199999999999999">
      <c r="B193" s="32"/>
      <c r="D193" s="140" t="s">
        <v>157</v>
      </c>
      <c r="F193" s="141" t="s">
        <v>2302</v>
      </c>
      <c r="I193" s="142"/>
      <c r="L193" s="32"/>
      <c r="M193" s="143"/>
      <c r="T193" s="53"/>
      <c r="AT193" s="17" t="s">
        <v>157</v>
      </c>
      <c r="AU193" s="17" t="s">
        <v>78</v>
      </c>
    </row>
    <row r="194" spans="2:65" s="1" customFormat="1" ht="16.5" customHeight="1">
      <c r="B194" s="32"/>
      <c r="C194" s="127" t="s">
        <v>327</v>
      </c>
      <c r="D194" s="127" t="s">
        <v>151</v>
      </c>
      <c r="E194" s="128" t="s">
        <v>2303</v>
      </c>
      <c r="F194" s="129" t="s">
        <v>2304</v>
      </c>
      <c r="G194" s="130" t="s">
        <v>2288</v>
      </c>
      <c r="H194" s="131">
        <v>1</v>
      </c>
      <c r="I194" s="132"/>
      <c r="J194" s="133">
        <f>ROUND(I194*H194,2)</f>
        <v>0</v>
      </c>
      <c r="K194" s="129" t="s">
        <v>155</v>
      </c>
      <c r="L194" s="32"/>
      <c r="M194" s="134" t="s">
        <v>19</v>
      </c>
      <c r="N194" s="135" t="s">
        <v>40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84</v>
      </c>
      <c r="AT194" s="138" t="s">
        <v>151</v>
      </c>
      <c r="AU194" s="138" t="s">
        <v>78</v>
      </c>
      <c r="AY194" s="17" t="s">
        <v>149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74</v>
      </c>
      <c r="BK194" s="139">
        <f>ROUND(I194*H194,2)</f>
        <v>0</v>
      </c>
      <c r="BL194" s="17" t="s">
        <v>84</v>
      </c>
      <c r="BM194" s="138" t="s">
        <v>2305</v>
      </c>
    </row>
    <row r="195" spans="2:65" s="1" customFormat="1" ht="10.199999999999999">
      <c r="B195" s="32"/>
      <c r="D195" s="140" t="s">
        <v>157</v>
      </c>
      <c r="F195" s="141" t="s">
        <v>2306</v>
      </c>
      <c r="I195" s="142"/>
      <c r="L195" s="32"/>
      <c r="M195" s="143"/>
      <c r="T195" s="53"/>
      <c r="AT195" s="17" t="s">
        <v>157</v>
      </c>
      <c r="AU195" s="17" t="s">
        <v>78</v>
      </c>
    </row>
    <row r="196" spans="2:65" s="1" customFormat="1" ht="16.5" customHeight="1">
      <c r="B196" s="32"/>
      <c r="C196" s="127" t="s">
        <v>447</v>
      </c>
      <c r="D196" s="127" t="s">
        <v>151</v>
      </c>
      <c r="E196" s="128" t="s">
        <v>2307</v>
      </c>
      <c r="F196" s="129" t="s">
        <v>2308</v>
      </c>
      <c r="G196" s="130" t="s">
        <v>2288</v>
      </c>
      <c r="H196" s="131">
        <v>1</v>
      </c>
      <c r="I196" s="132"/>
      <c r="J196" s="133">
        <f>ROUND(I196*H196,2)</f>
        <v>0</v>
      </c>
      <c r="K196" s="129" t="s">
        <v>155</v>
      </c>
      <c r="L196" s="32"/>
      <c r="M196" s="134" t="s">
        <v>19</v>
      </c>
      <c r="N196" s="135" t="s">
        <v>40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84</v>
      </c>
      <c r="AT196" s="138" t="s">
        <v>151</v>
      </c>
      <c r="AU196" s="138" t="s">
        <v>78</v>
      </c>
      <c r="AY196" s="17" t="s">
        <v>149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74</v>
      </c>
      <c r="BK196" s="139">
        <f>ROUND(I196*H196,2)</f>
        <v>0</v>
      </c>
      <c r="BL196" s="17" t="s">
        <v>84</v>
      </c>
      <c r="BM196" s="138" t="s">
        <v>2309</v>
      </c>
    </row>
    <row r="197" spans="2:65" s="1" customFormat="1" ht="10.199999999999999">
      <c r="B197" s="32"/>
      <c r="D197" s="140" t="s">
        <v>157</v>
      </c>
      <c r="F197" s="141" t="s">
        <v>2310</v>
      </c>
      <c r="I197" s="142"/>
      <c r="L197" s="32"/>
      <c r="M197" s="178"/>
      <c r="N197" s="179"/>
      <c r="O197" s="179"/>
      <c r="P197" s="179"/>
      <c r="Q197" s="179"/>
      <c r="R197" s="179"/>
      <c r="S197" s="179"/>
      <c r="T197" s="180"/>
      <c r="AT197" s="17" t="s">
        <v>157</v>
      </c>
      <c r="AU197" s="17" t="s">
        <v>78</v>
      </c>
    </row>
    <row r="198" spans="2:65" s="1" customFormat="1" ht="6.9" customHeight="1"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32"/>
    </row>
  </sheetData>
  <sheetProtection algorithmName="SHA-512" hashValue="EkiR7fV8DDMWOu61poxT3/JGSH5uQyGp9z9UkTL/se/5UtC/FqfPx7M+4EieF3x2s3a8fmyphbGoyLXfHyq+QQ==" saltValue="fejsO59jbacS70jdWIUHONdP/l9LxPUqs6VqF/4exLAmfyijQxw5auifRx3utg6Gia4qAxvyDBIEP0q2hQ3iwg==" spinCount="100000" sheet="1" objects="1" scenarios="1" formatColumns="0" formatRows="0" autoFilter="0"/>
  <autoFilter ref="C86:K197" xr:uid="{00000000-0009-0000-0000-000004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400-000000000000}"/>
    <hyperlink ref="F93" r:id="rId2" xr:uid="{00000000-0004-0000-0400-000001000000}"/>
    <hyperlink ref="F96" r:id="rId3" xr:uid="{00000000-0004-0000-0400-000002000000}"/>
    <hyperlink ref="F98" r:id="rId4" xr:uid="{00000000-0004-0000-0400-000003000000}"/>
    <hyperlink ref="F100" r:id="rId5" xr:uid="{00000000-0004-0000-0400-000004000000}"/>
    <hyperlink ref="F102" r:id="rId6" xr:uid="{00000000-0004-0000-0400-000005000000}"/>
    <hyperlink ref="F104" r:id="rId7" xr:uid="{00000000-0004-0000-0400-000006000000}"/>
    <hyperlink ref="F106" r:id="rId8" xr:uid="{00000000-0004-0000-0400-000007000000}"/>
    <hyperlink ref="F108" r:id="rId9" xr:uid="{00000000-0004-0000-0400-000008000000}"/>
    <hyperlink ref="F112" r:id="rId10" xr:uid="{00000000-0004-0000-0400-000009000000}"/>
    <hyperlink ref="F114" r:id="rId11" xr:uid="{00000000-0004-0000-0400-00000A000000}"/>
    <hyperlink ref="F118" r:id="rId12" xr:uid="{00000000-0004-0000-0400-00000B000000}"/>
    <hyperlink ref="F121" r:id="rId13" xr:uid="{00000000-0004-0000-0400-00000C000000}"/>
    <hyperlink ref="F123" r:id="rId14" xr:uid="{00000000-0004-0000-0400-00000D000000}"/>
    <hyperlink ref="F125" r:id="rId15" xr:uid="{00000000-0004-0000-0400-00000E000000}"/>
    <hyperlink ref="F129" r:id="rId16" xr:uid="{00000000-0004-0000-0400-00000F000000}"/>
    <hyperlink ref="F131" r:id="rId17" xr:uid="{00000000-0004-0000-0400-000010000000}"/>
    <hyperlink ref="F133" r:id="rId18" xr:uid="{00000000-0004-0000-0400-000011000000}"/>
    <hyperlink ref="F135" r:id="rId19" xr:uid="{00000000-0004-0000-0400-000012000000}"/>
    <hyperlink ref="F137" r:id="rId20" xr:uid="{00000000-0004-0000-0400-000013000000}"/>
    <hyperlink ref="F139" r:id="rId21" xr:uid="{00000000-0004-0000-0400-000014000000}"/>
    <hyperlink ref="F141" r:id="rId22" xr:uid="{00000000-0004-0000-0400-000015000000}"/>
    <hyperlink ref="F144" r:id="rId23" xr:uid="{00000000-0004-0000-0400-000016000000}"/>
    <hyperlink ref="F146" r:id="rId24" xr:uid="{00000000-0004-0000-0400-000017000000}"/>
    <hyperlink ref="F148" r:id="rId25" xr:uid="{00000000-0004-0000-0400-000018000000}"/>
    <hyperlink ref="F150" r:id="rId26" xr:uid="{00000000-0004-0000-0400-000019000000}"/>
    <hyperlink ref="F152" r:id="rId27" xr:uid="{00000000-0004-0000-0400-00001A000000}"/>
    <hyperlink ref="F154" r:id="rId28" xr:uid="{00000000-0004-0000-0400-00001B000000}"/>
    <hyperlink ref="F156" r:id="rId29" xr:uid="{00000000-0004-0000-0400-00001C000000}"/>
    <hyperlink ref="F159" r:id="rId30" xr:uid="{00000000-0004-0000-0400-00001D000000}"/>
    <hyperlink ref="F161" r:id="rId31" xr:uid="{00000000-0004-0000-0400-00001E000000}"/>
    <hyperlink ref="F164" r:id="rId32" xr:uid="{00000000-0004-0000-0400-00001F000000}"/>
    <hyperlink ref="F166" r:id="rId33" xr:uid="{00000000-0004-0000-0400-000020000000}"/>
    <hyperlink ref="F168" r:id="rId34" xr:uid="{00000000-0004-0000-0400-000021000000}"/>
    <hyperlink ref="F170" r:id="rId35" xr:uid="{00000000-0004-0000-0400-000022000000}"/>
    <hyperlink ref="F172" r:id="rId36" xr:uid="{00000000-0004-0000-0400-000023000000}"/>
    <hyperlink ref="F177" r:id="rId37" xr:uid="{00000000-0004-0000-0400-000024000000}"/>
    <hyperlink ref="F180" r:id="rId38" xr:uid="{00000000-0004-0000-0400-000025000000}"/>
    <hyperlink ref="F184" r:id="rId39" xr:uid="{00000000-0004-0000-0400-000026000000}"/>
    <hyperlink ref="F187" r:id="rId40" xr:uid="{00000000-0004-0000-0400-000027000000}"/>
    <hyperlink ref="F189" r:id="rId41" xr:uid="{00000000-0004-0000-0400-000028000000}"/>
    <hyperlink ref="F191" r:id="rId42" xr:uid="{00000000-0004-0000-0400-000029000000}"/>
    <hyperlink ref="F193" r:id="rId43" xr:uid="{00000000-0004-0000-0400-00002A000000}"/>
    <hyperlink ref="F195" r:id="rId44" xr:uid="{00000000-0004-0000-0400-00002B000000}"/>
    <hyperlink ref="F197" r:id="rId45" xr:uid="{00000000-0004-0000-0400-00002C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74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89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2311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ROUND(J93,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ROUND((SUM(BE93:BE273)),  2)</f>
        <v>0</v>
      </c>
      <c r="I33" s="89">
        <v>0.21</v>
      </c>
      <c r="J33" s="88">
        <f>ROUND(((SUM(BE93:BE273))*I33),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ROUND((SUM(BF93:BF273)),  2)</f>
        <v>0</v>
      </c>
      <c r="I34" s="89">
        <v>0.12</v>
      </c>
      <c r="J34" s="88">
        <f>ROUND(((SUM(BF93:BF273))*I34),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ROUND((SUM(BG93:BG273)),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ROUND((SUM(BH93:BH273)),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ROUND((SUM(BI93:BI273)),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5 - ocelová konstrukce ná...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J93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109</v>
      </c>
      <c r="E60" s="101"/>
      <c r="F60" s="101"/>
      <c r="G60" s="101"/>
      <c r="H60" s="101"/>
      <c r="I60" s="101"/>
      <c r="J60" s="102">
        <f>J94</f>
        <v>0</v>
      </c>
      <c r="L60" s="99"/>
    </row>
    <row r="61" spans="2:47" s="9" customFormat="1" ht="19.95" customHeight="1">
      <c r="B61" s="103"/>
      <c r="D61" s="104" t="s">
        <v>112</v>
      </c>
      <c r="E61" s="105"/>
      <c r="F61" s="105"/>
      <c r="G61" s="105"/>
      <c r="H61" s="105"/>
      <c r="I61" s="105"/>
      <c r="J61" s="106">
        <f>J95</f>
        <v>0</v>
      </c>
      <c r="L61" s="103"/>
    </row>
    <row r="62" spans="2:47" s="9" customFormat="1" ht="19.95" customHeight="1">
      <c r="B62" s="103"/>
      <c r="D62" s="104" t="s">
        <v>2312</v>
      </c>
      <c r="E62" s="105"/>
      <c r="F62" s="105"/>
      <c r="G62" s="105"/>
      <c r="H62" s="105"/>
      <c r="I62" s="105"/>
      <c r="J62" s="106">
        <f>J107</f>
        <v>0</v>
      </c>
      <c r="L62" s="103"/>
    </row>
    <row r="63" spans="2:47" s="9" customFormat="1" ht="19.95" customHeight="1">
      <c r="B63" s="103"/>
      <c r="D63" s="104" t="s">
        <v>115</v>
      </c>
      <c r="E63" s="105"/>
      <c r="F63" s="105"/>
      <c r="G63" s="105"/>
      <c r="H63" s="105"/>
      <c r="I63" s="105"/>
      <c r="J63" s="106">
        <f>J117</f>
        <v>0</v>
      </c>
      <c r="L63" s="103"/>
    </row>
    <row r="64" spans="2:47" s="9" customFormat="1" ht="19.95" customHeight="1">
      <c r="B64" s="103"/>
      <c r="D64" s="104" t="s">
        <v>2313</v>
      </c>
      <c r="E64" s="105"/>
      <c r="F64" s="105"/>
      <c r="G64" s="105"/>
      <c r="H64" s="105"/>
      <c r="I64" s="105"/>
      <c r="J64" s="106">
        <f>J123</f>
        <v>0</v>
      </c>
      <c r="L64" s="103"/>
    </row>
    <row r="65" spans="2:12" s="9" customFormat="1" ht="19.95" customHeight="1">
      <c r="B65" s="103"/>
      <c r="D65" s="104" t="s">
        <v>2314</v>
      </c>
      <c r="E65" s="105"/>
      <c r="F65" s="105"/>
      <c r="G65" s="105"/>
      <c r="H65" s="105"/>
      <c r="I65" s="105"/>
      <c r="J65" s="106">
        <f>J142</f>
        <v>0</v>
      </c>
      <c r="L65" s="103"/>
    </row>
    <row r="66" spans="2:12" s="9" customFormat="1" ht="19.95" customHeight="1">
      <c r="B66" s="103"/>
      <c r="D66" s="104" t="s">
        <v>116</v>
      </c>
      <c r="E66" s="105"/>
      <c r="F66" s="105"/>
      <c r="G66" s="105"/>
      <c r="H66" s="105"/>
      <c r="I66" s="105"/>
      <c r="J66" s="106">
        <f>J150</f>
        <v>0</v>
      </c>
      <c r="L66" s="103"/>
    </row>
    <row r="67" spans="2:12" s="9" customFormat="1" ht="19.95" customHeight="1">
      <c r="B67" s="103"/>
      <c r="D67" s="104" t="s">
        <v>117</v>
      </c>
      <c r="E67" s="105"/>
      <c r="F67" s="105"/>
      <c r="G67" s="105"/>
      <c r="H67" s="105"/>
      <c r="I67" s="105"/>
      <c r="J67" s="106">
        <f>J160</f>
        <v>0</v>
      </c>
      <c r="L67" s="103"/>
    </row>
    <row r="68" spans="2:12" s="8" customFormat="1" ht="24.9" customHeight="1">
      <c r="B68" s="99"/>
      <c r="D68" s="100" t="s">
        <v>118</v>
      </c>
      <c r="E68" s="101"/>
      <c r="F68" s="101"/>
      <c r="G68" s="101"/>
      <c r="H68" s="101"/>
      <c r="I68" s="101"/>
      <c r="J68" s="102">
        <f>J163</f>
        <v>0</v>
      </c>
      <c r="L68" s="99"/>
    </row>
    <row r="69" spans="2:12" s="9" customFormat="1" ht="19.95" customHeight="1">
      <c r="B69" s="103"/>
      <c r="D69" s="104" t="s">
        <v>124</v>
      </c>
      <c r="E69" s="105"/>
      <c r="F69" s="105"/>
      <c r="G69" s="105"/>
      <c r="H69" s="105"/>
      <c r="I69" s="105"/>
      <c r="J69" s="106">
        <f>J164</f>
        <v>0</v>
      </c>
      <c r="L69" s="103"/>
    </row>
    <row r="70" spans="2:12" s="9" customFormat="1" ht="19.95" customHeight="1">
      <c r="B70" s="103"/>
      <c r="D70" s="104" t="s">
        <v>126</v>
      </c>
      <c r="E70" s="105"/>
      <c r="F70" s="105"/>
      <c r="G70" s="105"/>
      <c r="H70" s="105"/>
      <c r="I70" s="105"/>
      <c r="J70" s="106">
        <f>J169</f>
        <v>0</v>
      </c>
      <c r="L70" s="103"/>
    </row>
    <row r="71" spans="2:12" s="9" customFormat="1" ht="19.95" customHeight="1">
      <c r="B71" s="103"/>
      <c r="D71" s="104" t="s">
        <v>2315</v>
      </c>
      <c r="E71" s="105"/>
      <c r="F71" s="105"/>
      <c r="G71" s="105"/>
      <c r="H71" s="105"/>
      <c r="I71" s="105"/>
      <c r="J71" s="106">
        <f>J174</f>
        <v>0</v>
      </c>
      <c r="L71" s="103"/>
    </row>
    <row r="72" spans="2:12" s="9" customFormat="1" ht="19.95" customHeight="1">
      <c r="B72" s="103"/>
      <c r="D72" s="104" t="s">
        <v>2316</v>
      </c>
      <c r="E72" s="105"/>
      <c r="F72" s="105"/>
      <c r="G72" s="105"/>
      <c r="H72" s="105"/>
      <c r="I72" s="105"/>
      <c r="J72" s="106">
        <f>J263</f>
        <v>0</v>
      </c>
      <c r="L72" s="103"/>
    </row>
    <row r="73" spans="2:12" s="8" customFormat="1" ht="24.9" customHeight="1">
      <c r="B73" s="99"/>
      <c r="D73" s="100" t="s">
        <v>133</v>
      </c>
      <c r="E73" s="101"/>
      <c r="F73" s="101"/>
      <c r="G73" s="101"/>
      <c r="H73" s="101"/>
      <c r="I73" s="101"/>
      <c r="J73" s="102">
        <f>J270</f>
        <v>0</v>
      </c>
      <c r="L73" s="99"/>
    </row>
    <row r="74" spans="2:12" s="1" customFormat="1" ht="21.75" customHeight="1">
      <c r="B74" s="32"/>
      <c r="L74" s="32"/>
    </row>
    <row r="75" spans="2:12" s="1" customFormat="1" ht="6.9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6.9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4.9" customHeight="1">
      <c r="B80" s="32"/>
      <c r="C80" s="21" t="s">
        <v>134</v>
      </c>
      <c r="L80" s="32"/>
    </row>
    <row r="81" spans="2:65" s="1" customFormat="1" ht="6.9" customHeight="1">
      <c r="B81" s="32"/>
      <c r="L81" s="32"/>
    </row>
    <row r="82" spans="2:65" s="1" customFormat="1" ht="12" customHeight="1">
      <c r="B82" s="32"/>
      <c r="C82" s="27" t="s">
        <v>16</v>
      </c>
      <c r="L82" s="32"/>
    </row>
    <row r="83" spans="2:65" s="1" customFormat="1" ht="16.5" customHeight="1">
      <c r="B83" s="32"/>
      <c r="E83" s="312" t="str">
        <f>E7</f>
        <v>Trebenice_nastavba_materske_skoly</v>
      </c>
      <c r="F83" s="313"/>
      <c r="G83" s="313"/>
      <c r="H83" s="313"/>
      <c r="L83" s="32"/>
    </row>
    <row r="84" spans="2:65" s="1" customFormat="1" ht="12" customHeight="1">
      <c r="B84" s="32"/>
      <c r="C84" s="27" t="s">
        <v>103</v>
      </c>
      <c r="L84" s="32"/>
    </row>
    <row r="85" spans="2:65" s="1" customFormat="1" ht="16.5" customHeight="1">
      <c r="B85" s="32"/>
      <c r="E85" s="275" t="str">
        <f>E9</f>
        <v>5 - ocelová konstrukce ná...</v>
      </c>
      <c r="F85" s="314"/>
      <c r="G85" s="314"/>
      <c r="H85" s="314"/>
      <c r="L85" s="32"/>
    </row>
    <row r="86" spans="2:65" s="1" customFormat="1" ht="6.9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F12</f>
        <v xml:space="preserve"> </v>
      </c>
      <c r="I87" s="27" t="s">
        <v>23</v>
      </c>
      <c r="J87" s="49" t="str">
        <f>IF(J12="","",J12)</f>
        <v>29. 9. 2025</v>
      </c>
      <c r="L87" s="32"/>
    </row>
    <row r="88" spans="2:65" s="1" customFormat="1" ht="6.9" customHeight="1">
      <c r="B88" s="32"/>
      <c r="L88" s="32"/>
    </row>
    <row r="89" spans="2:65" s="1" customFormat="1" ht="15.15" customHeight="1">
      <c r="B89" s="32"/>
      <c r="C89" s="27" t="s">
        <v>25</v>
      </c>
      <c r="F89" s="25" t="str">
        <f>E15</f>
        <v xml:space="preserve"> </v>
      </c>
      <c r="I89" s="27" t="s">
        <v>30</v>
      </c>
      <c r="J89" s="30" t="str">
        <f>E21</f>
        <v xml:space="preserve"> </v>
      </c>
      <c r="L89" s="32"/>
    </row>
    <row r="90" spans="2:65" s="1" customFormat="1" ht="15.15" customHeight="1">
      <c r="B90" s="32"/>
      <c r="C90" s="27" t="s">
        <v>28</v>
      </c>
      <c r="F90" s="25" t="str">
        <f>IF(E18="","",E18)</f>
        <v>Vyplň údaj</v>
      </c>
      <c r="I90" s="27" t="s">
        <v>32</v>
      </c>
      <c r="J90" s="30" t="str">
        <f>E24</f>
        <v xml:space="preserve"> </v>
      </c>
      <c r="L90" s="32"/>
    </row>
    <row r="91" spans="2:65" s="1" customFormat="1" ht="10.35" customHeight="1">
      <c r="B91" s="32"/>
      <c r="L91" s="32"/>
    </row>
    <row r="92" spans="2:65" s="10" customFormat="1" ht="29.25" customHeight="1">
      <c r="B92" s="107"/>
      <c r="C92" s="108" t="s">
        <v>135</v>
      </c>
      <c r="D92" s="109" t="s">
        <v>54</v>
      </c>
      <c r="E92" s="109" t="s">
        <v>50</v>
      </c>
      <c r="F92" s="109" t="s">
        <v>51</v>
      </c>
      <c r="G92" s="109" t="s">
        <v>136</v>
      </c>
      <c r="H92" s="109" t="s">
        <v>137</v>
      </c>
      <c r="I92" s="109" t="s">
        <v>138</v>
      </c>
      <c r="J92" s="109" t="s">
        <v>107</v>
      </c>
      <c r="K92" s="110" t="s">
        <v>139</v>
      </c>
      <c r="L92" s="107"/>
      <c r="M92" s="56" t="s">
        <v>19</v>
      </c>
      <c r="N92" s="57" t="s">
        <v>39</v>
      </c>
      <c r="O92" s="57" t="s">
        <v>140</v>
      </c>
      <c r="P92" s="57" t="s">
        <v>141</v>
      </c>
      <c r="Q92" s="57" t="s">
        <v>142</v>
      </c>
      <c r="R92" s="57" t="s">
        <v>143</v>
      </c>
      <c r="S92" s="57" t="s">
        <v>144</v>
      </c>
      <c r="T92" s="58" t="s">
        <v>145</v>
      </c>
    </row>
    <row r="93" spans="2:65" s="1" customFormat="1" ht="22.8" customHeight="1">
      <c r="B93" s="32"/>
      <c r="C93" s="61" t="s">
        <v>146</v>
      </c>
      <c r="J93" s="111">
        <f>BK93</f>
        <v>0</v>
      </c>
      <c r="L93" s="32"/>
      <c r="M93" s="59"/>
      <c r="N93" s="50"/>
      <c r="O93" s="50"/>
      <c r="P93" s="112">
        <f>P94+P163+P270</f>
        <v>0</v>
      </c>
      <c r="Q93" s="50"/>
      <c r="R93" s="112">
        <f>R94+R163+R270</f>
        <v>12.210103320000002</v>
      </c>
      <c r="S93" s="50"/>
      <c r="T93" s="113">
        <f>T94+T163+T270</f>
        <v>4.7734199999999998</v>
      </c>
      <c r="AT93" s="17" t="s">
        <v>68</v>
      </c>
      <c r="AU93" s="17" t="s">
        <v>108</v>
      </c>
      <c r="BK93" s="114">
        <f>BK94+BK163+BK270</f>
        <v>0</v>
      </c>
    </row>
    <row r="94" spans="2:65" s="11" customFormat="1" ht="25.95" customHeight="1">
      <c r="B94" s="115"/>
      <c r="D94" s="116" t="s">
        <v>68</v>
      </c>
      <c r="E94" s="117" t="s">
        <v>147</v>
      </c>
      <c r="F94" s="117" t="s">
        <v>148</v>
      </c>
      <c r="I94" s="118"/>
      <c r="J94" s="119">
        <f>BK94</f>
        <v>0</v>
      </c>
      <c r="L94" s="115"/>
      <c r="M94" s="120"/>
      <c r="P94" s="121">
        <f>P95+P107+P117+P123+P142+P150+P160</f>
        <v>0</v>
      </c>
      <c r="R94" s="121">
        <f>R95+R107+R117+R123+R142+R150+R160</f>
        <v>10.854191520000002</v>
      </c>
      <c r="T94" s="122">
        <f>T95+T107+T117+T123+T142+T150+T160</f>
        <v>3.2623919999999997</v>
      </c>
      <c r="AR94" s="116" t="s">
        <v>74</v>
      </c>
      <c r="AT94" s="123" t="s">
        <v>68</v>
      </c>
      <c r="AU94" s="123" t="s">
        <v>69</v>
      </c>
      <c r="AY94" s="116" t="s">
        <v>149</v>
      </c>
      <c r="BK94" s="124">
        <f>BK95+BK107+BK117+BK123+BK142+BK150+BK160</f>
        <v>0</v>
      </c>
    </row>
    <row r="95" spans="2:65" s="11" customFormat="1" ht="22.8" customHeight="1">
      <c r="B95" s="115"/>
      <c r="D95" s="116" t="s">
        <v>68</v>
      </c>
      <c r="E95" s="125" t="s">
        <v>81</v>
      </c>
      <c r="F95" s="125" t="s">
        <v>187</v>
      </c>
      <c r="I95" s="118"/>
      <c r="J95" s="126">
        <f>BK95</f>
        <v>0</v>
      </c>
      <c r="L95" s="115"/>
      <c r="M95" s="120"/>
      <c r="P95" s="121">
        <f>SUM(P96:P106)</f>
        <v>0</v>
      </c>
      <c r="R95" s="121">
        <f>SUM(R96:R106)</f>
        <v>10.534721520000002</v>
      </c>
      <c r="T95" s="122">
        <f>SUM(T96:T106)</f>
        <v>0</v>
      </c>
      <c r="AR95" s="116" t="s">
        <v>74</v>
      </c>
      <c r="AT95" s="123" t="s">
        <v>68</v>
      </c>
      <c r="AU95" s="123" t="s">
        <v>74</v>
      </c>
      <c r="AY95" s="116" t="s">
        <v>149</v>
      </c>
      <c r="BK95" s="124">
        <f>SUM(BK96:BK106)</f>
        <v>0</v>
      </c>
    </row>
    <row r="96" spans="2:65" s="1" customFormat="1" ht="37.799999999999997" customHeight="1">
      <c r="B96" s="32"/>
      <c r="C96" s="127" t="s">
        <v>74</v>
      </c>
      <c r="D96" s="127" t="s">
        <v>151</v>
      </c>
      <c r="E96" s="128" t="s">
        <v>2317</v>
      </c>
      <c r="F96" s="129" t="s">
        <v>2318</v>
      </c>
      <c r="G96" s="130" t="s">
        <v>190</v>
      </c>
      <c r="H96" s="131">
        <v>278.185</v>
      </c>
      <c r="I96" s="132"/>
      <c r="J96" s="133">
        <f>ROUND(I96*H96,2)</f>
        <v>0</v>
      </c>
      <c r="K96" s="129" t="s">
        <v>155</v>
      </c>
      <c r="L96" s="32"/>
      <c r="M96" s="134" t="s">
        <v>19</v>
      </c>
      <c r="N96" s="135" t="s">
        <v>40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84</v>
      </c>
      <c r="AT96" s="138" t="s">
        <v>151</v>
      </c>
      <c r="AU96" s="138" t="s">
        <v>78</v>
      </c>
      <c r="AY96" s="17" t="s">
        <v>149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74</v>
      </c>
      <c r="BK96" s="139">
        <f>ROUND(I96*H96,2)</f>
        <v>0</v>
      </c>
      <c r="BL96" s="17" t="s">
        <v>84</v>
      </c>
      <c r="BM96" s="138" t="s">
        <v>2319</v>
      </c>
    </row>
    <row r="97" spans="2:65" s="1" customFormat="1" ht="10.199999999999999">
      <c r="B97" s="32"/>
      <c r="D97" s="140" t="s">
        <v>157</v>
      </c>
      <c r="F97" s="141" t="s">
        <v>2320</v>
      </c>
      <c r="I97" s="142"/>
      <c r="L97" s="32"/>
      <c r="M97" s="143"/>
      <c r="T97" s="53"/>
      <c r="AT97" s="17" t="s">
        <v>157</v>
      </c>
      <c r="AU97" s="17" t="s">
        <v>78</v>
      </c>
    </row>
    <row r="98" spans="2:65" s="1" customFormat="1" ht="37.799999999999997" customHeight="1">
      <c r="B98" s="32"/>
      <c r="C98" s="165" t="s">
        <v>78</v>
      </c>
      <c r="D98" s="177" t="s">
        <v>318</v>
      </c>
      <c r="E98" s="166" t="s">
        <v>2321</v>
      </c>
      <c r="F98" s="167" t="s">
        <v>2322</v>
      </c>
      <c r="G98" s="168" t="s">
        <v>190</v>
      </c>
      <c r="H98" s="169">
        <v>292.09399999999999</v>
      </c>
      <c r="I98" s="170"/>
      <c r="J98" s="171">
        <f>ROUND(I98*H98,2)</f>
        <v>0</v>
      </c>
      <c r="K98" s="167" t="s">
        <v>155</v>
      </c>
      <c r="L98" s="172"/>
      <c r="M98" s="173" t="s">
        <v>19</v>
      </c>
      <c r="N98" s="174" t="s">
        <v>40</v>
      </c>
      <c r="P98" s="136">
        <f>O98*H98</f>
        <v>0</v>
      </c>
      <c r="Q98" s="136">
        <v>2.1000000000000001E-2</v>
      </c>
      <c r="R98" s="136">
        <f>Q98*H98</f>
        <v>6.1339740000000003</v>
      </c>
      <c r="S98" s="136">
        <v>0</v>
      </c>
      <c r="T98" s="137">
        <f>S98*H98</f>
        <v>0</v>
      </c>
      <c r="AR98" s="138" t="s">
        <v>96</v>
      </c>
      <c r="AT98" s="138" t="s">
        <v>318</v>
      </c>
      <c r="AU98" s="138" t="s">
        <v>78</v>
      </c>
      <c r="AY98" s="17" t="s">
        <v>149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74</v>
      </c>
      <c r="BK98" s="139">
        <f>ROUND(I98*H98,2)</f>
        <v>0</v>
      </c>
      <c r="BL98" s="17" t="s">
        <v>84</v>
      </c>
      <c r="BM98" s="138" t="s">
        <v>2323</v>
      </c>
    </row>
    <row r="99" spans="2:65" s="1" customFormat="1" ht="16.5" customHeight="1">
      <c r="B99" s="32"/>
      <c r="C99" s="127" t="s">
        <v>81</v>
      </c>
      <c r="D99" s="127" t="s">
        <v>151</v>
      </c>
      <c r="E99" s="128" t="s">
        <v>2324</v>
      </c>
      <c r="F99" s="129" t="s">
        <v>2325</v>
      </c>
      <c r="G99" s="130" t="s">
        <v>196</v>
      </c>
      <c r="H99" s="131">
        <v>394</v>
      </c>
      <c r="I99" s="132"/>
      <c r="J99" s="133">
        <f>ROUND(I99*H99,2)</f>
        <v>0</v>
      </c>
      <c r="K99" s="129" t="s">
        <v>2326</v>
      </c>
      <c r="L99" s="32"/>
      <c r="M99" s="134" t="s">
        <v>19</v>
      </c>
      <c r="N99" s="135" t="s">
        <v>40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84</v>
      </c>
      <c r="AT99" s="138" t="s">
        <v>151</v>
      </c>
      <c r="AU99" s="138" t="s">
        <v>78</v>
      </c>
      <c r="AY99" s="17" t="s">
        <v>149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74</v>
      </c>
      <c r="BK99" s="139">
        <f>ROUND(I99*H99,2)</f>
        <v>0</v>
      </c>
      <c r="BL99" s="17" t="s">
        <v>84</v>
      </c>
      <c r="BM99" s="138" t="s">
        <v>2327</v>
      </c>
    </row>
    <row r="100" spans="2:65" s="1" customFormat="1" ht="24.15" customHeight="1">
      <c r="B100" s="32"/>
      <c r="C100" s="127" t="s">
        <v>84</v>
      </c>
      <c r="D100" s="127" t="s">
        <v>151</v>
      </c>
      <c r="E100" s="128" t="s">
        <v>2328</v>
      </c>
      <c r="F100" s="129" t="s">
        <v>2329</v>
      </c>
      <c r="G100" s="130" t="s">
        <v>190</v>
      </c>
      <c r="H100" s="131">
        <v>3.45</v>
      </c>
      <c r="I100" s="132"/>
      <c r="J100" s="133">
        <f>ROUND(I100*H100,2)</f>
        <v>0</v>
      </c>
      <c r="K100" s="129" t="s">
        <v>2326</v>
      </c>
      <c r="L100" s="32"/>
      <c r="M100" s="134" t="s">
        <v>19</v>
      </c>
      <c r="N100" s="135" t="s">
        <v>40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84</v>
      </c>
      <c r="AT100" s="138" t="s">
        <v>151</v>
      </c>
      <c r="AU100" s="138" t="s">
        <v>78</v>
      </c>
      <c r="AY100" s="17" t="s">
        <v>149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74</v>
      </c>
      <c r="BK100" s="139">
        <f>ROUND(I100*H100,2)</f>
        <v>0</v>
      </c>
      <c r="BL100" s="17" t="s">
        <v>84</v>
      </c>
      <c r="BM100" s="138" t="s">
        <v>2330</v>
      </c>
    </row>
    <row r="101" spans="2:65" s="13" customFormat="1" ht="10.199999999999999">
      <c r="B101" s="151"/>
      <c r="D101" s="145" t="s">
        <v>159</v>
      </c>
      <c r="E101" s="152" t="s">
        <v>19</v>
      </c>
      <c r="F101" s="153" t="s">
        <v>2331</v>
      </c>
      <c r="H101" s="154">
        <v>3.45</v>
      </c>
      <c r="I101" s="155"/>
      <c r="L101" s="151"/>
      <c r="M101" s="156"/>
      <c r="T101" s="157"/>
      <c r="AT101" s="152" t="s">
        <v>159</v>
      </c>
      <c r="AU101" s="152" t="s">
        <v>78</v>
      </c>
      <c r="AV101" s="13" t="s">
        <v>78</v>
      </c>
      <c r="AW101" s="13" t="s">
        <v>31</v>
      </c>
      <c r="AX101" s="13" t="s">
        <v>69</v>
      </c>
      <c r="AY101" s="152" t="s">
        <v>149</v>
      </c>
    </row>
    <row r="102" spans="2:65" s="14" customFormat="1" ht="10.199999999999999">
      <c r="B102" s="158"/>
      <c r="D102" s="145" t="s">
        <v>159</v>
      </c>
      <c r="E102" s="159" t="s">
        <v>19</v>
      </c>
      <c r="F102" s="160" t="s">
        <v>162</v>
      </c>
      <c r="H102" s="161">
        <v>3.45</v>
      </c>
      <c r="I102" s="162"/>
      <c r="L102" s="158"/>
      <c r="M102" s="163"/>
      <c r="T102" s="164"/>
      <c r="AT102" s="159" t="s">
        <v>159</v>
      </c>
      <c r="AU102" s="159" t="s">
        <v>78</v>
      </c>
      <c r="AV102" s="14" t="s">
        <v>84</v>
      </c>
      <c r="AW102" s="14" t="s">
        <v>31</v>
      </c>
      <c r="AX102" s="14" t="s">
        <v>74</v>
      </c>
      <c r="AY102" s="159" t="s">
        <v>149</v>
      </c>
    </row>
    <row r="103" spans="2:65" s="1" customFormat="1" ht="16.5" customHeight="1">
      <c r="B103" s="32"/>
      <c r="C103" s="127" t="s">
        <v>87</v>
      </c>
      <c r="D103" s="127" t="s">
        <v>151</v>
      </c>
      <c r="E103" s="128" t="s">
        <v>2332</v>
      </c>
      <c r="F103" s="129" t="s">
        <v>2333</v>
      </c>
      <c r="G103" s="130" t="s">
        <v>154</v>
      </c>
      <c r="H103" s="131">
        <v>1.6639999999999999</v>
      </c>
      <c r="I103" s="132"/>
      <c r="J103" s="133">
        <f>ROUND(I103*H103,2)</f>
        <v>0</v>
      </c>
      <c r="K103" s="129" t="s">
        <v>155</v>
      </c>
      <c r="L103" s="32"/>
      <c r="M103" s="134" t="s">
        <v>19</v>
      </c>
      <c r="N103" s="135" t="s">
        <v>40</v>
      </c>
      <c r="P103" s="136">
        <f>O103*H103</f>
        <v>0</v>
      </c>
      <c r="Q103" s="136">
        <v>2.6446800000000001</v>
      </c>
      <c r="R103" s="136">
        <f>Q103*H103</f>
        <v>4.4007475200000004</v>
      </c>
      <c r="S103" s="136">
        <v>0</v>
      </c>
      <c r="T103" s="137">
        <f>S103*H103</f>
        <v>0</v>
      </c>
      <c r="AR103" s="138" t="s">
        <v>84</v>
      </c>
      <c r="AT103" s="138" t="s">
        <v>151</v>
      </c>
      <c r="AU103" s="138" t="s">
        <v>78</v>
      </c>
      <c r="AY103" s="17" t="s">
        <v>149</v>
      </c>
      <c r="BE103" s="139">
        <f>IF(N103="základní",J103,0)</f>
        <v>0</v>
      </c>
      <c r="BF103" s="139">
        <f>IF(N103="snížená",J103,0)</f>
        <v>0</v>
      </c>
      <c r="BG103" s="139">
        <f>IF(N103="zákl. přenesená",J103,0)</f>
        <v>0</v>
      </c>
      <c r="BH103" s="139">
        <f>IF(N103="sníž. přenesená",J103,0)</f>
        <v>0</v>
      </c>
      <c r="BI103" s="139">
        <f>IF(N103="nulová",J103,0)</f>
        <v>0</v>
      </c>
      <c r="BJ103" s="17" t="s">
        <v>74</v>
      </c>
      <c r="BK103" s="139">
        <f>ROUND(I103*H103,2)</f>
        <v>0</v>
      </c>
      <c r="BL103" s="17" t="s">
        <v>84</v>
      </c>
      <c r="BM103" s="138" t="s">
        <v>2334</v>
      </c>
    </row>
    <row r="104" spans="2:65" s="1" customFormat="1" ht="10.199999999999999">
      <c r="B104" s="32"/>
      <c r="D104" s="140" t="s">
        <v>157</v>
      </c>
      <c r="F104" s="141" t="s">
        <v>2335</v>
      </c>
      <c r="I104" s="142"/>
      <c r="L104" s="32"/>
      <c r="M104" s="143"/>
      <c r="T104" s="53"/>
      <c r="AT104" s="17" t="s">
        <v>157</v>
      </c>
      <c r="AU104" s="17" t="s">
        <v>78</v>
      </c>
    </row>
    <row r="105" spans="2:65" s="13" customFormat="1" ht="10.199999999999999">
      <c r="B105" s="151"/>
      <c r="D105" s="145" t="s">
        <v>159</v>
      </c>
      <c r="E105" s="152" t="s">
        <v>19</v>
      </c>
      <c r="F105" s="153" t="s">
        <v>2336</v>
      </c>
      <c r="H105" s="154">
        <v>1.6639999999999999</v>
      </c>
      <c r="I105" s="155"/>
      <c r="L105" s="151"/>
      <c r="M105" s="156"/>
      <c r="T105" s="157"/>
      <c r="AT105" s="152" t="s">
        <v>159</v>
      </c>
      <c r="AU105" s="152" t="s">
        <v>78</v>
      </c>
      <c r="AV105" s="13" t="s">
        <v>78</v>
      </c>
      <c r="AW105" s="13" t="s">
        <v>31</v>
      </c>
      <c r="AX105" s="13" t="s">
        <v>69</v>
      </c>
      <c r="AY105" s="152" t="s">
        <v>149</v>
      </c>
    </row>
    <row r="106" spans="2:65" s="14" customFormat="1" ht="10.199999999999999">
      <c r="B106" s="158"/>
      <c r="D106" s="145" t="s">
        <v>159</v>
      </c>
      <c r="E106" s="159" t="s">
        <v>19</v>
      </c>
      <c r="F106" s="160" t="s">
        <v>162</v>
      </c>
      <c r="H106" s="161">
        <v>1.6639999999999999</v>
      </c>
      <c r="I106" s="162"/>
      <c r="L106" s="158"/>
      <c r="M106" s="163"/>
      <c r="T106" s="164"/>
      <c r="AT106" s="159" t="s">
        <v>159</v>
      </c>
      <c r="AU106" s="159" t="s">
        <v>78</v>
      </c>
      <c r="AV106" s="14" t="s">
        <v>84</v>
      </c>
      <c r="AW106" s="14" t="s">
        <v>31</v>
      </c>
      <c r="AX106" s="14" t="s">
        <v>74</v>
      </c>
      <c r="AY106" s="159" t="s">
        <v>149</v>
      </c>
    </row>
    <row r="107" spans="2:65" s="11" customFormat="1" ht="22.8" customHeight="1">
      <c r="B107" s="115"/>
      <c r="D107" s="116" t="s">
        <v>68</v>
      </c>
      <c r="E107" s="125" t="s">
        <v>517</v>
      </c>
      <c r="F107" s="125" t="s">
        <v>2337</v>
      </c>
      <c r="I107" s="118"/>
      <c r="J107" s="126">
        <f>BK107</f>
        <v>0</v>
      </c>
      <c r="L107" s="115"/>
      <c r="M107" s="120"/>
      <c r="P107" s="121">
        <f>SUM(P108:P116)</f>
        <v>0</v>
      </c>
      <c r="R107" s="121">
        <f>SUM(R108:R116)</f>
        <v>0.31946999999999998</v>
      </c>
      <c r="T107" s="122">
        <f>SUM(T108:T116)</f>
        <v>0.30564000000000002</v>
      </c>
      <c r="AR107" s="116" t="s">
        <v>74</v>
      </c>
      <c r="AT107" s="123" t="s">
        <v>68</v>
      </c>
      <c r="AU107" s="123" t="s">
        <v>74</v>
      </c>
      <c r="AY107" s="116" t="s">
        <v>149</v>
      </c>
      <c r="BK107" s="124">
        <f>SUM(BK108:BK116)</f>
        <v>0</v>
      </c>
    </row>
    <row r="108" spans="2:65" s="1" customFormat="1" ht="37.799999999999997" customHeight="1">
      <c r="B108" s="32"/>
      <c r="C108" s="127" t="s">
        <v>90</v>
      </c>
      <c r="D108" s="127" t="s">
        <v>151</v>
      </c>
      <c r="E108" s="128" t="s">
        <v>2338</v>
      </c>
      <c r="F108" s="129" t="s">
        <v>2339</v>
      </c>
      <c r="G108" s="130" t="s">
        <v>190</v>
      </c>
      <c r="H108" s="131">
        <v>239.4</v>
      </c>
      <c r="I108" s="132"/>
      <c r="J108" s="133">
        <f>ROUND(I108*H108,2)</f>
        <v>0</v>
      </c>
      <c r="K108" s="129" t="s">
        <v>155</v>
      </c>
      <c r="L108" s="32"/>
      <c r="M108" s="134" t="s">
        <v>19</v>
      </c>
      <c r="N108" s="135" t="s">
        <v>40</v>
      </c>
      <c r="P108" s="136">
        <f>O108*H108</f>
        <v>0</v>
      </c>
      <c r="Q108" s="136">
        <v>5.5000000000000003E-4</v>
      </c>
      <c r="R108" s="136">
        <f>Q108*H108</f>
        <v>0.13167000000000001</v>
      </c>
      <c r="S108" s="136">
        <v>5.9999999999999995E-4</v>
      </c>
      <c r="T108" s="137">
        <f>S108*H108</f>
        <v>0.14363999999999999</v>
      </c>
      <c r="AR108" s="138" t="s">
        <v>84</v>
      </c>
      <c r="AT108" s="138" t="s">
        <v>151</v>
      </c>
      <c r="AU108" s="138" t="s">
        <v>78</v>
      </c>
      <c r="AY108" s="17" t="s">
        <v>149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74</v>
      </c>
      <c r="BK108" s="139">
        <f>ROUND(I108*H108,2)</f>
        <v>0</v>
      </c>
      <c r="BL108" s="17" t="s">
        <v>84</v>
      </c>
      <c r="BM108" s="138" t="s">
        <v>2340</v>
      </c>
    </row>
    <row r="109" spans="2:65" s="1" customFormat="1" ht="10.199999999999999">
      <c r="B109" s="32"/>
      <c r="D109" s="140" t="s">
        <v>157</v>
      </c>
      <c r="F109" s="141" t="s">
        <v>2341</v>
      </c>
      <c r="I109" s="142"/>
      <c r="L109" s="32"/>
      <c r="M109" s="143"/>
      <c r="T109" s="53"/>
      <c r="AT109" s="17" t="s">
        <v>157</v>
      </c>
      <c r="AU109" s="17" t="s">
        <v>78</v>
      </c>
    </row>
    <row r="110" spans="2:65" s="1" customFormat="1" ht="37.799999999999997" customHeight="1">
      <c r="B110" s="32"/>
      <c r="C110" s="127" t="s">
        <v>93</v>
      </c>
      <c r="D110" s="127" t="s">
        <v>151</v>
      </c>
      <c r="E110" s="128" t="s">
        <v>2342</v>
      </c>
      <c r="F110" s="129" t="s">
        <v>2343</v>
      </c>
      <c r="G110" s="130" t="s">
        <v>190</v>
      </c>
      <c r="H110" s="131">
        <v>810</v>
      </c>
      <c r="I110" s="132"/>
      <c r="J110" s="133">
        <f>ROUND(I110*H110,2)</f>
        <v>0</v>
      </c>
      <c r="K110" s="129" t="s">
        <v>155</v>
      </c>
      <c r="L110" s="32"/>
      <c r="M110" s="134" t="s">
        <v>19</v>
      </c>
      <c r="N110" s="135" t="s">
        <v>40</v>
      </c>
      <c r="P110" s="136">
        <f>O110*H110</f>
        <v>0</v>
      </c>
      <c r="Q110" s="136">
        <v>2.2000000000000001E-4</v>
      </c>
      <c r="R110" s="136">
        <f>Q110*H110</f>
        <v>0.1782</v>
      </c>
      <c r="S110" s="136">
        <v>2.0000000000000001E-4</v>
      </c>
      <c r="T110" s="137">
        <f>S110*H110</f>
        <v>0.16200000000000001</v>
      </c>
      <c r="AR110" s="138" t="s">
        <v>84</v>
      </c>
      <c r="AT110" s="138" t="s">
        <v>151</v>
      </c>
      <c r="AU110" s="138" t="s">
        <v>78</v>
      </c>
      <c r="AY110" s="17" t="s">
        <v>149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74</v>
      </c>
      <c r="BK110" s="139">
        <f>ROUND(I110*H110,2)</f>
        <v>0</v>
      </c>
      <c r="BL110" s="17" t="s">
        <v>84</v>
      </c>
      <c r="BM110" s="138" t="s">
        <v>2344</v>
      </c>
    </row>
    <row r="111" spans="2:65" s="1" customFormat="1" ht="10.199999999999999">
      <c r="B111" s="32"/>
      <c r="D111" s="140" t="s">
        <v>157</v>
      </c>
      <c r="F111" s="141" t="s">
        <v>2345</v>
      </c>
      <c r="I111" s="142"/>
      <c r="L111" s="32"/>
      <c r="M111" s="143"/>
      <c r="T111" s="53"/>
      <c r="AT111" s="17" t="s">
        <v>157</v>
      </c>
      <c r="AU111" s="17" t="s">
        <v>78</v>
      </c>
    </row>
    <row r="112" spans="2:65" s="13" customFormat="1" ht="10.199999999999999">
      <c r="B112" s="151"/>
      <c r="D112" s="145" t="s">
        <v>159</v>
      </c>
      <c r="E112" s="152" t="s">
        <v>19</v>
      </c>
      <c r="F112" s="153" t="s">
        <v>2346</v>
      </c>
      <c r="H112" s="154">
        <v>810</v>
      </c>
      <c r="I112" s="155"/>
      <c r="L112" s="151"/>
      <c r="M112" s="156"/>
      <c r="T112" s="157"/>
      <c r="AT112" s="152" t="s">
        <v>159</v>
      </c>
      <c r="AU112" s="152" t="s">
        <v>78</v>
      </c>
      <c r="AV112" s="13" t="s">
        <v>78</v>
      </c>
      <c r="AW112" s="13" t="s">
        <v>31</v>
      </c>
      <c r="AX112" s="13" t="s">
        <v>69</v>
      </c>
      <c r="AY112" s="152" t="s">
        <v>149</v>
      </c>
    </row>
    <row r="113" spans="2:65" s="14" customFormat="1" ht="10.199999999999999">
      <c r="B113" s="158"/>
      <c r="D113" s="145" t="s">
        <v>159</v>
      </c>
      <c r="E113" s="159" t="s">
        <v>19</v>
      </c>
      <c r="F113" s="160" t="s">
        <v>162</v>
      </c>
      <c r="H113" s="161">
        <v>810</v>
      </c>
      <c r="I113" s="162"/>
      <c r="L113" s="158"/>
      <c r="M113" s="163"/>
      <c r="T113" s="164"/>
      <c r="AT113" s="159" t="s">
        <v>159</v>
      </c>
      <c r="AU113" s="159" t="s">
        <v>78</v>
      </c>
      <c r="AV113" s="14" t="s">
        <v>84</v>
      </c>
      <c r="AW113" s="14" t="s">
        <v>31</v>
      </c>
      <c r="AX113" s="14" t="s">
        <v>74</v>
      </c>
      <c r="AY113" s="159" t="s">
        <v>149</v>
      </c>
    </row>
    <row r="114" spans="2:65" s="1" customFormat="1" ht="21.75" customHeight="1">
      <c r="B114" s="32"/>
      <c r="C114" s="165" t="s">
        <v>96</v>
      </c>
      <c r="D114" s="165" t="s">
        <v>318</v>
      </c>
      <c r="E114" s="166" t="s">
        <v>2347</v>
      </c>
      <c r="F114" s="167" t="s">
        <v>2348</v>
      </c>
      <c r="G114" s="168" t="s">
        <v>190</v>
      </c>
      <c r="H114" s="169">
        <v>30</v>
      </c>
      <c r="I114" s="170"/>
      <c r="J114" s="171">
        <f>ROUND(I114*H114,2)</f>
        <v>0</v>
      </c>
      <c r="K114" s="167" t="s">
        <v>155</v>
      </c>
      <c r="L114" s="172"/>
      <c r="M114" s="173" t="s">
        <v>19</v>
      </c>
      <c r="N114" s="174" t="s">
        <v>40</v>
      </c>
      <c r="P114" s="136">
        <f>O114*H114</f>
        <v>0</v>
      </c>
      <c r="Q114" s="136">
        <v>3.2000000000000003E-4</v>
      </c>
      <c r="R114" s="136">
        <f>Q114*H114</f>
        <v>9.6000000000000009E-3</v>
      </c>
      <c r="S114" s="136">
        <v>0</v>
      </c>
      <c r="T114" s="137">
        <f>S114*H114</f>
        <v>0</v>
      </c>
      <c r="AR114" s="138" t="s">
        <v>96</v>
      </c>
      <c r="AT114" s="138" t="s">
        <v>318</v>
      </c>
      <c r="AU114" s="138" t="s">
        <v>78</v>
      </c>
      <c r="AY114" s="17" t="s">
        <v>149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74</v>
      </c>
      <c r="BK114" s="139">
        <f>ROUND(I114*H114,2)</f>
        <v>0</v>
      </c>
      <c r="BL114" s="17" t="s">
        <v>84</v>
      </c>
      <c r="BM114" s="138" t="s">
        <v>2349</v>
      </c>
    </row>
    <row r="115" spans="2:65" s="13" customFormat="1" ht="10.199999999999999">
      <c r="B115" s="151"/>
      <c r="D115" s="145" t="s">
        <v>159</v>
      </c>
      <c r="E115" s="152" t="s">
        <v>19</v>
      </c>
      <c r="F115" s="153" t="s">
        <v>2350</v>
      </c>
      <c r="H115" s="154">
        <v>30</v>
      </c>
      <c r="I115" s="155"/>
      <c r="L115" s="151"/>
      <c r="M115" s="156"/>
      <c r="T115" s="157"/>
      <c r="AT115" s="152" t="s">
        <v>159</v>
      </c>
      <c r="AU115" s="152" t="s">
        <v>78</v>
      </c>
      <c r="AV115" s="13" t="s">
        <v>78</v>
      </c>
      <c r="AW115" s="13" t="s">
        <v>31</v>
      </c>
      <c r="AX115" s="13" t="s">
        <v>69</v>
      </c>
      <c r="AY115" s="152" t="s">
        <v>149</v>
      </c>
    </row>
    <row r="116" spans="2:65" s="14" customFormat="1" ht="10.199999999999999">
      <c r="B116" s="158"/>
      <c r="D116" s="145" t="s">
        <v>159</v>
      </c>
      <c r="E116" s="159" t="s">
        <v>19</v>
      </c>
      <c r="F116" s="160" t="s">
        <v>162</v>
      </c>
      <c r="H116" s="161">
        <v>30</v>
      </c>
      <c r="I116" s="162"/>
      <c r="L116" s="158"/>
      <c r="M116" s="163"/>
      <c r="T116" s="164"/>
      <c r="AT116" s="159" t="s">
        <v>159</v>
      </c>
      <c r="AU116" s="159" t="s">
        <v>78</v>
      </c>
      <c r="AV116" s="14" t="s">
        <v>84</v>
      </c>
      <c r="AW116" s="14" t="s">
        <v>31</v>
      </c>
      <c r="AX116" s="14" t="s">
        <v>74</v>
      </c>
      <c r="AY116" s="159" t="s">
        <v>149</v>
      </c>
    </row>
    <row r="117" spans="2:65" s="11" customFormat="1" ht="22.8" customHeight="1">
      <c r="B117" s="115"/>
      <c r="D117" s="116" t="s">
        <v>68</v>
      </c>
      <c r="E117" s="125" t="s">
        <v>199</v>
      </c>
      <c r="F117" s="125" t="s">
        <v>425</v>
      </c>
      <c r="I117" s="118"/>
      <c r="J117" s="126">
        <f>BK117</f>
        <v>0</v>
      </c>
      <c r="L117" s="115"/>
      <c r="M117" s="120"/>
      <c r="P117" s="121">
        <f>SUM(P118:P122)</f>
        <v>0</v>
      </c>
      <c r="R117" s="121">
        <f>SUM(R118:R122)</f>
        <v>0</v>
      </c>
      <c r="T117" s="122">
        <f>SUM(T118:T122)</f>
        <v>5.8319999999999997E-2</v>
      </c>
      <c r="AR117" s="116" t="s">
        <v>74</v>
      </c>
      <c r="AT117" s="123" t="s">
        <v>68</v>
      </c>
      <c r="AU117" s="123" t="s">
        <v>74</v>
      </c>
      <c r="AY117" s="116" t="s">
        <v>149</v>
      </c>
      <c r="BK117" s="124">
        <f>SUM(BK118:BK122)</f>
        <v>0</v>
      </c>
    </row>
    <row r="118" spans="2:65" s="1" customFormat="1" ht="33" customHeight="1">
      <c r="B118" s="32"/>
      <c r="C118" s="127" t="s">
        <v>199</v>
      </c>
      <c r="D118" s="127" t="s">
        <v>151</v>
      </c>
      <c r="E118" s="128" t="s">
        <v>2351</v>
      </c>
      <c r="F118" s="129" t="s">
        <v>2352</v>
      </c>
      <c r="G118" s="130" t="s">
        <v>190</v>
      </c>
      <c r="H118" s="131">
        <v>6.48</v>
      </c>
      <c r="I118" s="132"/>
      <c r="J118" s="133">
        <f>ROUND(I118*H118,2)</f>
        <v>0</v>
      </c>
      <c r="K118" s="129" t="s">
        <v>155</v>
      </c>
      <c r="L118" s="32"/>
      <c r="M118" s="134" t="s">
        <v>19</v>
      </c>
      <c r="N118" s="135" t="s">
        <v>40</v>
      </c>
      <c r="P118" s="136">
        <f>O118*H118</f>
        <v>0</v>
      </c>
      <c r="Q118" s="136">
        <v>0</v>
      </c>
      <c r="R118" s="136">
        <f>Q118*H118</f>
        <v>0</v>
      </c>
      <c r="S118" s="136">
        <v>8.9999999999999993E-3</v>
      </c>
      <c r="T118" s="137">
        <f>S118*H118</f>
        <v>5.8319999999999997E-2</v>
      </c>
      <c r="AR118" s="138" t="s">
        <v>84</v>
      </c>
      <c r="AT118" s="138" t="s">
        <v>151</v>
      </c>
      <c r="AU118" s="138" t="s">
        <v>78</v>
      </c>
      <c r="AY118" s="17" t="s">
        <v>149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74</v>
      </c>
      <c r="BK118" s="139">
        <f>ROUND(I118*H118,2)</f>
        <v>0</v>
      </c>
      <c r="BL118" s="17" t="s">
        <v>84</v>
      </c>
      <c r="BM118" s="138" t="s">
        <v>2353</v>
      </c>
    </row>
    <row r="119" spans="2:65" s="1" customFormat="1" ht="10.199999999999999">
      <c r="B119" s="32"/>
      <c r="D119" s="140" t="s">
        <v>157</v>
      </c>
      <c r="F119" s="141" t="s">
        <v>2354</v>
      </c>
      <c r="I119" s="142"/>
      <c r="L119" s="32"/>
      <c r="M119" s="143"/>
      <c r="T119" s="53"/>
      <c r="AT119" s="17" t="s">
        <v>157</v>
      </c>
      <c r="AU119" s="17" t="s">
        <v>78</v>
      </c>
    </row>
    <row r="120" spans="2:65" s="12" customFormat="1" ht="10.199999999999999">
      <c r="B120" s="144"/>
      <c r="D120" s="145" t="s">
        <v>159</v>
      </c>
      <c r="E120" s="146" t="s">
        <v>19</v>
      </c>
      <c r="F120" s="147" t="s">
        <v>2355</v>
      </c>
      <c r="H120" s="146" t="s">
        <v>19</v>
      </c>
      <c r="I120" s="148"/>
      <c r="L120" s="144"/>
      <c r="M120" s="149"/>
      <c r="T120" s="150"/>
      <c r="AT120" s="146" t="s">
        <v>159</v>
      </c>
      <c r="AU120" s="146" t="s">
        <v>78</v>
      </c>
      <c r="AV120" s="12" t="s">
        <v>74</v>
      </c>
      <c r="AW120" s="12" t="s">
        <v>31</v>
      </c>
      <c r="AX120" s="12" t="s">
        <v>69</v>
      </c>
      <c r="AY120" s="146" t="s">
        <v>149</v>
      </c>
    </row>
    <row r="121" spans="2:65" s="13" customFormat="1" ht="10.199999999999999">
      <c r="B121" s="151"/>
      <c r="D121" s="145" t="s">
        <v>159</v>
      </c>
      <c r="E121" s="152" t="s">
        <v>19</v>
      </c>
      <c r="F121" s="153" t="s">
        <v>2356</v>
      </c>
      <c r="H121" s="154">
        <v>6.48</v>
      </c>
      <c r="I121" s="155"/>
      <c r="L121" s="151"/>
      <c r="M121" s="156"/>
      <c r="T121" s="157"/>
      <c r="AT121" s="152" t="s">
        <v>159</v>
      </c>
      <c r="AU121" s="152" t="s">
        <v>78</v>
      </c>
      <c r="AV121" s="13" t="s">
        <v>78</v>
      </c>
      <c r="AW121" s="13" t="s">
        <v>31</v>
      </c>
      <c r="AX121" s="13" t="s">
        <v>69</v>
      </c>
      <c r="AY121" s="152" t="s">
        <v>149</v>
      </c>
    </row>
    <row r="122" spans="2:65" s="14" customFormat="1" ht="10.199999999999999">
      <c r="B122" s="158"/>
      <c r="D122" s="145" t="s">
        <v>159</v>
      </c>
      <c r="E122" s="159" t="s">
        <v>19</v>
      </c>
      <c r="F122" s="160" t="s">
        <v>162</v>
      </c>
      <c r="H122" s="161">
        <v>6.48</v>
      </c>
      <c r="I122" s="162"/>
      <c r="L122" s="158"/>
      <c r="M122" s="163"/>
      <c r="T122" s="164"/>
      <c r="AT122" s="159" t="s">
        <v>159</v>
      </c>
      <c r="AU122" s="159" t="s">
        <v>78</v>
      </c>
      <c r="AV122" s="14" t="s">
        <v>84</v>
      </c>
      <c r="AW122" s="14" t="s">
        <v>31</v>
      </c>
      <c r="AX122" s="14" t="s">
        <v>74</v>
      </c>
      <c r="AY122" s="159" t="s">
        <v>149</v>
      </c>
    </row>
    <row r="123" spans="2:65" s="11" customFormat="1" ht="22.8" customHeight="1">
      <c r="B123" s="115"/>
      <c r="D123" s="116" t="s">
        <v>68</v>
      </c>
      <c r="E123" s="125" t="s">
        <v>469</v>
      </c>
      <c r="F123" s="125" t="s">
        <v>2357</v>
      </c>
      <c r="I123" s="118"/>
      <c r="J123" s="126">
        <f>BK123</f>
        <v>0</v>
      </c>
      <c r="L123" s="115"/>
      <c r="M123" s="120"/>
      <c r="P123" s="121">
        <f>SUM(P124:P141)</f>
        <v>0</v>
      </c>
      <c r="R123" s="121">
        <f>SUM(R124:R141)</f>
        <v>0</v>
      </c>
      <c r="T123" s="122">
        <f>SUM(T124:T141)</f>
        <v>0</v>
      </c>
      <c r="AR123" s="116" t="s">
        <v>74</v>
      </c>
      <c r="AT123" s="123" t="s">
        <v>68</v>
      </c>
      <c r="AU123" s="123" t="s">
        <v>74</v>
      </c>
      <c r="AY123" s="116" t="s">
        <v>149</v>
      </c>
      <c r="BK123" s="124">
        <f>SUM(BK124:BK141)</f>
        <v>0</v>
      </c>
    </row>
    <row r="124" spans="2:65" s="1" customFormat="1" ht="44.25" customHeight="1">
      <c r="B124" s="32"/>
      <c r="C124" s="127" t="s">
        <v>203</v>
      </c>
      <c r="D124" s="127" t="s">
        <v>151</v>
      </c>
      <c r="E124" s="128" t="s">
        <v>2358</v>
      </c>
      <c r="F124" s="129" t="s">
        <v>2359</v>
      </c>
      <c r="G124" s="130" t="s">
        <v>196</v>
      </c>
      <c r="H124" s="131">
        <v>4</v>
      </c>
      <c r="I124" s="132"/>
      <c r="J124" s="133">
        <f>ROUND(I124*H124,2)</f>
        <v>0</v>
      </c>
      <c r="K124" s="129" t="s">
        <v>155</v>
      </c>
      <c r="L124" s="32"/>
      <c r="M124" s="134" t="s">
        <v>19</v>
      </c>
      <c r="N124" s="135" t="s">
        <v>40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84</v>
      </c>
      <c r="AT124" s="138" t="s">
        <v>151</v>
      </c>
      <c r="AU124" s="138" t="s">
        <v>78</v>
      </c>
      <c r="AY124" s="17" t="s">
        <v>149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74</v>
      </c>
      <c r="BK124" s="139">
        <f>ROUND(I124*H124,2)</f>
        <v>0</v>
      </c>
      <c r="BL124" s="17" t="s">
        <v>84</v>
      </c>
      <c r="BM124" s="138" t="s">
        <v>2360</v>
      </c>
    </row>
    <row r="125" spans="2:65" s="1" customFormat="1" ht="10.199999999999999">
      <c r="B125" s="32"/>
      <c r="D125" s="140" t="s">
        <v>157</v>
      </c>
      <c r="F125" s="141" t="s">
        <v>2361</v>
      </c>
      <c r="I125" s="142"/>
      <c r="L125" s="32"/>
      <c r="M125" s="143"/>
      <c r="T125" s="53"/>
      <c r="AT125" s="17" t="s">
        <v>157</v>
      </c>
      <c r="AU125" s="17" t="s">
        <v>78</v>
      </c>
    </row>
    <row r="126" spans="2:65" s="1" customFormat="1" ht="55.5" customHeight="1">
      <c r="B126" s="32"/>
      <c r="C126" s="127" t="s">
        <v>213</v>
      </c>
      <c r="D126" s="127" t="s">
        <v>151</v>
      </c>
      <c r="E126" s="128" t="s">
        <v>2362</v>
      </c>
      <c r="F126" s="129" t="s">
        <v>2363</v>
      </c>
      <c r="G126" s="130" t="s">
        <v>196</v>
      </c>
      <c r="H126" s="131">
        <v>120</v>
      </c>
      <c r="I126" s="132"/>
      <c r="J126" s="133">
        <f>ROUND(I126*H126,2)</f>
        <v>0</v>
      </c>
      <c r="K126" s="129" t="s">
        <v>155</v>
      </c>
      <c r="L126" s="32"/>
      <c r="M126" s="134" t="s">
        <v>19</v>
      </c>
      <c r="N126" s="135" t="s">
        <v>40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84</v>
      </c>
      <c r="AT126" s="138" t="s">
        <v>151</v>
      </c>
      <c r="AU126" s="138" t="s">
        <v>78</v>
      </c>
      <c r="AY126" s="17" t="s">
        <v>149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74</v>
      </c>
      <c r="BK126" s="139">
        <f>ROUND(I126*H126,2)</f>
        <v>0</v>
      </c>
      <c r="BL126" s="17" t="s">
        <v>84</v>
      </c>
      <c r="BM126" s="138" t="s">
        <v>2364</v>
      </c>
    </row>
    <row r="127" spans="2:65" s="1" customFormat="1" ht="10.199999999999999">
      <c r="B127" s="32"/>
      <c r="D127" s="140" t="s">
        <v>157</v>
      </c>
      <c r="F127" s="141" t="s">
        <v>2365</v>
      </c>
      <c r="I127" s="142"/>
      <c r="L127" s="32"/>
      <c r="M127" s="143"/>
      <c r="T127" s="53"/>
      <c r="AT127" s="17" t="s">
        <v>157</v>
      </c>
      <c r="AU127" s="17" t="s">
        <v>78</v>
      </c>
    </row>
    <row r="128" spans="2:65" s="1" customFormat="1" ht="44.25" customHeight="1">
      <c r="B128" s="32"/>
      <c r="C128" s="127" t="s">
        <v>8</v>
      </c>
      <c r="D128" s="127" t="s">
        <v>151</v>
      </c>
      <c r="E128" s="128" t="s">
        <v>2366</v>
      </c>
      <c r="F128" s="129" t="s">
        <v>2367</v>
      </c>
      <c r="G128" s="130" t="s">
        <v>196</v>
      </c>
      <c r="H128" s="131">
        <v>4</v>
      </c>
      <c r="I128" s="132"/>
      <c r="J128" s="133">
        <f>ROUND(I128*H128,2)</f>
        <v>0</v>
      </c>
      <c r="K128" s="129" t="s">
        <v>155</v>
      </c>
      <c r="L128" s="32"/>
      <c r="M128" s="134" t="s">
        <v>19</v>
      </c>
      <c r="N128" s="135" t="s">
        <v>40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84</v>
      </c>
      <c r="AT128" s="138" t="s">
        <v>151</v>
      </c>
      <c r="AU128" s="138" t="s">
        <v>78</v>
      </c>
      <c r="AY128" s="17" t="s">
        <v>149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74</v>
      </c>
      <c r="BK128" s="139">
        <f>ROUND(I128*H128,2)</f>
        <v>0</v>
      </c>
      <c r="BL128" s="17" t="s">
        <v>84</v>
      </c>
      <c r="BM128" s="138" t="s">
        <v>2368</v>
      </c>
    </row>
    <row r="129" spans="2:65" s="1" customFormat="1" ht="10.199999999999999">
      <c r="B129" s="32"/>
      <c r="D129" s="140" t="s">
        <v>157</v>
      </c>
      <c r="F129" s="141" t="s">
        <v>2369</v>
      </c>
      <c r="I129" s="142"/>
      <c r="L129" s="32"/>
      <c r="M129" s="143"/>
      <c r="T129" s="53"/>
      <c r="AT129" s="17" t="s">
        <v>157</v>
      </c>
      <c r="AU129" s="17" t="s">
        <v>78</v>
      </c>
    </row>
    <row r="130" spans="2:65" s="1" customFormat="1" ht="24.15" customHeight="1">
      <c r="B130" s="32"/>
      <c r="C130" s="127" t="s">
        <v>225</v>
      </c>
      <c r="D130" s="127" t="s">
        <v>151</v>
      </c>
      <c r="E130" s="128" t="s">
        <v>448</v>
      </c>
      <c r="F130" s="129" t="s">
        <v>449</v>
      </c>
      <c r="G130" s="130" t="s">
        <v>190</v>
      </c>
      <c r="H130" s="131">
        <v>573.75</v>
      </c>
      <c r="I130" s="132"/>
      <c r="J130" s="133">
        <f>ROUND(I130*H130,2)</f>
        <v>0</v>
      </c>
      <c r="K130" s="129" t="s">
        <v>155</v>
      </c>
      <c r="L130" s="32"/>
      <c r="M130" s="134" t="s">
        <v>19</v>
      </c>
      <c r="N130" s="135" t="s">
        <v>40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84</v>
      </c>
      <c r="AT130" s="138" t="s">
        <v>151</v>
      </c>
      <c r="AU130" s="138" t="s">
        <v>78</v>
      </c>
      <c r="AY130" s="17" t="s">
        <v>149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74</v>
      </c>
      <c r="BK130" s="139">
        <f>ROUND(I130*H130,2)</f>
        <v>0</v>
      </c>
      <c r="BL130" s="17" t="s">
        <v>84</v>
      </c>
      <c r="BM130" s="138" t="s">
        <v>2370</v>
      </c>
    </row>
    <row r="131" spans="2:65" s="1" customFormat="1" ht="10.199999999999999">
      <c r="B131" s="32"/>
      <c r="D131" s="140" t="s">
        <v>157</v>
      </c>
      <c r="F131" s="141" t="s">
        <v>451</v>
      </c>
      <c r="I131" s="142"/>
      <c r="L131" s="32"/>
      <c r="M131" s="143"/>
      <c r="T131" s="53"/>
      <c r="AT131" s="17" t="s">
        <v>157</v>
      </c>
      <c r="AU131" s="17" t="s">
        <v>78</v>
      </c>
    </row>
    <row r="132" spans="2:65" s="13" customFormat="1" ht="10.199999999999999">
      <c r="B132" s="151"/>
      <c r="D132" s="145" t="s">
        <v>159</v>
      </c>
      <c r="E132" s="152" t="s">
        <v>19</v>
      </c>
      <c r="F132" s="153" t="s">
        <v>2371</v>
      </c>
      <c r="H132" s="154">
        <v>573.75</v>
      </c>
      <c r="I132" s="155"/>
      <c r="L132" s="151"/>
      <c r="M132" s="156"/>
      <c r="T132" s="157"/>
      <c r="AT132" s="152" t="s">
        <v>159</v>
      </c>
      <c r="AU132" s="152" t="s">
        <v>78</v>
      </c>
      <c r="AV132" s="13" t="s">
        <v>78</v>
      </c>
      <c r="AW132" s="13" t="s">
        <v>31</v>
      </c>
      <c r="AX132" s="13" t="s">
        <v>69</v>
      </c>
      <c r="AY132" s="152" t="s">
        <v>149</v>
      </c>
    </row>
    <row r="133" spans="2:65" s="14" customFormat="1" ht="10.199999999999999">
      <c r="B133" s="158"/>
      <c r="D133" s="145" t="s">
        <v>159</v>
      </c>
      <c r="E133" s="159" t="s">
        <v>19</v>
      </c>
      <c r="F133" s="160" t="s">
        <v>162</v>
      </c>
      <c r="H133" s="161">
        <v>573.75</v>
      </c>
      <c r="I133" s="162"/>
      <c r="L133" s="158"/>
      <c r="M133" s="163"/>
      <c r="T133" s="164"/>
      <c r="AT133" s="159" t="s">
        <v>159</v>
      </c>
      <c r="AU133" s="159" t="s">
        <v>78</v>
      </c>
      <c r="AV133" s="14" t="s">
        <v>84</v>
      </c>
      <c r="AW133" s="14" t="s">
        <v>31</v>
      </c>
      <c r="AX133" s="14" t="s">
        <v>74</v>
      </c>
      <c r="AY133" s="159" t="s">
        <v>149</v>
      </c>
    </row>
    <row r="134" spans="2:65" s="1" customFormat="1" ht="33" customHeight="1">
      <c r="B134" s="32"/>
      <c r="C134" s="127" t="s">
        <v>216</v>
      </c>
      <c r="D134" s="127" t="s">
        <v>151</v>
      </c>
      <c r="E134" s="128" t="s">
        <v>452</v>
      </c>
      <c r="F134" s="129" t="s">
        <v>453</v>
      </c>
      <c r="G134" s="130" t="s">
        <v>190</v>
      </c>
      <c r="H134" s="131">
        <v>17212.5</v>
      </c>
      <c r="I134" s="132"/>
      <c r="J134" s="133">
        <f>ROUND(I134*H134,2)</f>
        <v>0</v>
      </c>
      <c r="K134" s="129" t="s">
        <v>155</v>
      </c>
      <c r="L134" s="32"/>
      <c r="M134" s="134" t="s">
        <v>19</v>
      </c>
      <c r="N134" s="135" t="s">
        <v>40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84</v>
      </c>
      <c r="AT134" s="138" t="s">
        <v>151</v>
      </c>
      <c r="AU134" s="138" t="s">
        <v>78</v>
      </c>
      <c r="AY134" s="17" t="s">
        <v>149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74</v>
      </c>
      <c r="BK134" s="139">
        <f>ROUND(I134*H134,2)</f>
        <v>0</v>
      </c>
      <c r="BL134" s="17" t="s">
        <v>84</v>
      </c>
      <c r="BM134" s="138" t="s">
        <v>2372</v>
      </c>
    </row>
    <row r="135" spans="2:65" s="1" customFormat="1" ht="10.199999999999999">
      <c r="B135" s="32"/>
      <c r="D135" s="140" t="s">
        <v>157</v>
      </c>
      <c r="F135" s="141" t="s">
        <v>455</v>
      </c>
      <c r="I135" s="142"/>
      <c r="L135" s="32"/>
      <c r="M135" s="143"/>
      <c r="T135" s="53"/>
      <c r="AT135" s="17" t="s">
        <v>157</v>
      </c>
      <c r="AU135" s="17" t="s">
        <v>78</v>
      </c>
    </row>
    <row r="136" spans="2:65" s="13" customFormat="1" ht="10.199999999999999">
      <c r="B136" s="151"/>
      <c r="D136" s="145" t="s">
        <v>159</v>
      </c>
      <c r="E136" s="152" t="s">
        <v>19</v>
      </c>
      <c r="F136" s="153" t="s">
        <v>2373</v>
      </c>
      <c r="H136" s="154">
        <v>17212.5</v>
      </c>
      <c r="I136" s="155"/>
      <c r="L136" s="151"/>
      <c r="M136" s="156"/>
      <c r="T136" s="157"/>
      <c r="AT136" s="152" t="s">
        <v>159</v>
      </c>
      <c r="AU136" s="152" t="s">
        <v>78</v>
      </c>
      <c r="AV136" s="13" t="s">
        <v>78</v>
      </c>
      <c r="AW136" s="13" t="s">
        <v>31</v>
      </c>
      <c r="AX136" s="13" t="s">
        <v>69</v>
      </c>
      <c r="AY136" s="152" t="s">
        <v>149</v>
      </c>
    </row>
    <row r="137" spans="2:65" s="14" customFormat="1" ht="10.199999999999999">
      <c r="B137" s="158"/>
      <c r="D137" s="145" t="s">
        <v>159</v>
      </c>
      <c r="E137" s="159" t="s">
        <v>19</v>
      </c>
      <c r="F137" s="160" t="s">
        <v>162</v>
      </c>
      <c r="H137" s="161">
        <v>17212.5</v>
      </c>
      <c r="I137" s="162"/>
      <c r="L137" s="158"/>
      <c r="M137" s="163"/>
      <c r="T137" s="164"/>
      <c r="AT137" s="159" t="s">
        <v>159</v>
      </c>
      <c r="AU137" s="159" t="s">
        <v>78</v>
      </c>
      <c r="AV137" s="14" t="s">
        <v>84</v>
      </c>
      <c r="AW137" s="14" t="s">
        <v>31</v>
      </c>
      <c r="AX137" s="14" t="s">
        <v>74</v>
      </c>
      <c r="AY137" s="159" t="s">
        <v>149</v>
      </c>
    </row>
    <row r="138" spans="2:65" s="1" customFormat="1" ht="24.15" customHeight="1">
      <c r="B138" s="32"/>
      <c r="C138" s="127" t="s">
        <v>237</v>
      </c>
      <c r="D138" s="127" t="s">
        <v>151</v>
      </c>
      <c r="E138" s="128" t="s">
        <v>457</v>
      </c>
      <c r="F138" s="129" t="s">
        <v>458</v>
      </c>
      <c r="G138" s="130" t="s">
        <v>190</v>
      </c>
      <c r="H138" s="131">
        <v>573.75</v>
      </c>
      <c r="I138" s="132"/>
      <c r="J138" s="133">
        <f>ROUND(I138*H138,2)</f>
        <v>0</v>
      </c>
      <c r="K138" s="129" t="s">
        <v>155</v>
      </c>
      <c r="L138" s="32"/>
      <c r="M138" s="134" t="s">
        <v>19</v>
      </c>
      <c r="N138" s="135" t="s">
        <v>40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84</v>
      </c>
      <c r="AT138" s="138" t="s">
        <v>151</v>
      </c>
      <c r="AU138" s="138" t="s">
        <v>78</v>
      </c>
      <c r="AY138" s="17" t="s">
        <v>149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74</v>
      </c>
      <c r="BK138" s="139">
        <f>ROUND(I138*H138,2)</f>
        <v>0</v>
      </c>
      <c r="BL138" s="17" t="s">
        <v>84</v>
      </c>
      <c r="BM138" s="138" t="s">
        <v>2374</v>
      </c>
    </row>
    <row r="139" spans="2:65" s="1" customFormat="1" ht="10.199999999999999">
      <c r="B139" s="32"/>
      <c r="D139" s="140" t="s">
        <v>157</v>
      </c>
      <c r="F139" s="141" t="s">
        <v>460</v>
      </c>
      <c r="I139" s="142"/>
      <c r="L139" s="32"/>
      <c r="M139" s="143"/>
      <c r="T139" s="53"/>
      <c r="AT139" s="17" t="s">
        <v>157</v>
      </c>
      <c r="AU139" s="17" t="s">
        <v>78</v>
      </c>
    </row>
    <row r="140" spans="2:65" s="13" customFormat="1" ht="10.199999999999999">
      <c r="B140" s="151"/>
      <c r="D140" s="145" t="s">
        <v>159</v>
      </c>
      <c r="E140" s="152" t="s">
        <v>19</v>
      </c>
      <c r="F140" s="153" t="s">
        <v>2371</v>
      </c>
      <c r="H140" s="154">
        <v>573.75</v>
      </c>
      <c r="I140" s="155"/>
      <c r="L140" s="151"/>
      <c r="M140" s="156"/>
      <c r="T140" s="157"/>
      <c r="AT140" s="152" t="s">
        <v>159</v>
      </c>
      <c r="AU140" s="152" t="s">
        <v>78</v>
      </c>
      <c r="AV140" s="13" t="s">
        <v>78</v>
      </c>
      <c r="AW140" s="13" t="s">
        <v>31</v>
      </c>
      <c r="AX140" s="13" t="s">
        <v>69</v>
      </c>
      <c r="AY140" s="152" t="s">
        <v>149</v>
      </c>
    </row>
    <row r="141" spans="2:65" s="14" customFormat="1" ht="10.199999999999999">
      <c r="B141" s="158"/>
      <c r="D141" s="145" t="s">
        <v>159</v>
      </c>
      <c r="E141" s="159" t="s">
        <v>19</v>
      </c>
      <c r="F141" s="160" t="s">
        <v>162</v>
      </c>
      <c r="H141" s="161">
        <v>573.75</v>
      </c>
      <c r="I141" s="162"/>
      <c r="L141" s="158"/>
      <c r="M141" s="163"/>
      <c r="T141" s="164"/>
      <c r="AT141" s="159" t="s">
        <v>159</v>
      </c>
      <c r="AU141" s="159" t="s">
        <v>78</v>
      </c>
      <c r="AV141" s="14" t="s">
        <v>84</v>
      </c>
      <c r="AW141" s="14" t="s">
        <v>31</v>
      </c>
      <c r="AX141" s="14" t="s">
        <v>74</v>
      </c>
      <c r="AY141" s="159" t="s">
        <v>149</v>
      </c>
    </row>
    <row r="142" spans="2:65" s="11" customFormat="1" ht="22.8" customHeight="1">
      <c r="B142" s="115"/>
      <c r="D142" s="116" t="s">
        <v>68</v>
      </c>
      <c r="E142" s="125" t="s">
        <v>474</v>
      </c>
      <c r="F142" s="125" t="s">
        <v>2375</v>
      </c>
      <c r="I142" s="118"/>
      <c r="J142" s="126">
        <f>BK142</f>
        <v>0</v>
      </c>
      <c r="L142" s="115"/>
      <c r="M142" s="120"/>
      <c r="P142" s="121">
        <f>SUM(P143:P149)</f>
        <v>0</v>
      </c>
      <c r="R142" s="121">
        <f>SUM(R143:R149)</f>
        <v>0</v>
      </c>
      <c r="T142" s="122">
        <f>SUM(T143:T149)</f>
        <v>2.8984319999999997</v>
      </c>
      <c r="AR142" s="116" t="s">
        <v>74</v>
      </c>
      <c r="AT142" s="123" t="s">
        <v>68</v>
      </c>
      <c r="AU142" s="123" t="s">
        <v>74</v>
      </c>
      <c r="AY142" s="116" t="s">
        <v>149</v>
      </c>
      <c r="BK142" s="124">
        <f>SUM(BK143:BK149)</f>
        <v>0</v>
      </c>
    </row>
    <row r="143" spans="2:65" s="1" customFormat="1" ht="49.05" customHeight="1">
      <c r="B143" s="32"/>
      <c r="C143" s="127" t="s">
        <v>222</v>
      </c>
      <c r="D143" s="127" t="s">
        <v>151</v>
      </c>
      <c r="E143" s="128" t="s">
        <v>2376</v>
      </c>
      <c r="F143" s="129" t="s">
        <v>2377</v>
      </c>
      <c r="G143" s="130" t="s">
        <v>190</v>
      </c>
      <c r="H143" s="131">
        <v>28.416</v>
      </c>
      <c r="I143" s="132"/>
      <c r="J143" s="133">
        <f>ROUND(I143*H143,2)</f>
        <v>0</v>
      </c>
      <c r="K143" s="129" t="s">
        <v>155</v>
      </c>
      <c r="L143" s="32"/>
      <c r="M143" s="134" t="s">
        <v>19</v>
      </c>
      <c r="N143" s="135" t="s">
        <v>40</v>
      </c>
      <c r="P143" s="136">
        <f>O143*H143</f>
        <v>0</v>
      </c>
      <c r="Q143" s="136">
        <v>0</v>
      </c>
      <c r="R143" s="136">
        <f>Q143*H143</f>
        <v>0</v>
      </c>
      <c r="S143" s="136">
        <v>0.10199999999999999</v>
      </c>
      <c r="T143" s="137">
        <f>S143*H143</f>
        <v>2.8984319999999997</v>
      </c>
      <c r="AR143" s="138" t="s">
        <v>84</v>
      </c>
      <c r="AT143" s="138" t="s">
        <v>151</v>
      </c>
      <c r="AU143" s="138" t="s">
        <v>78</v>
      </c>
      <c r="AY143" s="17" t="s">
        <v>149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74</v>
      </c>
      <c r="BK143" s="139">
        <f>ROUND(I143*H143,2)</f>
        <v>0</v>
      </c>
      <c r="BL143" s="17" t="s">
        <v>84</v>
      </c>
      <c r="BM143" s="138" t="s">
        <v>2378</v>
      </c>
    </row>
    <row r="144" spans="2:65" s="1" customFormat="1" ht="10.199999999999999">
      <c r="B144" s="32"/>
      <c r="D144" s="140" t="s">
        <v>157</v>
      </c>
      <c r="F144" s="141" t="s">
        <v>2379</v>
      </c>
      <c r="I144" s="142"/>
      <c r="L144" s="32"/>
      <c r="M144" s="143"/>
      <c r="T144" s="53"/>
      <c r="AT144" s="17" t="s">
        <v>157</v>
      </c>
      <c r="AU144" s="17" t="s">
        <v>78</v>
      </c>
    </row>
    <row r="145" spans="2:65" s="13" customFormat="1" ht="10.199999999999999">
      <c r="B145" s="151"/>
      <c r="D145" s="145" t="s">
        <v>159</v>
      </c>
      <c r="E145" s="152" t="s">
        <v>19</v>
      </c>
      <c r="F145" s="153" t="s">
        <v>2380</v>
      </c>
      <c r="H145" s="154">
        <v>4.125</v>
      </c>
      <c r="I145" s="155"/>
      <c r="L145" s="151"/>
      <c r="M145" s="156"/>
      <c r="T145" s="157"/>
      <c r="AT145" s="152" t="s">
        <v>159</v>
      </c>
      <c r="AU145" s="152" t="s">
        <v>78</v>
      </c>
      <c r="AV145" s="13" t="s">
        <v>78</v>
      </c>
      <c r="AW145" s="13" t="s">
        <v>31</v>
      </c>
      <c r="AX145" s="13" t="s">
        <v>69</v>
      </c>
      <c r="AY145" s="152" t="s">
        <v>149</v>
      </c>
    </row>
    <row r="146" spans="2:65" s="13" customFormat="1" ht="10.199999999999999">
      <c r="B146" s="151"/>
      <c r="D146" s="145" t="s">
        <v>159</v>
      </c>
      <c r="E146" s="152" t="s">
        <v>19</v>
      </c>
      <c r="F146" s="153" t="s">
        <v>2381</v>
      </c>
      <c r="H146" s="154">
        <v>7.41</v>
      </c>
      <c r="I146" s="155"/>
      <c r="L146" s="151"/>
      <c r="M146" s="156"/>
      <c r="T146" s="157"/>
      <c r="AT146" s="152" t="s">
        <v>159</v>
      </c>
      <c r="AU146" s="152" t="s">
        <v>78</v>
      </c>
      <c r="AV146" s="13" t="s">
        <v>78</v>
      </c>
      <c r="AW146" s="13" t="s">
        <v>31</v>
      </c>
      <c r="AX146" s="13" t="s">
        <v>69</v>
      </c>
      <c r="AY146" s="152" t="s">
        <v>149</v>
      </c>
    </row>
    <row r="147" spans="2:65" s="13" customFormat="1" ht="10.199999999999999">
      <c r="B147" s="151"/>
      <c r="D147" s="145" t="s">
        <v>159</v>
      </c>
      <c r="E147" s="152" t="s">
        <v>19</v>
      </c>
      <c r="F147" s="153" t="s">
        <v>2382</v>
      </c>
      <c r="H147" s="154">
        <v>15.456</v>
      </c>
      <c r="I147" s="155"/>
      <c r="L147" s="151"/>
      <c r="M147" s="156"/>
      <c r="T147" s="157"/>
      <c r="AT147" s="152" t="s">
        <v>159</v>
      </c>
      <c r="AU147" s="152" t="s">
        <v>78</v>
      </c>
      <c r="AV147" s="13" t="s">
        <v>78</v>
      </c>
      <c r="AW147" s="13" t="s">
        <v>31</v>
      </c>
      <c r="AX147" s="13" t="s">
        <v>69</v>
      </c>
      <c r="AY147" s="152" t="s">
        <v>149</v>
      </c>
    </row>
    <row r="148" spans="2:65" s="13" customFormat="1" ht="10.199999999999999">
      <c r="B148" s="151"/>
      <c r="D148" s="145" t="s">
        <v>159</v>
      </c>
      <c r="E148" s="152" t="s">
        <v>19</v>
      </c>
      <c r="F148" s="153" t="s">
        <v>2383</v>
      </c>
      <c r="H148" s="154">
        <v>1.425</v>
      </c>
      <c r="I148" s="155"/>
      <c r="L148" s="151"/>
      <c r="M148" s="156"/>
      <c r="T148" s="157"/>
      <c r="AT148" s="152" t="s">
        <v>159</v>
      </c>
      <c r="AU148" s="152" t="s">
        <v>78</v>
      </c>
      <c r="AV148" s="13" t="s">
        <v>78</v>
      </c>
      <c r="AW148" s="13" t="s">
        <v>31</v>
      </c>
      <c r="AX148" s="13" t="s">
        <v>69</v>
      </c>
      <c r="AY148" s="152" t="s">
        <v>149</v>
      </c>
    </row>
    <row r="149" spans="2:65" s="14" customFormat="1" ht="10.199999999999999">
      <c r="B149" s="158"/>
      <c r="D149" s="145" t="s">
        <v>159</v>
      </c>
      <c r="E149" s="159" t="s">
        <v>19</v>
      </c>
      <c r="F149" s="160" t="s">
        <v>162</v>
      </c>
      <c r="H149" s="161">
        <v>28.416</v>
      </c>
      <c r="I149" s="162"/>
      <c r="L149" s="158"/>
      <c r="M149" s="163"/>
      <c r="T149" s="164"/>
      <c r="AT149" s="159" t="s">
        <v>159</v>
      </c>
      <c r="AU149" s="159" t="s">
        <v>78</v>
      </c>
      <c r="AV149" s="14" t="s">
        <v>84</v>
      </c>
      <c r="AW149" s="14" t="s">
        <v>31</v>
      </c>
      <c r="AX149" s="14" t="s">
        <v>74</v>
      </c>
      <c r="AY149" s="159" t="s">
        <v>149</v>
      </c>
    </row>
    <row r="150" spans="2:65" s="11" customFormat="1" ht="22.8" customHeight="1">
      <c r="B150" s="115"/>
      <c r="D150" s="116" t="s">
        <v>68</v>
      </c>
      <c r="E150" s="125" t="s">
        <v>580</v>
      </c>
      <c r="F150" s="125" t="s">
        <v>581</v>
      </c>
      <c r="I150" s="118"/>
      <c r="J150" s="126">
        <f>BK150</f>
        <v>0</v>
      </c>
      <c r="L150" s="115"/>
      <c r="M150" s="120"/>
      <c r="P150" s="121">
        <f>SUM(P151:P159)</f>
        <v>0</v>
      </c>
      <c r="R150" s="121">
        <f>SUM(R151:R159)</f>
        <v>0</v>
      </c>
      <c r="T150" s="122">
        <f>SUM(T151:T159)</f>
        <v>0</v>
      </c>
      <c r="AR150" s="116" t="s">
        <v>74</v>
      </c>
      <c r="AT150" s="123" t="s">
        <v>68</v>
      </c>
      <c r="AU150" s="123" t="s">
        <v>74</v>
      </c>
      <c r="AY150" s="116" t="s">
        <v>149</v>
      </c>
      <c r="BK150" s="124">
        <f>SUM(BK151:BK159)</f>
        <v>0</v>
      </c>
    </row>
    <row r="151" spans="2:65" s="1" customFormat="1" ht="44.25" customHeight="1">
      <c r="B151" s="32"/>
      <c r="C151" s="127" t="s">
        <v>247</v>
      </c>
      <c r="D151" s="127" t="s">
        <v>151</v>
      </c>
      <c r="E151" s="128" t="s">
        <v>582</v>
      </c>
      <c r="F151" s="129" t="s">
        <v>2384</v>
      </c>
      <c r="G151" s="130" t="s">
        <v>173</v>
      </c>
      <c r="H151" s="131">
        <v>4.7729999999999997</v>
      </c>
      <c r="I151" s="132"/>
      <c r="J151" s="133">
        <f>ROUND(I151*H151,2)</f>
        <v>0</v>
      </c>
      <c r="K151" s="129" t="s">
        <v>155</v>
      </c>
      <c r="L151" s="32"/>
      <c r="M151" s="134" t="s">
        <v>19</v>
      </c>
      <c r="N151" s="135" t="s">
        <v>40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84</v>
      </c>
      <c r="AT151" s="138" t="s">
        <v>151</v>
      </c>
      <c r="AU151" s="138" t="s">
        <v>78</v>
      </c>
      <c r="AY151" s="17" t="s">
        <v>149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74</v>
      </c>
      <c r="BK151" s="139">
        <f>ROUND(I151*H151,2)</f>
        <v>0</v>
      </c>
      <c r="BL151" s="17" t="s">
        <v>84</v>
      </c>
      <c r="BM151" s="138" t="s">
        <v>2385</v>
      </c>
    </row>
    <row r="152" spans="2:65" s="1" customFormat="1" ht="10.199999999999999">
      <c r="B152" s="32"/>
      <c r="D152" s="140" t="s">
        <v>157</v>
      </c>
      <c r="F152" s="141" t="s">
        <v>585</v>
      </c>
      <c r="I152" s="142"/>
      <c r="L152" s="32"/>
      <c r="M152" s="143"/>
      <c r="T152" s="53"/>
      <c r="AT152" s="17" t="s">
        <v>157</v>
      </c>
      <c r="AU152" s="17" t="s">
        <v>78</v>
      </c>
    </row>
    <row r="153" spans="2:65" s="1" customFormat="1" ht="33" customHeight="1">
      <c r="B153" s="32"/>
      <c r="C153" s="127" t="s">
        <v>228</v>
      </c>
      <c r="D153" s="127" t="s">
        <v>151</v>
      </c>
      <c r="E153" s="128" t="s">
        <v>587</v>
      </c>
      <c r="F153" s="129" t="s">
        <v>588</v>
      </c>
      <c r="G153" s="130" t="s">
        <v>173</v>
      </c>
      <c r="H153" s="131">
        <v>4.7729999999999997</v>
      </c>
      <c r="I153" s="132"/>
      <c r="J153" s="133">
        <f>ROUND(I153*H153,2)</f>
        <v>0</v>
      </c>
      <c r="K153" s="129" t="s">
        <v>155</v>
      </c>
      <c r="L153" s="32"/>
      <c r="M153" s="134" t="s">
        <v>19</v>
      </c>
      <c r="N153" s="135" t="s">
        <v>40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84</v>
      </c>
      <c r="AT153" s="138" t="s">
        <v>151</v>
      </c>
      <c r="AU153" s="138" t="s">
        <v>78</v>
      </c>
      <c r="AY153" s="17" t="s">
        <v>149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74</v>
      </c>
      <c r="BK153" s="139">
        <f>ROUND(I153*H153,2)</f>
        <v>0</v>
      </c>
      <c r="BL153" s="17" t="s">
        <v>84</v>
      </c>
      <c r="BM153" s="138" t="s">
        <v>2386</v>
      </c>
    </row>
    <row r="154" spans="2:65" s="1" customFormat="1" ht="10.199999999999999">
      <c r="B154" s="32"/>
      <c r="D154" s="140" t="s">
        <v>157</v>
      </c>
      <c r="F154" s="141" t="s">
        <v>590</v>
      </c>
      <c r="I154" s="142"/>
      <c r="L154" s="32"/>
      <c r="M154" s="143"/>
      <c r="T154" s="53"/>
      <c r="AT154" s="17" t="s">
        <v>157</v>
      </c>
      <c r="AU154" s="17" t="s">
        <v>78</v>
      </c>
    </row>
    <row r="155" spans="2:65" s="1" customFormat="1" ht="44.25" customHeight="1">
      <c r="B155" s="32"/>
      <c r="C155" s="127" t="s">
        <v>259</v>
      </c>
      <c r="D155" s="127" t="s">
        <v>151</v>
      </c>
      <c r="E155" s="128" t="s">
        <v>591</v>
      </c>
      <c r="F155" s="129" t="s">
        <v>2387</v>
      </c>
      <c r="G155" s="130" t="s">
        <v>173</v>
      </c>
      <c r="H155" s="131">
        <v>47.73</v>
      </c>
      <c r="I155" s="132"/>
      <c r="J155" s="133">
        <f>ROUND(I155*H155,2)</f>
        <v>0</v>
      </c>
      <c r="K155" s="129" t="s">
        <v>155</v>
      </c>
      <c r="L155" s="32"/>
      <c r="M155" s="134" t="s">
        <v>19</v>
      </c>
      <c r="N155" s="135" t="s">
        <v>40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84</v>
      </c>
      <c r="AT155" s="138" t="s">
        <v>151</v>
      </c>
      <c r="AU155" s="138" t="s">
        <v>78</v>
      </c>
      <c r="AY155" s="17" t="s">
        <v>149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7" t="s">
        <v>74</v>
      </c>
      <c r="BK155" s="139">
        <f>ROUND(I155*H155,2)</f>
        <v>0</v>
      </c>
      <c r="BL155" s="17" t="s">
        <v>84</v>
      </c>
      <c r="BM155" s="138" t="s">
        <v>2388</v>
      </c>
    </row>
    <row r="156" spans="2:65" s="1" customFormat="1" ht="10.199999999999999">
      <c r="B156" s="32"/>
      <c r="D156" s="140" t="s">
        <v>157</v>
      </c>
      <c r="F156" s="141" t="s">
        <v>594</v>
      </c>
      <c r="I156" s="142"/>
      <c r="L156" s="32"/>
      <c r="M156" s="143"/>
      <c r="T156" s="53"/>
      <c r="AT156" s="17" t="s">
        <v>157</v>
      </c>
      <c r="AU156" s="17" t="s">
        <v>78</v>
      </c>
    </row>
    <row r="157" spans="2:65" s="13" customFormat="1" ht="10.199999999999999">
      <c r="B157" s="151"/>
      <c r="D157" s="145" t="s">
        <v>159</v>
      </c>
      <c r="F157" s="153" t="s">
        <v>2389</v>
      </c>
      <c r="H157" s="154">
        <v>47.73</v>
      </c>
      <c r="I157" s="155"/>
      <c r="L157" s="151"/>
      <c r="M157" s="156"/>
      <c r="T157" s="157"/>
      <c r="AT157" s="152" t="s">
        <v>159</v>
      </c>
      <c r="AU157" s="152" t="s">
        <v>78</v>
      </c>
      <c r="AV157" s="13" t="s">
        <v>78</v>
      </c>
      <c r="AW157" s="13" t="s">
        <v>4</v>
      </c>
      <c r="AX157" s="13" t="s">
        <v>74</v>
      </c>
      <c r="AY157" s="152" t="s">
        <v>149</v>
      </c>
    </row>
    <row r="158" spans="2:65" s="1" customFormat="1" ht="44.25" customHeight="1">
      <c r="B158" s="32"/>
      <c r="C158" s="127" t="s">
        <v>234</v>
      </c>
      <c r="D158" s="127" t="s">
        <v>151</v>
      </c>
      <c r="E158" s="128" t="s">
        <v>601</v>
      </c>
      <c r="F158" s="129" t="s">
        <v>602</v>
      </c>
      <c r="G158" s="130" t="s">
        <v>173</v>
      </c>
      <c r="H158" s="131">
        <v>4.7729999999999997</v>
      </c>
      <c r="I158" s="132"/>
      <c r="J158" s="133">
        <f>ROUND(I158*H158,2)</f>
        <v>0</v>
      </c>
      <c r="K158" s="129" t="s">
        <v>155</v>
      </c>
      <c r="L158" s="32"/>
      <c r="M158" s="134" t="s">
        <v>19</v>
      </c>
      <c r="N158" s="135" t="s">
        <v>40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84</v>
      </c>
      <c r="AT158" s="138" t="s">
        <v>151</v>
      </c>
      <c r="AU158" s="138" t="s">
        <v>78</v>
      </c>
      <c r="AY158" s="17" t="s">
        <v>149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74</v>
      </c>
      <c r="BK158" s="139">
        <f>ROUND(I158*H158,2)</f>
        <v>0</v>
      </c>
      <c r="BL158" s="17" t="s">
        <v>84</v>
      </c>
      <c r="BM158" s="138" t="s">
        <v>2390</v>
      </c>
    </row>
    <row r="159" spans="2:65" s="1" customFormat="1" ht="10.199999999999999">
      <c r="B159" s="32"/>
      <c r="D159" s="140" t="s">
        <v>157</v>
      </c>
      <c r="F159" s="141" t="s">
        <v>604</v>
      </c>
      <c r="I159" s="142"/>
      <c r="L159" s="32"/>
      <c r="M159" s="143"/>
      <c r="T159" s="53"/>
      <c r="AT159" s="17" t="s">
        <v>157</v>
      </c>
      <c r="AU159" s="17" t="s">
        <v>78</v>
      </c>
    </row>
    <row r="160" spans="2:65" s="11" customFormat="1" ht="22.8" customHeight="1">
      <c r="B160" s="115"/>
      <c r="D160" s="116" t="s">
        <v>68</v>
      </c>
      <c r="E160" s="125" t="s">
        <v>605</v>
      </c>
      <c r="F160" s="125" t="s">
        <v>606</v>
      </c>
      <c r="I160" s="118"/>
      <c r="J160" s="126">
        <f>BK160</f>
        <v>0</v>
      </c>
      <c r="L160" s="115"/>
      <c r="M160" s="120"/>
      <c r="P160" s="121">
        <f>SUM(P161:P162)</f>
        <v>0</v>
      </c>
      <c r="R160" s="121">
        <f>SUM(R161:R162)</f>
        <v>0</v>
      </c>
      <c r="T160" s="122">
        <f>SUM(T161:T162)</f>
        <v>0</v>
      </c>
      <c r="AR160" s="116" t="s">
        <v>74</v>
      </c>
      <c r="AT160" s="123" t="s">
        <v>68</v>
      </c>
      <c r="AU160" s="123" t="s">
        <v>74</v>
      </c>
      <c r="AY160" s="116" t="s">
        <v>149</v>
      </c>
      <c r="BK160" s="124">
        <f>SUM(BK161:BK162)</f>
        <v>0</v>
      </c>
    </row>
    <row r="161" spans="2:65" s="1" customFormat="1" ht="55.5" customHeight="1">
      <c r="B161" s="32"/>
      <c r="C161" s="127" t="s">
        <v>394</v>
      </c>
      <c r="D161" s="127" t="s">
        <v>151</v>
      </c>
      <c r="E161" s="128" t="s">
        <v>608</v>
      </c>
      <c r="F161" s="129" t="s">
        <v>609</v>
      </c>
      <c r="G161" s="130" t="s">
        <v>173</v>
      </c>
      <c r="H161" s="131">
        <v>12.096</v>
      </c>
      <c r="I161" s="132"/>
      <c r="J161" s="133">
        <f>ROUND(I161*H161,2)</f>
        <v>0</v>
      </c>
      <c r="K161" s="129" t="s">
        <v>155</v>
      </c>
      <c r="L161" s="32"/>
      <c r="M161" s="134" t="s">
        <v>19</v>
      </c>
      <c r="N161" s="135" t="s">
        <v>40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84</v>
      </c>
      <c r="AT161" s="138" t="s">
        <v>151</v>
      </c>
      <c r="AU161" s="138" t="s">
        <v>78</v>
      </c>
      <c r="AY161" s="17" t="s">
        <v>149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74</v>
      </c>
      <c r="BK161" s="139">
        <f>ROUND(I161*H161,2)</f>
        <v>0</v>
      </c>
      <c r="BL161" s="17" t="s">
        <v>84</v>
      </c>
      <c r="BM161" s="138" t="s">
        <v>2391</v>
      </c>
    </row>
    <row r="162" spans="2:65" s="1" customFormat="1" ht="10.199999999999999">
      <c r="B162" s="32"/>
      <c r="D162" s="140" t="s">
        <v>157</v>
      </c>
      <c r="F162" s="141" t="s">
        <v>611</v>
      </c>
      <c r="I162" s="142"/>
      <c r="L162" s="32"/>
      <c r="M162" s="143"/>
      <c r="T162" s="53"/>
      <c r="AT162" s="17" t="s">
        <v>157</v>
      </c>
      <c r="AU162" s="17" t="s">
        <v>78</v>
      </c>
    </row>
    <row r="163" spans="2:65" s="11" customFormat="1" ht="25.95" customHeight="1">
      <c r="B163" s="115"/>
      <c r="D163" s="116" t="s">
        <v>68</v>
      </c>
      <c r="E163" s="117" t="s">
        <v>612</v>
      </c>
      <c r="F163" s="117" t="s">
        <v>613</v>
      </c>
      <c r="I163" s="118"/>
      <c r="J163" s="119">
        <f>BK163</f>
        <v>0</v>
      </c>
      <c r="L163" s="115"/>
      <c r="M163" s="120"/>
      <c r="P163" s="121">
        <f>P164+P169+P174+P263</f>
        <v>0</v>
      </c>
      <c r="R163" s="121">
        <f>R164+R169+R174+R263</f>
        <v>1.3559118000000001</v>
      </c>
      <c r="T163" s="122">
        <f>T164+T169+T174+T263</f>
        <v>1.511028</v>
      </c>
      <c r="AR163" s="116" t="s">
        <v>78</v>
      </c>
      <c r="AT163" s="123" t="s">
        <v>68</v>
      </c>
      <c r="AU163" s="123" t="s">
        <v>69</v>
      </c>
      <c r="AY163" s="116" t="s">
        <v>149</v>
      </c>
      <c r="BK163" s="124">
        <f>BK164+BK169+BK174+BK263</f>
        <v>0</v>
      </c>
    </row>
    <row r="164" spans="2:65" s="11" customFormat="1" ht="22.8" customHeight="1">
      <c r="B164" s="115"/>
      <c r="D164" s="116" t="s">
        <v>68</v>
      </c>
      <c r="E164" s="125" t="s">
        <v>864</v>
      </c>
      <c r="F164" s="125" t="s">
        <v>865</v>
      </c>
      <c r="I164" s="118"/>
      <c r="J164" s="126">
        <f>BK164</f>
        <v>0</v>
      </c>
      <c r="L164" s="115"/>
      <c r="M164" s="120"/>
      <c r="P164" s="121">
        <f>SUM(P165:P168)</f>
        <v>0</v>
      </c>
      <c r="R164" s="121">
        <f>SUM(R165:R168)</f>
        <v>0</v>
      </c>
      <c r="T164" s="122">
        <f>SUM(T165:T168)</f>
        <v>0.35009999999999997</v>
      </c>
      <c r="AR164" s="116" t="s">
        <v>78</v>
      </c>
      <c r="AT164" s="123" t="s">
        <v>68</v>
      </c>
      <c r="AU164" s="123" t="s">
        <v>74</v>
      </c>
      <c r="AY164" s="116" t="s">
        <v>149</v>
      </c>
      <c r="BK164" s="124">
        <f>SUM(BK165:BK168)</f>
        <v>0</v>
      </c>
    </row>
    <row r="165" spans="2:65" s="1" customFormat="1" ht="55.5" customHeight="1">
      <c r="B165" s="32"/>
      <c r="C165" s="127" t="s">
        <v>7</v>
      </c>
      <c r="D165" s="127" t="s">
        <v>151</v>
      </c>
      <c r="E165" s="128" t="s">
        <v>2392</v>
      </c>
      <c r="F165" s="129" t="s">
        <v>2393</v>
      </c>
      <c r="G165" s="130" t="s">
        <v>190</v>
      </c>
      <c r="H165" s="131">
        <v>23.34</v>
      </c>
      <c r="I165" s="132"/>
      <c r="J165" s="133">
        <f>ROUND(I165*H165,2)</f>
        <v>0</v>
      </c>
      <c r="K165" s="129" t="s">
        <v>155</v>
      </c>
      <c r="L165" s="32"/>
      <c r="M165" s="134" t="s">
        <v>19</v>
      </c>
      <c r="N165" s="135" t="s">
        <v>40</v>
      </c>
      <c r="P165" s="136">
        <f>O165*H165</f>
        <v>0</v>
      </c>
      <c r="Q165" s="136">
        <v>0</v>
      </c>
      <c r="R165" s="136">
        <f>Q165*H165</f>
        <v>0</v>
      </c>
      <c r="S165" s="136">
        <v>1.4999999999999999E-2</v>
      </c>
      <c r="T165" s="137">
        <f>S165*H165</f>
        <v>0.35009999999999997</v>
      </c>
      <c r="AR165" s="138" t="s">
        <v>222</v>
      </c>
      <c r="AT165" s="138" t="s">
        <v>151</v>
      </c>
      <c r="AU165" s="138" t="s">
        <v>78</v>
      </c>
      <c r="AY165" s="17" t="s">
        <v>149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74</v>
      </c>
      <c r="BK165" s="139">
        <f>ROUND(I165*H165,2)</f>
        <v>0</v>
      </c>
      <c r="BL165" s="17" t="s">
        <v>222</v>
      </c>
      <c r="BM165" s="138" t="s">
        <v>292</v>
      </c>
    </row>
    <row r="166" spans="2:65" s="1" customFormat="1" ht="10.199999999999999">
      <c r="B166" s="32"/>
      <c r="D166" s="140" t="s">
        <v>157</v>
      </c>
      <c r="F166" s="141" t="s">
        <v>2394</v>
      </c>
      <c r="I166" s="142"/>
      <c r="L166" s="32"/>
      <c r="M166" s="143"/>
      <c r="T166" s="53"/>
      <c r="AT166" s="17" t="s">
        <v>157</v>
      </c>
      <c r="AU166" s="17" t="s">
        <v>78</v>
      </c>
    </row>
    <row r="167" spans="2:65" s="13" customFormat="1" ht="10.199999999999999">
      <c r="B167" s="151"/>
      <c r="D167" s="145" t="s">
        <v>159</v>
      </c>
      <c r="E167" s="152" t="s">
        <v>19</v>
      </c>
      <c r="F167" s="153" t="s">
        <v>2395</v>
      </c>
      <c r="H167" s="154">
        <v>23.34</v>
      </c>
      <c r="I167" s="155"/>
      <c r="L167" s="151"/>
      <c r="M167" s="156"/>
      <c r="T167" s="157"/>
      <c r="AT167" s="152" t="s">
        <v>159</v>
      </c>
      <c r="AU167" s="152" t="s">
        <v>78</v>
      </c>
      <c r="AV167" s="13" t="s">
        <v>78</v>
      </c>
      <c r="AW167" s="13" t="s">
        <v>31</v>
      </c>
      <c r="AX167" s="13" t="s">
        <v>69</v>
      </c>
      <c r="AY167" s="152" t="s">
        <v>149</v>
      </c>
    </row>
    <row r="168" spans="2:65" s="14" customFormat="1" ht="10.199999999999999">
      <c r="B168" s="158"/>
      <c r="D168" s="145" t="s">
        <v>159</v>
      </c>
      <c r="E168" s="159" t="s">
        <v>19</v>
      </c>
      <c r="F168" s="160" t="s">
        <v>162</v>
      </c>
      <c r="H168" s="161">
        <v>23.34</v>
      </c>
      <c r="I168" s="162"/>
      <c r="L168" s="158"/>
      <c r="M168" s="163"/>
      <c r="T168" s="164"/>
      <c r="AT168" s="159" t="s">
        <v>159</v>
      </c>
      <c r="AU168" s="159" t="s">
        <v>78</v>
      </c>
      <c r="AV168" s="14" t="s">
        <v>84</v>
      </c>
      <c r="AW168" s="14" t="s">
        <v>31</v>
      </c>
      <c r="AX168" s="14" t="s">
        <v>74</v>
      </c>
      <c r="AY168" s="159" t="s">
        <v>149</v>
      </c>
    </row>
    <row r="169" spans="2:65" s="11" customFormat="1" ht="22.8" customHeight="1">
      <c r="B169" s="115"/>
      <c r="D169" s="116" t="s">
        <v>68</v>
      </c>
      <c r="E169" s="125" t="s">
        <v>1048</v>
      </c>
      <c r="F169" s="125" t="s">
        <v>1049</v>
      </c>
      <c r="I169" s="118"/>
      <c r="J169" s="126">
        <f>BK169</f>
        <v>0</v>
      </c>
      <c r="L169" s="115"/>
      <c r="M169" s="120"/>
      <c r="P169" s="121">
        <f>SUM(P170:P173)</f>
        <v>0</v>
      </c>
      <c r="R169" s="121">
        <f>SUM(R170:R173)</f>
        <v>0</v>
      </c>
      <c r="T169" s="122">
        <f>SUM(T170:T173)</f>
        <v>0.14859800000000001</v>
      </c>
      <c r="AR169" s="116" t="s">
        <v>78</v>
      </c>
      <c r="AT169" s="123" t="s">
        <v>68</v>
      </c>
      <c r="AU169" s="123" t="s">
        <v>74</v>
      </c>
      <c r="AY169" s="116" t="s">
        <v>149</v>
      </c>
      <c r="BK169" s="124">
        <f>SUM(BK170:BK173)</f>
        <v>0</v>
      </c>
    </row>
    <row r="170" spans="2:65" s="1" customFormat="1" ht="24.15" customHeight="1">
      <c r="B170" s="32"/>
      <c r="C170" s="127" t="s">
        <v>240</v>
      </c>
      <c r="D170" s="127" t="s">
        <v>151</v>
      </c>
      <c r="E170" s="128" t="s">
        <v>2396</v>
      </c>
      <c r="F170" s="129" t="s">
        <v>2397</v>
      </c>
      <c r="G170" s="130" t="s">
        <v>202</v>
      </c>
      <c r="H170" s="131">
        <v>77.8</v>
      </c>
      <c r="I170" s="132"/>
      <c r="J170" s="133">
        <f>ROUND(I170*H170,2)</f>
        <v>0</v>
      </c>
      <c r="K170" s="129" t="s">
        <v>155</v>
      </c>
      <c r="L170" s="32"/>
      <c r="M170" s="134" t="s">
        <v>19</v>
      </c>
      <c r="N170" s="135" t="s">
        <v>40</v>
      </c>
      <c r="P170" s="136">
        <f>O170*H170</f>
        <v>0</v>
      </c>
      <c r="Q170" s="136">
        <v>0</v>
      </c>
      <c r="R170" s="136">
        <f>Q170*H170</f>
        <v>0</v>
      </c>
      <c r="S170" s="136">
        <v>1.91E-3</v>
      </c>
      <c r="T170" s="137">
        <f>S170*H170</f>
        <v>0.14859800000000001</v>
      </c>
      <c r="AR170" s="138" t="s">
        <v>84</v>
      </c>
      <c r="AT170" s="138" t="s">
        <v>151</v>
      </c>
      <c r="AU170" s="138" t="s">
        <v>78</v>
      </c>
      <c r="AY170" s="17" t="s">
        <v>149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74</v>
      </c>
      <c r="BK170" s="139">
        <f>ROUND(I170*H170,2)</f>
        <v>0</v>
      </c>
      <c r="BL170" s="17" t="s">
        <v>84</v>
      </c>
      <c r="BM170" s="138" t="s">
        <v>2398</v>
      </c>
    </row>
    <row r="171" spans="2:65" s="1" customFormat="1" ht="10.199999999999999">
      <c r="B171" s="32"/>
      <c r="D171" s="140" t="s">
        <v>157</v>
      </c>
      <c r="F171" s="141" t="s">
        <v>2399</v>
      </c>
      <c r="I171" s="142"/>
      <c r="L171" s="32"/>
      <c r="M171" s="143"/>
      <c r="T171" s="53"/>
      <c r="AT171" s="17" t="s">
        <v>157</v>
      </c>
      <c r="AU171" s="17" t="s">
        <v>78</v>
      </c>
    </row>
    <row r="172" spans="2:65" s="13" customFormat="1" ht="10.199999999999999">
      <c r="B172" s="151"/>
      <c r="D172" s="145" t="s">
        <v>159</v>
      </c>
      <c r="E172" s="152" t="s">
        <v>19</v>
      </c>
      <c r="F172" s="153" t="s">
        <v>2400</v>
      </c>
      <c r="H172" s="154">
        <v>77.8</v>
      </c>
      <c r="I172" s="155"/>
      <c r="L172" s="151"/>
      <c r="M172" s="156"/>
      <c r="T172" s="157"/>
      <c r="AT172" s="152" t="s">
        <v>159</v>
      </c>
      <c r="AU172" s="152" t="s">
        <v>78</v>
      </c>
      <c r="AV172" s="13" t="s">
        <v>78</v>
      </c>
      <c r="AW172" s="13" t="s">
        <v>31</v>
      </c>
      <c r="AX172" s="13" t="s">
        <v>69</v>
      </c>
      <c r="AY172" s="152" t="s">
        <v>149</v>
      </c>
    </row>
    <row r="173" spans="2:65" s="14" customFormat="1" ht="10.199999999999999">
      <c r="B173" s="158"/>
      <c r="D173" s="145" t="s">
        <v>159</v>
      </c>
      <c r="E173" s="159" t="s">
        <v>19</v>
      </c>
      <c r="F173" s="160" t="s">
        <v>162</v>
      </c>
      <c r="H173" s="161">
        <v>77.8</v>
      </c>
      <c r="I173" s="162"/>
      <c r="L173" s="158"/>
      <c r="M173" s="163"/>
      <c r="T173" s="164"/>
      <c r="AT173" s="159" t="s">
        <v>159</v>
      </c>
      <c r="AU173" s="159" t="s">
        <v>78</v>
      </c>
      <c r="AV173" s="14" t="s">
        <v>84</v>
      </c>
      <c r="AW173" s="14" t="s">
        <v>31</v>
      </c>
      <c r="AX173" s="14" t="s">
        <v>74</v>
      </c>
      <c r="AY173" s="159" t="s">
        <v>149</v>
      </c>
    </row>
    <row r="174" spans="2:65" s="11" customFormat="1" ht="22.8" customHeight="1">
      <c r="B174" s="115"/>
      <c r="D174" s="116" t="s">
        <v>68</v>
      </c>
      <c r="E174" s="125" t="s">
        <v>2401</v>
      </c>
      <c r="F174" s="125" t="s">
        <v>2402</v>
      </c>
      <c r="I174" s="118"/>
      <c r="J174" s="126">
        <f>BK174</f>
        <v>0</v>
      </c>
      <c r="L174" s="115"/>
      <c r="M174" s="120"/>
      <c r="P174" s="121">
        <f>SUM(P175:P262)</f>
        <v>0</v>
      </c>
      <c r="R174" s="121">
        <f>SUM(R175:R262)</f>
        <v>1.3330214</v>
      </c>
      <c r="T174" s="122">
        <f>SUM(T175:T262)</f>
        <v>1.01233</v>
      </c>
      <c r="AR174" s="116" t="s">
        <v>78</v>
      </c>
      <c r="AT174" s="123" t="s">
        <v>68</v>
      </c>
      <c r="AU174" s="123" t="s">
        <v>74</v>
      </c>
      <c r="AY174" s="116" t="s">
        <v>149</v>
      </c>
      <c r="BK174" s="124">
        <f>SUM(BK175:BK262)</f>
        <v>0</v>
      </c>
    </row>
    <row r="175" spans="2:65" s="1" customFormat="1" ht="37.799999999999997" customHeight="1">
      <c r="B175" s="32"/>
      <c r="C175" s="127" t="s">
        <v>289</v>
      </c>
      <c r="D175" s="127" t="s">
        <v>151</v>
      </c>
      <c r="E175" s="128" t="s">
        <v>2403</v>
      </c>
      <c r="F175" s="129" t="s">
        <v>2404</v>
      </c>
      <c r="G175" s="130" t="s">
        <v>190</v>
      </c>
      <c r="H175" s="131">
        <v>7.56</v>
      </c>
      <c r="I175" s="132"/>
      <c r="J175" s="133">
        <f>ROUND(I175*H175,2)</f>
        <v>0</v>
      </c>
      <c r="K175" s="129" t="s">
        <v>155</v>
      </c>
      <c r="L175" s="32"/>
      <c r="M175" s="134" t="s">
        <v>19</v>
      </c>
      <c r="N175" s="135" t="s">
        <v>40</v>
      </c>
      <c r="P175" s="136">
        <f>O175*H175</f>
        <v>0</v>
      </c>
      <c r="Q175" s="136">
        <v>0</v>
      </c>
      <c r="R175" s="136">
        <f>Q175*H175</f>
        <v>0</v>
      </c>
      <c r="S175" s="136">
        <v>3.175E-2</v>
      </c>
      <c r="T175" s="137">
        <f>S175*H175</f>
        <v>0.24002999999999999</v>
      </c>
      <c r="AR175" s="138" t="s">
        <v>84</v>
      </c>
      <c r="AT175" s="138" t="s">
        <v>151</v>
      </c>
      <c r="AU175" s="138" t="s">
        <v>78</v>
      </c>
      <c r="AY175" s="17" t="s">
        <v>149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74</v>
      </c>
      <c r="BK175" s="139">
        <f>ROUND(I175*H175,2)</f>
        <v>0</v>
      </c>
      <c r="BL175" s="17" t="s">
        <v>84</v>
      </c>
      <c r="BM175" s="138" t="s">
        <v>2405</v>
      </c>
    </row>
    <row r="176" spans="2:65" s="1" customFormat="1" ht="10.199999999999999">
      <c r="B176" s="32"/>
      <c r="D176" s="140" t="s">
        <v>157</v>
      </c>
      <c r="F176" s="141" t="s">
        <v>2406</v>
      </c>
      <c r="I176" s="142"/>
      <c r="L176" s="32"/>
      <c r="M176" s="143"/>
      <c r="T176" s="53"/>
      <c r="AT176" s="17" t="s">
        <v>157</v>
      </c>
      <c r="AU176" s="17" t="s">
        <v>78</v>
      </c>
    </row>
    <row r="177" spans="2:65" s="13" customFormat="1" ht="10.199999999999999">
      <c r="B177" s="151"/>
      <c r="D177" s="145" t="s">
        <v>159</v>
      </c>
      <c r="E177" s="152" t="s">
        <v>19</v>
      </c>
      <c r="F177" s="153" t="s">
        <v>2407</v>
      </c>
      <c r="H177" s="154">
        <v>7.56</v>
      </c>
      <c r="I177" s="155"/>
      <c r="L177" s="151"/>
      <c r="M177" s="156"/>
      <c r="T177" s="157"/>
      <c r="AT177" s="152" t="s">
        <v>159</v>
      </c>
      <c r="AU177" s="152" t="s">
        <v>78</v>
      </c>
      <c r="AV177" s="13" t="s">
        <v>78</v>
      </c>
      <c r="AW177" s="13" t="s">
        <v>31</v>
      </c>
      <c r="AX177" s="13" t="s">
        <v>69</v>
      </c>
      <c r="AY177" s="152" t="s">
        <v>149</v>
      </c>
    </row>
    <row r="178" spans="2:65" s="14" customFormat="1" ht="10.199999999999999">
      <c r="B178" s="158"/>
      <c r="D178" s="145" t="s">
        <v>159</v>
      </c>
      <c r="E178" s="159" t="s">
        <v>19</v>
      </c>
      <c r="F178" s="160" t="s">
        <v>162</v>
      </c>
      <c r="H178" s="161">
        <v>7.56</v>
      </c>
      <c r="I178" s="162"/>
      <c r="L178" s="158"/>
      <c r="M178" s="163"/>
      <c r="T178" s="164"/>
      <c r="AT178" s="159" t="s">
        <v>159</v>
      </c>
      <c r="AU178" s="159" t="s">
        <v>78</v>
      </c>
      <c r="AV178" s="14" t="s">
        <v>84</v>
      </c>
      <c r="AW178" s="14" t="s">
        <v>31</v>
      </c>
      <c r="AX178" s="14" t="s">
        <v>74</v>
      </c>
      <c r="AY178" s="159" t="s">
        <v>149</v>
      </c>
    </row>
    <row r="179" spans="2:65" s="1" customFormat="1" ht="37.799999999999997" customHeight="1">
      <c r="B179" s="32"/>
      <c r="C179" s="127" t="s">
        <v>245</v>
      </c>
      <c r="D179" s="127" t="s">
        <v>151</v>
      </c>
      <c r="E179" s="128" t="s">
        <v>2408</v>
      </c>
      <c r="F179" s="129" t="s">
        <v>2409</v>
      </c>
      <c r="G179" s="130" t="s">
        <v>202</v>
      </c>
      <c r="H179" s="131">
        <v>6.3</v>
      </c>
      <c r="I179" s="132"/>
      <c r="J179" s="133">
        <f>ROUND(I179*H179,2)</f>
        <v>0</v>
      </c>
      <c r="K179" s="129" t="s">
        <v>155</v>
      </c>
      <c r="L179" s="32"/>
      <c r="M179" s="134" t="s">
        <v>19</v>
      </c>
      <c r="N179" s="135" t="s">
        <v>40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222</v>
      </c>
      <c r="AT179" s="138" t="s">
        <v>151</v>
      </c>
      <c r="AU179" s="138" t="s">
        <v>78</v>
      </c>
      <c r="AY179" s="17" t="s">
        <v>149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74</v>
      </c>
      <c r="BK179" s="139">
        <f>ROUND(I179*H179,2)</f>
        <v>0</v>
      </c>
      <c r="BL179" s="17" t="s">
        <v>222</v>
      </c>
      <c r="BM179" s="138" t="s">
        <v>2410</v>
      </c>
    </row>
    <row r="180" spans="2:65" s="1" customFormat="1" ht="10.199999999999999">
      <c r="B180" s="32"/>
      <c r="D180" s="140" t="s">
        <v>157</v>
      </c>
      <c r="F180" s="141" t="s">
        <v>2411</v>
      </c>
      <c r="I180" s="142"/>
      <c r="L180" s="32"/>
      <c r="M180" s="143"/>
      <c r="T180" s="53"/>
      <c r="AT180" s="17" t="s">
        <v>157</v>
      </c>
      <c r="AU180" s="17" t="s">
        <v>78</v>
      </c>
    </row>
    <row r="181" spans="2:65" s="1" customFormat="1" ht="24.15" customHeight="1">
      <c r="B181" s="32"/>
      <c r="C181" s="165" t="s">
        <v>302</v>
      </c>
      <c r="D181" s="165" t="s">
        <v>318</v>
      </c>
      <c r="E181" s="166" t="s">
        <v>2412</v>
      </c>
      <c r="F181" s="167" t="s">
        <v>2413</v>
      </c>
      <c r="G181" s="168" t="s">
        <v>1902</v>
      </c>
      <c r="H181" s="169">
        <v>1109</v>
      </c>
      <c r="I181" s="170"/>
      <c r="J181" s="171">
        <f>ROUND(I181*H181,2)</f>
        <v>0</v>
      </c>
      <c r="K181" s="167" t="s">
        <v>2414</v>
      </c>
      <c r="L181" s="172"/>
      <c r="M181" s="173" t="s">
        <v>19</v>
      </c>
      <c r="N181" s="174" t="s">
        <v>40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96</v>
      </c>
      <c r="AT181" s="138" t="s">
        <v>318</v>
      </c>
      <c r="AU181" s="138" t="s">
        <v>78</v>
      </c>
      <c r="AY181" s="17" t="s">
        <v>149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74</v>
      </c>
      <c r="BK181" s="139">
        <f>ROUND(I181*H181,2)</f>
        <v>0</v>
      </c>
      <c r="BL181" s="17" t="s">
        <v>84</v>
      </c>
      <c r="BM181" s="138" t="s">
        <v>2415</v>
      </c>
    </row>
    <row r="182" spans="2:65" s="1" customFormat="1" ht="24.15" customHeight="1">
      <c r="B182" s="32"/>
      <c r="C182" s="127" t="s">
        <v>250</v>
      </c>
      <c r="D182" s="127" t="s">
        <v>151</v>
      </c>
      <c r="E182" s="128" t="s">
        <v>2416</v>
      </c>
      <c r="F182" s="129" t="s">
        <v>2417</v>
      </c>
      <c r="G182" s="130" t="s">
        <v>202</v>
      </c>
      <c r="H182" s="131">
        <v>8.0039999999999996</v>
      </c>
      <c r="I182" s="132"/>
      <c r="J182" s="133">
        <f>ROUND(I182*H182,2)</f>
        <v>0</v>
      </c>
      <c r="K182" s="129" t="s">
        <v>155</v>
      </c>
      <c r="L182" s="32"/>
      <c r="M182" s="134" t="s">
        <v>19</v>
      </c>
      <c r="N182" s="135" t="s">
        <v>40</v>
      </c>
      <c r="P182" s="136">
        <f>O182*H182</f>
        <v>0</v>
      </c>
      <c r="Q182" s="136">
        <v>8.5999999999999998E-4</v>
      </c>
      <c r="R182" s="136">
        <f>Q182*H182</f>
        <v>6.8834399999999994E-3</v>
      </c>
      <c r="S182" s="136">
        <v>0</v>
      </c>
      <c r="T182" s="137">
        <f>S182*H182</f>
        <v>0</v>
      </c>
      <c r="AR182" s="138" t="s">
        <v>222</v>
      </c>
      <c r="AT182" s="138" t="s">
        <v>151</v>
      </c>
      <c r="AU182" s="138" t="s">
        <v>78</v>
      </c>
      <c r="AY182" s="17" t="s">
        <v>149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74</v>
      </c>
      <c r="BK182" s="139">
        <f>ROUND(I182*H182,2)</f>
        <v>0</v>
      </c>
      <c r="BL182" s="17" t="s">
        <v>222</v>
      </c>
      <c r="BM182" s="138" t="s">
        <v>2418</v>
      </c>
    </row>
    <row r="183" spans="2:65" s="1" customFormat="1" ht="10.199999999999999">
      <c r="B183" s="32"/>
      <c r="D183" s="140" t="s">
        <v>157</v>
      </c>
      <c r="F183" s="141" t="s">
        <v>2419</v>
      </c>
      <c r="I183" s="142"/>
      <c r="L183" s="32"/>
      <c r="M183" s="143"/>
      <c r="T183" s="53"/>
      <c r="AT183" s="17" t="s">
        <v>157</v>
      </c>
      <c r="AU183" s="17" t="s">
        <v>78</v>
      </c>
    </row>
    <row r="184" spans="2:65" s="13" customFormat="1" ht="10.199999999999999">
      <c r="B184" s="151"/>
      <c r="D184" s="145" t="s">
        <v>159</v>
      </c>
      <c r="E184" s="152" t="s">
        <v>19</v>
      </c>
      <c r="F184" s="153" t="s">
        <v>2420</v>
      </c>
      <c r="H184" s="154">
        <v>8.0039999999999996</v>
      </c>
      <c r="I184" s="155"/>
      <c r="L184" s="151"/>
      <c r="M184" s="156"/>
      <c r="T184" s="157"/>
      <c r="AT184" s="152" t="s">
        <v>159</v>
      </c>
      <c r="AU184" s="152" t="s">
        <v>78</v>
      </c>
      <c r="AV184" s="13" t="s">
        <v>78</v>
      </c>
      <c r="AW184" s="13" t="s">
        <v>31</v>
      </c>
      <c r="AX184" s="13" t="s">
        <v>74</v>
      </c>
      <c r="AY184" s="152" t="s">
        <v>149</v>
      </c>
    </row>
    <row r="185" spans="2:65" s="1" customFormat="1" ht="24.15" customHeight="1">
      <c r="B185" s="32"/>
      <c r="C185" s="165" t="s">
        <v>324</v>
      </c>
      <c r="D185" s="165" t="s">
        <v>318</v>
      </c>
      <c r="E185" s="166" t="s">
        <v>2421</v>
      </c>
      <c r="F185" s="167" t="s">
        <v>2422</v>
      </c>
      <c r="G185" s="168" t="s">
        <v>1902</v>
      </c>
      <c r="H185" s="169">
        <v>569</v>
      </c>
      <c r="I185" s="170"/>
      <c r="J185" s="171">
        <f>ROUND(I185*H185,2)</f>
        <v>0</v>
      </c>
      <c r="K185" s="167" t="s">
        <v>2414</v>
      </c>
      <c r="L185" s="172"/>
      <c r="M185" s="173" t="s">
        <v>19</v>
      </c>
      <c r="N185" s="174" t="s">
        <v>40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96</v>
      </c>
      <c r="AT185" s="138" t="s">
        <v>318</v>
      </c>
      <c r="AU185" s="138" t="s">
        <v>78</v>
      </c>
      <c r="AY185" s="17" t="s">
        <v>149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74</v>
      </c>
      <c r="BK185" s="139">
        <f>ROUND(I185*H185,2)</f>
        <v>0</v>
      </c>
      <c r="BL185" s="17" t="s">
        <v>84</v>
      </c>
      <c r="BM185" s="138" t="s">
        <v>2423</v>
      </c>
    </row>
    <row r="186" spans="2:65" s="1" customFormat="1" ht="24.15" customHeight="1">
      <c r="B186" s="32"/>
      <c r="C186" s="127" t="s">
        <v>257</v>
      </c>
      <c r="D186" s="127" t="s">
        <v>151</v>
      </c>
      <c r="E186" s="128" t="s">
        <v>2424</v>
      </c>
      <c r="F186" s="129" t="s">
        <v>2425</v>
      </c>
      <c r="G186" s="130" t="s">
        <v>190</v>
      </c>
      <c r="H186" s="131">
        <v>108.36</v>
      </c>
      <c r="I186" s="132"/>
      <c r="J186" s="133">
        <f>ROUND(I186*H186,2)</f>
        <v>0</v>
      </c>
      <c r="K186" s="129" t="s">
        <v>155</v>
      </c>
      <c r="L186" s="32"/>
      <c r="M186" s="134" t="s">
        <v>19</v>
      </c>
      <c r="N186" s="135" t="s">
        <v>40</v>
      </c>
      <c r="P186" s="136">
        <f>O186*H186</f>
        <v>0</v>
      </c>
      <c r="Q186" s="136">
        <v>6.0000000000000002E-5</v>
      </c>
      <c r="R186" s="136">
        <f>Q186*H186</f>
        <v>6.5015999999999997E-3</v>
      </c>
      <c r="S186" s="136">
        <v>0</v>
      </c>
      <c r="T186" s="137">
        <f>S186*H186</f>
        <v>0</v>
      </c>
      <c r="AR186" s="138" t="s">
        <v>84</v>
      </c>
      <c r="AT186" s="138" t="s">
        <v>151</v>
      </c>
      <c r="AU186" s="138" t="s">
        <v>78</v>
      </c>
      <c r="AY186" s="17" t="s">
        <v>149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74</v>
      </c>
      <c r="BK186" s="139">
        <f>ROUND(I186*H186,2)</f>
        <v>0</v>
      </c>
      <c r="BL186" s="17" t="s">
        <v>84</v>
      </c>
      <c r="BM186" s="138" t="s">
        <v>2426</v>
      </c>
    </row>
    <row r="187" spans="2:65" s="1" customFormat="1" ht="10.199999999999999">
      <c r="B187" s="32"/>
      <c r="D187" s="140" t="s">
        <v>157</v>
      </c>
      <c r="F187" s="141" t="s">
        <v>2427</v>
      </c>
      <c r="I187" s="142"/>
      <c r="L187" s="32"/>
      <c r="M187" s="143"/>
      <c r="T187" s="53"/>
      <c r="AT187" s="17" t="s">
        <v>157</v>
      </c>
      <c r="AU187" s="17" t="s">
        <v>78</v>
      </c>
    </row>
    <row r="188" spans="2:65" s="1" customFormat="1" ht="16.5" customHeight="1">
      <c r="B188" s="32"/>
      <c r="C188" s="127" t="s">
        <v>334</v>
      </c>
      <c r="D188" s="127" t="s">
        <v>151</v>
      </c>
      <c r="E188" s="128" t="s">
        <v>2428</v>
      </c>
      <c r="F188" s="129" t="s">
        <v>2429</v>
      </c>
      <c r="G188" s="130" t="s">
        <v>190</v>
      </c>
      <c r="H188" s="131">
        <v>108.36</v>
      </c>
      <c r="I188" s="132"/>
      <c r="J188" s="133">
        <f>ROUND(I188*H188,2)</f>
        <v>0</v>
      </c>
      <c r="K188" s="129" t="s">
        <v>155</v>
      </c>
      <c r="L188" s="32"/>
      <c r="M188" s="134" t="s">
        <v>19</v>
      </c>
      <c r="N188" s="135" t="s">
        <v>40</v>
      </c>
      <c r="P188" s="136">
        <f>O188*H188</f>
        <v>0</v>
      </c>
      <c r="Q188" s="136">
        <v>0</v>
      </c>
      <c r="R188" s="136">
        <f>Q188*H188</f>
        <v>0</v>
      </c>
      <c r="S188" s="136">
        <v>5.0000000000000001E-3</v>
      </c>
      <c r="T188" s="137">
        <f>S188*H188</f>
        <v>0.54180000000000006</v>
      </c>
      <c r="AR188" s="138" t="s">
        <v>222</v>
      </c>
      <c r="AT188" s="138" t="s">
        <v>151</v>
      </c>
      <c r="AU188" s="138" t="s">
        <v>78</v>
      </c>
      <c r="AY188" s="17" t="s">
        <v>149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74</v>
      </c>
      <c r="BK188" s="139">
        <f>ROUND(I188*H188,2)</f>
        <v>0</v>
      </c>
      <c r="BL188" s="17" t="s">
        <v>222</v>
      </c>
      <c r="BM188" s="138" t="s">
        <v>332</v>
      </c>
    </row>
    <row r="189" spans="2:65" s="1" customFormat="1" ht="10.199999999999999">
      <c r="B189" s="32"/>
      <c r="D189" s="140" t="s">
        <v>157</v>
      </c>
      <c r="F189" s="141" t="s">
        <v>2430</v>
      </c>
      <c r="I189" s="142"/>
      <c r="L189" s="32"/>
      <c r="M189" s="143"/>
      <c r="T189" s="53"/>
      <c r="AT189" s="17" t="s">
        <v>157</v>
      </c>
      <c r="AU189" s="17" t="s">
        <v>78</v>
      </c>
    </row>
    <row r="190" spans="2:65" s="1" customFormat="1" ht="24.15" customHeight="1">
      <c r="B190" s="32"/>
      <c r="C190" s="127" t="s">
        <v>262</v>
      </c>
      <c r="D190" s="127" t="s">
        <v>151</v>
      </c>
      <c r="E190" s="128" t="s">
        <v>2431</v>
      </c>
      <c r="F190" s="129" t="s">
        <v>2432</v>
      </c>
      <c r="G190" s="130" t="s">
        <v>190</v>
      </c>
      <c r="H190" s="131">
        <v>7.3680000000000003</v>
      </c>
      <c r="I190" s="132"/>
      <c r="J190" s="133">
        <f>ROUND(I190*H190,2)</f>
        <v>0</v>
      </c>
      <c r="K190" s="129" t="s">
        <v>155</v>
      </c>
      <c r="L190" s="32"/>
      <c r="M190" s="134" t="s">
        <v>19</v>
      </c>
      <c r="N190" s="135" t="s">
        <v>40</v>
      </c>
      <c r="P190" s="136">
        <f>O190*H190</f>
        <v>0</v>
      </c>
      <c r="Q190" s="136">
        <v>2.0000000000000002E-5</v>
      </c>
      <c r="R190" s="136">
        <f>Q190*H190</f>
        <v>1.4736000000000003E-4</v>
      </c>
      <c r="S190" s="136">
        <v>0</v>
      </c>
      <c r="T190" s="137">
        <f>S190*H190</f>
        <v>0</v>
      </c>
      <c r="AR190" s="138" t="s">
        <v>222</v>
      </c>
      <c r="AT190" s="138" t="s">
        <v>151</v>
      </c>
      <c r="AU190" s="138" t="s">
        <v>78</v>
      </c>
      <c r="AY190" s="17" t="s">
        <v>149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74</v>
      </c>
      <c r="BK190" s="139">
        <f>ROUND(I190*H190,2)</f>
        <v>0</v>
      </c>
      <c r="BL190" s="17" t="s">
        <v>222</v>
      </c>
      <c r="BM190" s="138" t="s">
        <v>2433</v>
      </c>
    </row>
    <row r="191" spans="2:65" s="1" customFormat="1" ht="10.199999999999999">
      <c r="B191" s="32"/>
      <c r="D191" s="140" t="s">
        <v>157</v>
      </c>
      <c r="F191" s="141" t="s">
        <v>2434</v>
      </c>
      <c r="I191" s="142"/>
      <c r="L191" s="32"/>
      <c r="M191" s="143"/>
      <c r="T191" s="53"/>
      <c r="AT191" s="17" t="s">
        <v>157</v>
      </c>
      <c r="AU191" s="17" t="s">
        <v>78</v>
      </c>
    </row>
    <row r="192" spans="2:65" s="13" customFormat="1" ht="10.199999999999999">
      <c r="B192" s="151"/>
      <c r="D192" s="145" t="s">
        <v>159</v>
      </c>
      <c r="E192" s="152" t="s">
        <v>19</v>
      </c>
      <c r="F192" s="153" t="s">
        <v>2435</v>
      </c>
      <c r="H192" s="154">
        <v>7.3680000000000003</v>
      </c>
      <c r="I192" s="155"/>
      <c r="L192" s="151"/>
      <c r="M192" s="156"/>
      <c r="T192" s="157"/>
      <c r="AT192" s="152" t="s">
        <v>159</v>
      </c>
      <c r="AU192" s="152" t="s">
        <v>78</v>
      </c>
      <c r="AV192" s="13" t="s">
        <v>78</v>
      </c>
      <c r="AW192" s="13" t="s">
        <v>31</v>
      </c>
      <c r="AX192" s="13" t="s">
        <v>74</v>
      </c>
      <c r="AY192" s="152" t="s">
        <v>149</v>
      </c>
    </row>
    <row r="193" spans="2:65" s="1" customFormat="1" ht="24.15" customHeight="1">
      <c r="B193" s="32"/>
      <c r="C193" s="165" t="s">
        <v>352</v>
      </c>
      <c r="D193" s="165" t="s">
        <v>318</v>
      </c>
      <c r="E193" s="166" t="s">
        <v>2436</v>
      </c>
      <c r="F193" s="167" t="s">
        <v>2437</v>
      </c>
      <c r="G193" s="168" t="s">
        <v>1902</v>
      </c>
      <c r="H193" s="169">
        <v>675</v>
      </c>
      <c r="I193" s="170"/>
      <c r="J193" s="171">
        <f>ROUND(I193*H193,2)</f>
        <v>0</v>
      </c>
      <c r="K193" s="167" t="s">
        <v>2326</v>
      </c>
      <c r="L193" s="172"/>
      <c r="M193" s="173" t="s">
        <v>19</v>
      </c>
      <c r="N193" s="174" t="s">
        <v>40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96</v>
      </c>
      <c r="AT193" s="138" t="s">
        <v>318</v>
      </c>
      <c r="AU193" s="138" t="s">
        <v>78</v>
      </c>
      <c r="AY193" s="17" t="s">
        <v>149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74</v>
      </c>
      <c r="BK193" s="139">
        <f>ROUND(I193*H193,2)</f>
        <v>0</v>
      </c>
      <c r="BL193" s="17" t="s">
        <v>84</v>
      </c>
      <c r="BM193" s="138" t="s">
        <v>2438</v>
      </c>
    </row>
    <row r="194" spans="2:65" s="1" customFormat="1" ht="44.25" customHeight="1">
      <c r="B194" s="32"/>
      <c r="C194" s="127" t="s">
        <v>267</v>
      </c>
      <c r="D194" s="127" t="s">
        <v>151</v>
      </c>
      <c r="E194" s="128" t="s">
        <v>2439</v>
      </c>
      <c r="F194" s="129" t="s">
        <v>2440</v>
      </c>
      <c r="G194" s="130" t="s">
        <v>196</v>
      </c>
      <c r="H194" s="131">
        <v>1</v>
      </c>
      <c r="I194" s="132"/>
      <c r="J194" s="133">
        <f>ROUND(I194*H194,2)</f>
        <v>0</v>
      </c>
      <c r="K194" s="129" t="s">
        <v>155</v>
      </c>
      <c r="L194" s="32"/>
      <c r="M194" s="134" t="s">
        <v>19</v>
      </c>
      <c r="N194" s="135" t="s">
        <v>40</v>
      </c>
      <c r="P194" s="136">
        <f>O194*H194</f>
        <v>0</v>
      </c>
      <c r="Q194" s="136">
        <v>6.0000000000000002E-5</v>
      </c>
      <c r="R194" s="136">
        <f>Q194*H194</f>
        <v>6.0000000000000002E-5</v>
      </c>
      <c r="S194" s="136">
        <v>0</v>
      </c>
      <c r="T194" s="137">
        <f>S194*H194</f>
        <v>0</v>
      </c>
      <c r="AR194" s="138" t="s">
        <v>222</v>
      </c>
      <c r="AT194" s="138" t="s">
        <v>151</v>
      </c>
      <c r="AU194" s="138" t="s">
        <v>78</v>
      </c>
      <c r="AY194" s="17" t="s">
        <v>149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74</v>
      </c>
      <c r="BK194" s="139">
        <f>ROUND(I194*H194,2)</f>
        <v>0</v>
      </c>
      <c r="BL194" s="17" t="s">
        <v>222</v>
      </c>
      <c r="BM194" s="138" t="s">
        <v>2441</v>
      </c>
    </row>
    <row r="195" spans="2:65" s="1" customFormat="1" ht="10.199999999999999">
      <c r="B195" s="32"/>
      <c r="D195" s="140" t="s">
        <v>157</v>
      </c>
      <c r="F195" s="141" t="s">
        <v>2442</v>
      </c>
      <c r="I195" s="142"/>
      <c r="L195" s="32"/>
      <c r="M195" s="143"/>
      <c r="T195" s="53"/>
      <c r="AT195" s="17" t="s">
        <v>157</v>
      </c>
      <c r="AU195" s="17" t="s">
        <v>78</v>
      </c>
    </row>
    <row r="196" spans="2:65" s="1" customFormat="1" ht="37.799999999999997" customHeight="1">
      <c r="B196" s="32"/>
      <c r="C196" s="165" t="s">
        <v>373</v>
      </c>
      <c r="D196" s="165" t="s">
        <v>318</v>
      </c>
      <c r="E196" s="166" t="s">
        <v>2443</v>
      </c>
      <c r="F196" s="167" t="s">
        <v>2444</v>
      </c>
      <c r="G196" s="168" t="s">
        <v>196</v>
      </c>
      <c r="H196" s="169">
        <v>1</v>
      </c>
      <c r="I196" s="170"/>
      <c r="J196" s="171">
        <f>ROUND(I196*H196,2)</f>
        <v>0</v>
      </c>
      <c r="K196" s="167" t="s">
        <v>155</v>
      </c>
      <c r="L196" s="172"/>
      <c r="M196" s="173" t="s">
        <v>19</v>
      </c>
      <c r="N196" s="174" t="s">
        <v>40</v>
      </c>
      <c r="P196" s="136">
        <f>O196*H196</f>
        <v>0</v>
      </c>
      <c r="Q196" s="136">
        <v>4.2999999999999997E-2</v>
      </c>
      <c r="R196" s="136">
        <f>Q196*H196</f>
        <v>4.2999999999999997E-2</v>
      </c>
      <c r="S196" s="136">
        <v>0</v>
      </c>
      <c r="T196" s="137">
        <f>S196*H196</f>
        <v>0</v>
      </c>
      <c r="AR196" s="138" t="s">
        <v>267</v>
      </c>
      <c r="AT196" s="138" t="s">
        <v>318</v>
      </c>
      <c r="AU196" s="138" t="s">
        <v>78</v>
      </c>
      <c r="AY196" s="17" t="s">
        <v>149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74</v>
      </c>
      <c r="BK196" s="139">
        <f>ROUND(I196*H196,2)</f>
        <v>0</v>
      </c>
      <c r="BL196" s="17" t="s">
        <v>222</v>
      </c>
      <c r="BM196" s="138" t="s">
        <v>2445</v>
      </c>
    </row>
    <row r="197" spans="2:65" s="1" customFormat="1" ht="24.15" customHeight="1">
      <c r="B197" s="32"/>
      <c r="C197" s="127" t="s">
        <v>271</v>
      </c>
      <c r="D197" s="127" t="s">
        <v>151</v>
      </c>
      <c r="E197" s="128" t="s">
        <v>2446</v>
      </c>
      <c r="F197" s="129" t="s">
        <v>2447</v>
      </c>
      <c r="G197" s="130" t="s">
        <v>1902</v>
      </c>
      <c r="H197" s="131">
        <v>598</v>
      </c>
      <c r="I197" s="132"/>
      <c r="J197" s="133">
        <f>ROUND(I197*H197,2)</f>
        <v>0</v>
      </c>
      <c r="K197" s="129" t="s">
        <v>155</v>
      </c>
      <c r="L197" s="32"/>
      <c r="M197" s="134" t="s">
        <v>19</v>
      </c>
      <c r="N197" s="135" t="s">
        <v>40</v>
      </c>
      <c r="P197" s="136">
        <f>O197*H197</f>
        <v>0</v>
      </c>
      <c r="Q197" s="136">
        <v>5.0000000000000002E-5</v>
      </c>
      <c r="R197" s="136">
        <f>Q197*H197</f>
        <v>2.9900000000000003E-2</v>
      </c>
      <c r="S197" s="136">
        <v>0</v>
      </c>
      <c r="T197" s="137">
        <f>S197*H197</f>
        <v>0</v>
      </c>
      <c r="AR197" s="138" t="s">
        <v>84</v>
      </c>
      <c r="AT197" s="138" t="s">
        <v>151</v>
      </c>
      <c r="AU197" s="138" t="s">
        <v>78</v>
      </c>
      <c r="AY197" s="17" t="s">
        <v>149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74</v>
      </c>
      <c r="BK197" s="139">
        <f>ROUND(I197*H197,2)</f>
        <v>0</v>
      </c>
      <c r="BL197" s="17" t="s">
        <v>84</v>
      </c>
      <c r="BM197" s="138" t="s">
        <v>2448</v>
      </c>
    </row>
    <row r="198" spans="2:65" s="1" customFormat="1" ht="10.199999999999999">
      <c r="B198" s="32"/>
      <c r="D198" s="140" t="s">
        <v>157</v>
      </c>
      <c r="F198" s="141" t="s">
        <v>2449</v>
      </c>
      <c r="I198" s="142"/>
      <c r="L198" s="32"/>
      <c r="M198" s="143"/>
      <c r="T198" s="53"/>
      <c r="AT198" s="17" t="s">
        <v>157</v>
      </c>
      <c r="AU198" s="17" t="s">
        <v>78</v>
      </c>
    </row>
    <row r="199" spans="2:65" s="13" customFormat="1" ht="10.199999999999999">
      <c r="B199" s="151"/>
      <c r="D199" s="145" t="s">
        <v>159</v>
      </c>
      <c r="E199" s="152" t="s">
        <v>19</v>
      </c>
      <c r="F199" s="153" t="s">
        <v>2450</v>
      </c>
      <c r="H199" s="154">
        <v>598</v>
      </c>
      <c r="I199" s="155"/>
      <c r="L199" s="151"/>
      <c r="M199" s="156"/>
      <c r="T199" s="157"/>
      <c r="AT199" s="152" t="s">
        <v>159</v>
      </c>
      <c r="AU199" s="152" t="s">
        <v>78</v>
      </c>
      <c r="AV199" s="13" t="s">
        <v>78</v>
      </c>
      <c r="AW199" s="13" t="s">
        <v>31</v>
      </c>
      <c r="AX199" s="13" t="s">
        <v>69</v>
      </c>
      <c r="AY199" s="152" t="s">
        <v>149</v>
      </c>
    </row>
    <row r="200" spans="2:65" s="14" customFormat="1" ht="10.199999999999999">
      <c r="B200" s="158"/>
      <c r="D200" s="145" t="s">
        <v>159</v>
      </c>
      <c r="E200" s="159" t="s">
        <v>19</v>
      </c>
      <c r="F200" s="160" t="s">
        <v>162</v>
      </c>
      <c r="H200" s="161">
        <v>598</v>
      </c>
      <c r="I200" s="162"/>
      <c r="L200" s="158"/>
      <c r="M200" s="163"/>
      <c r="T200" s="164"/>
      <c r="AT200" s="159" t="s">
        <v>159</v>
      </c>
      <c r="AU200" s="159" t="s">
        <v>78</v>
      </c>
      <c r="AV200" s="14" t="s">
        <v>84</v>
      </c>
      <c r="AW200" s="14" t="s">
        <v>31</v>
      </c>
      <c r="AX200" s="14" t="s">
        <v>74</v>
      </c>
      <c r="AY200" s="159" t="s">
        <v>149</v>
      </c>
    </row>
    <row r="201" spans="2:65" s="1" customFormat="1" ht="24.15" customHeight="1">
      <c r="B201" s="32"/>
      <c r="C201" s="165" t="s">
        <v>382</v>
      </c>
      <c r="D201" s="165" t="s">
        <v>318</v>
      </c>
      <c r="E201" s="166" t="s">
        <v>2451</v>
      </c>
      <c r="F201" s="167" t="s">
        <v>2452</v>
      </c>
      <c r="G201" s="168" t="s">
        <v>1902</v>
      </c>
      <c r="H201" s="169">
        <v>598</v>
      </c>
      <c r="I201" s="170"/>
      <c r="J201" s="171">
        <f>ROUND(I201*H201,2)</f>
        <v>0</v>
      </c>
      <c r="K201" s="167" t="s">
        <v>19</v>
      </c>
      <c r="L201" s="172"/>
      <c r="M201" s="173" t="s">
        <v>19</v>
      </c>
      <c r="N201" s="174" t="s">
        <v>40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96</v>
      </c>
      <c r="AT201" s="138" t="s">
        <v>318</v>
      </c>
      <c r="AU201" s="138" t="s">
        <v>78</v>
      </c>
      <c r="AY201" s="17" t="s">
        <v>149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74</v>
      </c>
      <c r="BK201" s="139">
        <f>ROUND(I201*H201,2)</f>
        <v>0</v>
      </c>
      <c r="BL201" s="17" t="s">
        <v>84</v>
      </c>
      <c r="BM201" s="138" t="s">
        <v>2453</v>
      </c>
    </row>
    <row r="202" spans="2:65" s="1" customFormat="1" ht="24.15" customHeight="1">
      <c r="B202" s="32"/>
      <c r="C202" s="127" t="s">
        <v>280</v>
      </c>
      <c r="D202" s="127" t="s">
        <v>151</v>
      </c>
      <c r="E202" s="128" t="s">
        <v>2454</v>
      </c>
      <c r="F202" s="129" t="s">
        <v>2455</v>
      </c>
      <c r="G202" s="130" t="s">
        <v>1902</v>
      </c>
      <c r="H202" s="131">
        <v>813.28</v>
      </c>
      <c r="I202" s="132"/>
      <c r="J202" s="133">
        <f>ROUND(I202*H202,2)</f>
        <v>0</v>
      </c>
      <c r="K202" s="129" t="s">
        <v>155</v>
      </c>
      <c r="L202" s="32"/>
      <c r="M202" s="134" t="s">
        <v>19</v>
      </c>
      <c r="N202" s="135" t="s">
        <v>40</v>
      </c>
      <c r="P202" s="136">
        <f>O202*H202</f>
        <v>0</v>
      </c>
      <c r="Q202" s="136">
        <v>5.0000000000000002E-5</v>
      </c>
      <c r="R202" s="136">
        <f>Q202*H202</f>
        <v>4.0663999999999999E-2</v>
      </c>
      <c r="S202" s="136">
        <v>0</v>
      </c>
      <c r="T202" s="137">
        <f>S202*H202</f>
        <v>0</v>
      </c>
      <c r="AR202" s="138" t="s">
        <v>222</v>
      </c>
      <c r="AT202" s="138" t="s">
        <v>151</v>
      </c>
      <c r="AU202" s="138" t="s">
        <v>78</v>
      </c>
      <c r="AY202" s="17" t="s">
        <v>149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74</v>
      </c>
      <c r="BK202" s="139">
        <f>ROUND(I202*H202,2)</f>
        <v>0</v>
      </c>
      <c r="BL202" s="17" t="s">
        <v>222</v>
      </c>
      <c r="BM202" s="138" t="s">
        <v>2456</v>
      </c>
    </row>
    <row r="203" spans="2:65" s="1" customFormat="1" ht="10.199999999999999">
      <c r="B203" s="32"/>
      <c r="D203" s="140" t="s">
        <v>157</v>
      </c>
      <c r="F203" s="141" t="s">
        <v>2457</v>
      </c>
      <c r="I203" s="142"/>
      <c r="L203" s="32"/>
      <c r="M203" s="143"/>
      <c r="T203" s="53"/>
      <c r="AT203" s="17" t="s">
        <v>157</v>
      </c>
      <c r="AU203" s="17" t="s">
        <v>78</v>
      </c>
    </row>
    <row r="204" spans="2:65" s="1" customFormat="1" ht="24.15" customHeight="1">
      <c r="B204" s="32"/>
      <c r="C204" s="165" t="s">
        <v>391</v>
      </c>
      <c r="D204" s="165" t="s">
        <v>318</v>
      </c>
      <c r="E204" s="166" t="s">
        <v>2458</v>
      </c>
      <c r="F204" s="167" t="s">
        <v>2459</v>
      </c>
      <c r="G204" s="168" t="s">
        <v>1902</v>
      </c>
      <c r="H204" s="169">
        <v>813.28</v>
      </c>
      <c r="I204" s="170"/>
      <c r="J204" s="171">
        <f>ROUND(I204*H204,2)</f>
        <v>0</v>
      </c>
      <c r="K204" s="167" t="s">
        <v>19</v>
      </c>
      <c r="L204" s="172"/>
      <c r="M204" s="173" t="s">
        <v>19</v>
      </c>
      <c r="N204" s="174" t="s">
        <v>40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96</v>
      </c>
      <c r="AT204" s="138" t="s">
        <v>318</v>
      </c>
      <c r="AU204" s="138" t="s">
        <v>78</v>
      </c>
      <c r="AY204" s="17" t="s">
        <v>149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74</v>
      </c>
      <c r="BK204" s="139">
        <f>ROUND(I204*H204,2)</f>
        <v>0</v>
      </c>
      <c r="BL204" s="17" t="s">
        <v>84</v>
      </c>
      <c r="BM204" s="138" t="s">
        <v>2460</v>
      </c>
    </row>
    <row r="205" spans="2:65" s="1" customFormat="1" ht="37.799999999999997" customHeight="1">
      <c r="B205" s="32"/>
      <c r="C205" s="127" t="s">
        <v>292</v>
      </c>
      <c r="D205" s="127" t="s">
        <v>151</v>
      </c>
      <c r="E205" s="128" t="s">
        <v>2461</v>
      </c>
      <c r="F205" s="129" t="s">
        <v>2462</v>
      </c>
      <c r="G205" s="130" t="s">
        <v>1902</v>
      </c>
      <c r="H205" s="131">
        <v>230.5</v>
      </c>
      <c r="I205" s="132"/>
      <c r="J205" s="133">
        <f>ROUND(I205*H205,2)</f>
        <v>0</v>
      </c>
      <c r="K205" s="129" t="s">
        <v>155</v>
      </c>
      <c r="L205" s="32"/>
      <c r="M205" s="134" t="s">
        <v>19</v>
      </c>
      <c r="N205" s="135" t="s">
        <v>40</v>
      </c>
      <c r="P205" s="136">
        <f>O205*H205</f>
        <v>0</v>
      </c>
      <c r="Q205" s="136">
        <v>0</v>
      </c>
      <c r="R205" s="136">
        <f>Q205*H205</f>
        <v>0</v>
      </c>
      <c r="S205" s="136">
        <v>1E-3</v>
      </c>
      <c r="T205" s="137">
        <f>S205*H205</f>
        <v>0.23050000000000001</v>
      </c>
      <c r="AR205" s="138" t="s">
        <v>222</v>
      </c>
      <c r="AT205" s="138" t="s">
        <v>151</v>
      </c>
      <c r="AU205" s="138" t="s">
        <v>78</v>
      </c>
      <c r="AY205" s="17" t="s">
        <v>149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74</v>
      </c>
      <c r="BK205" s="139">
        <f>ROUND(I205*H205,2)</f>
        <v>0</v>
      </c>
      <c r="BL205" s="17" t="s">
        <v>222</v>
      </c>
      <c r="BM205" s="138" t="s">
        <v>337</v>
      </c>
    </row>
    <row r="206" spans="2:65" s="1" customFormat="1" ht="10.199999999999999">
      <c r="B206" s="32"/>
      <c r="D206" s="140" t="s">
        <v>157</v>
      </c>
      <c r="F206" s="141" t="s">
        <v>2463</v>
      </c>
      <c r="I206" s="142"/>
      <c r="L206" s="32"/>
      <c r="M206" s="143"/>
      <c r="T206" s="53"/>
      <c r="AT206" s="17" t="s">
        <v>157</v>
      </c>
      <c r="AU206" s="17" t="s">
        <v>78</v>
      </c>
    </row>
    <row r="207" spans="2:65" s="1" customFormat="1" ht="24.15" customHeight="1">
      <c r="B207" s="32"/>
      <c r="C207" s="127" t="s">
        <v>399</v>
      </c>
      <c r="D207" s="127" t="s">
        <v>151</v>
      </c>
      <c r="E207" s="128" t="s">
        <v>2464</v>
      </c>
      <c r="F207" s="129" t="s">
        <v>2465</v>
      </c>
      <c r="G207" s="130" t="s">
        <v>1902</v>
      </c>
      <c r="H207" s="131">
        <v>8057.3</v>
      </c>
      <c r="I207" s="132"/>
      <c r="J207" s="133">
        <f>ROUND(I207*H207,2)</f>
        <v>0</v>
      </c>
      <c r="K207" s="129" t="s">
        <v>155</v>
      </c>
      <c r="L207" s="32"/>
      <c r="M207" s="134" t="s">
        <v>19</v>
      </c>
      <c r="N207" s="135" t="s">
        <v>40</v>
      </c>
      <c r="P207" s="136">
        <f>O207*H207</f>
        <v>0</v>
      </c>
      <c r="Q207" s="136">
        <v>5.0000000000000002E-5</v>
      </c>
      <c r="R207" s="136">
        <f>Q207*H207</f>
        <v>0.40286500000000003</v>
      </c>
      <c r="S207" s="136">
        <v>0</v>
      </c>
      <c r="T207" s="137">
        <f>S207*H207</f>
        <v>0</v>
      </c>
      <c r="AR207" s="138" t="s">
        <v>84</v>
      </c>
      <c r="AT207" s="138" t="s">
        <v>151</v>
      </c>
      <c r="AU207" s="138" t="s">
        <v>78</v>
      </c>
      <c r="AY207" s="17" t="s">
        <v>149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74</v>
      </c>
      <c r="BK207" s="139">
        <f>ROUND(I207*H207,2)</f>
        <v>0</v>
      </c>
      <c r="BL207" s="17" t="s">
        <v>84</v>
      </c>
      <c r="BM207" s="138" t="s">
        <v>2466</v>
      </c>
    </row>
    <row r="208" spans="2:65" s="1" customFormat="1" ht="10.199999999999999">
      <c r="B208" s="32"/>
      <c r="D208" s="140" t="s">
        <v>157</v>
      </c>
      <c r="F208" s="141" t="s">
        <v>2467</v>
      </c>
      <c r="I208" s="142"/>
      <c r="L208" s="32"/>
      <c r="M208" s="143"/>
      <c r="T208" s="53"/>
      <c r="AT208" s="17" t="s">
        <v>157</v>
      </c>
      <c r="AU208" s="17" t="s">
        <v>78</v>
      </c>
    </row>
    <row r="209" spans="2:65" s="12" customFormat="1" ht="10.199999999999999">
      <c r="B209" s="144"/>
      <c r="D209" s="145" t="s">
        <v>159</v>
      </c>
      <c r="E209" s="146" t="s">
        <v>19</v>
      </c>
      <c r="F209" s="147" t="s">
        <v>2468</v>
      </c>
      <c r="H209" s="146" t="s">
        <v>19</v>
      </c>
      <c r="I209" s="148"/>
      <c r="L209" s="144"/>
      <c r="M209" s="149"/>
      <c r="T209" s="150"/>
      <c r="AT209" s="146" t="s">
        <v>159</v>
      </c>
      <c r="AU209" s="146" t="s">
        <v>78</v>
      </c>
      <c r="AV209" s="12" t="s">
        <v>74</v>
      </c>
      <c r="AW209" s="12" t="s">
        <v>31</v>
      </c>
      <c r="AX209" s="12" t="s">
        <v>69</v>
      </c>
      <c r="AY209" s="146" t="s">
        <v>149</v>
      </c>
    </row>
    <row r="210" spans="2:65" s="13" customFormat="1" ht="10.199999999999999">
      <c r="B210" s="151"/>
      <c r="D210" s="145" t="s">
        <v>159</v>
      </c>
      <c r="E210" s="152" t="s">
        <v>19</v>
      </c>
      <c r="F210" s="153" t="s">
        <v>2469</v>
      </c>
      <c r="H210" s="154">
        <v>8057.3</v>
      </c>
      <c r="I210" s="155"/>
      <c r="L210" s="151"/>
      <c r="M210" s="156"/>
      <c r="T210" s="157"/>
      <c r="AT210" s="152" t="s">
        <v>159</v>
      </c>
      <c r="AU210" s="152" t="s">
        <v>78</v>
      </c>
      <c r="AV210" s="13" t="s">
        <v>78</v>
      </c>
      <c r="AW210" s="13" t="s">
        <v>31</v>
      </c>
      <c r="AX210" s="13" t="s">
        <v>69</v>
      </c>
      <c r="AY210" s="152" t="s">
        <v>149</v>
      </c>
    </row>
    <row r="211" spans="2:65" s="14" customFormat="1" ht="10.199999999999999">
      <c r="B211" s="158"/>
      <c r="D211" s="145" t="s">
        <v>159</v>
      </c>
      <c r="E211" s="159" t="s">
        <v>19</v>
      </c>
      <c r="F211" s="160" t="s">
        <v>162</v>
      </c>
      <c r="H211" s="161">
        <v>8057.3</v>
      </c>
      <c r="I211" s="162"/>
      <c r="L211" s="158"/>
      <c r="M211" s="163"/>
      <c r="T211" s="164"/>
      <c r="AT211" s="159" t="s">
        <v>159</v>
      </c>
      <c r="AU211" s="159" t="s">
        <v>78</v>
      </c>
      <c r="AV211" s="14" t="s">
        <v>84</v>
      </c>
      <c r="AW211" s="14" t="s">
        <v>31</v>
      </c>
      <c r="AX211" s="14" t="s">
        <v>74</v>
      </c>
      <c r="AY211" s="159" t="s">
        <v>149</v>
      </c>
    </row>
    <row r="212" spans="2:65" s="1" customFormat="1" ht="21.75" customHeight="1">
      <c r="B212" s="32"/>
      <c r="C212" s="165" t="s">
        <v>298</v>
      </c>
      <c r="D212" s="165" t="s">
        <v>318</v>
      </c>
      <c r="E212" s="166" t="s">
        <v>2470</v>
      </c>
      <c r="F212" s="167" t="s">
        <v>2471</v>
      </c>
      <c r="G212" s="168" t="s">
        <v>1902</v>
      </c>
      <c r="H212" s="169">
        <v>8460.1650000000009</v>
      </c>
      <c r="I212" s="170"/>
      <c r="J212" s="171">
        <f>ROUND(I212*H212,2)</f>
        <v>0</v>
      </c>
      <c r="K212" s="167" t="s">
        <v>2326</v>
      </c>
      <c r="L212" s="172"/>
      <c r="M212" s="173" t="s">
        <v>19</v>
      </c>
      <c r="N212" s="174" t="s">
        <v>40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96</v>
      </c>
      <c r="AT212" s="138" t="s">
        <v>318</v>
      </c>
      <c r="AU212" s="138" t="s">
        <v>78</v>
      </c>
      <c r="AY212" s="17" t="s">
        <v>149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74</v>
      </c>
      <c r="BK212" s="139">
        <f>ROUND(I212*H212,2)</f>
        <v>0</v>
      </c>
      <c r="BL212" s="17" t="s">
        <v>84</v>
      </c>
      <c r="BM212" s="138" t="s">
        <v>2472</v>
      </c>
    </row>
    <row r="213" spans="2:65" s="1" customFormat="1" ht="24.15" customHeight="1">
      <c r="B213" s="32"/>
      <c r="C213" s="127" t="s">
        <v>408</v>
      </c>
      <c r="D213" s="127" t="s">
        <v>151</v>
      </c>
      <c r="E213" s="128" t="s">
        <v>2473</v>
      </c>
      <c r="F213" s="129" t="s">
        <v>2474</v>
      </c>
      <c r="G213" s="130" t="s">
        <v>196</v>
      </c>
      <c r="H213" s="131">
        <v>26</v>
      </c>
      <c r="I213" s="132"/>
      <c r="J213" s="133">
        <f>ROUND(I213*H213,2)</f>
        <v>0</v>
      </c>
      <c r="K213" s="129" t="s">
        <v>2326</v>
      </c>
      <c r="L213" s="32"/>
      <c r="M213" s="134" t="s">
        <v>19</v>
      </c>
      <c r="N213" s="135" t="s">
        <v>40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84</v>
      </c>
      <c r="AT213" s="138" t="s">
        <v>151</v>
      </c>
      <c r="AU213" s="138" t="s">
        <v>78</v>
      </c>
      <c r="AY213" s="17" t="s">
        <v>149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74</v>
      </c>
      <c r="BK213" s="139">
        <f>ROUND(I213*H213,2)</f>
        <v>0</v>
      </c>
      <c r="BL213" s="17" t="s">
        <v>84</v>
      </c>
      <c r="BM213" s="138" t="s">
        <v>2475</v>
      </c>
    </row>
    <row r="214" spans="2:65" s="13" customFormat="1" ht="10.199999999999999">
      <c r="B214" s="151"/>
      <c r="D214" s="145" t="s">
        <v>159</v>
      </c>
      <c r="E214" s="152" t="s">
        <v>19</v>
      </c>
      <c r="F214" s="153" t="s">
        <v>250</v>
      </c>
      <c r="H214" s="154">
        <v>26</v>
      </c>
      <c r="I214" s="155"/>
      <c r="L214" s="151"/>
      <c r="M214" s="156"/>
      <c r="T214" s="157"/>
      <c r="AT214" s="152" t="s">
        <v>159</v>
      </c>
      <c r="AU214" s="152" t="s">
        <v>78</v>
      </c>
      <c r="AV214" s="13" t="s">
        <v>78</v>
      </c>
      <c r="AW214" s="13" t="s">
        <v>31</v>
      </c>
      <c r="AX214" s="13" t="s">
        <v>69</v>
      </c>
      <c r="AY214" s="152" t="s">
        <v>149</v>
      </c>
    </row>
    <row r="215" spans="2:65" s="14" customFormat="1" ht="10.199999999999999">
      <c r="B215" s="158"/>
      <c r="D215" s="145" t="s">
        <v>159</v>
      </c>
      <c r="E215" s="159" t="s">
        <v>19</v>
      </c>
      <c r="F215" s="160" t="s">
        <v>162</v>
      </c>
      <c r="H215" s="161">
        <v>26</v>
      </c>
      <c r="I215" s="162"/>
      <c r="L215" s="158"/>
      <c r="M215" s="163"/>
      <c r="T215" s="164"/>
      <c r="AT215" s="159" t="s">
        <v>159</v>
      </c>
      <c r="AU215" s="159" t="s">
        <v>78</v>
      </c>
      <c r="AV215" s="14" t="s">
        <v>84</v>
      </c>
      <c r="AW215" s="14" t="s">
        <v>31</v>
      </c>
      <c r="AX215" s="14" t="s">
        <v>74</v>
      </c>
      <c r="AY215" s="159" t="s">
        <v>149</v>
      </c>
    </row>
    <row r="216" spans="2:65" s="1" customFormat="1" ht="24.15" customHeight="1">
      <c r="B216" s="32"/>
      <c r="C216" s="127" t="s">
        <v>305</v>
      </c>
      <c r="D216" s="127" t="s">
        <v>151</v>
      </c>
      <c r="E216" s="128" t="s">
        <v>2476</v>
      </c>
      <c r="F216" s="129" t="s">
        <v>2477</v>
      </c>
      <c r="G216" s="130" t="s">
        <v>196</v>
      </c>
      <c r="H216" s="131">
        <v>26</v>
      </c>
      <c r="I216" s="132"/>
      <c r="J216" s="133">
        <f>ROUND(I216*H216,2)</f>
        <v>0</v>
      </c>
      <c r="K216" s="129" t="s">
        <v>2326</v>
      </c>
      <c r="L216" s="32"/>
      <c r="M216" s="134" t="s">
        <v>19</v>
      </c>
      <c r="N216" s="135" t="s">
        <v>40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84</v>
      </c>
      <c r="AT216" s="138" t="s">
        <v>151</v>
      </c>
      <c r="AU216" s="138" t="s">
        <v>78</v>
      </c>
      <c r="AY216" s="17" t="s">
        <v>149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74</v>
      </c>
      <c r="BK216" s="139">
        <f>ROUND(I216*H216,2)</f>
        <v>0</v>
      </c>
      <c r="BL216" s="17" t="s">
        <v>84</v>
      </c>
      <c r="BM216" s="138" t="s">
        <v>2478</v>
      </c>
    </row>
    <row r="217" spans="2:65" s="1" customFormat="1" ht="24.15" customHeight="1">
      <c r="B217" s="32"/>
      <c r="C217" s="127" t="s">
        <v>426</v>
      </c>
      <c r="D217" s="127" t="s">
        <v>151</v>
      </c>
      <c r="E217" s="128" t="s">
        <v>2479</v>
      </c>
      <c r="F217" s="129" t="s">
        <v>2480</v>
      </c>
      <c r="G217" s="130" t="s">
        <v>196</v>
      </c>
      <c r="H217" s="131">
        <v>26</v>
      </c>
      <c r="I217" s="132"/>
      <c r="J217" s="133">
        <f>ROUND(I217*H217,2)</f>
        <v>0</v>
      </c>
      <c r="K217" s="129" t="s">
        <v>2326</v>
      </c>
      <c r="L217" s="32"/>
      <c r="M217" s="134" t="s">
        <v>19</v>
      </c>
      <c r="N217" s="135" t="s">
        <v>40</v>
      </c>
      <c r="P217" s="136">
        <f>O217*H217</f>
        <v>0</v>
      </c>
      <c r="Q217" s="136">
        <v>0</v>
      </c>
      <c r="R217" s="136">
        <f>Q217*H217</f>
        <v>0</v>
      </c>
      <c r="S217" s="136">
        <v>0</v>
      </c>
      <c r="T217" s="137">
        <f>S217*H217</f>
        <v>0</v>
      </c>
      <c r="AR217" s="138" t="s">
        <v>84</v>
      </c>
      <c r="AT217" s="138" t="s">
        <v>151</v>
      </c>
      <c r="AU217" s="138" t="s">
        <v>78</v>
      </c>
      <c r="AY217" s="17" t="s">
        <v>149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7" t="s">
        <v>74</v>
      </c>
      <c r="BK217" s="139">
        <f>ROUND(I217*H217,2)</f>
        <v>0</v>
      </c>
      <c r="BL217" s="17" t="s">
        <v>84</v>
      </c>
      <c r="BM217" s="138" t="s">
        <v>2481</v>
      </c>
    </row>
    <row r="218" spans="2:65" s="1" customFormat="1" ht="24.15" customHeight="1">
      <c r="B218" s="32"/>
      <c r="C218" s="127" t="s">
        <v>321</v>
      </c>
      <c r="D218" s="127" t="s">
        <v>151</v>
      </c>
      <c r="E218" s="128" t="s">
        <v>2482</v>
      </c>
      <c r="F218" s="129" t="s">
        <v>2483</v>
      </c>
      <c r="G218" s="130" t="s">
        <v>202</v>
      </c>
      <c r="H218" s="131">
        <v>116.48</v>
      </c>
      <c r="I218" s="132"/>
      <c r="J218" s="133">
        <f>ROUND(I218*H218,2)</f>
        <v>0</v>
      </c>
      <c r="K218" s="129" t="s">
        <v>2326</v>
      </c>
      <c r="L218" s="32"/>
      <c r="M218" s="134" t="s">
        <v>19</v>
      </c>
      <c r="N218" s="135" t="s">
        <v>40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84</v>
      </c>
      <c r="AT218" s="138" t="s">
        <v>151</v>
      </c>
      <c r="AU218" s="138" t="s">
        <v>78</v>
      </c>
      <c r="AY218" s="17" t="s">
        <v>149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74</v>
      </c>
      <c r="BK218" s="139">
        <f>ROUND(I218*H218,2)</f>
        <v>0</v>
      </c>
      <c r="BL218" s="17" t="s">
        <v>84</v>
      </c>
      <c r="BM218" s="138" t="s">
        <v>2484</v>
      </c>
    </row>
    <row r="219" spans="2:65" s="13" customFormat="1" ht="10.199999999999999">
      <c r="B219" s="151"/>
      <c r="D219" s="145" t="s">
        <v>159</v>
      </c>
      <c r="E219" s="152" t="s">
        <v>19</v>
      </c>
      <c r="F219" s="153" t="s">
        <v>2485</v>
      </c>
      <c r="H219" s="154">
        <v>116.48</v>
      </c>
      <c r="I219" s="155"/>
      <c r="L219" s="151"/>
      <c r="M219" s="156"/>
      <c r="T219" s="157"/>
      <c r="AT219" s="152" t="s">
        <v>159</v>
      </c>
      <c r="AU219" s="152" t="s">
        <v>78</v>
      </c>
      <c r="AV219" s="13" t="s">
        <v>78</v>
      </c>
      <c r="AW219" s="13" t="s">
        <v>31</v>
      </c>
      <c r="AX219" s="13" t="s">
        <v>69</v>
      </c>
      <c r="AY219" s="152" t="s">
        <v>149</v>
      </c>
    </row>
    <row r="220" spans="2:65" s="14" customFormat="1" ht="10.199999999999999">
      <c r="B220" s="158"/>
      <c r="D220" s="145" t="s">
        <v>159</v>
      </c>
      <c r="E220" s="159" t="s">
        <v>19</v>
      </c>
      <c r="F220" s="160" t="s">
        <v>162</v>
      </c>
      <c r="H220" s="161">
        <v>116.48</v>
      </c>
      <c r="I220" s="162"/>
      <c r="L220" s="158"/>
      <c r="M220" s="163"/>
      <c r="T220" s="164"/>
      <c r="AT220" s="159" t="s">
        <v>159</v>
      </c>
      <c r="AU220" s="159" t="s">
        <v>78</v>
      </c>
      <c r="AV220" s="14" t="s">
        <v>84</v>
      </c>
      <c r="AW220" s="14" t="s">
        <v>31</v>
      </c>
      <c r="AX220" s="14" t="s">
        <v>74</v>
      </c>
      <c r="AY220" s="159" t="s">
        <v>149</v>
      </c>
    </row>
    <row r="221" spans="2:65" s="1" customFormat="1" ht="24.15" customHeight="1">
      <c r="B221" s="32"/>
      <c r="C221" s="127" t="s">
        <v>437</v>
      </c>
      <c r="D221" s="127" t="s">
        <v>151</v>
      </c>
      <c r="E221" s="128" t="s">
        <v>2486</v>
      </c>
      <c r="F221" s="129" t="s">
        <v>2483</v>
      </c>
      <c r="G221" s="130" t="s">
        <v>202</v>
      </c>
      <c r="H221" s="131">
        <v>504.10500000000002</v>
      </c>
      <c r="I221" s="132"/>
      <c r="J221" s="133">
        <f>ROUND(I221*H221,2)</f>
        <v>0</v>
      </c>
      <c r="K221" s="129" t="s">
        <v>2326</v>
      </c>
      <c r="L221" s="32"/>
      <c r="M221" s="134" t="s">
        <v>19</v>
      </c>
      <c r="N221" s="135" t="s">
        <v>40</v>
      </c>
      <c r="P221" s="136">
        <f>O221*H221</f>
        <v>0</v>
      </c>
      <c r="Q221" s="136">
        <v>0</v>
      </c>
      <c r="R221" s="136">
        <f>Q221*H221</f>
        <v>0</v>
      </c>
      <c r="S221" s="136">
        <v>0</v>
      </c>
      <c r="T221" s="137">
        <f>S221*H221</f>
        <v>0</v>
      </c>
      <c r="AR221" s="138" t="s">
        <v>84</v>
      </c>
      <c r="AT221" s="138" t="s">
        <v>151</v>
      </c>
      <c r="AU221" s="138" t="s">
        <v>78</v>
      </c>
      <c r="AY221" s="17" t="s">
        <v>149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74</v>
      </c>
      <c r="BK221" s="139">
        <f>ROUND(I221*H221,2)</f>
        <v>0</v>
      </c>
      <c r="BL221" s="17" t="s">
        <v>84</v>
      </c>
      <c r="BM221" s="138" t="s">
        <v>2487</v>
      </c>
    </row>
    <row r="222" spans="2:65" s="13" customFormat="1" ht="10.199999999999999">
      <c r="B222" s="151"/>
      <c r="D222" s="145" t="s">
        <v>159</v>
      </c>
      <c r="E222" s="152" t="s">
        <v>19</v>
      </c>
      <c r="F222" s="153" t="s">
        <v>2488</v>
      </c>
      <c r="H222" s="154">
        <v>113.4</v>
      </c>
      <c r="I222" s="155"/>
      <c r="L222" s="151"/>
      <c r="M222" s="156"/>
      <c r="T222" s="157"/>
      <c r="AT222" s="152" t="s">
        <v>159</v>
      </c>
      <c r="AU222" s="152" t="s">
        <v>78</v>
      </c>
      <c r="AV222" s="13" t="s">
        <v>78</v>
      </c>
      <c r="AW222" s="13" t="s">
        <v>31</v>
      </c>
      <c r="AX222" s="13" t="s">
        <v>69</v>
      </c>
      <c r="AY222" s="152" t="s">
        <v>149</v>
      </c>
    </row>
    <row r="223" spans="2:65" s="13" customFormat="1" ht="10.199999999999999">
      <c r="B223" s="151"/>
      <c r="D223" s="145" t="s">
        <v>159</v>
      </c>
      <c r="E223" s="152" t="s">
        <v>19</v>
      </c>
      <c r="F223" s="153" t="s">
        <v>2489</v>
      </c>
      <c r="H223" s="154">
        <v>106.26</v>
      </c>
      <c r="I223" s="155"/>
      <c r="L223" s="151"/>
      <c r="M223" s="156"/>
      <c r="T223" s="157"/>
      <c r="AT223" s="152" t="s">
        <v>159</v>
      </c>
      <c r="AU223" s="152" t="s">
        <v>78</v>
      </c>
      <c r="AV223" s="13" t="s">
        <v>78</v>
      </c>
      <c r="AW223" s="13" t="s">
        <v>31</v>
      </c>
      <c r="AX223" s="13" t="s">
        <v>69</v>
      </c>
      <c r="AY223" s="152" t="s">
        <v>149</v>
      </c>
    </row>
    <row r="224" spans="2:65" s="13" customFormat="1" ht="10.199999999999999">
      <c r="B224" s="151"/>
      <c r="D224" s="145" t="s">
        <v>159</v>
      </c>
      <c r="E224" s="152" t="s">
        <v>19</v>
      </c>
      <c r="F224" s="153" t="s">
        <v>2490</v>
      </c>
      <c r="H224" s="154">
        <v>197.505</v>
      </c>
      <c r="I224" s="155"/>
      <c r="L224" s="151"/>
      <c r="M224" s="156"/>
      <c r="T224" s="157"/>
      <c r="AT224" s="152" t="s">
        <v>159</v>
      </c>
      <c r="AU224" s="152" t="s">
        <v>78</v>
      </c>
      <c r="AV224" s="13" t="s">
        <v>78</v>
      </c>
      <c r="AW224" s="13" t="s">
        <v>31</v>
      </c>
      <c r="AX224" s="13" t="s">
        <v>69</v>
      </c>
      <c r="AY224" s="152" t="s">
        <v>149</v>
      </c>
    </row>
    <row r="225" spans="2:65" s="13" customFormat="1" ht="10.199999999999999">
      <c r="B225" s="151"/>
      <c r="D225" s="145" t="s">
        <v>159</v>
      </c>
      <c r="E225" s="152" t="s">
        <v>19</v>
      </c>
      <c r="F225" s="153" t="s">
        <v>2491</v>
      </c>
      <c r="H225" s="154">
        <v>86.94</v>
      </c>
      <c r="I225" s="155"/>
      <c r="L225" s="151"/>
      <c r="M225" s="156"/>
      <c r="T225" s="157"/>
      <c r="AT225" s="152" t="s">
        <v>159</v>
      </c>
      <c r="AU225" s="152" t="s">
        <v>78</v>
      </c>
      <c r="AV225" s="13" t="s">
        <v>78</v>
      </c>
      <c r="AW225" s="13" t="s">
        <v>31</v>
      </c>
      <c r="AX225" s="13" t="s">
        <v>69</v>
      </c>
      <c r="AY225" s="152" t="s">
        <v>149</v>
      </c>
    </row>
    <row r="226" spans="2:65" s="14" customFormat="1" ht="10.199999999999999">
      <c r="B226" s="158"/>
      <c r="D226" s="145" t="s">
        <v>159</v>
      </c>
      <c r="E226" s="159" t="s">
        <v>19</v>
      </c>
      <c r="F226" s="160" t="s">
        <v>162</v>
      </c>
      <c r="H226" s="161">
        <v>504.10500000000002</v>
      </c>
      <c r="I226" s="162"/>
      <c r="L226" s="158"/>
      <c r="M226" s="163"/>
      <c r="T226" s="164"/>
      <c r="AT226" s="159" t="s">
        <v>159</v>
      </c>
      <c r="AU226" s="159" t="s">
        <v>78</v>
      </c>
      <c r="AV226" s="14" t="s">
        <v>84</v>
      </c>
      <c r="AW226" s="14" t="s">
        <v>31</v>
      </c>
      <c r="AX226" s="14" t="s">
        <v>74</v>
      </c>
      <c r="AY226" s="159" t="s">
        <v>149</v>
      </c>
    </row>
    <row r="227" spans="2:65" s="1" customFormat="1" ht="33" customHeight="1">
      <c r="B227" s="32"/>
      <c r="C227" s="127" t="s">
        <v>327</v>
      </c>
      <c r="D227" s="127" t="s">
        <v>151</v>
      </c>
      <c r="E227" s="128" t="s">
        <v>2492</v>
      </c>
      <c r="F227" s="129" t="s">
        <v>2493</v>
      </c>
      <c r="G227" s="130" t="s">
        <v>2077</v>
      </c>
      <c r="H227" s="131">
        <v>2</v>
      </c>
      <c r="I227" s="132"/>
      <c r="J227" s="133">
        <f>ROUND(I227*H227,2)</f>
        <v>0</v>
      </c>
      <c r="K227" s="129" t="s">
        <v>2326</v>
      </c>
      <c r="L227" s="32"/>
      <c r="M227" s="134" t="s">
        <v>19</v>
      </c>
      <c r="N227" s="135" t="s">
        <v>40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84</v>
      </c>
      <c r="AT227" s="138" t="s">
        <v>151</v>
      </c>
      <c r="AU227" s="138" t="s">
        <v>78</v>
      </c>
      <c r="AY227" s="17" t="s">
        <v>149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74</v>
      </c>
      <c r="BK227" s="139">
        <f>ROUND(I227*H227,2)</f>
        <v>0</v>
      </c>
      <c r="BL227" s="17" t="s">
        <v>84</v>
      </c>
      <c r="BM227" s="138" t="s">
        <v>2494</v>
      </c>
    </row>
    <row r="228" spans="2:65" s="1" customFormat="1" ht="37.799999999999997" customHeight="1">
      <c r="B228" s="32"/>
      <c r="C228" s="127" t="s">
        <v>447</v>
      </c>
      <c r="D228" s="127" t="s">
        <v>151</v>
      </c>
      <c r="E228" s="128" t="s">
        <v>2495</v>
      </c>
      <c r="F228" s="129" t="s">
        <v>2496</v>
      </c>
      <c r="G228" s="130" t="s">
        <v>1902</v>
      </c>
      <c r="H228" s="131">
        <v>262</v>
      </c>
      <c r="I228" s="132"/>
      <c r="J228" s="133">
        <f>ROUND(I228*H228,2)</f>
        <v>0</v>
      </c>
      <c r="K228" s="129" t="s">
        <v>2326</v>
      </c>
      <c r="L228" s="32"/>
      <c r="M228" s="134" t="s">
        <v>19</v>
      </c>
      <c r="N228" s="135" t="s">
        <v>40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84</v>
      </c>
      <c r="AT228" s="138" t="s">
        <v>151</v>
      </c>
      <c r="AU228" s="138" t="s">
        <v>78</v>
      </c>
      <c r="AY228" s="17" t="s">
        <v>149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74</v>
      </c>
      <c r="BK228" s="139">
        <f>ROUND(I228*H228,2)</f>
        <v>0</v>
      </c>
      <c r="BL228" s="17" t="s">
        <v>84</v>
      </c>
      <c r="BM228" s="138" t="s">
        <v>2497</v>
      </c>
    </row>
    <row r="229" spans="2:65" s="1" customFormat="1" ht="24.15" customHeight="1">
      <c r="B229" s="32"/>
      <c r="C229" s="127" t="s">
        <v>332</v>
      </c>
      <c r="D229" s="127" t="s">
        <v>151</v>
      </c>
      <c r="E229" s="128" t="s">
        <v>2498</v>
      </c>
      <c r="F229" s="129" t="s">
        <v>2499</v>
      </c>
      <c r="G229" s="130" t="s">
        <v>202</v>
      </c>
      <c r="H229" s="131">
        <v>324.45</v>
      </c>
      <c r="I229" s="132"/>
      <c r="J229" s="133">
        <f>ROUND(I229*H229,2)</f>
        <v>0</v>
      </c>
      <c r="K229" s="129" t="s">
        <v>2326</v>
      </c>
      <c r="L229" s="32"/>
      <c r="M229" s="134" t="s">
        <v>19</v>
      </c>
      <c r="N229" s="135" t="s">
        <v>40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84</v>
      </c>
      <c r="AT229" s="138" t="s">
        <v>151</v>
      </c>
      <c r="AU229" s="138" t="s">
        <v>78</v>
      </c>
      <c r="AY229" s="17" t="s">
        <v>149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74</v>
      </c>
      <c r="BK229" s="139">
        <f>ROUND(I229*H229,2)</f>
        <v>0</v>
      </c>
      <c r="BL229" s="17" t="s">
        <v>84</v>
      </c>
      <c r="BM229" s="138" t="s">
        <v>2500</v>
      </c>
    </row>
    <row r="230" spans="2:65" s="13" customFormat="1" ht="20.399999999999999">
      <c r="B230" s="151"/>
      <c r="D230" s="145" t="s">
        <v>159</v>
      </c>
      <c r="E230" s="152" t="s">
        <v>19</v>
      </c>
      <c r="F230" s="153" t="s">
        <v>2501</v>
      </c>
      <c r="H230" s="154">
        <v>432.18</v>
      </c>
      <c r="I230" s="155"/>
      <c r="L230" s="151"/>
      <c r="M230" s="156"/>
      <c r="T230" s="157"/>
      <c r="AT230" s="152" t="s">
        <v>159</v>
      </c>
      <c r="AU230" s="152" t="s">
        <v>78</v>
      </c>
      <c r="AV230" s="13" t="s">
        <v>78</v>
      </c>
      <c r="AW230" s="13" t="s">
        <v>31</v>
      </c>
      <c r="AX230" s="13" t="s">
        <v>69</v>
      </c>
      <c r="AY230" s="152" t="s">
        <v>149</v>
      </c>
    </row>
    <row r="231" spans="2:65" s="13" customFormat="1" ht="30.6">
      <c r="B231" s="151"/>
      <c r="D231" s="145" t="s">
        <v>159</v>
      </c>
      <c r="E231" s="152" t="s">
        <v>19</v>
      </c>
      <c r="F231" s="153" t="s">
        <v>2502</v>
      </c>
      <c r="H231" s="154">
        <v>-107.73</v>
      </c>
      <c r="I231" s="155"/>
      <c r="L231" s="151"/>
      <c r="M231" s="156"/>
      <c r="T231" s="157"/>
      <c r="AT231" s="152" t="s">
        <v>159</v>
      </c>
      <c r="AU231" s="152" t="s">
        <v>78</v>
      </c>
      <c r="AV231" s="13" t="s">
        <v>78</v>
      </c>
      <c r="AW231" s="13" t="s">
        <v>31</v>
      </c>
      <c r="AX231" s="13" t="s">
        <v>69</v>
      </c>
      <c r="AY231" s="152" t="s">
        <v>149</v>
      </c>
    </row>
    <row r="232" spans="2:65" s="14" customFormat="1" ht="10.199999999999999">
      <c r="B232" s="158"/>
      <c r="D232" s="145" t="s">
        <v>159</v>
      </c>
      <c r="E232" s="159" t="s">
        <v>19</v>
      </c>
      <c r="F232" s="160" t="s">
        <v>162</v>
      </c>
      <c r="H232" s="161">
        <v>324.45</v>
      </c>
      <c r="I232" s="162"/>
      <c r="L232" s="158"/>
      <c r="M232" s="163"/>
      <c r="T232" s="164"/>
      <c r="AT232" s="159" t="s">
        <v>159</v>
      </c>
      <c r="AU232" s="159" t="s">
        <v>78</v>
      </c>
      <c r="AV232" s="14" t="s">
        <v>84</v>
      </c>
      <c r="AW232" s="14" t="s">
        <v>31</v>
      </c>
      <c r="AX232" s="14" t="s">
        <v>74</v>
      </c>
      <c r="AY232" s="159" t="s">
        <v>149</v>
      </c>
    </row>
    <row r="233" spans="2:65" s="1" customFormat="1" ht="49.05" customHeight="1">
      <c r="B233" s="32"/>
      <c r="C233" s="127" t="s">
        <v>456</v>
      </c>
      <c r="D233" s="127" t="s">
        <v>151</v>
      </c>
      <c r="E233" s="128" t="s">
        <v>2503</v>
      </c>
      <c r="F233" s="129" t="s">
        <v>2504</v>
      </c>
      <c r="G233" s="130" t="s">
        <v>1902</v>
      </c>
      <c r="H233" s="131">
        <v>295</v>
      </c>
      <c r="I233" s="132"/>
      <c r="J233" s="133">
        <f>ROUND(I233*H233,2)</f>
        <v>0</v>
      </c>
      <c r="K233" s="129" t="s">
        <v>2326</v>
      </c>
      <c r="L233" s="32"/>
      <c r="M233" s="134" t="s">
        <v>19</v>
      </c>
      <c r="N233" s="135" t="s">
        <v>40</v>
      </c>
      <c r="P233" s="136">
        <f>O233*H233</f>
        <v>0</v>
      </c>
      <c r="Q233" s="136">
        <v>0</v>
      </c>
      <c r="R233" s="136">
        <f>Q233*H233</f>
        <v>0</v>
      </c>
      <c r="S233" s="136">
        <v>0</v>
      </c>
      <c r="T233" s="137">
        <f>S233*H233</f>
        <v>0</v>
      </c>
      <c r="AR233" s="138" t="s">
        <v>84</v>
      </c>
      <c r="AT233" s="138" t="s">
        <v>151</v>
      </c>
      <c r="AU233" s="138" t="s">
        <v>78</v>
      </c>
      <c r="AY233" s="17" t="s">
        <v>149</v>
      </c>
      <c r="BE233" s="139">
        <f>IF(N233="základní",J233,0)</f>
        <v>0</v>
      </c>
      <c r="BF233" s="139">
        <f>IF(N233="snížená",J233,0)</f>
        <v>0</v>
      </c>
      <c r="BG233" s="139">
        <f>IF(N233="zákl. přenesená",J233,0)</f>
        <v>0</v>
      </c>
      <c r="BH233" s="139">
        <f>IF(N233="sníž. přenesená",J233,0)</f>
        <v>0</v>
      </c>
      <c r="BI233" s="139">
        <f>IF(N233="nulová",J233,0)</f>
        <v>0</v>
      </c>
      <c r="BJ233" s="17" t="s">
        <v>74</v>
      </c>
      <c r="BK233" s="139">
        <f>ROUND(I233*H233,2)</f>
        <v>0</v>
      </c>
      <c r="BL233" s="17" t="s">
        <v>84</v>
      </c>
      <c r="BM233" s="138" t="s">
        <v>2505</v>
      </c>
    </row>
    <row r="234" spans="2:65" s="1" customFormat="1" ht="24.15" customHeight="1">
      <c r="B234" s="32"/>
      <c r="C234" s="127" t="s">
        <v>337</v>
      </c>
      <c r="D234" s="127" t="s">
        <v>151</v>
      </c>
      <c r="E234" s="128" t="s">
        <v>2506</v>
      </c>
      <c r="F234" s="129" t="s">
        <v>2507</v>
      </c>
      <c r="G234" s="130" t="s">
        <v>547</v>
      </c>
      <c r="H234" s="131">
        <v>5</v>
      </c>
      <c r="I234" s="132"/>
      <c r="J234" s="133">
        <f>ROUND(I234*H234,2)</f>
        <v>0</v>
      </c>
      <c r="K234" s="129" t="s">
        <v>2326</v>
      </c>
      <c r="L234" s="32"/>
      <c r="M234" s="134" t="s">
        <v>19</v>
      </c>
      <c r="N234" s="135" t="s">
        <v>40</v>
      </c>
      <c r="P234" s="136">
        <f>O234*H234</f>
        <v>0</v>
      </c>
      <c r="Q234" s="136">
        <v>0</v>
      </c>
      <c r="R234" s="136">
        <f>Q234*H234</f>
        <v>0</v>
      </c>
      <c r="S234" s="136">
        <v>0</v>
      </c>
      <c r="T234" s="137">
        <f>S234*H234</f>
        <v>0</v>
      </c>
      <c r="AR234" s="138" t="s">
        <v>84</v>
      </c>
      <c r="AT234" s="138" t="s">
        <v>151</v>
      </c>
      <c r="AU234" s="138" t="s">
        <v>78</v>
      </c>
      <c r="AY234" s="17" t="s">
        <v>149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74</v>
      </c>
      <c r="BK234" s="139">
        <f>ROUND(I234*H234,2)</f>
        <v>0</v>
      </c>
      <c r="BL234" s="17" t="s">
        <v>84</v>
      </c>
      <c r="BM234" s="138" t="s">
        <v>2508</v>
      </c>
    </row>
    <row r="235" spans="2:65" s="1" customFormat="1" ht="21.75" customHeight="1">
      <c r="B235" s="32"/>
      <c r="C235" s="127" t="s">
        <v>466</v>
      </c>
      <c r="D235" s="127" t="s">
        <v>151</v>
      </c>
      <c r="E235" s="128" t="s">
        <v>2509</v>
      </c>
      <c r="F235" s="129" t="s">
        <v>2510</v>
      </c>
      <c r="G235" s="130" t="s">
        <v>202</v>
      </c>
      <c r="H235" s="131">
        <v>163.80000000000001</v>
      </c>
      <c r="I235" s="132"/>
      <c r="J235" s="133">
        <f>ROUND(I235*H235,2)</f>
        <v>0</v>
      </c>
      <c r="K235" s="129" t="s">
        <v>155</v>
      </c>
      <c r="L235" s="32"/>
      <c r="M235" s="134" t="s">
        <v>19</v>
      </c>
      <c r="N235" s="135" t="s">
        <v>40</v>
      </c>
      <c r="P235" s="136">
        <f>O235*H235</f>
        <v>0</v>
      </c>
      <c r="Q235" s="136">
        <v>0</v>
      </c>
      <c r="R235" s="136">
        <f>Q235*H235</f>
        <v>0</v>
      </c>
      <c r="S235" s="136">
        <v>0</v>
      </c>
      <c r="T235" s="137">
        <f>S235*H235</f>
        <v>0</v>
      </c>
      <c r="AR235" s="138" t="s">
        <v>84</v>
      </c>
      <c r="AT235" s="138" t="s">
        <v>151</v>
      </c>
      <c r="AU235" s="138" t="s">
        <v>78</v>
      </c>
      <c r="AY235" s="17" t="s">
        <v>149</v>
      </c>
      <c r="BE235" s="139">
        <f>IF(N235="základní",J235,0)</f>
        <v>0</v>
      </c>
      <c r="BF235" s="139">
        <f>IF(N235="snížená",J235,0)</f>
        <v>0</v>
      </c>
      <c r="BG235" s="139">
        <f>IF(N235="zákl. přenesená",J235,0)</f>
        <v>0</v>
      </c>
      <c r="BH235" s="139">
        <f>IF(N235="sníž. přenesená",J235,0)</f>
        <v>0</v>
      </c>
      <c r="BI235" s="139">
        <f>IF(N235="nulová",J235,0)</f>
        <v>0</v>
      </c>
      <c r="BJ235" s="17" t="s">
        <v>74</v>
      </c>
      <c r="BK235" s="139">
        <f>ROUND(I235*H235,2)</f>
        <v>0</v>
      </c>
      <c r="BL235" s="17" t="s">
        <v>84</v>
      </c>
      <c r="BM235" s="138" t="s">
        <v>2511</v>
      </c>
    </row>
    <row r="236" spans="2:65" s="1" customFormat="1" ht="10.199999999999999">
      <c r="B236" s="32"/>
      <c r="D236" s="140" t="s">
        <v>157</v>
      </c>
      <c r="F236" s="141" t="s">
        <v>2512</v>
      </c>
      <c r="I236" s="142"/>
      <c r="L236" s="32"/>
      <c r="M236" s="143"/>
      <c r="T236" s="53"/>
      <c r="AT236" s="17" t="s">
        <v>157</v>
      </c>
      <c r="AU236" s="17" t="s">
        <v>78</v>
      </c>
    </row>
    <row r="237" spans="2:65" s="12" customFormat="1" ht="10.199999999999999">
      <c r="B237" s="144"/>
      <c r="D237" s="145" t="s">
        <v>159</v>
      </c>
      <c r="E237" s="146" t="s">
        <v>19</v>
      </c>
      <c r="F237" s="147" t="s">
        <v>2513</v>
      </c>
      <c r="H237" s="146" t="s">
        <v>19</v>
      </c>
      <c r="I237" s="148"/>
      <c r="L237" s="144"/>
      <c r="M237" s="149"/>
      <c r="T237" s="150"/>
      <c r="AT237" s="146" t="s">
        <v>159</v>
      </c>
      <c r="AU237" s="146" t="s">
        <v>78</v>
      </c>
      <c r="AV237" s="12" t="s">
        <v>74</v>
      </c>
      <c r="AW237" s="12" t="s">
        <v>31</v>
      </c>
      <c r="AX237" s="12" t="s">
        <v>69</v>
      </c>
      <c r="AY237" s="146" t="s">
        <v>149</v>
      </c>
    </row>
    <row r="238" spans="2:65" s="13" customFormat="1" ht="20.399999999999999">
      <c r="B238" s="151"/>
      <c r="D238" s="145" t="s">
        <v>159</v>
      </c>
      <c r="E238" s="152" t="s">
        <v>19</v>
      </c>
      <c r="F238" s="153" t="s">
        <v>2514</v>
      </c>
      <c r="H238" s="154">
        <v>81.900000000000006</v>
      </c>
      <c r="I238" s="155"/>
      <c r="L238" s="151"/>
      <c r="M238" s="156"/>
      <c r="T238" s="157"/>
      <c r="AT238" s="152" t="s">
        <v>159</v>
      </c>
      <c r="AU238" s="152" t="s">
        <v>78</v>
      </c>
      <c r="AV238" s="13" t="s">
        <v>78</v>
      </c>
      <c r="AW238" s="13" t="s">
        <v>31</v>
      </c>
      <c r="AX238" s="13" t="s">
        <v>69</v>
      </c>
      <c r="AY238" s="152" t="s">
        <v>149</v>
      </c>
    </row>
    <row r="239" spans="2:65" s="12" customFormat="1" ht="20.399999999999999">
      <c r="B239" s="144"/>
      <c r="D239" s="145" t="s">
        <v>159</v>
      </c>
      <c r="E239" s="146" t="s">
        <v>19</v>
      </c>
      <c r="F239" s="147" t="s">
        <v>2515</v>
      </c>
      <c r="H239" s="146" t="s">
        <v>19</v>
      </c>
      <c r="I239" s="148"/>
      <c r="L239" s="144"/>
      <c r="M239" s="149"/>
      <c r="T239" s="150"/>
      <c r="AT239" s="146" t="s">
        <v>159</v>
      </c>
      <c r="AU239" s="146" t="s">
        <v>78</v>
      </c>
      <c r="AV239" s="12" t="s">
        <v>74</v>
      </c>
      <c r="AW239" s="12" t="s">
        <v>31</v>
      </c>
      <c r="AX239" s="12" t="s">
        <v>69</v>
      </c>
      <c r="AY239" s="146" t="s">
        <v>149</v>
      </c>
    </row>
    <row r="240" spans="2:65" s="13" customFormat="1" ht="20.399999999999999">
      <c r="B240" s="151"/>
      <c r="D240" s="145" t="s">
        <v>159</v>
      </c>
      <c r="E240" s="152" t="s">
        <v>19</v>
      </c>
      <c r="F240" s="153" t="s">
        <v>2514</v>
      </c>
      <c r="H240" s="154">
        <v>81.900000000000006</v>
      </c>
      <c r="I240" s="155"/>
      <c r="L240" s="151"/>
      <c r="M240" s="156"/>
      <c r="T240" s="157"/>
      <c r="AT240" s="152" t="s">
        <v>159</v>
      </c>
      <c r="AU240" s="152" t="s">
        <v>78</v>
      </c>
      <c r="AV240" s="13" t="s">
        <v>78</v>
      </c>
      <c r="AW240" s="13" t="s">
        <v>31</v>
      </c>
      <c r="AX240" s="13" t="s">
        <v>69</v>
      </c>
      <c r="AY240" s="152" t="s">
        <v>149</v>
      </c>
    </row>
    <row r="241" spans="2:65" s="14" customFormat="1" ht="10.199999999999999">
      <c r="B241" s="158"/>
      <c r="D241" s="145" t="s">
        <v>159</v>
      </c>
      <c r="E241" s="159" t="s">
        <v>19</v>
      </c>
      <c r="F241" s="160" t="s">
        <v>162</v>
      </c>
      <c r="H241" s="161">
        <v>163.80000000000001</v>
      </c>
      <c r="I241" s="162"/>
      <c r="L241" s="158"/>
      <c r="M241" s="163"/>
      <c r="T241" s="164"/>
      <c r="AT241" s="159" t="s">
        <v>159</v>
      </c>
      <c r="AU241" s="159" t="s">
        <v>78</v>
      </c>
      <c r="AV241" s="14" t="s">
        <v>84</v>
      </c>
      <c r="AW241" s="14" t="s">
        <v>31</v>
      </c>
      <c r="AX241" s="14" t="s">
        <v>74</v>
      </c>
      <c r="AY241" s="159" t="s">
        <v>149</v>
      </c>
    </row>
    <row r="242" spans="2:65" s="1" customFormat="1" ht="21.75" customHeight="1">
      <c r="B242" s="32"/>
      <c r="C242" s="165" t="s">
        <v>350</v>
      </c>
      <c r="D242" s="165" t="s">
        <v>318</v>
      </c>
      <c r="E242" s="166" t="s">
        <v>2516</v>
      </c>
      <c r="F242" s="167" t="s">
        <v>2517</v>
      </c>
      <c r="G242" s="168" t="s">
        <v>173</v>
      </c>
      <c r="H242" s="169">
        <v>0.28899999999999998</v>
      </c>
      <c r="I242" s="170"/>
      <c r="J242" s="171">
        <f>ROUND(I242*H242,2)</f>
        <v>0</v>
      </c>
      <c r="K242" s="167" t="s">
        <v>155</v>
      </c>
      <c r="L242" s="172"/>
      <c r="M242" s="173" t="s">
        <v>19</v>
      </c>
      <c r="N242" s="174" t="s">
        <v>40</v>
      </c>
      <c r="P242" s="136">
        <f>O242*H242</f>
        <v>0</v>
      </c>
      <c r="Q242" s="136">
        <v>1</v>
      </c>
      <c r="R242" s="136">
        <f>Q242*H242</f>
        <v>0.28899999999999998</v>
      </c>
      <c r="S242" s="136">
        <v>0</v>
      </c>
      <c r="T242" s="137">
        <f>S242*H242</f>
        <v>0</v>
      </c>
      <c r="AR242" s="138" t="s">
        <v>96</v>
      </c>
      <c r="AT242" s="138" t="s">
        <v>318</v>
      </c>
      <c r="AU242" s="138" t="s">
        <v>78</v>
      </c>
      <c r="AY242" s="17" t="s">
        <v>149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74</v>
      </c>
      <c r="BK242" s="139">
        <f>ROUND(I242*H242,2)</f>
        <v>0</v>
      </c>
      <c r="BL242" s="17" t="s">
        <v>84</v>
      </c>
      <c r="BM242" s="138" t="s">
        <v>2518</v>
      </c>
    </row>
    <row r="243" spans="2:65" s="1" customFormat="1" ht="21.75" customHeight="1">
      <c r="B243" s="32"/>
      <c r="C243" s="165" t="s">
        <v>476</v>
      </c>
      <c r="D243" s="165" t="s">
        <v>318</v>
      </c>
      <c r="E243" s="166" t="s">
        <v>2519</v>
      </c>
      <c r="F243" s="167" t="s">
        <v>2520</v>
      </c>
      <c r="G243" s="168" t="s">
        <v>173</v>
      </c>
      <c r="H243" s="169">
        <v>0.51400000000000001</v>
      </c>
      <c r="I243" s="170"/>
      <c r="J243" s="171">
        <f>ROUND(I243*H243,2)</f>
        <v>0</v>
      </c>
      <c r="K243" s="167" t="s">
        <v>155</v>
      </c>
      <c r="L243" s="172"/>
      <c r="M243" s="173" t="s">
        <v>19</v>
      </c>
      <c r="N243" s="174" t="s">
        <v>40</v>
      </c>
      <c r="P243" s="136">
        <f>O243*H243</f>
        <v>0</v>
      </c>
      <c r="Q243" s="136">
        <v>1</v>
      </c>
      <c r="R243" s="136">
        <f>Q243*H243</f>
        <v>0.51400000000000001</v>
      </c>
      <c r="S243" s="136">
        <v>0</v>
      </c>
      <c r="T243" s="137">
        <f>S243*H243</f>
        <v>0</v>
      </c>
      <c r="AR243" s="138" t="s">
        <v>96</v>
      </c>
      <c r="AT243" s="138" t="s">
        <v>318</v>
      </c>
      <c r="AU243" s="138" t="s">
        <v>78</v>
      </c>
      <c r="AY243" s="17" t="s">
        <v>149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7" t="s">
        <v>74</v>
      </c>
      <c r="BK243" s="139">
        <f>ROUND(I243*H243,2)</f>
        <v>0</v>
      </c>
      <c r="BL243" s="17" t="s">
        <v>84</v>
      </c>
      <c r="BM243" s="138" t="s">
        <v>2521</v>
      </c>
    </row>
    <row r="244" spans="2:65" s="13" customFormat="1" ht="10.199999999999999">
      <c r="B244" s="151"/>
      <c r="D244" s="145" t="s">
        <v>159</v>
      </c>
      <c r="E244" s="152" t="s">
        <v>19</v>
      </c>
      <c r="F244" s="153" t="s">
        <v>2522</v>
      </c>
      <c r="H244" s="154">
        <v>0.51400000000000001</v>
      </c>
      <c r="I244" s="155"/>
      <c r="L244" s="151"/>
      <c r="M244" s="156"/>
      <c r="T244" s="157"/>
      <c r="AT244" s="152" t="s">
        <v>159</v>
      </c>
      <c r="AU244" s="152" t="s">
        <v>78</v>
      </c>
      <c r="AV244" s="13" t="s">
        <v>78</v>
      </c>
      <c r="AW244" s="13" t="s">
        <v>31</v>
      </c>
      <c r="AX244" s="13" t="s">
        <v>74</v>
      </c>
      <c r="AY244" s="152" t="s">
        <v>149</v>
      </c>
    </row>
    <row r="245" spans="2:65" s="1" customFormat="1" ht="24.15" customHeight="1">
      <c r="B245" s="32"/>
      <c r="C245" s="127" t="s">
        <v>355</v>
      </c>
      <c r="D245" s="127" t="s">
        <v>151</v>
      </c>
      <c r="E245" s="128" t="s">
        <v>2523</v>
      </c>
      <c r="F245" s="129" t="s">
        <v>2524</v>
      </c>
      <c r="G245" s="130" t="s">
        <v>202</v>
      </c>
      <c r="H245" s="131">
        <v>131.25</v>
      </c>
      <c r="I245" s="132"/>
      <c r="J245" s="133">
        <f>ROUND(I245*H245,2)</f>
        <v>0</v>
      </c>
      <c r="K245" s="129" t="s">
        <v>2326</v>
      </c>
      <c r="L245" s="32"/>
      <c r="M245" s="134" t="s">
        <v>19</v>
      </c>
      <c r="N245" s="135" t="s">
        <v>40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84</v>
      </c>
      <c r="AT245" s="138" t="s">
        <v>151</v>
      </c>
      <c r="AU245" s="138" t="s">
        <v>78</v>
      </c>
      <c r="AY245" s="17" t="s">
        <v>149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74</v>
      </c>
      <c r="BK245" s="139">
        <f>ROUND(I245*H245,2)</f>
        <v>0</v>
      </c>
      <c r="BL245" s="17" t="s">
        <v>84</v>
      </c>
      <c r="BM245" s="138" t="s">
        <v>2525</v>
      </c>
    </row>
    <row r="246" spans="2:65" s="1" customFormat="1" ht="24.15" customHeight="1">
      <c r="B246" s="32"/>
      <c r="C246" s="127" t="s">
        <v>487</v>
      </c>
      <c r="D246" s="127" t="s">
        <v>151</v>
      </c>
      <c r="E246" s="128" t="s">
        <v>2526</v>
      </c>
      <c r="F246" s="129" t="s">
        <v>2527</v>
      </c>
      <c r="G246" s="130" t="s">
        <v>202</v>
      </c>
      <c r="H246" s="131">
        <v>45.465000000000003</v>
      </c>
      <c r="I246" s="132"/>
      <c r="J246" s="133">
        <f>ROUND(I246*H246,2)</f>
        <v>0</v>
      </c>
      <c r="K246" s="129" t="s">
        <v>2326</v>
      </c>
      <c r="L246" s="32"/>
      <c r="M246" s="134" t="s">
        <v>19</v>
      </c>
      <c r="N246" s="135" t="s">
        <v>40</v>
      </c>
      <c r="P246" s="136">
        <f>O246*H246</f>
        <v>0</v>
      </c>
      <c r="Q246" s="136">
        <v>0</v>
      </c>
      <c r="R246" s="136">
        <f>Q246*H246</f>
        <v>0</v>
      </c>
      <c r="S246" s="136">
        <v>0</v>
      </c>
      <c r="T246" s="137">
        <f>S246*H246</f>
        <v>0</v>
      </c>
      <c r="AR246" s="138" t="s">
        <v>84</v>
      </c>
      <c r="AT246" s="138" t="s">
        <v>151</v>
      </c>
      <c r="AU246" s="138" t="s">
        <v>78</v>
      </c>
      <c r="AY246" s="17" t="s">
        <v>149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7" t="s">
        <v>74</v>
      </c>
      <c r="BK246" s="139">
        <f>ROUND(I246*H246,2)</f>
        <v>0</v>
      </c>
      <c r="BL246" s="17" t="s">
        <v>84</v>
      </c>
      <c r="BM246" s="138" t="s">
        <v>2528</v>
      </c>
    </row>
    <row r="247" spans="2:65" s="13" customFormat="1" ht="10.199999999999999">
      <c r="B247" s="151"/>
      <c r="D247" s="145" t="s">
        <v>159</v>
      </c>
      <c r="E247" s="152" t="s">
        <v>19</v>
      </c>
      <c r="F247" s="153" t="s">
        <v>2529</v>
      </c>
      <c r="H247" s="154">
        <v>45.465000000000003</v>
      </c>
      <c r="I247" s="155"/>
      <c r="L247" s="151"/>
      <c r="M247" s="156"/>
      <c r="T247" s="157"/>
      <c r="AT247" s="152" t="s">
        <v>159</v>
      </c>
      <c r="AU247" s="152" t="s">
        <v>78</v>
      </c>
      <c r="AV247" s="13" t="s">
        <v>78</v>
      </c>
      <c r="AW247" s="13" t="s">
        <v>31</v>
      </c>
      <c r="AX247" s="13" t="s">
        <v>69</v>
      </c>
      <c r="AY247" s="152" t="s">
        <v>149</v>
      </c>
    </row>
    <row r="248" spans="2:65" s="14" customFormat="1" ht="10.199999999999999">
      <c r="B248" s="158"/>
      <c r="D248" s="145" t="s">
        <v>159</v>
      </c>
      <c r="E248" s="159" t="s">
        <v>19</v>
      </c>
      <c r="F248" s="160" t="s">
        <v>162</v>
      </c>
      <c r="H248" s="161">
        <v>45.465000000000003</v>
      </c>
      <c r="I248" s="162"/>
      <c r="L248" s="158"/>
      <c r="M248" s="163"/>
      <c r="T248" s="164"/>
      <c r="AT248" s="159" t="s">
        <v>159</v>
      </c>
      <c r="AU248" s="159" t="s">
        <v>78</v>
      </c>
      <c r="AV248" s="14" t="s">
        <v>84</v>
      </c>
      <c r="AW248" s="14" t="s">
        <v>31</v>
      </c>
      <c r="AX248" s="14" t="s">
        <v>74</v>
      </c>
      <c r="AY248" s="159" t="s">
        <v>149</v>
      </c>
    </row>
    <row r="249" spans="2:65" s="1" customFormat="1" ht="24.15" customHeight="1">
      <c r="B249" s="32"/>
      <c r="C249" s="127" t="s">
        <v>361</v>
      </c>
      <c r="D249" s="127" t="s">
        <v>151</v>
      </c>
      <c r="E249" s="128" t="s">
        <v>2530</v>
      </c>
      <c r="F249" s="129" t="s">
        <v>2531</v>
      </c>
      <c r="G249" s="130" t="s">
        <v>196</v>
      </c>
      <c r="H249" s="131">
        <v>232</v>
      </c>
      <c r="I249" s="132"/>
      <c r="J249" s="133">
        <f>ROUND(I249*H249,2)</f>
        <v>0</v>
      </c>
      <c r="K249" s="129" t="s">
        <v>2326</v>
      </c>
      <c r="L249" s="32"/>
      <c r="M249" s="134" t="s">
        <v>19</v>
      </c>
      <c r="N249" s="135" t="s">
        <v>40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84</v>
      </c>
      <c r="AT249" s="138" t="s">
        <v>151</v>
      </c>
      <c r="AU249" s="138" t="s">
        <v>78</v>
      </c>
      <c r="AY249" s="17" t="s">
        <v>149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74</v>
      </c>
      <c r="BK249" s="139">
        <f>ROUND(I249*H249,2)</f>
        <v>0</v>
      </c>
      <c r="BL249" s="17" t="s">
        <v>84</v>
      </c>
      <c r="BM249" s="138" t="s">
        <v>2532</v>
      </c>
    </row>
    <row r="250" spans="2:65" s="13" customFormat="1" ht="10.199999999999999">
      <c r="B250" s="151"/>
      <c r="D250" s="145" t="s">
        <v>159</v>
      </c>
      <c r="E250" s="152" t="s">
        <v>19</v>
      </c>
      <c r="F250" s="153" t="s">
        <v>2533</v>
      </c>
      <c r="H250" s="154">
        <v>232</v>
      </c>
      <c r="I250" s="155"/>
      <c r="L250" s="151"/>
      <c r="M250" s="156"/>
      <c r="T250" s="157"/>
      <c r="AT250" s="152" t="s">
        <v>159</v>
      </c>
      <c r="AU250" s="152" t="s">
        <v>78</v>
      </c>
      <c r="AV250" s="13" t="s">
        <v>78</v>
      </c>
      <c r="AW250" s="13" t="s">
        <v>31</v>
      </c>
      <c r="AX250" s="13" t="s">
        <v>69</v>
      </c>
      <c r="AY250" s="152" t="s">
        <v>149</v>
      </c>
    </row>
    <row r="251" spans="2:65" s="14" customFormat="1" ht="10.199999999999999">
      <c r="B251" s="158"/>
      <c r="D251" s="145" t="s">
        <v>159</v>
      </c>
      <c r="E251" s="159" t="s">
        <v>19</v>
      </c>
      <c r="F251" s="160" t="s">
        <v>162</v>
      </c>
      <c r="H251" s="161">
        <v>232</v>
      </c>
      <c r="I251" s="162"/>
      <c r="L251" s="158"/>
      <c r="M251" s="163"/>
      <c r="T251" s="164"/>
      <c r="AT251" s="159" t="s">
        <v>159</v>
      </c>
      <c r="AU251" s="159" t="s">
        <v>78</v>
      </c>
      <c r="AV251" s="14" t="s">
        <v>84</v>
      </c>
      <c r="AW251" s="14" t="s">
        <v>31</v>
      </c>
      <c r="AX251" s="14" t="s">
        <v>74</v>
      </c>
      <c r="AY251" s="159" t="s">
        <v>149</v>
      </c>
    </row>
    <row r="252" spans="2:65" s="1" customFormat="1" ht="24.15" customHeight="1">
      <c r="B252" s="32"/>
      <c r="C252" s="127" t="s">
        <v>496</v>
      </c>
      <c r="D252" s="127" t="s">
        <v>151</v>
      </c>
      <c r="E252" s="128" t="s">
        <v>2534</v>
      </c>
      <c r="F252" s="129" t="s">
        <v>2535</v>
      </c>
      <c r="G252" s="130" t="s">
        <v>202</v>
      </c>
      <c r="H252" s="131">
        <v>23.4</v>
      </c>
      <c r="I252" s="132"/>
      <c r="J252" s="133">
        <f>ROUND(I252*H252,2)</f>
        <v>0</v>
      </c>
      <c r="K252" s="129" t="s">
        <v>2326</v>
      </c>
      <c r="L252" s="32"/>
      <c r="M252" s="134" t="s">
        <v>19</v>
      </c>
      <c r="N252" s="135" t="s">
        <v>40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84</v>
      </c>
      <c r="AT252" s="138" t="s">
        <v>151</v>
      </c>
      <c r="AU252" s="138" t="s">
        <v>78</v>
      </c>
      <c r="AY252" s="17" t="s">
        <v>149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74</v>
      </c>
      <c r="BK252" s="139">
        <f>ROUND(I252*H252,2)</f>
        <v>0</v>
      </c>
      <c r="BL252" s="17" t="s">
        <v>84</v>
      </c>
      <c r="BM252" s="138" t="s">
        <v>2536</v>
      </c>
    </row>
    <row r="253" spans="2:65" s="13" customFormat="1" ht="10.199999999999999">
      <c r="B253" s="151"/>
      <c r="D253" s="145" t="s">
        <v>159</v>
      </c>
      <c r="E253" s="152" t="s">
        <v>19</v>
      </c>
      <c r="F253" s="153" t="s">
        <v>2537</v>
      </c>
      <c r="H253" s="154">
        <v>23.4</v>
      </c>
      <c r="I253" s="155"/>
      <c r="L253" s="151"/>
      <c r="M253" s="156"/>
      <c r="T253" s="157"/>
      <c r="AT253" s="152" t="s">
        <v>159</v>
      </c>
      <c r="AU253" s="152" t="s">
        <v>78</v>
      </c>
      <c r="AV253" s="13" t="s">
        <v>78</v>
      </c>
      <c r="AW253" s="13" t="s">
        <v>31</v>
      </c>
      <c r="AX253" s="13" t="s">
        <v>69</v>
      </c>
      <c r="AY253" s="152" t="s">
        <v>149</v>
      </c>
    </row>
    <row r="254" spans="2:65" s="14" customFormat="1" ht="10.199999999999999">
      <c r="B254" s="158"/>
      <c r="D254" s="145" t="s">
        <v>159</v>
      </c>
      <c r="E254" s="159" t="s">
        <v>19</v>
      </c>
      <c r="F254" s="160" t="s">
        <v>162</v>
      </c>
      <c r="H254" s="161">
        <v>23.4</v>
      </c>
      <c r="I254" s="162"/>
      <c r="L254" s="158"/>
      <c r="M254" s="163"/>
      <c r="T254" s="164"/>
      <c r="AT254" s="159" t="s">
        <v>159</v>
      </c>
      <c r="AU254" s="159" t="s">
        <v>78</v>
      </c>
      <c r="AV254" s="14" t="s">
        <v>84</v>
      </c>
      <c r="AW254" s="14" t="s">
        <v>31</v>
      </c>
      <c r="AX254" s="14" t="s">
        <v>74</v>
      </c>
      <c r="AY254" s="159" t="s">
        <v>149</v>
      </c>
    </row>
    <row r="255" spans="2:65" s="1" customFormat="1" ht="21.75" customHeight="1">
      <c r="B255" s="32"/>
      <c r="C255" s="127" t="s">
        <v>376</v>
      </c>
      <c r="D255" s="127" t="s">
        <v>151</v>
      </c>
      <c r="E255" s="128" t="s">
        <v>2538</v>
      </c>
      <c r="F255" s="129" t="s">
        <v>2539</v>
      </c>
      <c r="G255" s="130" t="s">
        <v>190</v>
      </c>
      <c r="H255" s="131">
        <v>158.499</v>
      </c>
      <c r="I255" s="132"/>
      <c r="J255" s="133">
        <f>ROUND(I255*H255,2)</f>
        <v>0</v>
      </c>
      <c r="K255" s="129" t="s">
        <v>2326</v>
      </c>
      <c r="L255" s="32"/>
      <c r="M255" s="134" t="s">
        <v>19</v>
      </c>
      <c r="N255" s="135" t="s">
        <v>40</v>
      </c>
      <c r="P255" s="136">
        <f>O255*H255</f>
        <v>0</v>
      </c>
      <c r="Q255" s="136">
        <v>0</v>
      </c>
      <c r="R255" s="136">
        <f>Q255*H255</f>
        <v>0</v>
      </c>
      <c r="S255" s="136">
        <v>0</v>
      </c>
      <c r="T255" s="137">
        <f>S255*H255</f>
        <v>0</v>
      </c>
      <c r="AR255" s="138" t="s">
        <v>84</v>
      </c>
      <c r="AT255" s="138" t="s">
        <v>151</v>
      </c>
      <c r="AU255" s="138" t="s">
        <v>78</v>
      </c>
      <c r="AY255" s="17" t="s">
        <v>149</v>
      </c>
      <c r="BE255" s="139">
        <f>IF(N255="základní",J255,0)</f>
        <v>0</v>
      </c>
      <c r="BF255" s="139">
        <f>IF(N255="snížená",J255,0)</f>
        <v>0</v>
      </c>
      <c r="BG255" s="139">
        <f>IF(N255="zákl. přenesená",J255,0)</f>
        <v>0</v>
      </c>
      <c r="BH255" s="139">
        <f>IF(N255="sníž. přenesená",J255,0)</f>
        <v>0</v>
      </c>
      <c r="BI255" s="139">
        <f>IF(N255="nulová",J255,0)</f>
        <v>0</v>
      </c>
      <c r="BJ255" s="17" t="s">
        <v>74</v>
      </c>
      <c r="BK255" s="139">
        <f>ROUND(I255*H255,2)</f>
        <v>0</v>
      </c>
      <c r="BL255" s="17" t="s">
        <v>84</v>
      </c>
      <c r="BM255" s="138" t="s">
        <v>2540</v>
      </c>
    </row>
    <row r="256" spans="2:65" s="1" customFormat="1" ht="24.15" customHeight="1">
      <c r="B256" s="32"/>
      <c r="C256" s="127" t="s">
        <v>504</v>
      </c>
      <c r="D256" s="127" t="s">
        <v>151</v>
      </c>
      <c r="E256" s="128" t="s">
        <v>2541</v>
      </c>
      <c r="F256" s="129" t="s">
        <v>2542</v>
      </c>
      <c r="G256" s="130" t="s">
        <v>547</v>
      </c>
      <c r="H256" s="131">
        <v>417.9</v>
      </c>
      <c r="I256" s="132"/>
      <c r="J256" s="133">
        <f>ROUND(I256*H256,2)</f>
        <v>0</v>
      </c>
      <c r="K256" s="129" t="s">
        <v>2326</v>
      </c>
      <c r="L256" s="32"/>
      <c r="M256" s="134" t="s">
        <v>19</v>
      </c>
      <c r="N256" s="135" t="s">
        <v>40</v>
      </c>
      <c r="P256" s="136">
        <f>O256*H256</f>
        <v>0</v>
      </c>
      <c r="Q256" s="136">
        <v>0</v>
      </c>
      <c r="R256" s="136">
        <f>Q256*H256</f>
        <v>0</v>
      </c>
      <c r="S256" s="136">
        <v>0</v>
      </c>
      <c r="T256" s="137">
        <f>S256*H256</f>
        <v>0</v>
      </c>
      <c r="AR256" s="138" t="s">
        <v>84</v>
      </c>
      <c r="AT256" s="138" t="s">
        <v>151</v>
      </c>
      <c r="AU256" s="138" t="s">
        <v>78</v>
      </c>
      <c r="AY256" s="17" t="s">
        <v>149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7" t="s">
        <v>74</v>
      </c>
      <c r="BK256" s="139">
        <f>ROUND(I256*H256,2)</f>
        <v>0</v>
      </c>
      <c r="BL256" s="17" t="s">
        <v>84</v>
      </c>
      <c r="BM256" s="138" t="s">
        <v>2543</v>
      </c>
    </row>
    <row r="257" spans="2:65" s="1" customFormat="1" ht="24.15" customHeight="1">
      <c r="B257" s="32"/>
      <c r="C257" s="127" t="s">
        <v>380</v>
      </c>
      <c r="D257" s="127" t="s">
        <v>151</v>
      </c>
      <c r="E257" s="128" t="s">
        <v>2544</v>
      </c>
      <c r="F257" s="129" t="s">
        <v>2545</v>
      </c>
      <c r="G257" s="130" t="s">
        <v>202</v>
      </c>
      <c r="H257" s="131">
        <v>15.2</v>
      </c>
      <c r="I257" s="132"/>
      <c r="J257" s="133">
        <f>ROUND(I257*H257,2)</f>
        <v>0</v>
      </c>
      <c r="K257" s="129" t="s">
        <v>2326</v>
      </c>
      <c r="L257" s="32"/>
      <c r="M257" s="134" t="s">
        <v>19</v>
      </c>
      <c r="N257" s="135" t="s">
        <v>40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84</v>
      </c>
      <c r="AT257" s="138" t="s">
        <v>151</v>
      </c>
      <c r="AU257" s="138" t="s">
        <v>78</v>
      </c>
      <c r="AY257" s="17" t="s">
        <v>149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74</v>
      </c>
      <c r="BK257" s="139">
        <f>ROUND(I257*H257,2)</f>
        <v>0</v>
      </c>
      <c r="BL257" s="17" t="s">
        <v>84</v>
      </c>
      <c r="BM257" s="138" t="s">
        <v>2546</v>
      </c>
    </row>
    <row r="258" spans="2:65" s="13" customFormat="1" ht="10.199999999999999">
      <c r="B258" s="151"/>
      <c r="D258" s="145" t="s">
        <v>159</v>
      </c>
      <c r="E258" s="152" t="s">
        <v>19</v>
      </c>
      <c r="F258" s="153" t="s">
        <v>2547</v>
      </c>
      <c r="H258" s="154">
        <v>15.2</v>
      </c>
      <c r="I258" s="155"/>
      <c r="L258" s="151"/>
      <c r="M258" s="156"/>
      <c r="T258" s="157"/>
      <c r="AT258" s="152" t="s">
        <v>159</v>
      </c>
      <c r="AU258" s="152" t="s">
        <v>78</v>
      </c>
      <c r="AV258" s="13" t="s">
        <v>78</v>
      </c>
      <c r="AW258" s="13" t="s">
        <v>31</v>
      </c>
      <c r="AX258" s="13" t="s">
        <v>69</v>
      </c>
      <c r="AY258" s="152" t="s">
        <v>149</v>
      </c>
    </row>
    <row r="259" spans="2:65" s="14" customFormat="1" ht="10.199999999999999">
      <c r="B259" s="158"/>
      <c r="D259" s="145" t="s">
        <v>159</v>
      </c>
      <c r="E259" s="159" t="s">
        <v>19</v>
      </c>
      <c r="F259" s="160" t="s">
        <v>162</v>
      </c>
      <c r="H259" s="161">
        <v>15.2</v>
      </c>
      <c r="I259" s="162"/>
      <c r="L259" s="158"/>
      <c r="M259" s="163"/>
      <c r="T259" s="164"/>
      <c r="AT259" s="159" t="s">
        <v>159</v>
      </c>
      <c r="AU259" s="159" t="s">
        <v>78</v>
      </c>
      <c r="AV259" s="14" t="s">
        <v>84</v>
      </c>
      <c r="AW259" s="14" t="s">
        <v>31</v>
      </c>
      <c r="AX259" s="14" t="s">
        <v>74</v>
      </c>
      <c r="AY259" s="159" t="s">
        <v>149</v>
      </c>
    </row>
    <row r="260" spans="2:65" s="1" customFormat="1" ht="33" customHeight="1">
      <c r="B260" s="32"/>
      <c r="C260" s="127" t="s">
        <v>305</v>
      </c>
      <c r="D260" s="127" t="s">
        <v>151</v>
      </c>
      <c r="E260" s="128" t="s">
        <v>2548</v>
      </c>
      <c r="F260" s="129" t="s">
        <v>2549</v>
      </c>
      <c r="G260" s="130" t="s">
        <v>1902</v>
      </c>
      <c r="H260" s="131">
        <v>1517</v>
      </c>
      <c r="I260" s="132"/>
      <c r="J260" s="133">
        <f>ROUND(I260*H260,2)</f>
        <v>0</v>
      </c>
      <c r="K260" s="129" t="s">
        <v>2326</v>
      </c>
      <c r="L260" s="32"/>
      <c r="M260" s="134" t="s">
        <v>19</v>
      </c>
      <c r="N260" s="135" t="s">
        <v>40</v>
      </c>
      <c r="P260" s="136">
        <f>O260*H260</f>
        <v>0</v>
      </c>
      <c r="Q260" s="136">
        <v>0</v>
      </c>
      <c r="R260" s="136">
        <f>Q260*H260</f>
        <v>0</v>
      </c>
      <c r="S260" s="136">
        <v>0</v>
      </c>
      <c r="T260" s="137">
        <f>S260*H260</f>
        <v>0</v>
      </c>
      <c r="AR260" s="138" t="s">
        <v>84</v>
      </c>
      <c r="AT260" s="138" t="s">
        <v>151</v>
      </c>
      <c r="AU260" s="138" t="s">
        <v>78</v>
      </c>
      <c r="AY260" s="17" t="s">
        <v>149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74</v>
      </c>
      <c r="BK260" s="139">
        <f>ROUND(I260*H260,2)</f>
        <v>0</v>
      </c>
      <c r="BL260" s="17" t="s">
        <v>84</v>
      </c>
      <c r="BM260" s="138" t="s">
        <v>2550</v>
      </c>
    </row>
    <row r="261" spans="2:65" s="1" customFormat="1" ht="55.5" customHeight="1">
      <c r="B261" s="32"/>
      <c r="C261" s="127" t="s">
        <v>517</v>
      </c>
      <c r="D261" s="127" t="s">
        <v>151</v>
      </c>
      <c r="E261" s="128" t="s">
        <v>2551</v>
      </c>
      <c r="F261" s="129" t="s">
        <v>2552</v>
      </c>
      <c r="G261" s="130" t="s">
        <v>631</v>
      </c>
      <c r="H261" s="175"/>
      <c r="I261" s="132"/>
      <c r="J261" s="133">
        <f>ROUND(I261*H261,2)</f>
        <v>0</v>
      </c>
      <c r="K261" s="129" t="s">
        <v>155</v>
      </c>
      <c r="L261" s="32"/>
      <c r="M261" s="134" t="s">
        <v>19</v>
      </c>
      <c r="N261" s="135" t="s">
        <v>40</v>
      </c>
      <c r="P261" s="136">
        <f>O261*H261</f>
        <v>0</v>
      </c>
      <c r="Q261" s="136">
        <v>0</v>
      </c>
      <c r="R261" s="136">
        <f>Q261*H261</f>
        <v>0</v>
      </c>
      <c r="S261" s="136">
        <v>0</v>
      </c>
      <c r="T261" s="137">
        <f>S261*H261</f>
        <v>0</v>
      </c>
      <c r="AR261" s="138" t="s">
        <v>222</v>
      </c>
      <c r="AT261" s="138" t="s">
        <v>151</v>
      </c>
      <c r="AU261" s="138" t="s">
        <v>78</v>
      </c>
      <c r="AY261" s="17" t="s">
        <v>149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74</v>
      </c>
      <c r="BK261" s="139">
        <f>ROUND(I261*H261,2)</f>
        <v>0</v>
      </c>
      <c r="BL261" s="17" t="s">
        <v>222</v>
      </c>
      <c r="BM261" s="138" t="s">
        <v>2553</v>
      </c>
    </row>
    <row r="262" spans="2:65" s="1" customFormat="1" ht="10.199999999999999">
      <c r="B262" s="32"/>
      <c r="D262" s="140" t="s">
        <v>157</v>
      </c>
      <c r="F262" s="141" t="s">
        <v>2554</v>
      </c>
      <c r="I262" s="142"/>
      <c r="L262" s="32"/>
      <c r="M262" s="143"/>
      <c r="T262" s="53"/>
      <c r="AT262" s="17" t="s">
        <v>157</v>
      </c>
      <c r="AU262" s="17" t="s">
        <v>78</v>
      </c>
    </row>
    <row r="263" spans="2:65" s="11" customFormat="1" ht="22.8" customHeight="1">
      <c r="B263" s="115"/>
      <c r="D263" s="116" t="s">
        <v>68</v>
      </c>
      <c r="E263" s="125" t="s">
        <v>2555</v>
      </c>
      <c r="F263" s="125" t="s">
        <v>2556</v>
      </c>
      <c r="I263" s="118"/>
      <c r="J263" s="126">
        <f>BK263</f>
        <v>0</v>
      </c>
      <c r="L263" s="115"/>
      <c r="M263" s="120"/>
      <c r="P263" s="121">
        <f>SUM(P264:P269)</f>
        <v>0</v>
      </c>
      <c r="R263" s="121">
        <f>SUM(R264:R269)</f>
        <v>2.2890400000000002E-2</v>
      </c>
      <c r="T263" s="122">
        <f>SUM(T264:T269)</f>
        <v>0</v>
      </c>
      <c r="AR263" s="116" t="s">
        <v>78</v>
      </c>
      <c r="AT263" s="123" t="s">
        <v>68</v>
      </c>
      <c r="AU263" s="123" t="s">
        <v>74</v>
      </c>
      <c r="AY263" s="116" t="s">
        <v>149</v>
      </c>
      <c r="BK263" s="124">
        <f>SUM(BK264:BK269)</f>
        <v>0</v>
      </c>
    </row>
    <row r="264" spans="2:65" s="1" customFormat="1" ht="24.15" customHeight="1">
      <c r="B264" s="32"/>
      <c r="C264" s="127" t="s">
        <v>385</v>
      </c>
      <c r="D264" s="127" t="s">
        <v>151</v>
      </c>
      <c r="E264" s="128" t="s">
        <v>2557</v>
      </c>
      <c r="F264" s="129" t="s">
        <v>2558</v>
      </c>
      <c r="G264" s="130" t="s">
        <v>190</v>
      </c>
      <c r="H264" s="131">
        <v>73.84</v>
      </c>
      <c r="I264" s="132"/>
      <c r="J264" s="133">
        <f>ROUND(I264*H264,2)</f>
        <v>0</v>
      </c>
      <c r="K264" s="129" t="s">
        <v>155</v>
      </c>
      <c r="L264" s="32"/>
      <c r="M264" s="134" t="s">
        <v>19</v>
      </c>
      <c r="N264" s="135" t="s">
        <v>40</v>
      </c>
      <c r="P264" s="136">
        <f>O264*H264</f>
        <v>0</v>
      </c>
      <c r="Q264" s="136">
        <v>1.2999999999999999E-4</v>
      </c>
      <c r="R264" s="136">
        <f>Q264*H264</f>
        <v>9.5992000000000004E-3</v>
      </c>
      <c r="S264" s="136">
        <v>0</v>
      </c>
      <c r="T264" s="137">
        <f>S264*H264</f>
        <v>0</v>
      </c>
      <c r="AR264" s="138" t="s">
        <v>222</v>
      </c>
      <c r="AT264" s="138" t="s">
        <v>151</v>
      </c>
      <c r="AU264" s="138" t="s">
        <v>78</v>
      </c>
      <c r="AY264" s="17" t="s">
        <v>149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74</v>
      </c>
      <c r="BK264" s="139">
        <f>ROUND(I264*H264,2)</f>
        <v>0</v>
      </c>
      <c r="BL264" s="17" t="s">
        <v>222</v>
      </c>
      <c r="BM264" s="138" t="s">
        <v>2559</v>
      </c>
    </row>
    <row r="265" spans="2:65" s="1" customFormat="1" ht="10.199999999999999">
      <c r="B265" s="32"/>
      <c r="D265" s="140" t="s">
        <v>157</v>
      </c>
      <c r="F265" s="141" t="s">
        <v>2560</v>
      </c>
      <c r="I265" s="142"/>
      <c r="L265" s="32"/>
      <c r="M265" s="143"/>
      <c r="T265" s="53"/>
      <c r="AT265" s="17" t="s">
        <v>157</v>
      </c>
      <c r="AU265" s="17" t="s">
        <v>78</v>
      </c>
    </row>
    <row r="266" spans="2:65" s="13" customFormat="1" ht="10.199999999999999">
      <c r="B266" s="151"/>
      <c r="D266" s="145" t="s">
        <v>159</v>
      </c>
      <c r="E266" s="152" t="s">
        <v>19</v>
      </c>
      <c r="F266" s="153" t="s">
        <v>2561</v>
      </c>
      <c r="H266" s="154">
        <v>73.84</v>
      </c>
      <c r="I266" s="155"/>
      <c r="L266" s="151"/>
      <c r="M266" s="156"/>
      <c r="T266" s="157"/>
      <c r="AT266" s="152" t="s">
        <v>159</v>
      </c>
      <c r="AU266" s="152" t="s">
        <v>78</v>
      </c>
      <c r="AV266" s="13" t="s">
        <v>78</v>
      </c>
      <c r="AW266" s="13" t="s">
        <v>31</v>
      </c>
      <c r="AX266" s="13" t="s">
        <v>74</v>
      </c>
      <c r="AY266" s="152" t="s">
        <v>149</v>
      </c>
    </row>
    <row r="267" spans="2:65" s="1" customFormat="1" ht="24.15" customHeight="1">
      <c r="B267" s="32"/>
      <c r="C267" s="127" t="s">
        <v>529</v>
      </c>
      <c r="D267" s="127" t="s">
        <v>151</v>
      </c>
      <c r="E267" s="128" t="s">
        <v>2562</v>
      </c>
      <c r="F267" s="129" t="s">
        <v>2563</v>
      </c>
      <c r="G267" s="130" t="s">
        <v>190</v>
      </c>
      <c r="H267" s="131">
        <v>147.68</v>
      </c>
      <c r="I267" s="132"/>
      <c r="J267" s="133">
        <f>ROUND(I267*H267,2)</f>
        <v>0</v>
      </c>
      <c r="K267" s="129" t="s">
        <v>155</v>
      </c>
      <c r="L267" s="32"/>
      <c r="M267" s="134" t="s">
        <v>19</v>
      </c>
      <c r="N267" s="135" t="s">
        <v>40</v>
      </c>
      <c r="P267" s="136">
        <f>O267*H267</f>
        <v>0</v>
      </c>
      <c r="Q267" s="136">
        <v>9.0000000000000006E-5</v>
      </c>
      <c r="R267" s="136">
        <f>Q267*H267</f>
        <v>1.3291200000000001E-2</v>
      </c>
      <c r="S267" s="136">
        <v>0</v>
      </c>
      <c r="T267" s="137">
        <f>S267*H267</f>
        <v>0</v>
      </c>
      <c r="AR267" s="138" t="s">
        <v>222</v>
      </c>
      <c r="AT267" s="138" t="s">
        <v>151</v>
      </c>
      <c r="AU267" s="138" t="s">
        <v>78</v>
      </c>
      <c r="AY267" s="17" t="s">
        <v>149</v>
      </c>
      <c r="BE267" s="139">
        <f>IF(N267="základní",J267,0)</f>
        <v>0</v>
      </c>
      <c r="BF267" s="139">
        <f>IF(N267="snížená",J267,0)</f>
        <v>0</v>
      </c>
      <c r="BG267" s="139">
        <f>IF(N267="zákl. přenesená",J267,0)</f>
        <v>0</v>
      </c>
      <c r="BH267" s="139">
        <f>IF(N267="sníž. přenesená",J267,0)</f>
        <v>0</v>
      </c>
      <c r="BI267" s="139">
        <f>IF(N267="nulová",J267,0)</f>
        <v>0</v>
      </c>
      <c r="BJ267" s="17" t="s">
        <v>74</v>
      </c>
      <c r="BK267" s="139">
        <f>ROUND(I267*H267,2)</f>
        <v>0</v>
      </c>
      <c r="BL267" s="17" t="s">
        <v>222</v>
      </c>
      <c r="BM267" s="138" t="s">
        <v>2564</v>
      </c>
    </row>
    <row r="268" spans="2:65" s="1" customFormat="1" ht="10.199999999999999">
      <c r="B268" s="32"/>
      <c r="D268" s="140" t="s">
        <v>157</v>
      </c>
      <c r="F268" s="141" t="s">
        <v>2565</v>
      </c>
      <c r="I268" s="142"/>
      <c r="L268" s="32"/>
      <c r="M268" s="143"/>
      <c r="T268" s="53"/>
      <c r="AT268" s="17" t="s">
        <v>157</v>
      </c>
      <c r="AU268" s="17" t="s">
        <v>78</v>
      </c>
    </row>
    <row r="269" spans="2:65" s="13" customFormat="1" ht="10.199999999999999">
      <c r="B269" s="151"/>
      <c r="D269" s="145" t="s">
        <v>159</v>
      </c>
      <c r="F269" s="153" t="s">
        <v>2566</v>
      </c>
      <c r="H269" s="154">
        <v>147.68</v>
      </c>
      <c r="I269" s="155"/>
      <c r="L269" s="151"/>
      <c r="M269" s="156"/>
      <c r="T269" s="157"/>
      <c r="AT269" s="152" t="s">
        <v>159</v>
      </c>
      <c r="AU269" s="152" t="s">
        <v>78</v>
      </c>
      <c r="AV269" s="13" t="s">
        <v>78</v>
      </c>
      <c r="AW269" s="13" t="s">
        <v>4</v>
      </c>
      <c r="AX269" s="13" t="s">
        <v>74</v>
      </c>
      <c r="AY269" s="152" t="s">
        <v>149</v>
      </c>
    </row>
    <row r="270" spans="2:65" s="11" customFormat="1" ht="25.95" customHeight="1">
      <c r="B270" s="115"/>
      <c r="D270" s="116" t="s">
        <v>68</v>
      </c>
      <c r="E270" s="117" t="s">
        <v>1435</v>
      </c>
      <c r="F270" s="117" t="s">
        <v>1436</v>
      </c>
      <c r="I270" s="118"/>
      <c r="J270" s="119">
        <f>BK270</f>
        <v>0</v>
      </c>
      <c r="L270" s="115"/>
      <c r="M270" s="120"/>
      <c r="P270" s="121">
        <f>SUM(P271:P273)</f>
        <v>0</v>
      </c>
      <c r="R270" s="121">
        <f>SUM(R271:R273)</f>
        <v>0</v>
      </c>
      <c r="T270" s="122">
        <f>SUM(T271:T273)</f>
        <v>0</v>
      </c>
      <c r="AR270" s="116" t="s">
        <v>84</v>
      </c>
      <c r="AT270" s="123" t="s">
        <v>68</v>
      </c>
      <c r="AU270" s="123" t="s">
        <v>69</v>
      </c>
      <c r="AY270" s="116" t="s">
        <v>149</v>
      </c>
      <c r="BK270" s="124">
        <f>SUM(BK271:BK273)</f>
        <v>0</v>
      </c>
    </row>
    <row r="271" spans="2:65" s="1" customFormat="1" ht="24.15" customHeight="1">
      <c r="B271" s="32"/>
      <c r="C271" s="127" t="s">
        <v>544</v>
      </c>
      <c r="D271" s="127" t="s">
        <v>151</v>
      </c>
      <c r="E271" s="128" t="s">
        <v>2567</v>
      </c>
      <c r="F271" s="129" t="s">
        <v>2568</v>
      </c>
      <c r="G271" s="130" t="s">
        <v>1440</v>
      </c>
      <c r="H271" s="131">
        <v>50</v>
      </c>
      <c r="I271" s="132"/>
      <c r="J271" s="133">
        <f>ROUND(I271*H271,2)</f>
        <v>0</v>
      </c>
      <c r="K271" s="129" t="s">
        <v>155</v>
      </c>
      <c r="L271" s="32"/>
      <c r="M271" s="134" t="s">
        <v>19</v>
      </c>
      <c r="N271" s="135" t="s">
        <v>40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1447</v>
      </c>
      <c r="AT271" s="138" t="s">
        <v>151</v>
      </c>
      <c r="AU271" s="138" t="s">
        <v>74</v>
      </c>
      <c r="AY271" s="17" t="s">
        <v>149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74</v>
      </c>
      <c r="BK271" s="139">
        <f>ROUND(I271*H271,2)</f>
        <v>0</v>
      </c>
      <c r="BL271" s="17" t="s">
        <v>1447</v>
      </c>
      <c r="BM271" s="138" t="s">
        <v>2569</v>
      </c>
    </row>
    <row r="272" spans="2:65" s="1" customFormat="1" ht="10.199999999999999">
      <c r="B272" s="32"/>
      <c r="D272" s="140" t="s">
        <v>157</v>
      </c>
      <c r="F272" s="141" t="s">
        <v>2570</v>
      </c>
      <c r="I272" s="142"/>
      <c r="L272" s="32"/>
      <c r="M272" s="143"/>
      <c r="T272" s="53"/>
      <c r="AT272" s="17" t="s">
        <v>157</v>
      </c>
      <c r="AU272" s="17" t="s">
        <v>74</v>
      </c>
    </row>
    <row r="273" spans="2:51" s="13" customFormat="1" ht="10.199999999999999">
      <c r="B273" s="151"/>
      <c r="D273" s="145" t="s">
        <v>159</v>
      </c>
      <c r="E273" s="152" t="s">
        <v>19</v>
      </c>
      <c r="F273" s="153" t="s">
        <v>2571</v>
      </c>
      <c r="H273" s="154">
        <v>50</v>
      </c>
      <c r="I273" s="155"/>
      <c r="L273" s="151"/>
      <c r="M273" s="181"/>
      <c r="N273" s="182"/>
      <c r="O273" s="182"/>
      <c r="P273" s="182"/>
      <c r="Q273" s="182"/>
      <c r="R273" s="182"/>
      <c r="S273" s="182"/>
      <c r="T273" s="183"/>
      <c r="AT273" s="152" t="s">
        <v>159</v>
      </c>
      <c r="AU273" s="152" t="s">
        <v>74</v>
      </c>
      <c r="AV273" s="13" t="s">
        <v>78</v>
      </c>
      <c r="AW273" s="13" t="s">
        <v>31</v>
      </c>
      <c r="AX273" s="13" t="s">
        <v>74</v>
      </c>
      <c r="AY273" s="152" t="s">
        <v>149</v>
      </c>
    </row>
    <row r="274" spans="2:51" s="1" customFormat="1" ht="6.9" customHeight="1">
      <c r="B274" s="41"/>
      <c r="C274" s="42"/>
      <c r="D274" s="42"/>
      <c r="E274" s="42"/>
      <c r="F274" s="42"/>
      <c r="G274" s="42"/>
      <c r="H274" s="42"/>
      <c r="I274" s="42"/>
      <c r="J274" s="42"/>
      <c r="K274" s="42"/>
      <c r="L274" s="32"/>
    </row>
  </sheetData>
  <sheetProtection algorithmName="SHA-512" hashValue="1dwlDvclyXHsXRDTUCvunCKcPnGjnJETxVdpt26P0XNEF5XmQLFBz75dhlrKrQM1caafjv8+cZwf9CmOEH0f/A==" saltValue="OmDiCPdGiAV0EPEKHpfioyy6B79lMsD3dkALCSt2BhvfTmTizTEW/f4D7InyctwWDPFGe4m7Hgmpq4o47eXdsw==" spinCount="100000" sheet="1" objects="1" scenarios="1" formatColumns="0" formatRows="0" autoFilter="0"/>
  <autoFilter ref="C92:K273" xr:uid="{00000000-0009-0000-0000-000005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 xr:uid="{00000000-0004-0000-0500-000000000000}"/>
    <hyperlink ref="F104" r:id="rId2" xr:uid="{00000000-0004-0000-0500-000001000000}"/>
    <hyperlink ref="F109" r:id="rId3" xr:uid="{00000000-0004-0000-0500-000002000000}"/>
    <hyperlink ref="F111" r:id="rId4" xr:uid="{00000000-0004-0000-0500-000003000000}"/>
    <hyperlink ref="F119" r:id="rId5" xr:uid="{00000000-0004-0000-0500-000004000000}"/>
    <hyperlink ref="F125" r:id="rId6" xr:uid="{00000000-0004-0000-0500-000005000000}"/>
    <hyperlink ref="F127" r:id="rId7" xr:uid="{00000000-0004-0000-0500-000006000000}"/>
    <hyperlink ref="F129" r:id="rId8" xr:uid="{00000000-0004-0000-0500-000007000000}"/>
    <hyperlink ref="F131" r:id="rId9" xr:uid="{00000000-0004-0000-0500-000008000000}"/>
    <hyperlink ref="F135" r:id="rId10" xr:uid="{00000000-0004-0000-0500-000009000000}"/>
    <hyperlink ref="F139" r:id="rId11" xr:uid="{00000000-0004-0000-0500-00000A000000}"/>
    <hyperlink ref="F144" r:id="rId12" xr:uid="{00000000-0004-0000-0500-00000B000000}"/>
    <hyperlink ref="F152" r:id="rId13" xr:uid="{00000000-0004-0000-0500-00000C000000}"/>
    <hyperlink ref="F154" r:id="rId14" xr:uid="{00000000-0004-0000-0500-00000D000000}"/>
    <hyperlink ref="F156" r:id="rId15" xr:uid="{00000000-0004-0000-0500-00000E000000}"/>
    <hyperlink ref="F159" r:id="rId16" xr:uid="{00000000-0004-0000-0500-00000F000000}"/>
    <hyperlink ref="F162" r:id="rId17" xr:uid="{00000000-0004-0000-0500-000010000000}"/>
    <hyperlink ref="F166" r:id="rId18" xr:uid="{00000000-0004-0000-0500-000011000000}"/>
    <hyperlink ref="F171" r:id="rId19" xr:uid="{00000000-0004-0000-0500-000012000000}"/>
    <hyperlink ref="F176" r:id="rId20" xr:uid="{00000000-0004-0000-0500-000013000000}"/>
    <hyperlink ref="F180" r:id="rId21" xr:uid="{00000000-0004-0000-0500-000014000000}"/>
    <hyperlink ref="F183" r:id="rId22" xr:uid="{00000000-0004-0000-0500-000015000000}"/>
    <hyperlink ref="F187" r:id="rId23" xr:uid="{00000000-0004-0000-0500-000016000000}"/>
    <hyperlink ref="F189" r:id="rId24" xr:uid="{00000000-0004-0000-0500-000017000000}"/>
    <hyperlink ref="F191" r:id="rId25" xr:uid="{00000000-0004-0000-0500-000018000000}"/>
    <hyperlink ref="F195" r:id="rId26" xr:uid="{00000000-0004-0000-0500-000019000000}"/>
    <hyperlink ref="F198" r:id="rId27" xr:uid="{00000000-0004-0000-0500-00001A000000}"/>
    <hyperlink ref="F203" r:id="rId28" xr:uid="{00000000-0004-0000-0500-00001B000000}"/>
    <hyperlink ref="F206" r:id="rId29" xr:uid="{00000000-0004-0000-0500-00001C000000}"/>
    <hyperlink ref="F208" r:id="rId30" xr:uid="{00000000-0004-0000-0500-00001D000000}"/>
    <hyperlink ref="F236" r:id="rId31" xr:uid="{00000000-0004-0000-0500-00001E000000}"/>
    <hyperlink ref="F262" r:id="rId32" xr:uid="{00000000-0004-0000-0500-00001F000000}"/>
    <hyperlink ref="F265" r:id="rId33" xr:uid="{00000000-0004-0000-0500-000020000000}"/>
    <hyperlink ref="F268" r:id="rId34" xr:uid="{00000000-0004-0000-0500-000021000000}"/>
    <hyperlink ref="F272" r:id="rId35" xr:uid="{00000000-0004-0000-0500-00002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92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2572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ROUND(J87,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ROUND((SUM(BE87:BE142)),  2)</f>
        <v>0</v>
      </c>
      <c r="I33" s="89">
        <v>0.21</v>
      </c>
      <c r="J33" s="88">
        <f>ROUND(((SUM(BE87:BE142))*I33),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ROUND((SUM(BF87:BF142)),  2)</f>
        <v>0</v>
      </c>
      <c r="I34" s="89">
        <v>0.12</v>
      </c>
      <c r="J34" s="88">
        <f>ROUND(((SUM(BF87:BF142))*I34),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ROUND((SUM(BG87:BG142)),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ROUND((SUM(BH87:BH142)),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ROUND((SUM(BI87:BI142)),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6 - oplocení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J87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2573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95" customHeight="1">
      <c r="B61" s="103"/>
      <c r="D61" s="104" t="s">
        <v>2574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95" customHeight="1">
      <c r="B62" s="103"/>
      <c r="D62" s="104" t="s">
        <v>2575</v>
      </c>
      <c r="E62" s="105"/>
      <c r="F62" s="105"/>
      <c r="G62" s="105"/>
      <c r="H62" s="105"/>
      <c r="I62" s="105"/>
      <c r="J62" s="106">
        <f>J95</f>
        <v>0</v>
      </c>
      <c r="L62" s="103"/>
    </row>
    <row r="63" spans="2:47" s="9" customFormat="1" ht="19.95" customHeight="1">
      <c r="B63" s="103"/>
      <c r="D63" s="104" t="s">
        <v>2576</v>
      </c>
      <c r="E63" s="105"/>
      <c r="F63" s="105"/>
      <c r="G63" s="105"/>
      <c r="H63" s="105"/>
      <c r="I63" s="105"/>
      <c r="J63" s="106">
        <f>J108</f>
        <v>0</v>
      </c>
      <c r="L63" s="103"/>
    </row>
    <row r="64" spans="2:47" s="9" customFormat="1" ht="19.95" customHeight="1">
      <c r="B64" s="103"/>
      <c r="D64" s="104" t="s">
        <v>2577</v>
      </c>
      <c r="E64" s="105"/>
      <c r="F64" s="105"/>
      <c r="G64" s="105"/>
      <c r="H64" s="105"/>
      <c r="I64" s="105"/>
      <c r="J64" s="106">
        <f>J115</f>
        <v>0</v>
      </c>
      <c r="L64" s="103"/>
    </row>
    <row r="65" spans="2:12" s="9" customFormat="1" ht="19.95" customHeight="1">
      <c r="B65" s="103"/>
      <c r="D65" s="104" t="s">
        <v>2578</v>
      </c>
      <c r="E65" s="105"/>
      <c r="F65" s="105"/>
      <c r="G65" s="105"/>
      <c r="H65" s="105"/>
      <c r="I65" s="105"/>
      <c r="J65" s="106">
        <f>J118</f>
        <v>0</v>
      </c>
      <c r="L65" s="103"/>
    </row>
    <row r="66" spans="2:12" s="9" customFormat="1" ht="19.95" customHeight="1">
      <c r="B66" s="103"/>
      <c r="D66" s="104" t="s">
        <v>2579</v>
      </c>
      <c r="E66" s="105"/>
      <c r="F66" s="105"/>
      <c r="G66" s="105"/>
      <c r="H66" s="105"/>
      <c r="I66" s="105"/>
      <c r="J66" s="106">
        <f>J129</f>
        <v>0</v>
      </c>
      <c r="L66" s="103"/>
    </row>
    <row r="67" spans="2:12" s="9" customFormat="1" ht="19.95" customHeight="1">
      <c r="B67" s="103"/>
      <c r="D67" s="104" t="s">
        <v>2580</v>
      </c>
      <c r="E67" s="105"/>
      <c r="F67" s="105"/>
      <c r="G67" s="105"/>
      <c r="H67" s="105"/>
      <c r="I67" s="105"/>
      <c r="J67" s="106">
        <f>J140</f>
        <v>0</v>
      </c>
      <c r="L67" s="103"/>
    </row>
    <row r="68" spans="2:12" s="1" customFormat="1" ht="21.75" customHeight="1">
      <c r="B68" s="32"/>
      <c r="L68" s="32"/>
    </row>
    <row r="69" spans="2:12" s="1" customFormat="1" ht="6.9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" customHeight="1">
      <c r="B74" s="32"/>
      <c r="C74" s="21" t="s">
        <v>134</v>
      </c>
      <c r="L74" s="32"/>
    </row>
    <row r="75" spans="2:12" s="1" customFormat="1" ht="6.9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12" t="str">
        <f>E7</f>
        <v>Trebenice_nastavba_materske_skoly</v>
      </c>
      <c r="F77" s="313"/>
      <c r="G77" s="313"/>
      <c r="H77" s="313"/>
      <c r="L77" s="32"/>
    </row>
    <row r="78" spans="2:12" s="1" customFormat="1" ht="12" customHeight="1">
      <c r="B78" s="32"/>
      <c r="C78" s="27" t="s">
        <v>103</v>
      </c>
      <c r="L78" s="32"/>
    </row>
    <row r="79" spans="2:12" s="1" customFormat="1" ht="16.5" customHeight="1">
      <c r="B79" s="32"/>
      <c r="E79" s="275" t="str">
        <f>E9</f>
        <v>6 - oplocení</v>
      </c>
      <c r="F79" s="314"/>
      <c r="G79" s="314"/>
      <c r="H79" s="314"/>
      <c r="L79" s="32"/>
    </row>
    <row r="80" spans="2:12" s="1" customFormat="1" ht="6.9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 xml:space="preserve"> </v>
      </c>
      <c r="I81" s="27" t="s">
        <v>23</v>
      </c>
      <c r="J81" s="49" t="str">
        <f>IF(J12="","",J12)</f>
        <v>29. 9. 2025</v>
      </c>
      <c r="L81" s="32"/>
    </row>
    <row r="82" spans="2:65" s="1" customFormat="1" ht="6.9" customHeight="1">
      <c r="B82" s="32"/>
      <c r="L82" s="32"/>
    </row>
    <row r="83" spans="2:65" s="1" customFormat="1" ht="15.15" customHeight="1">
      <c r="B83" s="32"/>
      <c r="C83" s="27" t="s">
        <v>25</v>
      </c>
      <c r="F83" s="25" t="str">
        <f>E15</f>
        <v xml:space="preserve"> </v>
      </c>
      <c r="I83" s="27" t="s">
        <v>30</v>
      </c>
      <c r="J83" s="30" t="str">
        <f>E21</f>
        <v xml:space="preserve"> </v>
      </c>
      <c r="L83" s="32"/>
    </row>
    <row r="84" spans="2:65" s="1" customFormat="1" ht="15.15" customHeight="1">
      <c r="B84" s="32"/>
      <c r="C84" s="27" t="s">
        <v>28</v>
      </c>
      <c r="F84" s="25" t="str">
        <f>IF(E18="","",E18)</f>
        <v>Vyplň údaj</v>
      </c>
      <c r="I84" s="27" t="s">
        <v>32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135</v>
      </c>
      <c r="D86" s="109" t="s">
        <v>54</v>
      </c>
      <c r="E86" s="109" t="s">
        <v>50</v>
      </c>
      <c r="F86" s="109" t="s">
        <v>51</v>
      </c>
      <c r="G86" s="109" t="s">
        <v>136</v>
      </c>
      <c r="H86" s="109" t="s">
        <v>137</v>
      </c>
      <c r="I86" s="109" t="s">
        <v>138</v>
      </c>
      <c r="J86" s="109" t="s">
        <v>107</v>
      </c>
      <c r="K86" s="110" t="s">
        <v>139</v>
      </c>
      <c r="L86" s="107"/>
      <c r="M86" s="56" t="s">
        <v>19</v>
      </c>
      <c r="N86" s="57" t="s">
        <v>39</v>
      </c>
      <c r="O86" s="57" t="s">
        <v>140</v>
      </c>
      <c r="P86" s="57" t="s">
        <v>141</v>
      </c>
      <c r="Q86" s="57" t="s">
        <v>142</v>
      </c>
      <c r="R86" s="57" t="s">
        <v>143</v>
      </c>
      <c r="S86" s="57" t="s">
        <v>144</v>
      </c>
      <c r="T86" s="58" t="s">
        <v>145</v>
      </c>
    </row>
    <row r="87" spans="2:65" s="1" customFormat="1" ht="22.8" customHeight="1">
      <c r="B87" s="32"/>
      <c r="C87" s="61" t="s">
        <v>146</v>
      </c>
      <c r="J87" s="111">
        <f>BK87</f>
        <v>0</v>
      </c>
      <c r="L87" s="32"/>
      <c r="M87" s="59"/>
      <c r="N87" s="50"/>
      <c r="O87" s="50"/>
      <c r="P87" s="112">
        <f>P88</f>
        <v>0</v>
      </c>
      <c r="Q87" s="50"/>
      <c r="R87" s="112">
        <f>R88</f>
        <v>1.1925611299999999</v>
      </c>
      <c r="S87" s="50"/>
      <c r="T87" s="113">
        <f>T88</f>
        <v>1.9666999999999999</v>
      </c>
      <c r="AT87" s="17" t="s">
        <v>68</v>
      </c>
      <c r="AU87" s="17" t="s">
        <v>108</v>
      </c>
      <c r="BK87" s="114">
        <f>BK88</f>
        <v>0</v>
      </c>
    </row>
    <row r="88" spans="2:65" s="11" customFormat="1" ht="25.95" customHeight="1">
      <c r="B88" s="115"/>
      <c r="D88" s="116" t="s">
        <v>68</v>
      </c>
      <c r="E88" s="117" t="s">
        <v>147</v>
      </c>
      <c r="F88" s="117" t="s">
        <v>2581</v>
      </c>
      <c r="I88" s="118"/>
      <c r="J88" s="119">
        <f>BK88</f>
        <v>0</v>
      </c>
      <c r="L88" s="115"/>
      <c r="M88" s="120"/>
      <c r="P88" s="121">
        <f>P89+P95+P108+P115+P118+P129+P140</f>
        <v>0</v>
      </c>
      <c r="R88" s="121">
        <f>R89+R95+R108+R115+R118+R129+R140</f>
        <v>1.1925611299999999</v>
      </c>
      <c r="T88" s="122">
        <f>T89+T95+T108+T115+T118+T129+T140</f>
        <v>1.9666999999999999</v>
      </c>
      <c r="AR88" s="116" t="s">
        <v>74</v>
      </c>
      <c r="AT88" s="123" t="s">
        <v>68</v>
      </c>
      <c r="AU88" s="123" t="s">
        <v>69</v>
      </c>
      <c r="AY88" s="116" t="s">
        <v>149</v>
      </c>
      <c r="BK88" s="124">
        <f>BK89+BK95+BK108+BK115+BK118+BK129+BK140</f>
        <v>0</v>
      </c>
    </row>
    <row r="89" spans="2:65" s="11" customFormat="1" ht="22.8" customHeight="1">
      <c r="B89" s="115"/>
      <c r="D89" s="116" t="s">
        <v>68</v>
      </c>
      <c r="E89" s="125" t="s">
        <v>74</v>
      </c>
      <c r="F89" s="125" t="s">
        <v>2582</v>
      </c>
      <c r="I89" s="118"/>
      <c r="J89" s="126">
        <f>BK89</f>
        <v>0</v>
      </c>
      <c r="L89" s="115"/>
      <c r="M89" s="120"/>
      <c r="P89" s="121">
        <f>SUM(P90:P94)</f>
        <v>0</v>
      </c>
      <c r="R89" s="121">
        <f>SUM(R90:R94)</f>
        <v>0</v>
      </c>
      <c r="T89" s="122">
        <f>SUM(T90:T94)</f>
        <v>0.14749999999999999</v>
      </c>
      <c r="AR89" s="116" t="s">
        <v>74</v>
      </c>
      <c r="AT89" s="123" t="s">
        <v>68</v>
      </c>
      <c r="AU89" s="123" t="s">
        <v>74</v>
      </c>
      <c r="AY89" s="116" t="s">
        <v>149</v>
      </c>
      <c r="BK89" s="124">
        <f>SUM(BK90:BK94)</f>
        <v>0</v>
      </c>
    </row>
    <row r="90" spans="2:65" s="1" customFormat="1" ht="33" customHeight="1">
      <c r="B90" s="32"/>
      <c r="C90" s="127" t="s">
        <v>74</v>
      </c>
      <c r="D90" s="127" t="s">
        <v>151</v>
      </c>
      <c r="E90" s="128" t="s">
        <v>2583</v>
      </c>
      <c r="F90" s="129" t="s">
        <v>2584</v>
      </c>
      <c r="G90" s="130" t="s">
        <v>190</v>
      </c>
      <c r="H90" s="131">
        <v>0.5</v>
      </c>
      <c r="I90" s="132"/>
      <c r="J90" s="133">
        <f>ROUND(I90*H90,2)</f>
        <v>0</v>
      </c>
      <c r="K90" s="129" t="s">
        <v>155</v>
      </c>
      <c r="L90" s="32"/>
      <c r="M90" s="134" t="s">
        <v>19</v>
      </c>
      <c r="N90" s="135" t="s">
        <v>40</v>
      </c>
      <c r="P90" s="136">
        <f>O90*H90</f>
        <v>0</v>
      </c>
      <c r="Q90" s="136">
        <v>0</v>
      </c>
      <c r="R90" s="136">
        <f>Q90*H90</f>
        <v>0</v>
      </c>
      <c r="S90" s="136">
        <v>0.29499999999999998</v>
      </c>
      <c r="T90" s="137">
        <f>S90*H90</f>
        <v>0.14749999999999999</v>
      </c>
      <c r="AR90" s="138" t="s">
        <v>84</v>
      </c>
      <c r="AT90" s="138" t="s">
        <v>151</v>
      </c>
      <c r="AU90" s="138" t="s">
        <v>78</v>
      </c>
      <c r="AY90" s="17" t="s">
        <v>149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74</v>
      </c>
      <c r="BK90" s="139">
        <f>ROUND(I90*H90,2)</f>
        <v>0</v>
      </c>
      <c r="BL90" s="17" t="s">
        <v>84</v>
      </c>
      <c r="BM90" s="138" t="s">
        <v>78</v>
      </c>
    </row>
    <row r="91" spans="2:65" s="1" customFormat="1" ht="10.199999999999999">
      <c r="B91" s="32"/>
      <c r="D91" s="140" t="s">
        <v>157</v>
      </c>
      <c r="F91" s="141" t="s">
        <v>2585</v>
      </c>
      <c r="I91" s="142"/>
      <c r="L91" s="32"/>
      <c r="M91" s="143"/>
      <c r="T91" s="53"/>
      <c r="AT91" s="17" t="s">
        <v>157</v>
      </c>
      <c r="AU91" s="17" t="s">
        <v>78</v>
      </c>
    </row>
    <row r="92" spans="2:65" s="13" customFormat="1" ht="10.199999999999999">
      <c r="B92" s="151"/>
      <c r="D92" s="145" t="s">
        <v>159</v>
      </c>
      <c r="E92" s="152" t="s">
        <v>19</v>
      </c>
      <c r="F92" s="153" t="s">
        <v>2586</v>
      </c>
      <c r="H92" s="154">
        <v>0.5</v>
      </c>
      <c r="I92" s="155"/>
      <c r="L92" s="151"/>
      <c r="M92" s="156"/>
      <c r="T92" s="157"/>
      <c r="AT92" s="152" t="s">
        <v>159</v>
      </c>
      <c r="AU92" s="152" t="s">
        <v>78</v>
      </c>
      <c r="AV92" s="13" t="s">
        <v>78</v>
      </c>
      <c r="AW92" s="13" t="s">
        <v>31</v>
      </c>
      <c r="AX92" s="13" t="s">
        <v>69</v>
      </c>
      <c r="AY92" s="152" t="s">
        <v>149</v>
      </c>
    </row>
    <row r="93" spans="2:65" s="12" customFormat="1" ht="10.199999999999999">
      <c r="B93" s="144"/>
      <c r="D93" s="145" t="s">
        <v>159</v>
      </c>
      <c r="E93" s="146" t="s">
        <v>19</v>
      </c>
      <c r="F93" s="147" t="s">
        <v>2587</v>
      </c>
      <c r="H93" s="146" t="s">
        <v>19</v>
      </c>
      <c r="I93" s="148"/>
      <c r="L93" s="144"/>
      <c r="M93" s="149"/>
      <c r="T93" s="150"/>
      <c r="AT93" s="146" t="s">
        <v>159</v>
      </c>
      <c r="AU93" s="146" t="s">
        <v>78</v>
      </c>
      <c r="AV93" s="12" t="s">
        <v>74</v>
      </c>
      <c r="AW93" s="12" t="s">
        <v>31</v>
      </c>
      <c r="AX93" s="12" t="s">
        <v>69</v>
      </c>
      <c r="AY93" s="146" t="s">
        <v>149</v>
      </c>
    </row>
    <row r="94" spans="2:65" s="14" customFormat="1" ht="10.199999999999999">
      <c r="B94" s="158"/>
      <c r="D94" s="145" t="s">
        <v>159</v>
      </c>
      <c r="E94" s="159" t="s">
        <v>19</v>
      </c>
      <c r="F94" s="160" t="s">
        <v>2588</v>
      </c>
      <c r="H94" s="161">
        <v>0.5</v>
      </c>
      <c r="I94" s="162"/>
      <c r="L94" s="158"/>
      <c r="M94" s="163"/>
      <c r="T94" s="164"/>
      <c r="AT94" s="159" t="s">
        <v>159</v>
      </c>
      <c r="AU94" s="159" t="s">
        <v>78</v>
      </c>
      <c r="AV94" s="14" t="s">
        <v>84</v>
      </c>
      <c r="AW94" s="14" t="s">
        <v>31</v>
      </c>
      <c r="AX94" s="14" t="s">
        <v>74</v>
      </c>
      <c r="AY94" s="159" t="s">
        <v>149</v>
      </c>
    </row>
    <row r="95" spans="2:65" s="11" customFormat="1" ht="22.8" customHeight="1">
      <c r="B95" s="115"/>
      <c r="D95" s="116" t="s">
        <v>68</v>
      </c>
      <c r="E95" s="125" t="s">
        <v>78</v>
      </c>
      <c r="F95" s="125" t="s">
        <v>2589</v>
      </c>
      <c r="I95" s="118"/>
      <c r="J95" s="126">
        <f>BK95</f>
        <v>0</v>
      </c>
      <c r="L95" s="115"/>
      <c r="M95" s="120"/>
      <c r="P95" s="121">
        <f>SUM(P96:P107)</f>
        <v>0</v>
      </c>
      <c r="R95" s="121">
        <f>SUM(R96:R107)</f>
        <v>0.91118112999999989</v>
      </c>
      <c r="T95" s="122">
        <f>SUM(T96:T107)</f>
        <v>0</v>
      </c>
      <c r="AR95" s="116" t="s">
        <v>74</v>
      </c>
      <c r="AT95" s="123" t="s">
        <v>68</v>
      </c>
      <c r="AU95" s="123" t="s">
        <v>74</v>
      </c>
      <c r="AY95" s="116" t="s">
        <v>149</v>
      </c>
      <c r="BK95" s="124">
        <f>SUM(BK96:BK107)</f>
        <v>0</v>
      </c>
    </row>
    <row r="96" spans="2:65" s="1" customFormat="1" ht="16.5" customHeight="1">
      <c r="B96" s="32"/>
      <c r="C96" s="127" t="s">
        <v>78</v>
      </c>
      <c r="D96" s="127" t="s">
        <v>151</v>
      </c>
      <c r="E96" s="128" t="s">
        <v>2590</v>
      </c>
      <c r="F96" s="129" t="s">
        <v>2591</v>
      </c>
      <c r="G96" s="130" t="s">
        <v>154</v>
      </c>
      <c r="H96" s="131">
        <v>0.35699999999999998</v>
      </c>
      <c r="I96" s="132"/>
      <c r="J96" s="133">
        <f>ROUND(I96*H96,2)</f>
        <v>0</v>
      </c>
      <c r="K96" s="129" t="s">
        <v>155</v>
      </c>
      <c r="L96" s="32"/>
      <c r="M96" s="134" t="s">
        <v>19</v>
      </c>
      <c r="N96" s="135" t="s">
        <v>40</v>
      </c>
      <c r="P96" s="136">
        <f>O96*H96</f>
        <v>0</v>
      </c>
      <c r="Q96" s="136">
        <v>2.5018699999999998</v>
      </c>
      <c r="R96" s="136">
        <f>Q96*H96</f>
        <v>0.8931675899999999</v>
      </c>
      <c r="S96" s="136">
        <v>0</v>
      </c>
      <c r="T96" s="137">
        <f>S96*H96</f>
        <v>0</v>
      </c>
      <c r="AR96" s="138" t="s">
        <v>84</v>
      </c>
      <c r="AT96" s="138" t="s">
        <v>151</v>
      </c>
      <c r="AU96" s="138" t="s">
        <v>78</v>
      </c>
      <c r="AY96" s="17" t="s">
        <v>149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74</v>
      </c>
      <c r="BK96" s="139">
        <f>ROUND(I96*H96,2)</f>
        <v>0</v>
      </c>
      <c r="BL96" s="17" t="s">
        <v>84</v>
      </c>
      <c r="BM96" s="138" t="s">
        <v>84</v>
      </c>
    </row>
    <row r="97" spans="2:65" s="1" customFormat="1" ht="10.199999999999999">
      <c r="B97" s="32"/>
      <c r="D97" s="140" t="s">
        <v>157</v>
      </c>
      <c r="F97" s="141" t="s">
        <v>2592</v>
      </c>
      <c r="I97" s="142"/>
      <c r="L97" s="32"/>
      <c r="M97" s="143"/>
      <c r="T97" s="53"/>
      <c r="AT97" s="17" t="s">
        <v>157</v>
      </c>
      <c r="AU97" s="17" t="s">
        <v>78</v>
      </c>
    </row>
    <row r="98" spans="2:65" s="13" customFormat="1" ht="10.199999999999999">
      <c r="B98" s="151"/>
      <c r="D98" s="145" t="s">
        <v>159</v>
      </c>
      <c r="E98" s="152" t="s">
        <v>19</v>
      </c>
      <c r="F98" s="153" t="s">
        <v>2593</v>
      </c>
      <c r="H98" s="154">
        <v>0.35699999999999998</v>
      </c>
      <c r="I98" s="155"/>
      <c r="L98" s="151"/>
      <c r="M98" s="156"/>
      <c r="T98" s="157"/>
      <c r="AT98" s="152" t="s">
        <v>159</v>
      </c>
      <c r="AU98" s="152" t="s">
        <v>78</v>
      </c>
      <c r="AV98" s="13" t="s">
        <v>78</v>
      </c>
      <c r="AW98" s="13" t="s">
        <v>31</v>
      </c>
      <c r="AX98" s="13" t="s">
        <v>69</v>
      </c>
      <c r="AY98" s="152" t="s">
        <v>149</v>
      </c>
    </row>
    <row r="99" spans="2:65" s="12" customFormat="1" ht="10.199999999999999">
      <c r="B99" s="144"/>
      <c r="D99" s="145" t="s">
        <v>159</v>
      </c>
      <c r="E99" s="146" t="s">
        <v>19</v>
      </c>
      <c r="F99" s="147" t="s">
        <v>2594</v>
      </c>
      <c r="H99" s="146" t="s">
        <v>19</v>
      </c>
      <c r="I99" s="148"/>
      <c r="L99" s="144"/>
      <c r="M99" s="149"/>
      <c r="T99" s="150"/>
      <c r="AT99" s="146" t="s">
        <v>159</v>
      </c>
      <c r="AU99" s="146" t="s">
        <v>78</v>
      </c>
      <c r="AV99" s="12" t="s">
        <v>74</v>
      </c>
      <c r="AW99" s="12" t="s">
        <v>31</v>
      </c>
      <c r="AX99" s="12" t="s">
        <v>69</v>
      </c>
      <c r="AY99" s="146" t="s">
        <v>149</v>
      </c>
    </row>
    <row r="100" spans="2:65" s="14" customFormat="1" ht="10.199999999999999">
      <c r="B100" s="158"/>
      <c r="D100" s="145" t="s">
        <v>159</v>
      </c>
      <c r="E100" s="159" t="s">
        <v>19</v>
      </c>
      <c r="F100" s="160" t="s">
        <v>2588</v>
      </c>
      <c r="H100" s="161">
        <v>0.35699999999999998</v>
      </c>
      <c r="I100" s="162"/>
      <c r="L100" s="158"/>
      <c r="M100" s="163"/>
      <c r="T100" s="164"/>
      <c r="AT100" s="159" t="s">
        <v>159</v>
      </c>
      <c r="AU100" s="159" t="s">
        <v>78</v>
      </c>
      <c r="AV100" s="14" t="s">
        <v>84</v>
      </c>
      <c r="AW100" s="14" t="s">
        <v>31</v>
      </c>
      <c r="AX100" s="14" t="s">
        <v>74</v>
      </c>
      <c r="AY100" s="159" t="s">
        <v>149</v>
      </c>
    </row>
    <row r="101" spans="2:65" s="1" customFormat="1" ht="24.15" customHeight="1">
      <c r="B101" s="32"/>
      <c r="C101" s="127" t="s">
        <v>81</v>
      </c>
      <c r="D101" s="127" t="s">
        <v>151</v>
      </c>
      <c r="E101" s="128" t="s">
        <v>2595</v>
      </c>
      <c r="F101" s="129" t="s">
        <v>2596</v>
      </c>
      <c r="G101" s="130" t="s">
        <v>173</v>
      </c>
      <c r="H101" s="131">
        <v>1.7000000000000001E-2</v>
      </c>
      <c r="I101" s="132"/>
      <c r="J101" s="133">
        <f>ROUND(I101*H101,2)</f>
        <v>0</v>
      </c>
      <c r="K101" s="129" t="s">
        <v>155</v>
      </c>
      <c r="L101" s="32"/>
      <c r="M101" s="134" t="s">
        <v>19</v>
      </c>
      <c r="N101" s="135" t="s">
        <v>40</v>
      </c>
      <c r="P101" s="136">
        <f>O101*H101</f>
        <v>0</v>
      </c>
      <c r="Q101" s="136">
        <v>1.05962</v>
      </c>
      <c r="R101" s="136">
        <f>Q101*H101</f>
        <v>1.8013540000000001E-2</v>
      </c>
      <c r="S101" s="136">
        <v>0</v>
      </c>
      <c r="T101" s="137">
        <f>S101*H101</f>
        <v>0</v>
      </c>
      <c r="AR101" s="138" t="s">
        <v>84</v>
      </c>
      <c r="AT101" s="138" t="s">
        <v>151</v>
      </c>
      <c r="AU101" s="138" t="s">
        <v>78</v>
      </c>
      <c r="AY101" s="17" t="s">
        <v>149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74</v>
      </c>
      <c r="BK101" s="139">
        <f>ROUND(I101*H101,2)</f>
        <v>0</v>
      </c>
      <c r="BL101" s="17" t="s">
        <v>84</v>
      </c>
      <c r="BM101" s="138" t="s">
        <v>90</v>
      </c>
    </row>
    <row r="102" spans="2:65" s="1" customFormat="1" ht="10.199999999999999">
      <c r="B102" s="32"/>
      <c r="D102" s="140" t="s">
        <v>157</v>
      </c>
      <c r="F102" s="141" t="s">
        <v>2597</v>
      </c>
      <c r="I102" s="142"/>
      <c r="L102" s="32"/>
      <c r="M102" s="143"/>
      <c r="T102" s="53"/>
      <c r="AT102" s="17" t="s">
        <v>157</v>
      </c>
      <c r="AU102" s="17" t="s">
        <v>78</v>
      </c>
    </row>
    <row r="103" spans="2:65" s="13" customFormat="1" ht="10.199999999999999">
      <c r="B103" s="151"/>
      <c r="D103" s="145" t="s">
        <v>159</v>
      </c>
      <c r="E103" s="152" t="s">
        <v>19</v>
      </c>
      <c r="F103" s="153" t="s">
        <v>2598</v>
      </c>
      <c r="H103" s="154">
        <v>1.2999999999999999E-2</v>
      </c>
      <c r="I103" s="155"/>
      <c r="L103" s="151"/>
      <c r="M103" s="156"/>
      <c r="T103" s="157"/>
      <c r="AT103" s="152" t="s">
        <v>159</v>
      </c>
      <c r="AU103" s="152" t="s">
        <v>78</v>
      </c>
      <c r="AV103" s="13" t="s">
        <v>78</v>
      </c>
      <c r="AW103" s="13" t="s">
        <v>31</v>
      </c>
      <c r="AX103" s="13" t="s">
        <v>69</v>
      </c>
      <c r="AY103" s="152" t="s">
        <v>149</v>
      </c>
    </row>
    <row r="104" spans="2:65" s="12" customFormat="1" ht="10.199999999999999">
      <c r="B104" s="144"/>
      <c r="D104" s="145" t="s">
        <v>159</v>
      </c>
      <c r="E104" s="146" t="s">
        <v>19</v>
      </c>
      <c r="F104" s="147" t="s">
        <v>2599</v>
      </c>
      <c r="H104" s="146" t="s">
        <v>19</v>
      </c>
      <c r="I104" s="148"/>
      <c r="L104" s="144"/>
      <c r="M104" s="149"/>
      <c r="T104" s="150"/>
      <c r="AT104" s="146" t="s">
        <v>159</v>
      </c>
      <c r="AU104" s="146" t="s">
        <v>78</v>
      </c>
      <c r="AV104" s="12" t="s">
        <v>74</v>
      </c>
      <c r="AW104" s="12" t="s">
        <v>31</v>
      </c>
      <c r="AX104" s="12" t="s">
        <v>69</v>
      </c>
      <c r="AY104" s="146" t="s">
        <v>149</v>
      </c>
    </row>
    <row r="105" spans="2:65" s="13" customFormat="1" ht="10.199999999999999">
      <c r="B105" s="151"/>
      <c r="D105" s="145" t="s">
        <v>159</v>
      </c>
      <c r="E105" s="152" t="s">
        <v>19</v>
      </c>
      <c r="F105" s="153" t="s">
        <v>2600</v>
      </c>
      <c r="H105" s="154">
        <v>4.0000000000000001E-3</v>
      </c>
      <c r="I105" s="155"/>
      <c r="L105" s="151"/>
      <c r="M105" s="156"/>
      <c r="T105" s="157"/>
      <c r="AT105" s="152" t="s">
        <v>159</v>
      </c>
      <c r="AU105" s="152" t="s">
        <v>78</v>
      </c>
      <c r="AV105" s="13" t="s">
        <v>78</v>
      </c>
      <c r="AW105" s="13" t="s">
        <v>31</v>
      </c>
      <c r="AX105" s="13" t="s">
        <v>69</v>
      </c>
      <c r="AY105" s="152" t="s">
        <v>149</v>
      </c>
    </row>
    <row r="106" spans="2:65" s="12" customFormat="1" ht="10.199999999999999">
      <c r="B106" s="144"/>
      <c r="D106" s="145" t="s">
        <v>159</v>
      </c>
      <c r="E106" s="146" t="s">
        <v>19</v>
      </c>
      <c r="F106" s="147" t="s">
        <v>2601</v>
      </c>
      <c r="H106" s="146" t="s">
        <v>19</v>
      </c>
      <c r="I106" s="148"/>
      <c r="L106" s="144"/>
      <c r="M106" s="149"/>
      <c r="T106" s="150"/>
      <c r="AT106" s="146" t="s">
        <v>159</v>
      </c>
      <c r="AU106" s="146" t="s">
        <v>78</v>
      </c>
      <c r="AV106" s="12" t="s">
        <v>74</v>
      </c>
      <c r="AW106" s="12" t="s">
        <v>31</v>
      </c>
      <c r="AX106" s="12" t="s">
        <v>69</v>
      </c>
      <c r="AY106" s="146" t="s">
        <v>149</v>
      </c>
    </row>
    <row r="107" spans="2:65" s="14" customFormat="1" ht="10.199999999999999">
      <c r="B107" s="158"/>
      <c r="D107" s="145" t="s">
        <v>159</v>
      </c>
      <c r="E107" s="159" t="s">
        <v>19</v>
      </c>
      <c r="F107" s="160" t="s">
        <v>2588</v>
      </c>
      <c r="H107" s="161">
        <v>1.7000000000000001E-2</v>
      </c>
      <c r="I107" s="162"/>
      <c r="L107" s="158"/>
      <c r="M107" s="163"/>
      <c r="T107" s="164"/>
      <c r="AT107" s="159" t="s">
        <v>159</v>
      </c>
      <c r="AU107" s="159" t="s">
        <v>78</v>
      </c>
      <c r="AV107" s="14" t="s">
        <v>84</v>
      </c>
      <c r="AW107" s="14" t="s">
        <v>31</v>
      </c>
      <c r="AX107" s="14" t="s">
        <v>74</v>
      </c>
      <c r="AY107" s="159" t="s">
        <v>149</v>
      </c>
    </row>
    <row r="108" spans="2:65" s="11" customFormat="1" ht="22.8" customHeight="1">
      <c r="B108" s="115"/>
      <c r="D108" s="116" t="s">
        <v>68</v>
      </c>
      <c r="E108" s="125" t="s">
        <v>81</v>
      </c>
      <c r="F108" s="125" t="s">
        <v>2602</v>
      </c>
      <c r="I108" s="118"/>
      <c r="J108" s="126">
        <f>BK108</f>
        <v>0</v>
      </c>
      <c r="L108" s="115"/>
      <c r="M108" s="120"/>
      <c r="P108" s="121">
        <f>SUM(P109:P114)</f>
        <v>0</v>
      </c>
      <c r="R108" s="121">
        <f>SUM(R109:R114)</f>
        <v>0.23676999999999998</v>
      </c>
      <c r="T108" s="122">
        <f>SUM(T109:T114)</f>
        <v>0</v>
      </c>
      <c r="AR108" s="116" t="s">
        <v>74</v>
      </c>
      <c r="AT108" s="123" t="s">
        <v>68</v>
      </c>
      <c r="AU108" s="123" t="s">
        <v>74</v>
      </c>
      <c r="AY108" s="116" t="s">
        <v>149</v>
      </c>
      <c r="BK108" s="124">
        <f>SUM(BK109:BK114)</f>
        <v>0</v>
      </c>
    </row>
    <row r="109" spans="2:65" s="1" customFormat="1" ht="44.25" customHeight="1">
      <c r="B109" s="32"/>
      <c r="C109" s="127" t="s">
        <v>84</v>
      </c>
      <c r="D109" s="127" t="s">
        <v>151</v>
      </c>
      <c r="E109" s="128" t="s">
        <v>2603</v>
      </c>
      <c r="F109" s="129" t="s">
        <v>2604</v>
      </c>
      <c r="G109" s="130" t="s">
        <v>196</v>
      </c>
      <c r="H109" s="131">
        <v>1</v>
      </c>
      <c r="I109" s="132"/>
      <c r="J109" s="133">
        <f>ROUND(I109*H109,2)</f>
        <v>0</v>
      </c>
      <c r="K109" s="129" t="s">
        <v>155</v>
      </c>
      <c r="L109" s="32"/>
      <c r="M109" s="134" t="s">
        <v>19</v>
      </c>
      <c r="N109" s="135" t="s">
        <v>40</v>
      </c>
      <c r="P109" s="136">
        <f>O109*H109</f>
        <v>0</v>
      </c>
      <c r="Q109" s="136">
        <v>0.17488999999999999</v>
      </c>
      <c r="R109" s="136">
        <f>Q109*H109</f>
        <v>0.17488999999999999</v>
      </c>
      <c r="S109" s="136">
        <v>0</v>
      </c>
      <c r="T109" s="137">
        <f>S109*H109</f>
        <v>0</v>
      </c>
      <c r="AR109" s="138" t="s">
        <v>84</v>
      </c>
      <c r="AT109" s="138" t="s">
        <v>151</v>
      </c>
      <c r="AU109" s="138" t="s">
        <v>78</v>
      </c>
      <c r="AY109" s="17" t="s">
        <v>149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74</v>
      </c>
      <c r="BK109" s="139">
        <f>ROUND(I109*H109,2)</f>
        <v>0</v>
      </c>
      <c r="BL109" s="17" t="s">
        <v>84</v>
      </c>
      <c r="BM109" s="138" t="s">
        <v>96</v>
      </c>
    </row>
    <row r="110" spans="2:65" s="1" customFormat="1" ht="10.199999999999999">
      <c r="B110" s="32"/>
      <c r="D110" s="140" t="s">
        <v>157</v>
      </c>
      <c r="F110" s="141" t="s">
        <v>2605</v>
      </c>
      <c r="I110" s="142"/>
      <c r="L110" s="32"/>
      <c r="M110" s="143"/>
      <c r="T110" s="53"/>
      <c r="AT110" s="17" t="s">
        <v>157</v>
      </c>
      <c r="AU110" s="17" t="s">
        <v>78</v>
      </c>
    </row>
    <row r="111" spans="2:65" s="1" customFormat="1" ht="24.15" customHeight="1">
      <c r="B111" s="32"/>
      <c r="C111" s="127" t="s">
        <v>87</v>
      </c>
      <c r="D111" s="127" t="s">
        <v>151</v>
      </c>
      <c r="E111" s="128" t="s">
        <v>2606</v>
      </c>
      <c r="F111" s="129" t="s">
        <v>2607</v>
      </c>
      <c r="G111" s="130" t="s">
        <v>196</v>
      </c>
      <c r="H111" s="131">
        <v>1</v>
      </c>
      <c r="I111" s="132"/>
      <c r="J111" s="133">
        <f>ROUND(I111*H111,2)</f>
        <v>0</v>
      </c>
      <c r="K111" s="129" t="s">
        <v>155</v>
      </c>
      <c r="L111" s="32"/>
      <c r="M111" s="134" t="s">
        <v>19</v>
      </c>
      <c r="N111" s="135" t="s">
        <v>40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84</v>
      </c>
      <c r="AT111" s="138" t="s">
        <v>151</v>
      </c>
      <c r="AU111" s="138" t="s">
        <v>78</v>
      </c>
      <c r="AY111" s="17" t="s">
        <v>149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74</v>
      </c>
      <c r="BK111" s="139">
        <f>ROUND(I111*H111,2)</f>
        <v>0</v>
      </c>
      <c r="BL111" s="17" t="s">
        <v>84</v>
      </c>
      <c r="BM111" s="138" t="s">
        <v>203</v>
      </c>
    </row>
    <row r="112" spans="2:65" s="1" customFormat="1" ht="10.199999999999999">
      <c r="B112" s="32"/>
      <c r="D112" s="140" t="s">
        <v>157</v>
      </c>
      <c r="F112" s="141" t="s">
        <v>2608</v>
      </c>
      <c r="I112" s="142"/>
      <c r="L112" s="32"/>
      <c r="M112" s="143"/>
      <c r="T112" s="53"/>
      <c r="AT112" s="17" t="s">
        <v>157</v>
      </c>
      <c r="AU112" s="17" t="s">
        <v>78</v>
      </c>
    </row>
    <row r="113" spans="2:65" s="1" customFormat="1" ht="24.15" customHeight="1">
      <c r="B113" s="32"/>
      <c r="C113" s="127" t="s">
        <v>90</v>
      </c>
      <c r="D113" s="127" t="s">
        <v>151</v>
      </c>
      <c r="E113" s="128" t="s">
        <v>2609</v>
      </c>
      <c r="F113" s="129" t="s">
        <v>2610</v>
      </c>
      <c r="G113" s="130" t="s">
        <v>202</v>
      </c>
      <c r="H113" s="131">
        <v>1.7</v>
      </c>
      <c r="I113" s="132"/>
      <c r="J113" s="133">
        <f>ROUND(I113*H113,2)</f>
        <v>0</v>
      </c>
      <c r="K113" s="129" t="s">
        <v>155</v>
      </c>
      <c r="L113" s="32"/>
      <c r="M113" s="134" t="s">
        <v>19</v>
      </c>
      <c r="N113" s="135" t="s">
        <v>40</v>
      </c>
      <c r="P113" s="136">
        <f>O113*H113</f>
        <v>0</v>
      </c>
      <c r="Q113" s="136">
        <v>3.6400000000000002E-2</v>
      </c>
      <c r="R113" s="136">
        <f>Q113*H113</f>
        <v>6.1880000000000004E-2</v>
      </c>
      <c r="S113" s="136">
        <v>0</v>
      </c>
      <c r="T113" s="137">
        <f>S113*H113</f>
        <v>0</v>
      </c>
      <c r="AR113" s="138" t="s">
        <v>84</v>
      </c>
      <c r="AT113" s="138" t="s">
        <v>151</v>
      </c>
      <c r="AU113" s="138" t="s">
        <v>78</v>
      </c>
      <c r="AY113" s="17" t="s">
        <v>149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74</v>
      </c>
      <c r="BK113" s="139">
        <f>ROUND(I113*H113,2)</f>
        <v>0</v>
      </c>
      <c r="BL113" s="17" t="s">
        <v>84</v>
      </c>
      <c r="BM113" s="138" t="s">
        <v>8</v>
      </c>
    </row>
    <row r="114" spans="2:65" s="1" customFormat="1" ht="10.199999999999999">
      <c r="B114" s="32"/>
      <c r="D114" s="140" t="s">
        <v>157</v>
      </c>
      <c r="F114" s="141" t="s">
        <v>2611</v>
      </c>
      <c r="I114" s="142"/>
      <c r="L114" s="32"/>
      <c r="M114" s="143"/>
      <c r="T114" s="53"/>
      <c r="AT114" s="17" t="s">
        <v>157</v>
      </c>
      <c r="AU114" s="17" t="s">
        <v>78</v>
      </c>
    </row>
    <row r="115" spans="2:65" s="11" customFormat="1" ht="22.8" customHeight="1">
      <c r="B115" s="115"/>
      <c r="D115" s="116" t="s">
        <v>68</v>
      </c>
      <c r="E115" s="125" t="s">
        <v>87</v>
      </c>
      <c r="F115" s="125" t="s">
        <v>2612</v>
      </c>
      <c r="I115" s="118"/>
      <c r="J115" s="126">
        <f>BK115</f>
        <v>0</v>
      </c>
      <c r="L115" s="115"/>
      <c r="M115" s="120"/>
      <c r="P115" s="121">
        <f>SUM(P116:P117)</f>
        <v>0</v>
      </c>
      <c r="R115" s="121">
        <f>SUM(R116:R117)</f>
        <v>4.4609999999999997E-2</v>
      </c>
      <c r="T115" s="122">
        <f>SUM(T116:T117)</f>
        <v>0</v>
      </c>
      <c r="AR115" s="116" t="s">
        <v>74</v>
      </c>
      <c r="AT115" s="123" t="s">
        <v>68</v>
      </c>
      <c r="AU115" s="123" t="s">
        <v>74</v>
      </c>
      <c r="AY115" s="116" t="s">
        <v>149</v>
      </c>
      <c r="BK115" s="124">
        <f>SUM(BK116:BK117)</f>
        <v>0</v>
      </c>
    </row>
    <row r="116" spans="2:65" s="1" customFormat="1" ht="24.15" customHeight="1">
      <c r="B116" s="32"/>
      <c r="C116" s="127" t="s">
        <v>93</v>
      </c>
      <c r="D116" s="127" t="s">
        <v>151</v>
      </c>
      <c r="E116" s="128" t="s">
        <v>2613</v>
      </c>
      <c r="F116" s="129" t="s">
        <v>2614</v>
      </c>
      <c r="G116" s="130" t="s">
        <v>190</v>
      </c>
      <c r="H116" s="131">
        <v>0.5</v>
      </c>
      <c r="I116" s="132"/>
      <c r="J116" s="133">
        <f>ROUND(I116*H116,2)</f>
        <v>0</v>
      </c>
      <c r="K116" s="129" t="s">
        <v>155</v>
      </c>
      <c r="L116" s="32"/>
      <c r="M116" s="134" t="s">
        <v>19</v>
      </c>
      <c r="N116" s="135" t="s">
        <v>40</v>
      </c>
      <c r="P116" s="136">
        <f>O116*H116</f>
        <v>0</v>
      </c>
      <c r="Q116" s="136">
        <v>8.9219999999999994E-2</v>
      </c>
      <c r="R116" s="136">
        <f>Q116*H116</f>
        <v>4.4609999999999997E-2</v>
      </c>
      <c r="S116" s="136">
        <v>0</v>
      </c>
      <c r="T116" s="137">
        <f>S116*H116</f>
        <v>0</v>
      </c>
      <c r="AR116" s="138" t="s">
        <v>84</v>
      </c>
      <c r="AT116" s="138" t="s">
        <v>151</v>
      </c>
      <c r="AU116" s="138" t="s">
        <v>78</v>
      </c>
      <c r="AY116" s="17" t="s">
        <v>149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74</v>
      </c>
      <c r="BK116" s="139">
        <f>ROUND(I116*H116,2)</f>
        <v>0</v>
      </c>
      <c r="BL116" s="17" t="s">
        <v>84</v>
      </c>
      <c r="BM116" s="138" t="s">
        <v>216</v>
      </c>
    </row>
    <row r="117" spans="2:65" s="1" customFormat="1" ht="10.199999999999999">
      <c r="B117" s="32"/>
      <c r="D117" s="140" t="s">
        <v>157</v>
      </c>
      <c r="F117" s="141" t="s">
        <v>2615</v>
      </c>
      <c r="I117" s="142"/>
      <c r="L117" s="32"/>
      <c r="M117" s="143"/>
      <c r="T117" s="53"/>
      <c r="AT117" s="17" t="s">
        <v>157</v>
      </c>
      <c r="AU117" s="17" t="s">
        <v>78</v>
      </c>
    </row>
    <row r="118" spans="2:65" s="11" customFormat="1" ht="22.8" customHeight="1">
      <c r="B118" s="115"/>
      <c r="D118" s="116" t="s">
        <v>68</v>
      </c>
      <c r="E118" s="125" t="s">
        <v>199</v>
      </c>
      <c r="F118" s="125" t="s">
        <v>2616</v>
      </c>
      <c r="I118" s="118"/>
      <c r="J118" s="126">
        <f>BK118</f>
        <v>0</v>
      </c>
      <c r="L118" s="115"/>
      <c r="M118" s="120"/>
      <c r="P118" s="121">
        <f>SUM(P119:P128)</f>
        <v>0</v>
      </c>
      <c r="R118" s="121">
        <f>SUM(R119:R128)</f>
        <v>0</v>
      </c>
      <c r="T118" s="122">
        <f>SUM(T119:T128)</f>
        <v>1.8191999999999999</v>
      </c>
      <c r="AR118" s="116" t="s">
        <v>74</v>
      </c>
      <c r="AT118" s="123" t="s">
        <v>68</v>
      </c>
      <c r="AU118" s="123" t="s">
        <v>74</v>
      </c>
      <c r="AY118" s="116" t="s">
        <v>149</v>
      </c>
      <c r="BK118" s="124">
        <f>SUM(BK119:BK128)</f>
        <v>0</v>
      </c>
    </row>
    <row r="119" spans="2:65" s="1" customFormat="1" ht="16.5" customHeight="1">
      <c r="B119" s="32"/>
      <c r="C119" s="127" t="s">
        <v>96</v>
      </c>
      <c r="D119" s="127" t="s">
        <v>151</v>
      </c>
      <c r="E119" s="128" t="s">
        <v>2617</v>
      </c>
      <c r="F119" s="129" t="s">
        <v>2618</v>
      </c>
      <c r="G119" s="130" t="s">
        <v>154</v>
      </c>
      <c r="H119" s="131">
        <v>0.42</v>
      </c>
      <c r="I119" s="132"/>
      <c r="J119" s="133">
        <f>ROUND(I119*H119,2)</f>
        <v>0</v>
      </c>
      <c r="K119" s="129" t="s">
        <v>155</v>
      </c>
      <c r="L119" s="32"/>
      <c r="M119" s="134" t="s">
        <v>19</v>
      </c>
      <c r="N119" s="135" t="s">
        <v>40</v>
      </c>
      <c r="P119" s="136">
        <f>O119*H119</f>
        <v>0</v>
      </c>
      <c r="Q119" s="136">
        <v>0</v>
      </c>
      <c r="R119" s="136">
        <f>Q119*H119</f>
        <v>0</v>
      </c>
      <c r="S119" s="136">
        <v>2</v>
      </c>
      <c r="T119" s="137">
        <f>S119*H119</f>
        <v>0.84</v>
      </c>
      <c r="AR119" s="138" t="s">
        <v>84</v>
      </c>
      <c r="AT119" s="138" t="s">
        <v>151</v>
      </c>
      <c r="AU119" s="138" t="s">
        <v>78</v>
      </c>
      <c r="AY119" s="17" t="s">
        <v>149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74</v>
      </c>
      <c r="BK119" s="139">
        <f>ROUND(I119*H119,2)</f>
        <v>0</v>
      </c>
      <c r="BL119" s="17" t="s">
        <v>84</v>
      </c>
      <c r="BM119" s="138" t="s">
        <v>222</v>
      </c>
    </row>
    <row r="120" spans="2:65" s="1" customFormat="1" ht="10.199999999999999">
      <c r="B120" s="32"/>
      <c r="D120" s="140" t="s">
        <v>157</v>
      </c>
      <c r="F120" s="141" t="s">
        <v>2619</v>
      </c>
      <c r="I120" s="142"/>
      <c r="L120" s="32"/>
      <c r="M120" s="143"/>
      <c r="T120" s="53"/>
      <c r="AT120" s="17" t="s">
        <v>157</v>
      </c>
      <c r="AU120" s="17" t="s">
        <v>78</v>
      </c>
    </row>
    <row r="121" spans="2:65" s="13" customFormat="1" ht="10.199999999999999">
      <c r="B121" s="151"/>
      <c r="D121" s="145" t="s">
        <v>159</v>
      </c>
      <c r="E121" s="152" t="s">
        <v>19</v>
      </c>
      <c r="F121" s="153" t="s">
        <v>2620</v>
      </c>
      <c r="H121" s="154">
        <v>0.42</v>
      </c>
      <c r="I121" s="155"/>
      <c r="L121" s="151"/>
      <c r="M121" s="156"/>
      <c r="T121" s="157"/>
      <c r="AT121" s="152" t="s">
        <v>159</v>
      </c>
      <c r="AU121" s="152" t="s">
        <v>78</v>
      </c>
      <c r="AV121" s="13" t="s">
        <v>78</v>
      </c>
      <c r="AW121" s="13" t="s">
        <v>31</v>
      </c>
      <c r="AX121" s="13" t="s">
        <v>69</v>
      </c>
      <c r="AY121" s="152" t="s">
        <v>149</v>
      </c>
    </row>
    <row r="122" spans="2:65" s="12" customFormat="1" ht="10.199999999999999">
      <c r="B122" s="144"/>
      <c r="D122" s="145" t="s">
        <v>159</v>
      </c>
      <c r="E122" s="146" t="s">
        <v>19</v>
      </c>
      <c r="F122" s="147" t="s">
        <v>2621</v>
      </c>
      <c r="H122" s="146" t="s">
        <v>19</v>
      </c>
      <c r="I122" s="148"/>
      <c r="L122" s="144"/>
      <c r="M122" s="149"/>
      <c r="T122" s="150"/>
      <c r="AT122" s="146" t="s">
        <v>159</v>
      </c>
      <c r="AU122" s="146" t="s">
        <v>78</v>
      </c>
      <c r="AV122" s="12" t="s">
        <v>74</v>
      </c>
      <c r="AW122" s="12" t="s">
        <v>31</v>
      </c>
      <c r="AX122" s="12" t="s">
        <v>69</v>
      </c>
      <c r="AY122" s="146" t="s">
        <v>149</v>
      </c>
    </row>
    <row r="123" spans="2:65" s="14" customFormat="1" ht="10.199999999999999">
      <c r="B123" s="158"/>
      <c r="D123" s="145" t="s">
        <v>159</v>
      </c>
      <c r="E123" s="159" t="s">
        <v>19</v>
      </c>
      <c r="F123" s="160" t="s">
        <v>2588</v>
      </c>
      <c r="H123" s="161">
        <v>0.42</v>
      </c>
      <c r="I123" s="162"/>
      <c r="L123" s="158"/>
      <c r="M123" s="163"/>
      <c r="T123" s="164"/>
      <c r="AT123" s="159" t="s">
        <v>159</v>
      </c>
      <c r="AU123" s="159" t="s">
        <v>78</v>
      </c>
      <c r="AV123" s="14" t="s">
        <v>84</v>
      </c>
      <c r="AW123" s="14" t="s">
        <v>31</v>
      </c>
      <c r="AX123" s="14" t="s">
        <v>74</v>
      </c>
      <c r="AY123" s="159" t="s">
        <v>149</v>
      </c>
    </row>
    <row r="124" spans="2:65" s="1" customFormat="1" ht="16.5" customHeight="1">
      <c r="B124" s="32"/>
      <c r="C124" s="127" t="s">
        <v>199</v>
      </c>
      <c r="D124" s="127" t="s">
        <v>151</v>
      </c>
      <c r="E124" s="128" t="s">
        <v>2622</v>
      </c>
      <c r="F124" s="129" t="s">
        <v>2623</v>
      </c>
      <c r="G124" s="130" t="s">
        <v>154</v>
      </c>
      <c r="H124" s="131">
        <v>0.40799999999999997</v>
      </c>
      <c r="I124" s="132"/>
      <c r="J124" s="133">
        <f>ROUND(I124*H124,2)</f>
        <v>0</v>
      </c>
      <c r="K124" s="129" t="s">
        <v>155</v>
      </c>
      <c r="L124" s="32"/>
      <c r="M124" s="134" t="s">
        <v>19</v>
      </c>
      <c r="N124" s="135" t="s">
        <v>40</v>
      </c>
      <c r="P124" s="136">
        <f>O124*H124</f>
        <v>0</v>
      </c>
      <c r="Q124" s="136">
        <v>0</v>
      </c>
      <c r="R124" s="136">
        <f>Q124*H124</f>
        <v>0</v>
      </c>
      <c r="S124" s="136">
        <v>2.4</v>
      </c>
      <c r="T124" s="137">
        <f>S124*H124</f>
        <v>0.97919999999999985</v>
      </c>
      <c r="AR124" s="138" t="s">
        <v>84</v>
      </c>
      <c r="AT124" s="138" t="s">
        <v>151</v>
      </c>
      <c r="AU124" s="138" t="s">
        <v>78</v>
      </c>
      <c r="AY124" s="17" t="s">
        <v>149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74</v>
      </c>
      <c r="BK124" s="139">
        <f>ROUND(I124*H124,2)</f>
        <v>0</v>
      </c>
      <c r="BL124" s="17" t="s">
        <v>84</v>
      </c>
      <c r="BM124" s="138" t="s">
        <v>228</v>
      </c>
    </row>
    <row r="125" spans="2:65" s="1" customFormat="1" ht="10.199999999999999">
      <c r="B125" s="32"/>
      <c r="D125" s="140" t="s">
        <v>157</v>
      </c>
      <c r="F125" s="141" t="s">
        <v>2624</v>
      </c>
      <c r="I125" s="142"/>
      <c r="L125" s="32"/>
      <c r="M125" s="143"/>
      <c r="T125" s="53"/>
      <c r="AT125" s="17" t="s">
        <v>157</v>
      </c>
      <c r="AU125" s="17" t="s">
        <v>78</v>
      </c>
    </row>
    <row r="126" spans="2:65" s="13" customFormat="1" ht="10.199999999999999">
      <c r="B126" s="151"/>
      <c r="D126" s="145" t="s">
        <v>159</v>
      </c>
      <c r="E126" s="152" t="s">
        <v>19</v>
      </c>
      <c r="F126" s="153" t="s">
        <v>2625</v>
      </c>
      <c r="H126" s="154">
        <v>0.40799999999999997</v>
      </c>
      <c r="I126" s="155"/>
      <c r="L126" s="151"/>
      <c r="M126" s="156"/>
      <c r="T126" s="157"/>
      <c r="AT126" s="152" t="s">
        <v>159</v>
      </c>
      <c r="AU126" s="152" t="s">
        <v>78</v>
      </c>
      <c r="AV126" s="13" t="s">
        <v>78</v>
      </c>
      <c r="AW126" s="13" t="s">
        <v>31</v>
      </c>
      <c r="AX126" s="13" t="s">
        <v>69</v>
      </c>
      <c r="AY126" s="152" t="s">
        <v>149</v>
      </c>
    </row>
    <row r="127" spans="2:65" s="12" customFormat="1" ht="10.199999999999999">
      <c r="B127" s="144"/>
      <c r="D127" s="145" t="s">
        <v>159</v>
      </c>
      <c r="E127" s="146" t="s">
        <v>19</v>
      </c>
      <c r="F127" s="147" t="s">
        <v>2626</v>
      </c>
      <c r="H127" s="146" t="s">
        <v>19</v>
      </c>
      <c r="I127" s="148"/>
      <c r="L127" s="144"/>
      <c r="M127" s="149"/>
      <c r="T127" s="150"/>
      <c r="AT127" s="146" t="s">
        <v>159</v>
      </c>
      <c r="AU127" s="146" t="s">
        <v>78</v>
      </c>
      <c r="AV127" s="12" t="s">
        <v>74</v>
      </c>
      <c r="AW127" s="12" t="s">
        <v>31</v>
      </c>
      <c r="AX127" s="12" t="s">
        <v>69</v>
      </c>
      <c r="AY127" s="146" t="s">
        <v>149</v>
      </c>
    </row>
    <row r="128" spans="2:65" s="14" customFormat="1" ht="10.199999999999999">
      <c r="B128" s="158"/>
      <c r="D128" s="145" t="s">
        <v>159</v>
      </c>
      <c r="E128" s="159" t="s">
        <v>19</v>
      </c>
      <c r="F128" s="160" t="s">
        <v>2588</v>
      </c>
      <c r="H128" s="161">
        <v>0.40799999999999997</v>
      </c>
      <c r="I128" s="162"/>
      <c r="L128" s="158"/>
      <c r="M128" s="163"/>
      <c r="T128" s="164"/>
      <c r="AT128" s="159" t="s">
        <v>159</v>
      </c>
      <c r="AU128" s="159" t="s">
        <v>78</v>
      </c>
      <c r="AV128" s="14" t="s">
        <v>84</v>
      </c>
      <c r="AW128" s="14" t="s">
        <v>31</v>
      </c>
      <c r="AX128" s="14" t="s">
        <v>74</v>
      </c>
      <c r="AY128" s="159" t="s">
        <v>149</v>
      </c>
    </row>
    <row r="129" spans="2:65" s="11" customFormat="1" ht="22.8" customHeight="1">
      <c r="B129" s="115"/>
      <c r="D129" s="116" t="s">
        <v>68</v>
      </c>
      <c r="E129" s="125" t="s">
        <v>580</v>
      </c>
      <c r="F129" s="125" t="s">
        <v>2627</v>
      </c>
      <c r="I129" s="118"/>
      <c r="J129" s="126">
        <f>BK129</f>
        <v>0</v>
      </c>
      <c r="L129" s="115"/>
      <c r="M129" s="120"/>
      <c r="P129" s="121">
        <f>SUM(P130:P139)</f>
        <v>0</v>
      </c>
      <c r="R129" s="121">
        <f>SUM(R130:R139)</f>
        <v>0</v>
      </c>
      <c r="T129" s="122">
        <f>SUM(T130:T139)</f>
        <v>0</v>
      </c>
      <c r="AR129" s="116" t="s">
        <v>74</v>
      </c>
      <c r="AT129" s="123" t="s">
        <v>68</v>
      </c>
      <c r="AU129" s="123" t="s">
        <v>74</v>
      </c>
      <c r="AY129" s="116" t="s">
        <v>149</v>
      </c>
      <c r="BK129" s="124">
        <f>SUM(BK130:BK139)</f>
        <v>0</v>
      </c>
    </row>
    <row r="130" spans="2:65" s="1" customFormat="1" ht="21.75" customHeight="1">
      <c r="B130" s="32"/>
      <c r="C130" s="127" t="s">
        <v>203</v>
      </c>
      <c r="D130" s="127" t="s">
        <v>151</v>
      </c>
      <c r="E130" s="128" t="s">
        <v>2628</v>
      </c>
      <c r="F130" s="129" t="s">
        <v>2629</v>
      </c>
      <c r="G130" s="130" t="s">
        <v>173</v>
      </c>
      <c r="H130" s="131">
        <v>1.9670000000000001</v>
      </c>
      <c r="I130" s="132"/>
      <c r="J130" s="133">
        <f>ROUND(I130*H130,2)</f>
        <v>0</v>
      </c>
      <c r="K130" s="129" t="s">
        <v>155</v>
      </c>
      <c r="L130" s="32"/>
      <c r="M130" s="134" t="s">
        <v>19</v>
      </c>
      <c r="N130" s="135" t="s">
        <v>40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84</v>
      </c>
      <c r="AT130" s="138" t="s">
        <v>151</v>
      </c>
      <c r="AU130" s="138" t="s">
        <v>78</v>
      </c>
      <c r="AY130" s="17" t="s">
        <v>149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74</v>
      </c>
      <c r="BK130" s="139">
        <f>ROUND(I130*H130,2)</f>
        <v>0</v>
      </c>
      <c r="BL130" s="17" t="s">
        <v>84</v>
      </c>
      <c r="BM130" s="138" t="s">
        <v>234</v>
      </c>
    </row>
    <row r="131" spans="2:65" s="1" customFormat="1" ht="10.199999999999999">
      <c r="B131" s="32"/>
      <c r="D131" s="140" t="s">
        <v>157</v>
      </c>
      <c r="F131" s="141" t="s">
        <v>2630</v>
      </c>
      <c r="I131" s="142"/>
      <c r="L131" s="32"/>
      <c r="M131" s="143"/>
      <c r="T131" s="53"/>
      <c r="AT131" s="17" t="s">
        <v>157</v>
      </c>
      <c r="AU131" s="17" t="s">
        <v>78</v>
      </c>
    </row>
    <row r="132" spans="2:65" s="1" customFormat="1" ht="21.75" customHeight="1">
      <c r="B132" s="32"/>
      <c r="C132" s="127" t="s">
        <v>213</v>
      </c>
      <c r="D132" s="127" t="s">
        <v>151</v>
      </c>
      <c r="E132" s="128" t="s">
        <v>2631</v>
      </c>
      <c r="F132" s="129" t="s">
        <v>2632</v>
      </c>
      <c r="G132" s="130" t="s">
        <v>173</v>
      </c>
      <c r="H132" s="131">
        <v>19.670000000000002</v>
      </c>
      <c r="I132" s="132"/>
      <c r="J132" s="133">
        <f>ROUND(I132*H132,2)</f>
        <v>0</v>
      </c>
      <c r="K132" s="129" t="s">
        <v>155</v>
      </c>
      <c r="L132" s="32"/>
      <c r="M132" s="134" t="s">
        <v>19</v>
      </c>
      <c r="N132" s="135" t="s">
        <v>40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84</v>
      </c>
      <c r="AT132" s="138" t="s">
        <v>151</v>
      </c>
      <c r="AU132" s="138" t="s">
        <v>78</v>
      </c>
      <c r="AY132" s="17" t="s">
        <v>149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74</v>
      </c>
      <c r="BK132" s="139">
        <f>ROUND(I132*H132,2)</f>
        <v>0</v>
      </c>
      <c r="BL132" s="17" t="s">
        <v>84</v>
      </c>
      <c r="BM132" s="138" t="s">
        <v>240</v>
      </c>
    </row>
    <row r="133" spans="2:65" s="1" customFormat="1" ht="10.199999999999999">
      <c r="B133" s="32"/>
      <c r="D133" s="140" t="s">
        <v>157</v>
      </c>
      <c r="F133" s="141" t="s">
        <v>2633</v>
      </c>
      <c r="I133" s="142"/>
      <c r="L133" s="32"/>
      <c r="M133" s="143"/>
      <c r="T133" s="53"/>
      <c r="AT133" s="17" t="s">
        <v>157</v>
      </c>
      <c r="AU133" s="17" t="s">
        <v>78</v>
      </c>
    </row>
    <row r="134" spans="2:65" s="13" customFormat="1" ht="10.199999999999999">
      <c r="B134" s="151"/>
      <c r="D134" s="145" t="s">
        <v>159</v>
      </c>
      <c r="E134" s="152" t="s">
        <v>19</v>
      </c>
      <c r="F134" s="153" t="s">
        <v>2634</v>
      </c>
      <c r="H134" s="154">
        <v>19.670000000000002</v>
      </c>
      <c r="I134" s="155"/>
      <c r="L134" s="151"/>
      <c r="M134" s="156"/>
      <c r="T134" s="157"/>
      <c r="AT134" s="152" t="s">
        <v>159</v>
      </c>
      <c r="AU134" s="152" t="s">
        <v>78</v>
      </c>
      <c r="AV134" s="13" t="s">
        <v>78</v>
      </c>
      <c r="AW134" s="13" t="s">
        <v>31</v>
      </c>
      <c r="AX134" s="13" t="s">
        <v>69</v>
      </c>
      <c r="AY134" s="152" t="s">
        <v>149</v>
      </c>
    </row>
    <row r="135" spans="2:65" s="14" customFormat="1" ht="10.199999999999999">
      <c r="B135" s="158"/>
      <c r="D135" s="145" t="s">
        <v>159</v>
      </c>
      <c r="E135" s="159" t="s">
        <v>19</v>
      </c>
      <c r="F135" s="160" t="s">
        <v>162</v>
      </c>
      <c r="H135" s="161">
        <v>19.670000000000002</v>
      </c>
      <c r="I135" s="162"/>
      <c r="L135" s="158"/>
      <c r="M135" s="163"/>
      <c r="T135" s="164"/>
      <c r="AT135" s="159" t="s">
        <v>159</v>
      </c>
      <c r="AU135" s="159" t="s">
        <v>78</v>
      </c>
      <c r="AV135" s="14" t="s">
        <v>84</v>
      </c>
      <c r="AW135" s="14" t="s">
        <v>31</v>
      </c>
      <c r="AX135" s="14" t="s">
        <v>74</v>
      </c>
      <c r="AY135" s="159" t="s">
        <v>149</v>
      </c>
    </row>
    <row r="136" spans="2:65" s="1" customFormat="1" ht="24.15" customHeight="1">
      <c r="B136" s="32"/>
      <c r="C136" s="127" t="s">
        <v>8</v>
      </c>
      <c r="D136" s="127" t="s">
        <v>151</v>
      </c>
      <c r="E136" s="128" t="s">
        <v>2635</v>
      </c>
      <c r="F136" s="129" t="s">
        <v>2636</v>
      </c>
      <c r="G136" s="130" t="s">
        <v>173</v>
      </c>
      <c r="H136" s="131">
        <v>1.9670000000000001</v>
      </c>
      <c r="I136" s="132"/>
      <c r="J136" s="133">
        <f>ROUND(I136*H136,2)</f>
        <v>0</v>
      </c>
      <c r="K136" s="129" t="s">
        <v>155</v>
      </c>
      <c r="L136" s="32"/>
      <c r="M136" s="134" t="s">
        <v>19</v>
      </c>
      <c r="N136" s="135" t="s">
        <v>40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84</v>
      </c>
      <c r="AT136" s="138" t="s">
        <v>151</v>
      </c>
      <c r="AU136" s="138" t="s">
        <v>78</v>
      </c>
      <c r="AY136" s="17" t="s">
        <v>149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74</v>
      </c>
      <c r="BK136" s="139">
        <f>ROUND(I136*H136,2)</f>
        <v>0</v>
      </c>
      <c r="BL136" s="17" t="s">
        <v>84</v>
      </c>
      <c r="BM136" s="138" t="s">
        <v>245</v>
      </c>
    </row>
    <row r="137" spans="2:65" s="1" customFormat="1" ht="10.199999999999999">
      <c r="B137" s="32"/>
      <c r="D137" s="140" t="s">
        <v>157</v>
      </c>
      <c r="F137" s="141" t="s">
        <v>2637</v>
      </c>
      <c r="I137" s="142"/>
      <c r="L137" s="32"/>
      <c r="M137" s="143"/>
      <c r="T137" s="53"/>
      <c r="AT137" s="17" t="s">
        <v>157</v>
      </c>
      <c r="AU137" s="17" t="s">
        <v>78</v>
      </c>
    </row>
    <row r="138" spans="2:65" s="1" customFormat="1" ht="44.25" customHeight="1">
      <c r="B138" s="32"/>
      <c r="C138" s="127" t="s">
        <v>225</v>
      </c>
      <c r="D138" s="127" t="s">
        <v>151</v>
      </c>
      <c r="E138" s="128" t="s">
        <v>2638</v>
      </c>
      <c r="F138" s="129" t="s">
        <v>2639</v>
      </c>
      <c r="G138" s="130" t="s">
        <v>173</v>
      </c>
      <c r="H138" s="131">
        <v>1.9670000000000001</v>
      </c>
      <c r="I138" s="132"/>
      <c r="J138" s="133">
        <f>ROUND(I138*H138,2)</f>
        <v>0</v>
      </c>
      <c r="K138" s="129" t="s">
        <v>155</v>
      </c>
      <c r="L138" s="32"/>
      <c r="M138" s="134" t="s">
        <v>19</v>
      </c>
      <c r="N138" s="135" t="s">
        <v>40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84</v>
      </c>
      <c r="AT138" s="138" t="s">
        <v>151</v>
      </c>
      <c r="AU138" s="138" t="s">
        <v>78</v>
      </c>
      <c r="AY138" s="17" t="s">
        <v>149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74</v>
      </c>
      <c r="BK138" s="139">
        <f>ROUND(I138*H138,2)</f>
        <v>0</v>
      </c>
      <c r="BL138" s="17" t="s">
        <v>84</v>
      </c>
      <c r="BM138" s="138" t="s">
        <v>250</v>
      </c>
    </row>
    <row r="139" spans="2:65" s="1" customFormat="1" ht="10.199999999999999">
      <c r="B139" s="32"/>
      <c r="D139" s="140" t="s">
        <v>157</v>
      </c>
      <c r="F139" s="141" t="s">
        <v>2640</v>
      </c>
      <c r="I139" s="142"/>
      <c r="L139" s="32"/>
      <c r="M139" s="143"/>
      <c r="T139" s="53"/>
      <c r="AT139" s="17" t="s">
        <v>157</v>
      </c>
      <c r="AU139" s="17" t="s">
        <v>78</v>
      </c>
    </row>
    <row r="140" spans="2:65" s="11" customFormat="1" ht="22.8" customHeight="1">
      <c r="B140" s="115"/>
      <c r="D140" s="116" t="s">
        <v>68</v>
      </c>
      <c r="E140" s="125" t="s">
        <v>605</v>
      </c>
      <c r="F140" s="125" t="s">
        <v>2641</v>
      </c>
      <c r="I140" s="118"/>
      <c r="J140" s="126">
        <f>BK140</f>
        <v>0</v>
      </c>
      <c r="L140" s="115"/>
      <c r="M140" s="120"/>
      <c r="P140" s="121">
        <f>SUM(P141:P142)</f>
        <v>0</v>
      </c>
      <c r="R140" s="121">
        <f>SUM(R141:R142)</f>
        <v>0</v>
      </c>
      <c r="T140" s="122">
        <f>SUM(T141:T142)</f>
        <v>0</v>
      </c>
      <c r="AR140" s="116" t="s">
        <v>74</v>
      </c>
      <c r="AT140" s="123" t="s">
        <v>68</v>
      </c>
      <c r="AU140" s="123" t="s">
        <v>74</v>
      </c>
      <c r="AY140" s="116" t="s">
        <v>149</v>
      </c>
      <c r="BK140" s="124">
        <f>SUM(BK141:BK142)</f>
        <v>0</v>
      </c>
    </row>
    <row r="141" spans="2:65" s="1" customFormat="1" ht="24.15" customHeight="1">
      <c r="B141" s="32"/>
      <c r="C141" s="127" t="s">
        <v>216</v>
      </c>
      <c r="D141" s="127" t="s">
        <v>151</v>
      </c>
      <c r="E141" s="128" t="s">
        <v>2642</v>
      </c>
      <c r="F141" s="129" t="s">
        <v>2643</v>
      </c>
      <c r="G141" s="130" t="s">
        <v>173</v>
      </c>
      <c r="H141" s="131">
        <v>1.1930000000000001</v>
      </c>
      <c r="I141" s="132"/>
      <c r="J141" s="133">
        <f>ROUND(I141*H141,2)</f>
        <v>0</v>
      </c>
      <c r="K141" s="129" t="s">
        <v>155</v>
      </c>
      <c r="L141" s="32"/>
      <c r="M141" s="134" t="s">
        <v>19</v>
      </c>
      <c r="N141" s="135" t="s">
        <v>40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84</v>
      </c>
      <c r="AT141" s="138" t="s">
        <v>151</v>
      </c>
      <c r="AU141" s="138" t="s">
        <v>78</v>
      </c>
      <c r="AY141" s="17" t="s">
        <v>149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7" t="s">
        <v>74</v>
      </c>
      <c r="BK141" s="139">
        <f>ROUND(I141*H141,2)</f>
        <v>0</v>
      </c>
      <c r="BL141" s="17" t="s">
        <v>84</v>
      </c>
      <c r="BM141" s="138" t="s">
        <v>2644</v>
      </c>
    </row>
    <row r="142" spans="2:65" s="1" customFormat="1" ht="10.199999999999999">
      <c r="B142" s="32"/>
      <c r="D142" s="140" t="s">
        <v>157</v>
      </c>
      <c r="F142" s="141" t="s">
        <v>2645</v>
      </c>
      <c r="I142" s="142"/>
      <c r="L142" s="32"/>
      <c r="M142" s="178"/>
      <c r="N142" s="179"/>
      <c r="O142" s="179"/>
      <c r="P142" s="179"/>
      <c r="Q142" s="179"/>
      <c r="R142" s="179"/>
      <c r="S142" s="179"/>
      <c r="T142" s="180"/>
      <c r="AT142" s="17" t="s">
        <v>157</v>
      </c>
      <c r="AU142" s="17" t="s">
        <v>78</v>
      </c>
    </row>
    <row r="143" spans="2:65" s="1" customFormat="1" ht="6.9" customHeight="1">
      <c r="B143" s="41"/>
      <c r="C143" s="42"/>
      <c r="D143" s="42"/>
      <c r="E143" s="42"/>
      <c r="F143" s="42"/>
      <c r="G143" s="42"/>
      <c r="H143" s="42"/>
      <c r="I143" s="42"/>
      <c r="J143" s="42"/>
      <c r="K143" s="42"/>
      <c r="L143" s="32"/>
    </row>
  </sheetData>
  <sheetProtection algorithmName="SHA-512" hashValue="AcQxE1CcFYvFZYbVptdcJm6GQAUsu8qfySTGjEtqM89cpvAsTBJWPXov6a8zuKUhnRTgDycBspfjaWndiuIGwg==" saltValue="G5CPXa5XBK4g2Ainph2s3Gwh81pXye4swTYdkiLlSL0as/AymqIQUYwGHov50yWik5ccKscNFbpIn0m27uSNeQ==" spinCount="100000" sheet="1" objects="1" scenarios="1" formatColumns="0" formatRows="0" autoFilter="0"/>
  <autoFilter ref="C86:K142" xr:uid="{00000000-0009-0000-0000-000006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600-000000000000}"/>
    <hyperlink ref="F97" r:id="rId2" xr:uid="{00000000-0004-0000-0600-000001000000}"/>
    <hyperlink ref="F102" r:id="rId3" xr:uid="{00000000-0004-0000-0600-000002000000}"/>
    <hyperlink ref="F110" r:id="rId4" xr:uid="{00000000-0004-0000-0600-000003000000}"/>
    <hyperlink ref="F112" r:id="rId5" xr:uid="{00000000-0004-0000-0600-000004000000}"/>
    <hyperlink ref="F114" r:id="rId6" xr:uid="{00000000-0004-0000-0600-000005000000}"/>
    <hyperlink ref="F117" r:id="rId7" xr:uid="{00000000-0004-0000-0600-000006000000}"/>
    <hyperlink ref="F120" r:id="rId8" xr:uid="{00000000-0004-0000-0600-000007000000}"/>
    <hyperlink ref="F125" r:id="rId9" xr:uid="{00000000-0004-0000-0600-000008000000}"/>
    <hyperlink ref="F131" r:id="rId10" xr:uid="{00000000-0004-0000-0600-000009000000}"/>
    <hyperlink ref="F133" r:id="rId11" xr:uid="{00000000-0004-0000-0600-00000A000000}"/>
    <hyperlink ref="F137" r:id="rId12" xr:uid="{00000000-0004-0000-0600-00000B000000}"/>
    <hyperlink ref="F139" r:id="rId13" xr:uid="{00000000-0004-0000-0600-00000C000000}"/>
    <hyperlink ref="F142" r:id="rId14" xr:uid="{00000000-0004-0000-06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30"/>
  <sheetViews>
    <sheetView showGridLines="0" topLeftCell="A70" workbookViewId="0">
      <selection activeCell="F138" sqref="F138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95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2646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ROUND(J79,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ROUND((SUM(BE79:BE129)),  2)</f>
        <v>0</v>
      </c>
      <c r="I33" s="89">
        <v>0.21</v>
      </c>
      <c r="J33" s="88">
        <f>ROUND(((SUM(BE79:BE129))*I33),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ROUND((SUM(BF79:BF129)),  2)</f>
        <v>0</v>
      </c>
      <c r="I34" s="89">
        <v>0.12</v>
      </c>
      <c r="J34" s="88">
        <f>ROUND(((SUM(BF79:BF129))*I34),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ROUND((SUM(BG79:BG129)),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ROUND((SUM(BH79:BH129)),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ROUND((SUM(BI79:BI129)),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7 - vnitřní vybavení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J79</f>
        <v>0</v>
      </c>
      <c r="L59" s="32"/>
      <c r="AU59" s="17" t="s">
        <v>108</v>
      </c>
    </row>
    <row r="60" spans="2:47" s="1" customFormat="1" ht="21.75" customHeight="1">
      <c r="B60" s="32"/>
      <c r="L60" s="32"/>
    </row>
    <row r="61" spans="2:47" s="1" customFormat="1" ht="6.9" customHeight="1"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32"/>
    </row>
    <row r="65" spans="2:65" s="1" customFormat="1" ht="6.9" customHeight="1"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32"/>
    </row>
    <row r="66" spans="2:65" s="1" customFormat="1" ht="24.9" customHeight="1">
      <c r="B66" s="32"/>
      <c r="C66" s="21" t="s">
        <v>134</v>
      </c>
      <c r="L66" s="32"/>
    </row>
    <row r="67" spans="2:65" s="1" customFormat="1" ht="6.9" customHeight="1">
      <c r="B67" s="32"/>
      <c r="L67" s="32"/>
    </row>
    <row r="68" spans="2:65" s="1" customFormat="1" ht="12" customHeight="1">
      <c r="B68" s="32"/>
      <c r="C68" s="27" t="s">
        <v>16</v>
      </c>
      <c r="L68" s="32"/>
    </row>
    <row r="69" spans="2:65" s="1" customFormat="1" ht="16.5" customHeight="1">
      <c r="B69" s="32"/>
      <c r="E69" s="312" t="str">
        <f>E7</f>
        <v>Trebenice_nastavba_materske_skoly</v>
      </c>
      <c r="F69" s="313"/>
      <c r="G69" s="313"/>
      <c r="H69" s="313"/>
      <c r="L69" s="32"/>
    </row>
    <row r="70" spans="2:65" s="1" customFormat="1" ht="12" customHeight="1">
      <c r="B70" s="32"/>
      <c r="C70" s="27" t="s">
        <v>103</v>
      </c>
      <c r="L70" s="32"/>
    </row>
    <row r="71" spans="2:65" s="1" customFormat="1" ht="16.5" customHeight="1">
      <c r="B71" s="32"/>
      <c r="E71" s="275" t="str">
        <f>E9</f>
        <v>7 - vnitřní vybavení</v>
      </c>
      <c r="F71" s="314"/>
      <c r="G71" s="314"/>
      <c r="H71" s="314"/>
      <c r="L71" s="32"/>
    </row>
    <row r="72" spans="2:65" s="1" customFormat="1" ht="6.9" customHeight="1">
      <c r="B72" s="32"/>
      <c r="L72" s="32"/>
    </row>
    <row r="73" spans="2:65" s="1" customFormat="1" ht="12" customHeight="1">
      <c r="B73" s="32"/>
      <c r="C73" s="27" t="s">
        <v>21</v>
      </c>
      <c r="F73" s="25" t="str">
        <f>F12</f>
        <v xml:space="preserve"> </v>
      </c>
      <c r="I73" s="27" t="s">
        <v>23</v>
      </c>
      <c r="J73" s="49" t="str">
        <f>IF(J12="","",J12)</f>
        <v>29. 9. 2025</v>
      </c>
      <c r="L73" s="32"/>
    </row>
    <row r="74" spans="2:65" s="1" customFormat="1" ht="6.9" customHeight="1">
      <c r="B74" s="32"/>
      <c r="L74" s="32"/>
    </row>
    <row r="75" spans="2:65" s="1" customFormat="1" ht="15.15" customHeight="1">
      <c r="B75" s="32"/>
      <c r="C75" s="27" t="s">
        <v>25</v>
      </c>
      <c r="F75" s="25" t="str">
        <f>E15</f>
        <v xml:space="preserve"> </v>
      </c>
      <c r="I75" s="27" t="s">
        <v>30</v>
      </c>
      <c r="J75" s="30" t="str">
        <f>E21</f>
        <v xml:space="preserve"> </v>
      </c>
      <c r="L75" s="32"/>
    </row>
    <row r="76" spans="2:65" s="1" customFormat="1" ht="15.15" customHeight="1">
      <c r="B76" s="32"/>
      <c r="C76" s="27" t="s">
        <v>28</v>
      </c>
      <c r="F76" s="25" t="str">
        <f>IF(E18="","",E18)</f>
        <v>Vyplň údaj</v>
      </c>
      <c r="I76" s="27" t="s">
        <v>32</v>
      </c>
      <c r="J76" s="30" t="str">
        <f>E24</f>
        <v xml:space="preserve"> </v>
      </c>
      <c r="L76" s="32"/>
    </row>
    <row r="77" spans="2:65" s="1" customFormat="1" ht="10.35" customHeight="1">
      <c r="B77" s="32"/>
      <c r="L77" s="32"/>
    </row>
    <row r="78" spans="2:65" s="10" customFormat="1" ht="29.25" customHeight="1">
      <c r="B78" s="107"/>
      <c r="C78" s="108" t="s">
        <v>135</v>
      </c>
      <c r="D78" s="109" t="s">
        <v>54</v>
      </c>
      <c r="E78" s="109" t="s">
        <v>50</v>
      </c>
      <c r="F78" s="109" t="s">
        <v>51</v>
      </c>
      <c r="G78" s="109" t="s">
        <v>136</v>
      </c>
      <c r="H78" s="109" t="s">
        <v>137</v>
      </c>
      <c r="I78" s="109" t="s">
        <v>138</v>
      </c>
      <c r="J78" s="109" t="s">
        <v>107</v>
      </c>
      <c r="K78" s="110" t="s">
        <v>139</v>
      </c>
      <c r="L78" s="107"/>
      <c r="M78" s="56" t="s">
        <v>19</v>
      </c>
      <c r="N78" s="57" t="s">
        <v>39</v>
      </c>
      <c r="O78" s="57" t="s">
        <v>140</v>
      </c>
      <c r="P78" s="57" t="s">
        <v>141</v>
      </c>
      <c r="Q78" s="57" t="s">
        <v>142</v>
      </c>
      <c r="R78" s="57" t="s">
        <v>143</v>
      </c>
      <c r="S78" s="57" t="s">
        <v>144</v>
      </c>
      <c r="T78" s="58" t="s">
        <v>145</v>
      </c>
    </row>
    <row r="79" spans="2:65" s="1" customFormat="1" ht="22.8" customHeight="1">
      <c r="B79" s="32"/>
      <c r="C79" s="61" t="s">
        <v>146</v>
      </c>
      <c r="J79" s="111">
        <f>BK79</f>
        <v>0</v>
      </c>
      <c r="L79" s="32"/>
      <c r="M79" s="59"/>
      <c r="N79" s="50"/>
      <c r="O79" s="50"/>
      <c r="P79" s="112">
        <f>SUM(P80:P129)</f>
        <v>0</v>
      </c>
      <c r="Q79" s="50"/>
      <c r="R79" s="112">
        <f>SUM(R80:R129)</f>
        <v>0</v>
      </c>
      <c r="S79" s="50"/>
      <c r="T79" s="113">
        <f>SUM(T80:T129)</f>
        <v>0</v>
      </c>
      <c r="AT79" s="17" t="s">
        <v>68</v>
      </c>
      <c r="AU79" s="17" t="s">
        <v>108</v>
      </c>
      <c r="BK79" s="114">
        <f>SUM(BK80:BK129)</f>
        <v>0</v>
      </c>
    </row>
    <row r="80" spans="2:65" s="1" customFormat="1" ht="16.5" hidden="1" customHeight="1">
      <c r="B80" s="32"/>
      <c r="C80" s="127" t="s">
        <v>74</v>
      </c>
      <c r="D80" s="127" t="s">
        <v>151</v>
      </c>
      <c r="E80" s="128" t="s">
        <v>2647</v>
      </c>
      <c r="F80" s="129" t="s">
        <v>2648</v>
      </c>
      <c r="G80" s="130" t="s">
        <v>547</v>
      </c>
      <c r="H80" s="131"/>
      <c r="I80" s="132"/>
      <c r="J80" s="133">
        <f t="shared" ref="J80:J111" si="0">ROUND(I80*H80,2)</f>
        <v>0</v>
      </c>
      <c r="K80" s="129" t="s">
        <v>19</v>
      </c>
      <c r="L80" s="32"/>
      <c r="M80" s="134" t="s">
        <v>19</v>
      </c>
      <c r="N80" s="135" t="s">
        <v>40</v>
      </c>
      <c r="P80" s="136">
        <f t="shared" ref="P80:P111" si="1">O80*H80</f>
        <v>0</v>
      </c>
      <c r="Q80" s="136">
        <v>0</v>
      </c>
      <c r="R80" s="136">
        <f t="shared" ref="R80:R111" si="2">Q80*H80</f>
        <v>0</v>
      </c>
      <c r="S80" s="136">
        <v>0</v>
      </c>
      <c r="T80" s="137">
        <f t="shared" ref="T80:T111" si="3">S80*H80</f>
        <v>0</v>
      </c>
      <c r="AR80" s="138" t="s">
        <v>84</v>
      </c>
      <c r="AT80" s="138" t="s">
        <v>151</v>
      </c>
      <c r="AU80" s="138" t="s">
        <v>69</v>
      </c>
      <c r="AY80" s="17" t="s">
        <v>149</v>
      </c>
      <c r="BE80" s="139">
        <f t="shared" ref="BE80:BE111" si="4">IF(N80="základní",J80,0)</f>
        <v>0</v>
      </c>
      <c r="BF80" s="139">
        <f t="shared" ref="BF80:BF111" si="5">IF(N80="snížená",J80,0)</f>
        <v>0</v>
      </c>
      <c r="BG80" s="139">
        <f t="shared" ref="BG80:BG111" si="6">IF(N80="zákl. přenesená",J80,0)</f>
        <v>0</v>
      </c>
      <c r="BH80" s="139">
        <f t="shared" ref="BH80:BH111" si="7">IF(N80="sníž. přenesená",J80,0)</f>
        <v>0</v>
      </c>
      <c r="BI80" s="139">
        <f t="shared" ref="BI80:BI111" si="8">IF(N80="nulová",J80,0)</f>
        <v>0</v>
      </c>
      <c r="BJ80" s="17" t="s">
        <v>74</v>
      </c>
      <c r="BK80" s="139">
        <f t="shared" ref="BK80:BK111" si="9">ROUND(I80*H80,2)</f>
        <v>0</v>
      </c>
      <c r="BL80" s="17" t="s">
        <v>84</v>
      </c>
      <c r="BM80" s="138" t="s">
        <v>78</v>
      </c>
    </row>
    <row r="81" spans="2:65" s="1" customFormat="1" ht="16.5" hidden="1" customHeight="1">
      <c r="B81" s="32"/>
      <c r="C81" s="127" t="s">
        <v>78</v>
      </c>
      <c r="D81" s="127" t="s">
        <v>151</v>
      </c>
      <c r="E81" s="128" t="s">
        <v>2649</v>
      </c>
      <c r="F81" s="129" t="s">
        <v>2650</v>
      </c>
      <c r="G81" s="130" t="s">
        <v>547</v>
      </c>
      <c r="H81" s="131"/>
      <c r="I81" s="132"/>
      <c r="J81" s="133">
        <f t="shared" si="0"/>
        <v>0</v>
      </c>
      <c r="K81" s="129" t="s">
        <v>19</v>
      </c>
      <c r="L81" s="32"/>
      <c r="M81" s="134" t="s">
        <v>19</v>
      </c>
      <c r="N81" s="135" t="s">
        <v>40</v>
      </c>
      <c r="P81" s="136">
        <f t="shared" si="1"/>
        <v>0</v>
      </c>
      <c r="Q81" s="136">
        <v>0</v>
      </c>
      <c r="R81" s="136">
        <f t="shared" si="2"/>
        <v>0</v>
      </c>
      <c r="S81" s="136">
        <v>0</v>
      </c>
      <c r="T81" s="137">
        <f t="shared" si="3"/>
        <v>0</v>
      </c>
      <c r="AR81" s="138" t="s">
        <v>84</v>
      </c>
      <c r="AT81" s="138" t="s">
        <v>151</v>
      </c>
      <c r="AU81" s="138" t="s">
        <v>69</v>
      </c>
      <c r="AY81" s="17" t="s">
        <v>149</v>
      </c>
      <c r="BE81" s="139">
        <f t="shared" si="4"/>
        <v>0</v>
      </c>
      <c r="BF81" s="139">
        <f t="shared" si="5"/>
        <v>0</v>
      </c>
      <c r="BG81" s="139">
        <f t="shared" si="6"/>
        <v>0</v>
      </c>
      <c r="BH81" s="139">
        <f t="shared" si="7"/>
        <v>0</v>
      </c>
      <c r="BI81" s="139">
        <f t="shared" si="8"/>
        <v>0</v>
      </c>
      <c r="BJ81" s="17" t="s">
        <v>74</v>
      </c>
      <c r="BK81" s="139">
        <f t="shared" si="9"/>
        <v>0</v>
      </c>
      <c r="BL81" s="17" t="s">
        <v>84</v>
      </c>
      <c r="BM81" s="138" t="s">
        <v>84</v>
      </c>
    </row>
    <row r="82" spans="2:65" s="1" customFormat="1" ht="16.5" hidden="1" customHeight="1">
      <c r="B82" s="32"/>
      <c r="C82" s="127" t="s">
        <v>81</v>
      </c>
      <c r="D82" s="127" t="s">
        <v>151</v>
      </c>
      <c r="E82" s="128" t="s">
        <v>2651</v>
      </c>
      <c r="F82" s="129" t="s">
        <v>2652</v>
      </c>
      <c r="G82" s="130" t="s">
        <v>547</v>
      </c>
      <c r="H82" s="131"/>
      <c r="I82" s="132"/>
      <c r="J82" s="133">
        <f t="shared" si="0"/>
        <v>0</v>
      </c>
      <c r="K82" s="129" t="s">
        <v>19</v>
      </c>
      <c r="L82" s="32"/>
      <c r="M82" s="134" t="s">
        <v>19</v>
      </c>
      <c r="N82" s="135" t="s">
        <v>40</v>
      </c>
      <c r="P82" s="136">
        <f t="shared" si="1"/>
        <v>0</v>
      </c>
      <c r="Q82" s="136">
        <v>0</v>
      </c>
      <c r="R82" s="136">
        <f t="shared" si="2"/>
        <v>0</v>
      </c>
      <c r="S82" s="136">
        <v>0</v>
      </c>
      <c r="T82" s="137">
        <f t="shared" si="3"/>
        <v>0</v>
      </c>
      <c r="AR82" s="138" t="s">
        <v>84</v>
      </c>
      <c r="AT82" s="138" t="s">
        <v>151</v>
      </c>
      <c r="AU82" s="138" t="s">
        <v>69</v>
      </c>
      <c r="AY82" s="17" t="s">
        <v>149</v>
      </c>
      <c r="BE82" s="139">
        <f t="shared" si="4"/>
        <v>0</v>
      </c>
      <c r="BF82" s="139">
        <f t="shared" si="5"/>
        <v>0</v>
      </c>
      <c r="BG82" s="139">
        <f t="shared" si="6"/>
        <v>0</v>
      </c>
      <c r="BH82" s="139">
        <f t="shared" si="7"/>
        <v>0</v>
      </c>
      <c r="BI82" s="139">
        <f t="shared" si="8"/>
        <v>0</v>
      </c>
      <c r="BJ82" s="17" t="s">
        <v>74</v>
      </c>
      <c r="BK82" s="139">
        <f t="shared" si="9"/>
        <v>0</v>
      </c>
      <c r="BL82" s="17" t="s">
        <v>84</v>
      </c>
      <c r="BM82" s="138" t="s">
        <v>90</v>
      </c>
    </row>
    <row r="83" spans="2:65" s="1" customFormat="1" ht="16.5" hidden="1" customHeight="1">
      <c r="B83" s="32"/>
      <c r="C83" s="127" t="s">
        <v>84</v>
      </c>
      <c r="D83" s="127" t="s">
        <v>151</v>
      </c>
      <c r="E83" s="128" t="s">
        <v>2653</v>
      </c>
      <c r="F83" s="129" t="s">
        <v>2654</v>
      </c>
      <c r="G83" s="130" t="s">
        <v>547</v>
      </c>
      <c r="H83" s="131"/>
      <c r="I83" s="132"/>
      <c r="J83" s="133">
        <f t="shared" si="0"/>
        <v>0</v>
      </c>
      <c r="K83" s="129" t="s">
        <v>19</v>
      </c>
      <c r="L83" s="32"/>
      <c r="M83" s="134" t="s">
        <v>19</v>
      </c>
      <c r="N83" s="135" t="s">
        <v>40</v>
      </c>
      <c r="P83" s="136">
        <f t="shared" si="1"/>
        <v>0</v>
      </c>
      <c r="Q83" s="136">
        <v>0</v>
      </c>
      <c r="R83" s="136">
        <f t="shared" si="2"/>
        <v>0</v>
      </c>
      <c r="S83" s="136">
        <v>0</v>
      </c>
      <c r="T83" s="137">
        <f t="shared" si="3"/>
        <v>0</v>
      </c>
      <c r="AR83" s="138" t="s">
        <v>84</v>
      </c>
      <c r="AT83" s="138" t="s">
        <v>151</v>
      </c>
      <c r="AU83" s="138" t="s">
        <v>69</v>
      </c>
      <c r="AY83" s="17" t="s">
        <v>149</v>
      </c>
      <c r="BE83" s="139">
        <f t="shared" si="4"/>
        <v>0</v>
      </c>
      <c r="BF83" s="139">
        <f t="shared" si="5"/>
        <v>0</v>
      </c>
      <c r="BG83" s="139">
        <f t="shared" si="6"/>
        <v>0</v>
      </c>
      <c r="BH83" s="139">
        <f t="shared" si="7"/>
        <v>0</v>
      </c>
      <c r="BI83" s="139">
        <f t="shared" si="8"/>
        <v>0</v>
      </c>
      <c r="BJ83" s="17" t="s">
        <v>74</v>
      </c>
      <c r="BK83" s="139">
        <f t="shared" si="9"/>
        <v>0</v>
      </c>
      <c r="BL83" s="17" t="s">
        <v>84</v>
      </c>
      <c r="BM83" s="138" t="s">
        <v>96</v>
      </c>
    </row>
    <row r="84" spans="2:65" s="1" customFormat="1" ht="16.5" hidden="1" customHeight="1">
      <c r="B84" s="32"/>
      <c r="C84" s="127" t="s">
        <v>87</v>
      </c>
      <c r="D84" s="127" t="s">
        <v>151</v>
      </c>
      <c r="E84" s="128" t="s">
        <v>2655</v>
      </c>
      <c r="F84" s="129" t="s">
        <v>2656</v>
      </c>
      <c r="G84" s="130" t="s">
        <v>547</v>
      </c>
      <c r="H84" s="131"/>
      <c r="I84" s="132"/>
      <c r="J84" s="133">
        <f t="shared" si="0"/>
        <v>0</v>
      </c>
      <c r="K84" s="129" t="s">
        <v>19</v>
      </c>
      <c r="L84" s="32"/>
      <c r="M84" s="134" t="s">
        <v>19</v>
      </c>
      <c r="N84" s="135" t="s">
        <v>40</v>
      </c>
      <c r="P84" s="136">
        <f t="shared" si="1"/>
        <v>0</v>
      </c>
      <c r="Q84" s="136">
        <v>0</v>
      </c>
      <c r="R84" s="136">
        <f t="shared" si="2"/>
        <v>0</v>
      </c>
      <c r="S84" s="136">
        <v>0</v>
      </c>
      <c r="T84" s="137">
        <f t="shared" si="3"/>
        <v>0</v>
      </c>
      <c r="AR84" s="138" t="s">
        <v>84</v>
      </c>
      <c r="AT84" s="138" t="s">
        <v>151</v>
      </c>
      <c r="AU84" s="138" t="s">
        <v>69</v>
      </c>
      <c r="AY84" s="17" t="s">
        <v>149</v>
      </c>
      <c r="BE84" s="139">
        <f t="shared" si="4"/>
        <v>0</v>
      </c>
      <c r="BF84" s="139">
        <f t="shared" si="5"/>
        <v>0</v>
      </c>
      <c r="BG84" s="139">
        <f t="shared" si="6"/>
        <v>0</v>
      </c>
      <c r="BH84" s="139">
        <f t="shared" si="7"/>
        <v>0</v>
      </c>
      <c r="BI84" s="139">
        <f t="shared" si="8"/>
        <v>0</v>
      </c>
      <c r="BJ84" s="17" t="s">
        <v>74</v>
      </c>
      <c r="BK84" s="139">
        <f t="shared" si="9"/>
        <v>0</v>
      </c>
      <c r="BL84" s="17" t="s">
        <v>84</v>
      </c>
      <c r="BM84" s="138" t="s">
        <v>203</v>
      </c>
    </row>
    <row r="85" spans="2:65" s="1" customFormat="1" ht="16.5" hidden="1" customHeight="1">
      <c r="B85" s="32"/>
      <c r="C85" s="127" t="s">
        <v>90</v>
      </c>
      <c r="D85" s="127" t="s">
        <v>151</v>
      </c>
      <c r="E85" s="128" t="s">
        <v>2657</v>
      </c>
      <c r="F85" s="129" t="s">
        <v>2656</v>
      </c>
      <c r="G85" s="130" t="s">
        <v>547</v>
      </c>
      <c r="H85" s="131"/>
      <c r="I85" s="132"/>
      <c r="J85" s="133">
        <f t="shared" si="0"/>
        <v>0</v>
      </c>
      <c r="K85" s="129" t="s">
        <v>19</v>
      </c>
      <c r="L85" s="32"/>
      <c r="M85" s="134" t="s">
        <v>19</v>
      </c>
      <c r="N85" s="135" t="s">
        <v>40</v>
      </c>
      <c r="P85" s="136">
        <f t="shared" si="1"/>
        <v>0</v>
      </c>
      <c r="Q85" s="136">
        <v>0</v>
      </c>
      <c r="R85" s="136">
        <f t="shared" si="2"/>
        <v>0</v>
      </c>
      <c r="S85" s="136">
        <v>0</v>
      </c>
      <c r="T85" s="137">
        <f t="shared" si="3"/>
        <v>0</v>
      </c>
      <c r="AR85" s="138" t="s">
        <v>84</v>
      </c>
      <c r="AT85" s="138" t="s">
        <v>151</v>
      </c>
      <c r="AU85" s="138" t="s">
        <v>69</v>
      </c>
      <c r="AY85" s="17" t="s">
        <v>149</v>
      </c>
      <c r="BE85" s="139">
        <f t="shared" si="4"/>
        <v>0</v>
      </c>
      <c r="BF85" s="139">
        <f t="shared" si="5"/>
        <v>0</v>
      </c>
      <c r="BG85" s="139">
        <f t="shared" si="6"/>
        <v>0</v>
      </c>
      <c r="BH85" s="139">
        <f t="shared" si="7"/>
        <v>0</v>
      </c>
      <c r="BI85" s="139">
        <f t="shared" si="8"/>
        <v>0</v>
      </c>
      <c r="BJ85" s="17" t="s">
        <v>74</v>
      </c>
      <c r="BK85" s="139">
        <f t="shared" si="9"/>
        <v>0</v>
      </c>
      <c r="BL85" s="17" t="s">
        <v>84</v>
      </c>
      <c r="BM85" s="138" t="s">
        <v>8</v>
      </c>
    </row>
    <row r="86" spans="2:65" s="1" customFormat="1" ht="16.5" hidden="1" customHeight="1">
      <c r="B86" s="32"/>
      <c r="C86" s="127" t="s">
        <v>93</v>
      </c>
      <c r="D86" s="127" t="s">
        <v>151</v>
      </c>
      <c r="E86" s="128" t="s">
        <v>2658</v>
      </c>
      <c r="F86" s="129" t="s">
        <v>2659</v>
      </c>
      <c r="G86" s="130" t="s">
        <v>547</v>
      </c>
      <c r="H86" s="131"/>
      <c r="I86" s="132"/>
      <c r="J86" s="133">
        <f t="shared" si="0"/>
        <v>0</v>
      </c>
      <c r="K86" s="129" t="s">
        <v>19</v>
      </c>
      <c r="L86" s="32"/>
      <c r="M86" s="134" t="s">
        <v>19</v>
      </c>
      <c r="N86" s="135" t="s">
        <v>40</v>
      </c>
      <c r="P86" s="136">
        <f t="shared" si="1"/>
        <v>0</v>
      </c>
      <c r="Q86" s="136">
        <v>0</v>
      </c>
      <c r="R86" s="136">
        <f t="shared" si="2"/>
        <v>0</v>
      </c>
      <c r="S86" s="136">
        <v>0</v>
      </c>
      <c r="T86" s="137">
        <f t="shared" si="3"/>
        <v>0</v>
      </c>
      <c r="AR86" s="138" t="s">
        <v>84</v>
      </c>
      <c r="AT86" s="138" t="s">
        <v>151</v>
      </c>
      <c r="AU86" s="138" t="s">
        <v>69</v>
      </c>
      <c r="AY86" s="17" t="s">
        <v>149</v>
      </c>
      <c r="BE86" s="139">
        <f t="shared" si="4"/>
        <v>0</v>
      </c>
      <c r="BF86" s="139">
        <f t="shared" si="5"/>
        <v>0</v>
      </c>
      <c r="BG86" s="139">
        <f t="shared" si="6"/>
        <v>0</v>
      </c>
      <c r="BH86" s="139">
        <f t="shared" si="7"/>
        <v>0</v>
      </c>
      <c r="BI86" s="139">
        <f t="shared" si="8"/>
        <v>0</v>
      </c>
      <c r="BJ86" s="17" t="s">
        <v>74</v>
      </c>
      <c r="BK86" s="139">
        <f t="shared" si="9"/>
        <v>0</v>
      </c>
      <c r="BL86" s="17" t="s">
        <v>84</v>
      </c>
      <c r="BM86" s="138" t="s">
        <v>216</v>
      </c>
    </row>
    <row r="87" spans="2:65" s="1" customFormat="1" ht="16.5" hidden="1" customHeight="1">
      <c r="B87" s="32"/>
      <c r="C87" s="127" t="s">
        <v>96</v>
      </c>
      <c r="D87" s="127" t="s">
        <v>151</v>
      </c>
      <c r="E87" s="128" t="s">
        <v>2660</v>
      </c>
      <c r="F87" s="129" t="s">
        <v>2661</v>
      </c>
      <c r="G87" s="130" t="s">
        <v>547</v>
      </c>
      <c r="H87" s="131"/>
      <c r="I87" s="132"/>
      <c r="J87" s="133">
        <f t="shared" si="0"/>
        <v>0</v>
      </c>
      <c r="K87" s="129" t="s">
        <v>19</v>
      </c>
      <c r="L87" s="32"/>
      <c r="M87" s="134" t="s">
        <v>19</v>
      </c>
      <c r="N87" s="135" t="s">
        <v>40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84</v>
      </c>
      <c r="AT87" s="138" t="s">
        <v>151</v>
      </c>
      <c r="AU87" s="138" t="s">
        <v>69</v>
      </c>
      <c r="AY87" s="17" t="s">
        <v>149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7" t="s">
        <v>74</v>
      </c>
      <c r="BK87" s="139">
        <f t="shared" si="9"/>
        <v>0</v>
      </c>
      <c r="BL87" s="17" t="s">
        <v>84</v>
      </c>
      <c r="BM87" s="138" t="s">
        <v>222</v>
      </c>
    </row>
    <row r="88" spans="2:65" s="1" customFormat="1" ht="16.5" hidden="1" customHeight="1">
      <c r="B88" s="32"/>
      <c r="C88" s="127" t="s">
        <v>199</v>
      </c>
      <c r="D88" s="127" t="s">
        <v>151</v>
      </c>
      <c r="E88" s="128" t="s">
        <v>2662</v>
      </c>
      <c r="F88" s="129" t="s">
        <v>2663</v>
      </c>
      <c r="G88" s="130" t="s">
        <v>547</v>
      </c>
      <c r="H88" s="131"/>
      <c r="I88" s="132"/>
      <c r="J88" s="133">
        <f t="shared" si="0"/>
        <v>0</v>
      </c>
      <c r="K88" s="129" t="s">
        <v>19</v>
      </c>
      <c r="L88" s="32"/>
      <c r="M88" s="134" t="s">
        <v>19</v>
      </c>
      <c r="N88" s="135" t="s">
        <v>40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84</v>
      </c>
      <c r="AT88" s="138" t="s">
        <v>151</v>
      </c>
      <c r="AU88" s="138" t="s">
        <v>69</v>
      </c>
      <c r="AY88" s="17" t="s">
        <v>149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74</v>
      </c>
      <c r="BK88" s="139">
        <f t="shared" si="9"/>
        <v>0</v>
      </c>
      <c r="BL88" s="17" t="s">
        <v>84</v>
      </c>
      <c r="BM88" s="138" t="s">
        <v>228</v>
      </c>
    </row>
    <row r="89" spans="2:65" s="1" customFormat="1" ht="16.5" hidden="1" customHeight="1">
      <c r="B89" s="32"/>
      <c r="C89" s="127" t="s">
        <v>203</v>
      </c>
      <c r="D89" s="127" t="s">
        <v>151</v>
      </c>
      <c r="E89" s="128" t="s">
        <v>2664</v>
      </c>
      <c r="F89" s="129" t="s">
        <v>2665</v>
      </c>
      <c r="G89" s="130" t="s">
        <v>547</v>
      </c>
      <c r="H89" s="131"/>
      <c r="I89" s="132"/>
      <c r="J89" s="133">
        <f t="shared" si="0"/>
        <v>0</v>
      </c>
      <c r="K89" s="129" t="s">
        <v>19</v>
      </c>
      <c r="L89" s="32"/>
      <c r="M89" s="134" t="s">
        <v>19</v>
      </c>
      <c r="N89" s="135" t="s">
        <v>40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84</v>
      </c>
      <c r="AT89" s="138" t="s">
        <v>151</v>
      </c>
      <c r="AU89" s="138" t="s">
        <v>69</v>
      </c>
      <c r="AY89" s="17" t="s">
        <v>149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74</v>
      </c>
      <c r="BK89" s="139">
        <f t="shared" si="9"/>
        <v>0</v>
      </c>
      <c r="BL89" s="17" t="s">
        <v>84</v>
      </c>
      <c r="BM89" s="138" t="s">
        <v>234</v>
      </c>
    </row>
    <row r="90" spans="2:65" s="1" customFormat="1" ht="16.5" hidden="1" customHeight="1">
      <c r="B90" s="32"/>
      <c r="C90" s="127" t="s">
        <v>213</v>
      </c>
      <c r="D90" s="127" t="s">
        <v>151</v>
      </c>
      <c r="E90" s="128" t="s">
        <v>2666</v>
      </c>
      <c r="F90" s="129" t="s">
        <v>2667</v>
      </c>
      <c r="G90" s="130" t="s">
        <v>547</v>
      </c>
      <c r="H90" s="131"/>
      <c r="I90" s="132"/>
      <c r="J90" s="133">
        <f t="shared" si="0"/>
        <v>0</v>
      </c>
      <c r="K90" s="129" t="s">
        <v>19</v>
      </c>
      <c r="L90" s="32"/>
      <c r="M90" s="134" t="s">
        <v>19</v>
      </c>
      <c r="N90" s="135" t="s">
        <v>40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84</v>
      </c>
      <c r="AT90" s="138" t="s">
        <v>151</v>
      </c>
      <c r="AU90" s="138" t="s">
        <v>69</v>
      </c>
      <c r="AY90" s="17" t="s">
        <v>149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74</v>
      </c>
      <c r="BK90" s="139">
        <f t="shared" si="9"/>
        <v>0</v>
      </c>
      <c r="BL90" s="17" t="s">
        <v>84</v>
      </c>
      <c r="BM90" s="138" t="s">
        <v>240</v>
      </c>
    </row>
    <row r="91" spans="2:65" s="1" customFormat="1" ht="16.5" hidden="1" customHeight="1">
      <c r="B91" s="32"/>
      <c r="C91" s="127" t="s">
        <v>8</v>
      </c>
      <c r="D91" s="127" t="s">
        <v>151</v>
      </c>
      <c r="E91" s="128" t="s">
        <v>2668</v>
      </c>
      <c r="F91" s="129" t="s">
        <v>2669</v>
      </c>
      <c r="G91" s="130" t="s">
        <v>547</v>
      </c>
      <c r="H91" s="131"/>
      <c r="I91" s="132"/>
      <c r="J91" s="133">
        <f t="shared" si="0"/>
        <v>0</v>
      </c>
      <c r="K91" s="129" t="s">
        <v>19</v>
      </c>
      <c r="L91" s="32"/>
      <c r="M91" s="134" t="s">
        <v>19</v>
      </c>
      <c r="N91" s="135" t="s">
        <v>40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84</v>
      </c>
      <c r="AT91" s="138" t="s">
        <v>151</v>
      </c>
      <c r="AU91" s="138" t="s">
        <v>69</v>
      </c>
      <c r="AY91" s="17" t="s">
        <v>149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74</v>
      </c>
      <c r="BK91" s="139">
        <f t="shared" si="9"/>
        <v>0</v>
      </c>
      <c r="BL91" s="17" t="s">
        <v>84</v>
      </c>
      <c r="BM91" s="138" t="s">
        <v>245</v>
      </c>
    </row>
    <row r="92" spans="2:65" s="1" customFormat="1" ht="16.5" hidden="1" customHeight="1">
      <c r="B92" s="32"/>
      <c r="C92" s="127" t="s">
        <v>225</v>
      </c>
      <c r="D92" s="127" t="s">
        <v>151</v>
      </c>
      <c r="E92" s="128" t="s">
        <v>2670</v>
      </c>
      <c r="F92" s="129" t="s">
        <v>2671</v>
      </c>
      <c r="G92" s="130" t="s">
        <v>547</v>
      </c>
      <c r="H92" s="131"/>
      <c r="I92" s="132"/>
      <c r="J92" s="133">
        <f t="shared" si="0"/>
        <v>0</v>
      </c>
      <c r="K92" s="129" t="s">
        <v>19</v>
      </c>
      <c r="L92" s="32"/>
      <c r="M92" s="134" t="s">
        <v>19</v>
      </c>
      <c r="N92" s="135" t="s">
        <v>40</v>
      </c>
      <c r="P92" s="136">
        <f t="shared" si="1"/>
        <v>0</v>
      </c>
      <c r="Q92" s="136">
        <v>0</v>
      </c>
      <c r="R92" s="136">
        <f t="shared" si="2"/>
        <v>0</v>
      </c>
      <c r="S92" s="136">
        <v>0</v>
      </c>
      <c r="T92" s="137">
        <f t="shared" si="3"/>
        <v>0</v>
      </c>
      <c r="AR92" s="138" t="s">
        <v>84</v>
      </c>
      <c r="AT92" s="138" t="s">
        <v>151</v>
      </c>
      <c r="AU92" s="138" t="s">
        <v>69</v>
      </c>
      <c r="AY92" s="17" t="s">
        <v>149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74</v>
      </c>
      <c r="BK92" s="139">
        <f t="shared" si="9"/>
        <v>0</v>
      </c>
      <c r="BL92" s="17" t="s">
        <v>84</v>
      </c>
      <c r="BM92" s="138" t="s">
        <v>250</v>
      </c>
    </row>
    <row r="93" spans="2:65" s="1" customFormat="1" ht="16.5" hidden="1" customHeight="1">
      <c r="B93" s="32"/>
      <c r="C93" s="127" t="s">
        <v>216</v>
      </c>
      <c r="D93" s="127" t="s">
        <v>151</v>
      </c>
      <c r="E93" s="128" t="s">
        <v>2672</v>
      </c>
      <c r="F93" s="129" t="s">
        <v>2673</v>
      </c>
      <c r="G93" s="130" t="s">
        <v>547</v>
      </c>
      <c r="H93" s="131"/>
      <c r="I93" s="132"/>
      <c r="J93" s="133">
        <f t="shared" si="0"/>
        <v>0</v>
      </c>
      <c r="K93" s="129" t="s">
        <v>19</v>
      </c>
      <c r="L93" s="32"/>
      <c r="M93" s="134" t="s">
        <v>19</v>
      </c>
      <c r="N93" s="135" t="s">
        <v>40</v>
      </c>
      <c r="P93" s="136">
        <f t="shared" si="1"/>
        <v>0</v>
      </c>
      <c r="Q93" s="136">
        <v>0</v>
      </c>
      <c r="R93" s="136">
        <f t="shared" si="2"/>
        <v>0</v>
      </c>
      <c r="S93" s="136">
        <v>0</v>
      </c>
      <c r="T93" s="137">
        <f t="shared" si="3"/>
        <v>0</v>
      </c>
      <c r="AR93" s="138" t="s">
        <v>84</v>
      </c>
      <c r="AT93" s="138" t="s">
        <v>151</v>
      </c>
      <c r="AU93" s="138" t="s">
        <v>69</v>
      </c>
      <c r="AY93" s="17" t="s">
        <v>149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74</v>
      </c>
      <c r="BK93" s="139">
        <f t="shared" si="9"/>
        <v>0</v>
      </c>
      <c r="BL93" s="17" t="s">
        <v>84</v>
      </c>
      <c r="BM93" s="138" t="s">
        <v>257</v>
      </c>
    </row>
    <row r="94" spans="2:65" s="1" customFormat="1" ht="16.5" hidden="1" customHeight="1">
      <c r="B94" s="32"/>
      <c r="C94" s="127" t="s">
        <v>237</v>
      </c>
      <c r="D94" s="127" t="s">
        <v>151</v>
      </c>
      <c r="E94" s="128" t="s">
        <v>2674</v>
      </c>
      <c r="F94" s="129" t="s">
        <v>2675</v>
      </c>
      <c r="G94" s="130" t="s">
        <v>547</v>
      </c>
      <c r="H94" s="131"/>
      <c r="I94" s="132"/>
      <c r="J94" s="133">
        <f t="shared" si="0"/>
        <v>0</v>
      </c>
      <c r="K94" s="129" t="s">
        <v>19</v>
      </c>
      <c r="L94" s="32"/>
      <c r="M94" s="134" t="s">
        <v>19</v>
      </c>
      <c r="N94" s="135" t="s">
        <v>40</v>
      </c>
      <c r="P94" s="136">
        <f t="shared" si="1"/>
        <v>0</v>
      </c>
      <c r="Q94" s="136">
        <v>0</v>
      </c>
      <c r="R94" s="136">
        <f t="shared" si="2"/>
        <v>0</v>
      </c>
      <c r="S94" s="136">
        <v>0</v>
      </c>
      <c r="T94" s="137">
        <f t="shared" si="3"/>
        <v>0</v>
      </c>
      <c r="AR94" s="138" t="s">
        <v>84</v>
      </c>
      <c r="AT94" s="138" t="s">
        <v>151</v>
      </c>
      <c r="AU94" s="138" t="s">
        <v>69</v>
      </c>
      <c r="AY94" s="17" t="s">
        <v>149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74</v>
      </c>
      <c r="BK94" s="139">
        <f t="shared" si="9"/>
        <v>0</v>
      </c>
      <c r="BL94" s="17" t="s">
        <v>84</v>
      </c>
      <c r="BM94" s="138" t="s">
        <v>262</v>
      </c>
    </row>
    <row r="95" spans="2:65" s="1" customFormat="1" ht="16.5" hidden="1" customHeight="1">
      <c r="B95" s="32"/>
      <c r="C95" s="127" t="s">
        <v>222</v>
      </c>
      <c r="D95" s="127" t="s">
        <v>151</v>
      </c>
      <c r="E95" s="128" t="s">
        <v>2676</v>
      </c>
      <c r="F95" s="129" t="s">
        <v>2677</v>
      </c>
      <c r="G95" s="130" t="s">
        <v>547</v>
      </c>
      <c r="H95" s="131"/>
      <c r="I95" s="132"/>
      <c r="J95" s="133">
        <f t="shared" si="0"/>
        <v>0</v>
      </c>
      <c r="K95" s="129" t="s">
        <v>19</v>
      </c>
      <c r="L95" s="32"/>
      <c r="M95" s="134" t="s">
        <v>19</v>
      </c>
      <c r="N95" s="135" t="s">
        <v>40</v>
      </c>
      <c r="P95" s="136">
        <f t="shared" si="1"/>
        <v>0</v>
      </c>
      <c r="Q95" s="136">
        <v>0</v>
      </c>
      <c r="R95" s="136">
        <f t="shared" si="2"/>
        <v>0</v>
      </c>
      <c r="S95" s="136">
        <v>0</v>
      </c>
      <c r="T95" s="137">
        <f t="shared" si="3"/>
        <v>0</v>
      </c>
      <c r="AR95" s="138" t="s">
        <v>84</v>
      </c>
      <c r="AT95" s="138" t="s">
        <v>151</v>
      </c>
      <c r="AU95" s="138" t="s">
        <v>69</v>
      </c>
      <c r="AY95" s="17" t="s">
        <v>149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74</v>
      </c>
      <c r="BK95" s="139">
        <f t="shared" si="9"/>
        <v>0</v>
      </c>
      <c r="BL95" s="17" t="s">
        <v>84</v>
      </c>
      <c r="BM95" s="138" t="s">
        <v>267</v>
      </c>
    </row>
    <row r="96" spans="2:65" s="1" customFormat="1" ht="16.5" hidden="1" customHeight="1">
      <c r="B96" s="32"/>
      <c r="C96" s="127" t="s">
        <v>247</v>
      </c>
      <c r="D96" s="127" t="s">
        <v>151</v>
      </c>
      <c r="E96" s="128" t="s">
        <v>2678</v>
      </c>
      <c r="F96" s="129" t="s">
        <v>2679</v>
      </c>
      <c r="G96" s="130" t="s">
        <v>547</v>
      </c>
      <c r="H96" s="131"/>
      <c r="I96" s="132"/>
      <c r="J96" s="133">
        <f t="shared" si="0"/>
        <v>0</v>
      </c>
      <c r="K96" s="129" t="s">
        <v>19</v>
      </c>
      <c r="L96" s="32"/>
      <c r="M96" s="134" t="s">
        <v>19</v>
      </c>
      <c r="N96" s="135" t="s">
        <v>40</v>
      </c>
      <c r="P96" s="136">
        <f t="shared" si="1"/>
        <v>0</v>
      </c>
      <c r="Q96" s="136">
        <v>0</v>
      </c>
      <c r="R96" s="136">
        <f t="shared" si="2"/>
        <v>0</v>
      </c>
      <c r="S96" s="136">
        <v>0</v>
      </c>
      <c r="T96" s="137">
        <f t="shared" si="3"/>
        <v>0</v>
      </c>
      <c r="AR96" s="138" t="s">
        <v>84</v>
      </c>
      <c r="AT96" s="138" t="s">
        <v>151</v>
      </c>
      <c r="AU96" s="138" t="s">
        <v>69</v>
      </c>
      <c r="AY96" s="17" t="s">
        <v>149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74</v>
      </c>
      <c r="BK96" s="139">
        <f t="shared" si="9"/>
        <v>0</v>
      </c>
      <c r="BL96" s="17" t="s">
        <v>84</v>
      </c>
      <c r="BM96" s="138" t="s">
        <v>271</v>
      </c>
    </row>
    <row r="97" spans="2:65" s="1" customFormat="1" ht="16.5" hidden="1" customHeight="1">
      <c r="B97" s="32"/>
      <c r="C97" s="127" t="s">
        <v>228</v>
      </c>
      <c r="D97" s="127" t="s">
        <v>151</v>
      </c>
      <c r="E97" s="128" t="s">
        <v>2680</v>
      </c>
      <c r="F97" s="129" t="s">
        <v>2681</v>
      </c>
      <c r="G97" s="130" t="s">
        <v>547</v>
      </c>
      <c r="H97" s="131"/>
      <c r="I97" s="132"/>
      <c r="J97" s="133">
        <f t="shared" si="0"/>
        <v>0</v>
      </c>
      <c r="K97" s="129" t="s">
        <v>19</v>
      </c>
      <c r="L97" s="32"/>
      <c r="M97" s="134" t="s">
        <v>19</v>
      </c>
      <c r="N97" s="135" t="s">
        <v>40</v>
      </c>
      <c r="P97" s="136">
        <f t="shared" si="1"/>
        <v>0</v>
      </c>
      <c r="Q97" s="136">
        <v>0</v>
      </c>
      <c r="R97" s="136">
        <f t="shared" si="2"/>
        <v>0</v>
      </c>
      <c r="S97" s="136">
        <v>0</v>
      </c>
      <c r="T97" s="137">
        <f t="shared" si="3"/>
        <v>0</v>
      </c>
      <c r="AR97" s="138" t="s">
        <v>84</v>
      </c>
      <c r="AT97" s="138" t="s">
        <v>151</v>
      </c>
      <c r="AU97" s="138" t="s">
        <v>69</v>
      </c>
      <c r="AY97" s="17" t="s">
        <v>149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74</v>
      </c>
      <c r="BK97" s="139">
        <f t="shared" si="9"/>
        <v>0</v>
      </c>
      <c r="BL97" s="17" t="s">
        <v>84</v>
      </c>
      <c r="BM97" s="138" t="s">
        <v>280</v>
      </c>
    </row>
    <row r="98" spans="2:65" s="1" customFormat="1" ht="16.5" hidden="1" customHeight="1">
      <c r="B98" s="32"/>
      <c r="C98" s="127" t="s">
        <v>259</v>
      </c>
      <c r="D98" s="127" t="s">
        <v>151</v>
      </c>
      <c r="E98" s="128" t="s">
        <v>2682</v>
      </c>
      <c r="F98" s="129" t="s">
        <v>2683</v>
      </c>
      <c r="G98" s="130" t="s">
        <v>547</v>
      </c>
      <c r="H98" s="131"/>
      <c r="I98" s="132"/>
      <c r="J98" s="133">
        <f t="shared" si="0"/>
        <v>0</v>
      </c>
      <c r="K98" s="129" t="s">
        <v>19</v>
      </c>
      <c r="L98" s="32"/>
      <c r="M98" s="134" t="s">
        <v>19</v>
      </c>
      <c r="N98" s="135" t="s">
        <v>40</v>
      </c>
      <c r="P98" s="136">
        <f t="shared" si="1"/>
        <v>0</v>
      </c>
      <c r="Q98" s="136">
        <v>0</v>
      </c>
      <c r="R98" s="136">
        <f t="shared" si="2"/>
        <v>0</v>
      </c>
      <c r="S98" s="136">
        <v>0</v>
      </c>
      <c r="T98" s="137">
        <f t="shared" si="3"/>
        <v>0</v>
      </c>
      <c r="AR98" s="138" t="s">
        <v>84</v>
      </c>
      <c r="AT98" s="138" t="s">
        <v>151</v>
      </c>
      <c r="AU98" s="138" t="s">
        <v>69</v>
      </c>
      <c r="AY98" s="17" t="s">
        <v>149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74</v>
      </c>
      <c r="BK98" s="139">
        <f t="shared" si="9"/>
        <v>0</v>
      </c>
      <c r="BL98" s="17" t="s">
        <v>84</v>
      </c>
      <c r="BM98" s="138" t="s">
        <v>292</v>
      </c>
    </row>
    <row r="99" spans="2:65" s="1" customFormat="1" ht="16.5" hidden="1" customHeight="1">
      <c r="B99" s="32"/>
      <c r="C99" s="127" t="s">
        <v>234</v>
      </c>
      <c r="D99" s="127" t="s">
        <v>151</v>
      </c>
      <c r="E99" s="128" t="s">
        <v>2684</v>
      </c>
      <c r="F99" s="129" t="s">
        <v>2685</v>
      </c>
      <c r="G99" s="130" t="s">
        <v>547</v>
      </c>
      <c r="H99" s="131"/>
      <c r="I99" s="132"/>
      <c r="J99" s="133">
        <f t="shared" si="0"/>
        <v>0</v>
      </c>
      <c r="K99" s="129" t="s">
        <v>19</v>
      </c>
      <c r="L99" s="32"/>
      <c r="M99" s="134" t="s">
        <v>19</v>
      </c>
      <c r="N99" s="135" t="s">
        <v>40</v>
      </c>
      <c r="P99" s="136">
        <f t="shared" si="1"/>
        <v>0</v>
      </c>
      <c r="Q99" s="136">
        <v>0</v>
      </c>
      <c r="R99" s="136">
        <f t="shared" si="2"/>
        <v>0</v>
      </c>
      <c r="S99" s="136">
        <v>0</v>
      </c>
      <c r="T99" s="137">
        <f t="shared" si="3"/>
        <v>0</v>
      </c>
      <c r="AR99" s="138" t="s">
        <v>84</v>
      </c>
      <c r="AT99" s="138" t="s">
        <v>151</v>
      </c>
      <c r="AU99" s="138" t="s">
        <v>69</v>
      </c>
      <c r="AY99" s="17" t="s">
        <v>149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74</v>
      </c>
      <c r="BK99" s="139">
        <f t="shared" si="9"/>
        <v>0</v>
      </c>
      <c r="BL99" s="17" t="s">
        <v>84</v>
      </c>
      <c r="BM99" s="138" t="s">
        <v>298</v>
      </c>
    </row>
    <row r="100" spans="2:65" s="1" customFormat="1" ht="16.5" hidden="1" customHeight="1">
      <c r="B100" s="32"/>
      <c r="C100" s="127" t="s">
        <v>7</v>
      </c>
      <c r="D100" s="127" t="s">
        <v>151</v>
      </c>
      <c r="E100" s="128" t="s">
        <v>2686</v>
      </c>
      <c r="F100" s="129" t="s">
        <v>2687</v>
      </c>
      <c r="G100" s="130" t="s">
        <v>547</v>
      </c>
      <c r="H100" s="131"/>
      <c r="I100" s="132"/>
      <c r="J100" s="133">
        <f t="shared" si="0"/>
        <v>0</v>
      </c>
      <c r="K100" s="129" t="s">
        <v>19</v>
      </c>
      <c r="L100" s="32"/>
      <c r="M100" s="134" t="s">
        <v>19</v>
      </c>
      <c r="N100" s="135" t="s">
        <v>40</v>
      </c>
      <c r="P100" s="136">
        <f t="shared" si="1"/>
        <v>0</v>
      </c>
      <c r="Q100" s="136">
        <v>0</v>
      </c>
      <c r="R100" s="136">
        <f t="shared" si="2"/>
        <v>0</v>
      </c>
      <c r="S100" s="136">
        <v>0</v>
      </c>
      <c r="T100" s="137">
        <f t="shared" si="3"/>
        <v>0</v>
      </c>
      <c r="AR100" s="138" t="s">
        <v>84</v>
      </c>
      <c r="AT100" s="138" t="s">
        <v>151</v>
      </c>
      <c r="AU100" s="138" t="s">
        <v>69</v>
      </c>
      <c r="AY100" s="17" t="s">
        <v>149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74</v>
      </c>
      <c r="BK100" s="139">
        <f t="shared" si="9"/>
        <v>0</v>
      </c>
      <c r="BL100" s="17" t="s">
        <v>84</v>
      </c>
      <c r="BM100" s="138" t="s">
        <v>305</v>
      </c>
    </row>
    <row r="101" spans="2:65" s="1" customFormat="1" ht="16.5" hidden="1" customHeight="1">
      <c r="B101" s="32"/>
      <c r="C101" s="127" t="s">
        <v>240</v>
      </c>
      <c r="D101" s="127" t="s">
        <v>151</v>
      </c>
      <c r="E101" s="128" t="s">
        <v>2688</v>
      </c>
      <c r="F101" s="129" t="s">
        <v>2689</v>
      </c>
      <c r="G101" s="130" t="s">
        <v>547</v>
      </c>
      <c r="H101" s="131"/>
      <c r="I101" s="132"/>
      <c r="J101" s="133">
        <f t="shared" si="0"/>
        <v>0</v>
      </c>
      <c r="K101" s="129" t="s">
        <v>19</v>
      </c>
      <c r="L101" s="32"/>
      <c r="M101" s="134" t="s">
        <v>19</v>
      </c>
      <c r="N101" s="135" t="s">
        <v>40</v>
      </c>
      <c r="P101" s="136">
        <f t="shared" si="1"/>
        <v>0</v>
      </c>
      <c r="Q101" s="136">
        <v>0</v>
      </c>
      <c r="R101" s="136">
        <f t="shared" si="2"/>
        <v>0</v>
      </c>
      <c r="S101" s="136">
        <v>0</v>
      </c>
      <c r="T101" s="137">
        <f t="shared" si="3"/>
        <v>0</v>
      </c>
      <c r="AR101" s="138" t="s">
        <v>84</v>
      </c>
      <c r="AT101" s="138" t="s">
        <v>151</v>
      </c>
      <c r="AU101" s="138" t="s">
        <v>69</v>
      </c>
      <c r="AY101" s="17" t="s">
        <v>149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74</v>
      </c>
      <c r="BK101" s="139">
        <f t="shared" si="9"/>
        <v>0</v>
      </c>
      <c r="BL101" s="17" t="s">
        <v>84</v>
      </c>
      <c r="BM101" s="138" t="s">
        <v>321</v>
      </c>
    </row>
    <row r="102" spans="2:65" s="1" customFormat="1" ht="16.5" hidden="1" customHeight="1">
      <c r="B102" s="32"/>
      <c r="C102" s="127" t="s">
        <v>289</v>
      </c>
      <c r="D102" s="127" t="s">
        <v>151</v>
      </c>
      <c r="E102" s="128" t="s">
        <v>2690</v>
      </c>
      <c r="F102" s="129" t="s">
        <v>2691</v>
      </c>
      <c r="G102" s="130" t="s">
        <v>547</v>
      </c>
      <c r="H102" s="131"/>
      <c r="I102" s="132"/>
      <c r="J102" s="133">
        <f t="shared" si="0"/>
        <v>0</v>
      </c>
      <c r="K102" s="129" t="s">
        <v>19</v>
      </c>
      <c r="L102" s="32"/>
      <c r="M102" s="134" t="s">
        <v>19</v>
      </c>
      <c r="N102" s="135" t="s">
        <v>40</v>
      </c>
      <c r="P102" s="136">
        <f t="shared" si="1"/>
        <v>0</v>
      </c>
      <c r="Q102" s="136">
        <v>0</v>
      </c>
      <c r="R102" s="136">
        <f t="shared" si="2"/>
        <v>0</v>
      </c>
      <c r="S102" s="136">
        <v>0</v>
      </c>
      <c r="T102" s="137">
        <f t="shared" si="3"/>
        <v>0</v>
      </c>
      <c r="AR102" s="138" t="s">
        <v>84</v>
      </c>
      <c r="AT102" s="138" t="s">
        <v>151</v>
      </c>
      <c r="AU102" s="138" t="s">
        <v>69</v>
      </c>
      <c r="AY102" s="17" t="s">
        <v>149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74</v>
      </c>
      <c r="BK102" s="139">
        <f t="shared" si="9"/>
        <v>0</v>
      </c>
      <c r="BL102" s="17" t="s">
        <v>84</v>
      </c>
      <c r="BM102" s="138" t="s">
        <v>327</v>
      </c>
    </row>
    <row r="103" spans="2:65" s="1" customFormat="1" ht="16.5" hidden="1" customHeight="1">
      <c r="B103" s="32"/>
      <c r="C103" s="127" t="s">
        <v>245</v>
      </c>
      <c r="D103" s="127" t="s">
        <v>151</v>
      </c>
      <c r="E103" s="128" t="s">
        <v>2692</v>
      </c>
      <c r="F103" s="129" t="s">
        <v>2693</v>
      </c>
      <c r="G103" s="130" t="s">
        <v>547</v>
      </c>
      <c r="H103" s="131"/>
      <c r="I103" s="132"/>
      <c r="J103" s="133">
        <f t="shared" si="0"/>
        <v>0</v>
      </c>
      <c r="K103" s="129" t="s">
        <v>19</v>
      </c>
      <c r="L103" s="32"/>
      <c r="M103" s="134" t="s">
        <v>19</v>
      </c>
      <c r="N103" s="135" t="s">
        <v>40</v>
      </c>
      <c r="P103" s="136">
        <f t="shared" si="1"/>
        <v>0</v>
      </c>
      <c r="Q103" s="136">
        <v>0</v>
      </c>
      <c r="R103" s="136">
        <f t="shared" si="2"/>
        <v>0</v>
      </c>
      <c r="S103" s="136">
        <v>0</v>
      </c>
      <c r="T103" s="137">
        <f t="shared" si="3"/>
        <v>0</v>
      </c>
      <c r="AR103" s="138" t="s">
        <v>84</v>
      </c>
      <c r="AT103" s="138" t="s">
        <v>151</v>
      </c>
      <c r="AU103" s="138" t="s">
        <v>69</v>
      </c>
      <c r="AY103" s="17" t="s">
        <v>149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74</v>
      </c>
      <c r="BK103" s="139">
        <f t="shared" si="9"/>
        <v>0</v>
      </c>
      <c r="BL103" s="17" t="s">
        <v>84</v>
      </c>
      <c r="BM103" s="138" t="s">
        <v>332</v>
      </c>
    </row>
    <row r="104" spans="2:65" s="1" customFormat="1" ht="16.5" hidden="1" customHeight="1">
      <c r="B104" s="32"/>
      <c r="C104" s="127" t="s">
        <v>302</v>
      </c>
      <c r="D104" s="127" t="s">
        <v>151</v>
      </c>
      <c r="E104" s="128" t="s">
        <v>2694</v>
      </c>
      <c r="F104" s="129" t="s">
        <v>2695</v>
      </c>
      <c r="G104" s="130" t="s">
        <v>547</v>
      </c>
      <c r="H104" s="131"/>
      <c r="I104" s="132"/>
      <c r="J104" s="133">
        <f t="shared" si="0"/>
        <v>0</v>
      </c>
      <c r="K104" s="129" t="s">
        <v>19</v>
      </c>
      <c r="L104" s="32"/>
      <c r="M104" s="134" t="s">
        <v>19</v>
      </c>
      <c r="N104" s="135" t="s">
        <v>40</v>
      </c>
      <c r="P104" s="136">
        <f t="shared" si="1"/>
        <v>0</v>
      </c>
      <c r="Q104" s="136">
        <v>0</v>
      </c>
      <c r="R104" s="136">
        <f t="shared" si="2"/>
        <v>0</v>
      </c>
      <c r="S104" s="136">
        <v>0</v>
      </c>
      <c r="T104" s="137">
        <f t="shared" si="3"/>
        <v>0</v>
      </c>
      <c r="AR104" s="138" t="s">
        <v>84</v>
      </c>
      <c r="AT104" s="138" t="s">
        <v>151</v>
      </c>
      <c r="AU104" s="138" t="s">
        <v>69</v>
      </c>
      <c r="AY104" s="17" t="s">
        <v>149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74</v>
      </c>
      <c r="BK104" s="139">
        <f t="shared" si="9"/>
        <v>0</v>
      </c>
      <c r="BL104" s="17" t="s">
        <v>84</v>
      </c>
      <c r="BM104" s="138" t="s">
        <v>337</v>
      </c>
    </row>
    <row r="105" spans="2:65" s="1" customFormat="1" ht="16.5" hidden="1" customHeight="1">
      <c r="B105" s="32"/>
      <c r="C105" s="127" t="s">
        <v>250</v>
      </c>
      <c r="D105" s="127" t="s">
        <v>151</v>
      </c>
      <c r="E105" s="128" t="s">
        <v>2696</v>
      </c>
      <c r="F105" s="129" t="s">
        <v>2697</v>
      </c>
      <c r="G105" s="130" t="s">
        <v>547</v>
      </c>
      <c r="H105" s="131"/>
      <c r="I105" s="132"/>
      <c r="J105" s="133">
        <f t="shared" si="0"/>
        <v>0</v>
      </c>
      <c r="K105" s="129" t="s">
        <v>19</v>
      </c>
      <c r="L105" s="32"/>
      <c r="M105" s="134" t="s">
        <v>19</v>
      </c>
      <c r="N105" s="135" t="s">
        <v>40</v>
      </c>
      <c r="P105" s="136">
        <f t="shared" si="1"/>
        <v>0</v>
      </c>
      <c r="Q105" s="136">
        <v>0</v>
      </c>
      <c r="R105" s="136">
        <f t="shared" si="2"/>
        <v>0</v>
      </c>
      <c r="S105" s="136">
        <v>0</v>
      </c>
      <c r="T105" s="137">
        <f t="shared" si="3"/>
        <v>0</v>
      </c>
      <c r="AR105" s="138" t="s">
        <v>84</v>
      </c>
      <c r="AT105" s="138" t="s">
        <v>151</v>
      </c>
      <c r="AU105" s="138" t="s">
        <v>69</v>
      </c>
      <c r="AY105" s="17" t="s">
        <v>149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74</v>
      </c>
      <c r="BK105" s="139">
        <f t="shared" si="9"/>
        <v>0</v>
      </c>
      <c r="BL105" s="17" t="s">
        <v>84</v>
      </c>
      <c r="BM105" s="138" t="s">
        <v>350</v>
      </c>
    </row>
    <row r="106" spans="2:65" s="1" customFormat="1" ht="16.5" hidden="1" customHeight="1">
      <c r="B106" s="32"/>
      <c r="C106" s="127" t="s">
        <v>324</v>
      </c>
      <c r="D106" s="127" t="s">
        <v>151</v>
      </c>
      <c r="E106" s="128" t="s">
        <v>2698</v>
      </c>
      <c r="F106" s="129" t="s">
        <v>2699</v>
      </c>
      <c r="G106" s="130" t="s">
        <v>547</v>
      </c>
      <c r="H106" s="131"/>
      <c r="I106" s="132"/>
      <c r="J106" s="133">
        <f t="shared" si="0"/>
        <v>0</v>
      </c>
      <c r="K106" s="129" t="s">
        <v>19</v>
      </c>
      <c r="L106" s="32"/>
      <c r="M106" s="134" t="s">
        <v>19</v>
      </c>
      <c r="N106" s="135" t="s">
        <v>40</v>
      </c>
      <c r="P106" s="136">
        <f t="shared" si="1"/>
        <v>0</v>
      </c>
      <c r="Q106" s="136">
        <v>0</v>
      </c>
      <c r="R106" s="136">
        <f t="shared" si="2"/>
        <v>0</v>
      </c>
      <c r="S106" s="136">
        <v>0</v>
      </c>
      <c r="T106" s="137">
        <f t="shared" si="3"/>
        <v>0</v>
      </c>
      <c r="AR106" s="138" t="s">
        <v>84</v>
      </c>
      <c r="AT106" s="138" t="s">
        <v>151</v>
      </c>
      <c r="AU106" s="138" t="s">
        <v>69</v>
      </c>
      <c r="AY106" s="17" t="s">
        <v>149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74</v>
      </c>
      <c r="BK106" s="139">
        <f t="shared" si="9"/>
        <v>0</v>
      </c>
      <c r="BL106" s="17" t="s">
        <v>84</v>
      </c>
      <c r="BM106" s="138" t="s">
        <v>355</v>
      </c>
    </row>
    <row r="107" spans="2:65" s="1" customFormat="1" ht="16.5" hidden="1" customHeight="1">
      <c r="B107" s="32"/>
      <c r="C107" s="127" t="s">
        <v>257</v>
      </c>
      <c r="D107" s="127" t="s">
        <v>151</v>
      </c>
      <c r="E107" s="128" t="s">
        <v>2700</v>
      </c>
      <c r="F107" s="129" t="s">
        <v>2701</v>
      </c>
      <c r="G107" s="130" t="s">
        <v>547</v>
      </c>
      <c r="H107" s="131"/>
      <c r="I107" s="132"/>
      <c r="J107" s="133">
        <f t="shared" si="0"/>
        <v>0</v>
      </c>
      <c r="K107" s="129" t="s">
        <v>19</v>
      </c>
      <c r="L107" s="32"/>
      <c r="M107" s="134" t="s">
        <v>19</v>
      </c>
      <c r="N107" s="135" t="s">
        <v>40</v>
      </c>
      <c r="P107" s="136">
        <f t="shared" si="1"/>
        <v>0</v>
      </c>
      <c r="Q107" s="136">
        <v>0</v>
      </c>
      <c r="R107" s="136">
        <f t="shared" si="2"/>
        <v>0</v>
      </c>
      <c r="S107" s="136">
        <v>0</v>
      </c>
      <c r="T107" s="137">
        <f t="shared" si="3"/>
        <v>0</v>
      </c>
      <c r="AR107" s="138" t="s">
        <v>84</v>
      </c>
      <c r="AT107" s="138" t="s">
        <v>151</v>
      </c>
      <c r="AU107" s="138" t="s">
        <v>69</v>
      </c>
      <c r="AY107" s="17" t="s">
        <v>149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74</v>
      </c>
      <c r="BK107" s="139">
        <f t="shared" si="9"/>
        <v>0</v>
      </c>
      <c r="BL107" s="17" t="s">
        <v>84</v>
      </c>
      <c r="BM107" s="138" t="s">
        <v>361</v>
      </c>
    </row>
    <row r="108" spans="2:65" s="1" customFormat="1" ht="16.5" hidden="1" customHeight="1">
      <c r="B108" s="32"/>
      <c r="C108" s="127" t="s">
        <v>334</v>
      </c>
      <c r="D108" s="127" t="s">
        <v>151</v>
      </c>
      <c r="E108" s="128" t="s">
        <v>2702</v>
      </c>
      <c r="F108" s="129" t="s">
        <v>2703</v>
      </c>
      <c r="G108" s="130" t="s">
        <v>547</v>
      </c>
      <c r="H108" s="131"/>
      <c r="I108" s="132"/>
      <c r="J108" s="133">
        <f t="shared" si="0"/>
        <v>0</v>
      </c>
      <c r="K108" s="129" t="s">
        <v>19</v>
      </c>
      <c r="L108" s="32"/>
      <c r="M108" s="134" t="s">
        <v>19</v>
      </c>
      <c r="N108" s="135" t="s">
        <v>40</v>
      </c>
      <c r="P108" s="136">
        <f t="shared" si="1"/>
        <v>0</v>
      </c>
      <c r="Q108" s="136">
        <v>0</v>
      </c>
      <c r="R108" s="136">
        <f t="shared" si="2"/>
        <v>0</v>
      </c>
      <c r="S108" s="136">
        <v>0</v>
      </c>
      <c r="T108" s="137">
        <f t="shared" si="3"/>
        <v>0</v>
      </c>
      <c r="AR108" s="138" t="s">
        <v>84</v>
      </c>
      <c r="AT108" s="138" t="s">
        <v>151</v>
      </c>
      <c r="AU108" s="138" t="s">
        <v>69</v>
      </c>
      <c r="AY108" s="17" t="s">
        <v>149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74</v>
      </c>
      <c r="BK108" s="139">
        <f t="shared" si="9"/>
        <v>0</v>
      </c>
      <c r="BL108" s="17" t="s">
        <v>84</v>
      </c>
      <c r="BM108" s="138" t="s">
        <v>376</v>
      </c>
    </row>
    <row r="109" spans="2:65" s="1" customFormat="1" ht="16.5" hidden="1" customHeight="1">
      <c r="B109" s="32"/>
      <c r="C109" s="127" t="s">
        <v>262</v>
      </c>
      <c r="D109" s="127" t="s">
        <v>151</v>
      </c>
      <c r="E109" s="128" t="s">
        <v>2704</v>
      </c>
      <c r="F109" s="129" t="s">
        <v>2705</v>
      </c>
      <c r="G109" s="130" t="s">
        <v>547</v>
      </c>
      <c r="H109" s="131"/>
      <c r="I109" s="132"/>
      <c r="J109" s="133">
        <f t="shared" si="0"/>
        <v>0</v>
      </c>
      <c r="K109" s="129" t="s">
        <v>19</v>
      </c>
      <c r="L109" s="32"/>
      <c r="M109" s="134" t="s">
        <v>19</v>
      </c>
      <c r="N109" s="135" t="s">
        <v>40</v>
      </c>
      <c r="P109" s="136">
        <f t="shared" si="1"/>
        <v>0</v>
      </c>
      <c r="Q109" s="136">
        <v>0</v>
      </c>
      <c r="R109" s="136">
        <f t="shared" si="2"/>
        <v>0</v>
      </c>
      <c r="S109" s="136">
        <v>0</v>
      </c>
      <c r="T109" s="137">
        <f t="shared" si="3"/>
        <v>0</v>
      </c>
      <c r="AR109" s="138" t="s">
        <v>84</v>
      </c>
      <c r="AT109" s="138" t="s">
        <v>151</v>
      </c>
      <c r="AU109" s="138" t="s">
        <v>69</v>
      </c>
      <c r="AY109" s="17" t="s">
        <v>149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74</v>
      </c>
      <c r="BK109" s="139">
        <f t="shared" si="9"/>
        <v>0</v>
      </c>
      <c r="BL109" s="17" t="s">
        <v>84</v>
      </c>
      <c r="BM109" s="138" t="s">
        <v>380</v>
      </c>
    </row>
    <row r="110" spans="2:65" s="1" customFormat="1" ht="16.5" hidden="1" customHeight="1">
      <c r="B110" s="32"/>
      <c r="C110" s="127" t="s">
        <v>352</v>
      </c>
      <c r="D110" s="127" t="s">
        <v>151</v>
      </c>
      <c r="E110" s="128" t="s">
        <v>2706</v>
      </c>
      <c r="F110" s="129" t="s">
        <v>2707</v>
      </c>
      <c r="G110" s="130" t="s">
        <v>547</v>
      </c>
      <c r="H110" s="131"/>
      <c r="I110" s="132"/>
      <c r="J110" s="133">
        <f t="shared" si="0"/>
        <v>0</v>
      </c>
      <c r="K110" s="129" t="s">
        <v>19</v>
      </c>
      <c r="L110" s="32"/>
      <c r="M110" s="134" t="s">
        <v>19</v>
      </c>
      <c r="N110" s="135" t="s">
        <v>40</v>
      </c>
      <c r="P110" s="136">
        <f t="shared" si="1"/>
        <v>0</v>
      </c>
      <c r="Q110" s="136">
        <v>0</v>
      </c>
      <c r="R110" s="136">
        <f t="shared" si="2"/>
        <v>0</v>
      </c>
      <c r="S110" s="136">
        <v>0</v>
      </c>
      <c r="T110" s="137">
        <f t="shared" si="3"/>
        <v>0</v>
      </c>
      <c r="AR110" s="138" t="s">
        <v>84</v>
      </c>
      <c r="AT110" s="138" t="s">
        <v>151</v>
      </c>
      <c r="AU110" s="138" t="s">
        <v>69</v>
      </c>
      <c r="AY110" s="17" t="s">
        <v>149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74</v>
      </c>
      <c r="BK110" s="139">
        <f t="shared" si="9"/>
        <v>0</v>
      </c>
      <c r="BL110" s="17" t="s">
        <v>84</v>
      </c>
      <c r="BM110" s="138" t="s">
        <v>385</v>
      </c>
    </row>
    <row r="111" spans="2:65" s="1" customFormat="1" ht="16.5" hidden="1" customHeight="1">
      <c r="B111" s="32"/>
      <c r="C111" s="127" t="s">
        <v>267</v>
      </c>
      <c r="D111" s="127" t="s">
        <v>151</v>
      </c>
      <c r="E111" s="128" t="s">
        <v>2708</v>
      </c>
      <c r="F111" s="129" t="s">
        <v>2709</v>
      </c>
      <c r="G111" s="130" t="s">
        <v>547</v>
      </c>
      <c r="H111" s="131"/>
      <c r="I111" s="132"/>
      <c r="J111" s="133">
        <f t="shared" si="0"/>
        <v>0</v>
      </c>
      <c r="K111" s="129" t="s">
        <v>19</v>
      </c>
      <c r="L111" s="32"/>
      <c r="M111" s="134" t="s">
        <v>19</v>
      </c>
      <c r="N111" s="135" t="s">
        <v>40</v>
      </c>
      <c r="P111" s="136">
        <f t="shared" si="1"/>
        <v>0</v>
      </c>
      <c r="Q111" s="136">
        <v>0</v>
      </c>
      <c r="R111" s="136">
        <f t="shared" si="2"/>
        <v>0</v>
      </c>
      <c r="S111" s="136">
        <v>0</v>
      </c>
      <c r="T111" s="137">
        <f t="shared" si="3"/>
        <v>0</v>
      </c>
      <c r="AR111" s="138" t="s">
        <v>84</v>
      </c>
      <c r="AT111" s="138" t="s">
        <v>151</v>
      </c>
      <c r="AU111" s="138" t="s">
        <v>69</v>
      </c>
      <c r="AY111" s="17" t="s">
        <v>149</v>
      </c>
      <c r="BE111" s="139">
        <f t="shared" si="4"/>
        <v>0</v>
      </c>
      <c r="BF111" s="139">
        <f t="shared" si="5"/>
        <v>0</v>
      </c>
      <c r="BG111" s="139">
        <f t="shared" si="6"/>
        <v>0</v>
      </c>
      <c r="BH111" s="139">
        <f t="shared" si="7"/>
        <v>0</v>
      </c>
      <c r="BI111" s="139">
        <f t="shared" si="8"/>
        <v>0</v>
      </c>
      <c r="BJ111" s="17" t="s">
        <v>74</v>
      </c>
      <c r="BK111" s="139">
        <f t="shared" si="9"/>
        <v>0</v>
      </c>
      <c r="BL111" s="17" t="s">
        <v>84</v>
      </c>
      <c r="BM111" s="138" t="s">
        <v>389</v>
      </c>
    </row>
    <row r="112" spans="2:65" s="1" customFormat="1" ht="16.5" hidden="1" customHeight="1">
      <c r="B112" s="32"/>
      <c r="C112" s="127" t="s">
        <v>373</v>
      </c>
      <c r="D112" s="127" t="s">
        <v>151</v>
      </c>
      <c r="E112" s="128" t="s">
        <v>2710</v>
      </c>
      <c r="F112" s="129" t="s">
        <v>2711</v>
      </c>
      <c r="G112" s="130" t="s">
        <v>547</v>
      </c>
      <c r="H112" s="131"/>
      <c r="I112" s="132"/>
      <c r="J112" s="133">
        <f t="shared" ref="J112:J143" si="10">ROUND(I112*H112,2)</f>
        <v>0</v>
      </c>
      <c r="K112" s="129" t="s">
        <v>19</v>
      </c>
      <c r="L112" s="32"/>
      <c r="M112" s="134" t="s">
        <v>19</v>
      </c>
      <c r="N112" s="135" t="s">
        <v>40</v>
      </c>
      <c r="P112" s="136">
        <f t="shared" ref="P112:P143" si="11">O112*H112</f>
        <v>0</v>
      </c>
      <c r="Q112" s="136">
        <v>0</v>
      </c>
      <c r="R112" s="136">
        <f t="shared" ref="R112:R143" si="12">Q112*H112</f>
        <v>0</v>
      </c>
      <c r="S112" s="136">
        <v>0</v>
      </c>
      <c r="T112" s="137">
        <f t="shared" ref="T112:T143" si="13">S112*H112</f>
        <v>0</v>
      </c>
      <c r="AR112" s="138" t="s">
        <v>84</v>
      </c>
      <c r="AT112" s="138" t="s">
        <v>151</v>
      </c>
      <c r="AU112" s="138" t="s">
        <v>69</v>
      </c>
      <c r="AY112" s="17" t="s">
        <v>149</v>
      </c>
      <c r="BE112" s="139">
        <f t="shared" ref="BE112:BE129" si="14">IF(N112="základní",J112,0)</f>
        <v>0</v>
      </c>
      <c r="BF112" s="139">
        <f t="shared" ref="BF112:BF129" si="15">IF(N112="snížená",J112,0)</f>
        <v>0</v>
      </c>
      <c r="BG112" s="139">
        <f t="shared" ref="BG112:BG129" si="16">IF(N112="zákl. přenesená",J112,0)</f>
        <v>0</v>
      </c>
      <c r="BH112" s="139">
        <f t="shared" ref="BH112:BH129" si="17">IF(N112="sníž. přenesená",J112,0)</f>
        <v>0</v>
      </c>
      <c r="BI112" s="139">
        <f t="shared" ref="BI112:BI129" si="18">IF(N112="nulová",J112,0)</f>
        <v>0</v>
      </c>
      <c r="BJ112" s="17" t="s">
        <v>74</v>
      </c>
      <c r="BK112" s="139">
        <f t="shared" ref="BK112:BK129" si="19">ROUND(I112*H112,2)</f>
        <v>0</v>
      </c>
      <c r="BL112" s="17" t="s">
        <v>84</v>
      </c>
      <c r="BM112" s="138" t="s">
        <v>394</v>
      </c>
    </row>
    <row r="113" spans="2:65" s="1" customFormat="1" ht="16.5" hidden="1" customHeight="1">
      <c r="B113" s="32"/>
      <c r="C113" s="127" t="s">
        <v>271</v>
      </c>
      <c r="D113" s="127" t="s">
        <v>151</v>
      </c>
      <c r="E113" s="128" t="s">
        <v>2712</v>
      </c>
      <c r="F113" s="129" t="s">
        <v>2713</v>
      </c>
      <c r="G113" s="130" t="s">
        <v>547</v>
      </c>
      <c r="H113" s="131"/>
      <c r="I113" s="132"/>
      <c r="J113" s="133">
        <f t="shared" si="10"/>
        <v>0</v>
      </c>
      <c r="K113" s="129" t="s">
        <v>19</v>
      </c>
      <c r="L113" s="32"/>
      <c r="M113" s="134" t="s">
        <v>19</v>
      </c>
      <c r="N113" s="135" t="s">
        <v>40</v>
      </c>
      <c r="P113" s="136">
        <f t="shared" si="11"/>
        <v>0</v>
      </c>
      <c r="Q113" s="136">
        <v>0</v>
      </c>
      <c r="R113" s="136">
        <f t="shared" si="12"/>
        <v>0</v>
      </c>
      <c r="S113" s="136">
        <v>0</v>
      </c>
      <c r="T113" s="137">
        <f t="shared" si="13"/>
        <v>0</v>
      </c>
      <c r="AR113" s="138" t="s">
        <v>84</v>
      </c>
      <c r="AT113" s="138" t="s">
        <v>151</v>
      </c>
      <c r="AU113" s="138" t="s">
        <v>69</v>
      </c>
      <c r="AY113" s="17" t="s">
        <v>149</v>
      </c>
      <c r="BE113" s="139">
        <f t="shared" si="14"/>
        <v>0</v>
      </c>
      <c r="BF113" s="139">
        <f t="shared" si="15"/>
        <v>0</v>
      </c>
      <c r="BG113" s="139">
        <f t="shared" si="16"/>
        <v>0</v>
      </c>
      <c r="BH113" s="139">
        <f t="shared" si="17"/>
        <v>0</v>
      </c>
      <c r="BI113" s="139">
        <f t="shared" si="18"/>
        <v>0</v>
      </c>
      <c r="BJ113" s="17" t="s">
        <v>74</v>
      </c>
      <c r="BK113" s="139">
        <f t="shared" si="19"/>
        <v>0</v>
      </c>
      <c r="BL113" s="17" t="s">
        <v>84</v>
      </c>
      <c r="BM113" s="138" t="s">
        <v>398</v>
      </c>
    </row>
    <row r="114" spans="2:65" s="1" customFormat="1" ht="16.5" hidden="1" customHeight="1">
      <c r="B114" s="32"/>
      <c r="C114" s="127" t="s">
        <v>382</v>
      </c>
      <c r="D114" s="127" t="s">
        <v>151</v>
      </c>
      <c r="E114" s="128" t="s">
        <v>2714</v>
      </c>
      <c r="F114" s="129" t="s">
        <v>2715</v>
      </c>
      <c r="G114" s="130" t="s">
        <v>547</v>
      </c>
      <c r="H114" s="131"/>
      <c r="I114" s="132"/>
      <c r="J114" s="133">
        <f t="shared" si="10"/>
        <v>0</v>
      </c>
      <c r="K114" s="129" t="s">
        <v>19</v>
      </c>
      <c r="L114" s="32"/>
      <c r="M114" s="134" t="s">
        <v>19</v>
      </c>
      <c r="N114" s="135" t="s">
        <v>40</v>
      </c>
      <c r="P114" s="136">
        <f t="shared" si="11"/>
        <v>0</v>
      </c>
      <c r="Q114" s="136">
        <v>0</v>
      </c>
      <c r="R114" s="136">
        <f t="shared" si="12"/>
        <v>0</v>
      </c>
      <c r="S114" s="136">
        <v>0</v>
      </c>
      <c r="T114" s="137">
        <f t="shared" si="13"/>
        <v>0</v>
      </c>
      <c r="AR114" s="138" t="s">
        <v>84</v>
      </c>
      <c r="AT114" s="138" t="s">
        <v>151</v>
      </c>
      <c r="AU114" s="138" t="s">
        <v>69</v>
      </c>
      <c r="AY114" s="17" t="s">
        <v>149</v>
      </c>
      <c r="BE114" s="139">
        <f t="shared" si="14"/>
        <v>0</v>
      </c>
      <c r="BF114" s="139">
        <f t="shared" si="15"/>
        <v>0</v>
      </c>
      <c r="BG114" s="139">
        <f t="shared" si="16"/>
        <v>0</v>
      </c>
      <c r="BH114" s="139">
        <f t="shared" si="17"/>
        <v>0</v>
      </c>
      <c r="BI114" s="139">
        <f t="shared" si="18"/>
        <v>0</v>
      </c>
      <c r="BJ114" s="17" t="s">
        <v>74</v>
      </c>
      <c r="BK114" s="139">
        <f t="shared" si="19"/>
        <v>0</v>
      </c>
      <c r="BL114" s="17" t="s">
        <v>84</v>
      </c>
      <c r="BM114" s="138" t="s">
        <v>402</v>
      </c>
    </row>
    <row r="115" spans="2:65" s="1" customFormat="1" ht="16.5" hidden="1" customHeight="1">
      <c r="B115" s="32"/>
      <c r="C115" s="127" t="s">
        <v>280</v>
      </c>
      <c r="D115" s="127" t="s">
        <v>151</v>
      </c>
      <c r="E115" s="128" t="s">
        <v>2716</v>
      </c>
      <c r="F115" s="129" t="s">
        <v>2717</v>
      </c>
      <c r="G115" s="130" t="s">
        <v>547</v>
      </c>
      <c r="H115" s="131"/>
      <c r="I115" s="132"/>
      <c r="J115" s="133">
        <f t="shared" si="10"/>
        <v>0</v>
      </c>
      <c r="K115" s="129" t="s">
        <v>19</v>
      </c>
      <c r="L115" s="32"/>
      <c r="M115" s="134" t="s">
        <v>19</v>
      </c>
      <c r="N115" s="135" t="s">
        <v>40</v>
      </c>
      <c r="P115" s="136">
        <f t="shared" si="11"/>
        <v>0</v>
      </c>
      <c r="Q115" s="136">
        <v>0</v>
      </c>
      <c r="R115" s="136">
        <f t="shared" si="12"/>
        <v>0</v>
      </c>
      <c r="S115" s="136">
        <v>0</v>
      </c>
      <c r="T115" s="137">
        <f t="shared" si="13"/>
        <v>0</v>
      </c>
      <c r="AR115" s="138" t="s">
        <v>84</v>
      </c>
      <c r="AT115" s="138" t="s">
        <v>151</v>
      </c>
      <c r="AU115" s="138" t="s">
        <v>69</v>
      </c>
      <c r="AY115" s="17" t="s">
        <v>149</v>
      </c>
      <c r="BE115" s="139">
        <f t="shared" si="14"/>
        <v>0</v>
      </c>
      <c r="BF115" s="139">
        <f t="shared" si="15"/>
        <v>0</v>
      </c>
      <c r="BG115" s="139">
        <f t="shared" si="16"/>
        <v>0</v>
      </c>
      <c r="BH115" s="139">
        <f t="shared" si="17"/>
        <v>0</v>
      </c>
      <c r="BI115" s="139">
        <f t="shared" si="18"/>
        <v>0</v>
      </c>
      <c r="BJ115" s="17" t="s">
        <v>74</v>
      </c>
      <c r="BK115" s="139">
        <f t="shared" si="19"/>
        <v>0</v>
      </c>
      <c r="BL115" s="17" t="s">
        <v>84</v>
      </c>
      <c r="BM115" s="138" t="s">
        <v>406</v>
      </c>
    </row>
    <row r="116" spans="2:65" s="1" customFormat="1" ht="16.5" hidden="1" customHeight="1">
      <c r="B116" s="32"/>
      <c r="C116" s="127" t="s">
        <v>391</v>
      </c>
      <c r="D116" s="127" t="s">
        <v>151</v>
      </c>
      <c r="E116" s="128" t="s">
        <v>2718</v>
      </c>
      <c r="F116" s="129" t="s">
        <v>2719</v>
      </c>
      <c r="G116" s="130" t="s">
        <v>547</v>
      </c>
      <c r="H116" s="131"/>
      <c r="I116" s="132"/>
      <c r="J116" s="133">
        <f t="shared" si="10"/>
        <v>0</v>
      </c>
      <c r="K116" s="129" t="s">
        <v>19</v>
      </c>
      <c r="L116" s="32"/>
      <c r="M116" s="134" t="s">
        <v>19</v>
      </c>
      <c r="N116" s="135" t="s">
        <v>40</v>
      </c>
      <c r="P116" s="136">
        <f t="shared" si="11"/>
        <v>0</v>
      </c>
      <c r="Q116" s="136">
        <v>0</v>
      </c>
      <c r="R116" s="136">
        <f t="shared" si="12"/>
        <v>0</v>
      </c>
      <c r="S116" s="136">
        <v>0</v>
      </c>
      <c r="T116" s="137">
        <f t="shared" si="13"/>
        <v>0</v>
      </c>
      <c r="AR116" s="138" t="s">
        <v>84</v>
      </c>
      <c r="AT116" s="138" t="s">
        <v>151</v>
      </c>
      <c r="AU116" s="138" t="s">
        <v>69</v>
      </c>
      <c r="AY116" s="17" t="s">
        <v>149</v>
      </c>
      <c r="BE116" s="139">
        <f t="shared" si="14"/>
        <v>0</v>
      </c>
      <c r="BF116" s="139">
        <f t="shared" si="15"/>
        <v>0</v>
      </c>
      <c r="BG116" s="139">
        <f t="shared" si="16"/>
        <v>0</v>
      </c>
      <c r="BH116" s="139">
        <f t="shared" si="17"/>
        <v>0</v>
      </c>
      <c r="BI116" s="139">
        <f t="shared" si="18"/>
        <v>0</v>
      </c>
      <c r="BJ116" s="17" t="s">
        <v>74</v>
      </c>
      <c r="BK116" s="139">
        <f t="shared" si="19"/>
        <v>0</v>
      </c>
      <c r="BL116" s="17" t="s">
        <v>84</v>
      </c>
      <c r="BM116" s="138" t="s">
        <v>411</v>
      </c>
    </row>
    <row r="117" spans="2:65" s="1" customFormat="1" ht="16.5" hidden="1" customHeight="1">
      <c r="B117" s="32"/>
      <c r="C117" s="127" t="s">
        <v>292</v>
      </c>
      <c r="D117" s="127" t="s">
        <v>151</v>
      </c>
      <c r="E117" s="128" t="s">
        <v>2720</v>
      </c>
      <c r="F117" s="129" t="s">
        <v>2721</v>
      </c>
      <c r="G117" s="130" t="s">
        <v>547</v>
      </c>
      <c r="H117" s="131"/>
      <c r="I117" s="132"/>
      <c r="J117" s="133">
        <f t="shared" si="10"/>
        <v>0</v>
      </c>
      <c r="K117" s="129" t="s">
        <v>19</v>
      </c>
      <c r="L117" s="32"/>
      <c r="M117" s="134" t="s">
        <v>19</v>
      </c>
      <c r="N117" s="135" t="s">
        <v>40</v>
      </c>
      <c r="P117" s="136">
        <f t="shared" si="11"/>
        <v>0</v>
      </c>
      <c r="Q117" s="136">
        <v>0</v>
      </c>
      <c r="R117" s="136">
        <f t="shared" si="12"/>
        <v>0</v>
      </c>
      <c r="S117" s="136">
        <v>0</v>
      </c>
      <c r="T117" s="137">
        <f t="shared" si="13"/>
        <v>0</v>
      </c>
      <c r="AR117" s="138" t="s">
        <v>84</v>
      </c>
      <c r="AT117" s="138" t="s">
        <v>151</v>
      </c>
      <c r="AU117" s="138" t="s">
        <v>69</v>
      </c>
      <c r="AY117" s="17" t="s">
        <v>149</v>
      </c>
      <c r="BE117" s="139">
        <f t="shared" si="14"/>
        <v>0</v>
      </c>
      <c r="BF117" s="139">
        <f t="shared" si="15"/>
        <v>0</v>
      </c>
      <c r="BG117" s="139">
        <f t="shared" si="16"/>
        <v>0</v>
      </c>
      <c r="BH117" s="139">
        <f t="shared" si="17"/>
        <v>0</v>
      </c>
      <c r="BI117" s="139">
        <f t="shared" si="18"/>
        <v>0</v>
      </c>
      <c r="BJ117" s="17" t="s">
        <v>74</v>
      </c>
      <c r="BK117" s="139">
        <f t="shared" si="19"/>
        <v>0</v>
      </c>
      <c r="BL117" s="17" t="s">
        <v>84</v>
      </c>
      <c r="BM117" s="138" t="s">
        <v>420</v>
      </c>
    </row>
    <row r="118" spans="2:65" s="1" customFormat="1" ht="16.5" hidden="1" customHeight="1">
      <c r="B118" s="32"/>
      <c r="C118" s="127" t="s">
        <v>399</v>
      </c>
      <c r="D118" s="127" t="s">
        <v>151</v>
      </c>
      <c r="E118" s="128" t="s">
        <v>2722</v>
      </c>
      <c r="F118" s="129" t="s">
        <v>2723</v>
      </c>
      <c r="G118" s="130" t="s">
        <v>547</v>
      </c>
      <c r="H118" s="131"/>
      <c r="I118" s="132"/>
      <c r="J118" s="133">
        <f t="shared" si="10"/>
        <v>0</v>
      </c>
      <c r="K118" s="129" t="s">
        <v>19</v>
      </c>
      <c r="L118" s="32"/>
      <c r="M118" s="134" t="s">
        <v>19</v>
      </c>
      <c r="N118" s="135" t="s">
        <v>40</v>
      </c>
      <c r="P118" s="136">
        <f t="shared" si="11"/>
        <v>0</v>
      </c>
      <c r="Q118" s="136">
        <v>0</v>
      </c>
      <c r="R118" s="136">
        <f t="shared" si="12"/>
        <v>0</v>
      </c>
      <c r="S118" s="136">
        <v>0</v>
      </c>
      <c r="T118" s="137">
        <f t="shared" si="13"/>
        <v>0</v>
      </c>
      <c r="AR118" s="138" t="s">
        <v>84</v>
      </c>
      <c r="AT118" s="138" t="s">
        <v>151</v>
      </c>
      <c r="AU118" s="138" t="s">
        <v>69</v>
      </c>
      <c r="AY118" s="17" t="s">
        <v>149</v>
      </c>
      <c r="BE118" s="139">
        <f t="shared" si="14"/>
        <v>0</v>
      </c>
      <c r="BF118" s="139">
        <f t="shared" si="15"/>
        <v>0</v>
      </c>
      <c r="BG118" s="139">
        <f t="shared" si="16"/>
        <v>0</v>
      </c>
      <c r="BH118" s="139">
        <f t="shared" si="17"/>
        <v>0</v>
      </c>
      <c r="BI118" s="139">
        <f t="shared" si="18"/>
        <v>0</v>
      </c>
      <c r="BJ118" s="17" t="s">
        <v>74</v>
      </c>
      <c r="BK118" s="139">
        <f t="shared" si="19"/>
        <v>0</v>
      </c>
      <c r="BL118" s="17" t="s">
        <v>84</v>
      </c>
      <c r="BM118" s="138" t="s">
        <v>429</v>
      </c>
    </row>
    <row r="119" spans="2:65" s="1" customFormat="1" ht="16.5" hidden="1" customHeight="1">
      <c r="B119" s="32"/>
      <c r="C119" s="127" t="s">
        <v>298</v>
      </c>
      <c r="D119" s="127" t="s">
        <v>151</v>
      </c>
      <c r="E119" s="128" t="s">
        <v>2724</v>
      </c>
      <c r="F119" s="129" t="s">
        <v>2725</v>
      </c>
      <c r="G119" s="130" t="s">
        <v>547</v>
      </c>
      <c r="H119" s="131"/>
      <c r="I119" s="132"/>
      <c r="J119" s="133">
        <f t="shared" si="10"/>
        <v>0</v>
      </c>
      <c r="K119" s="129" t="s">
        <v>19</v>
      </c>
      <c r="L119" s="32"/>
      <c r="M119" s="134" t="s">
        <v>19</v>
      </c>
      <c r="N119" s="135" t="s">
        <v>40</v>
      </c>
      <c r="P119" s="136">
        <f t="shared" si="11"/>
        <v>0</v>
      </c>
      <c r="Q119" s="136">
        <v>0</v>
      </c>
      <c r="R119" s="136">
        <f t="shared" si="12"/>
        <v>0</v>
      </c>
      <c r="S119" s="136">
        <v>0</v>
      </c>
      <c r="T119" s="137">
        <f t="shared" si="13"/>
        <v>0</v>
      </c>
      <c r="AR119" s="138" t="s">
        <v>84</v>
      </c>
      <c r="AT119" s="138" t="s">
        <v>151</v>
      </c>
      <c r="AU119" s="138" t="s">
        <v>69</v>
      </c>
      <c r="AY119" s="17" t="s">
        <v>149</v>
      </c>
      <c r="BE119" s="139">
        <f t="shared" si="14"/>
        <v>0</v>
      </c>
      <c r="BF119" s="139">
        <f t="shared" si="15"/>
        <v>0</v>
      </c>
      <c r="BG119" s="139">
        <f t="shared" si="16"/>
        <v>0</v>
      </c>
      <c r="BH119" s="139">
        <f t="shared" si="17"/>
        <v>0</v>
      </c>
      <c r="BI119" s="139">
        <f t="shared" si="18"/>
        <v>0</v>
      </c>
      <c r="BJ119" s="17" t="s">
        <v>74</v>
      </c>
      <c r="BK119" s="139">
        <f t="shared" si="19"/>
        <v>0</v>
      </c>
      <c r="BL119" s="17" t="s">
        <v>84</v>
      </c>
      <c r="BM119" s="138" t="s">
        <v>434</v>
      </c>
    </row>
    <row r="120" spans="2:65" s="1" customFormat="1" ht="16.5" hidden="1" customHeight="1">
      <c r="B120" s="32"/>
      <c r="C120" s="127" t="s">
        <v>408</v>
      </c>
      <c r="D120" s="127" t="s">
        <v>151</v>
      </c>
      <c r="E120" s="128" t="s">
        <v>2726</v>
      </c>
      <c r="F120" s="129" t="s">
        <v>2727</v>
      </c>
      <c r="G120" s="130" t="s">
        <v>547</v>
      </c>
      <c r="H120" s="131"/>
      <c r="I120" s="132"/>
      <c r="J120" s="133">
        <f t="shared" si="10"/>
        <v>0</v>
      </c>
      <c r="K120" s="129" t="s">
        <v>19</v>
      </c>
      <c r="L120" s="32"/>
      <c r="M120" s="134" t="s">
        <v>19</v>
      </c>
      <c r="N120" s="135" t="s">
        <v>40</v>
      </c>
      <c r="P120" s="136">
        <f t="shared" si="11"/>
        <v>0</v>
      </c>
      <c r="Q120" s="136">
        <v>0</v>
      </c>
      <c r="R120" s="136">
        <f t="shared" si="12"/>
        <v>0</v>
      </c>
      <c r="S120" s="136">
        <v>0</v>
      </c>
      <c r="T120" s="137">
        <f t="shared" si="13"/>
        <v>0</v>
      </c>
      <c r="AR120" s="138" t="s">
        <v>84</v>
      </c>
      <c r="AT120" s="138" t="s">
        <v>151</v>
      </c>
      <c r="AU120" s="138" t="s">
        <v>69</v>
      </c>
      <c r="AY120" s="17" t="s">
        <v>149</v>
      </c>
      <c r="BE120" s="139">
        <f t="shared" si="14"/>
        <v>0</v>
      </c>
      <c r="BF120" s="139">
        <f t="shared" si="15"/>
        <v>0</v>
      </c>
      <c r="BG120" s="139">
        <f t="shared" si="16"/>
        <v>0</v>
      </c>
      <c r="BH120" s="139">
        <f t="shared" si="17"/>
        <v>0</v>
      </c>
      <c r="BI120" s="139">
        <f t="shared" si="18"/>
        <v>0</v>
      </c>
      <c r="BJ120" s="17" t="s">
        <v>74</v>
      </c>
      <c r="BK120" s="139">
        <f t="shared" si="19"/>
        <v>0</v>
      </c>
      <c r="BL120" s="17" t="s">
        <v>84</v>
      </c>
      <c r="BM120" s="138" t="s">
        <v>440</v>
      </c>
    </row>
    <row r="121" spans="2:65" s="1" customFormat="1" ht="16.5" hidden="1" customHeight="1">
      <c r="B121" s="32"/>
      <c r="C121" s="127" t="s">
        <v>305</v>
      </c>
      <c r="D121" s="127" t="s">
        <v>151</v>
      </c>
      <c r="E121" s="128" t="s">
        <v>2728</v>
      </c>
      <c r="F121" s="129" t="s">
        <v>2729</v>
      </c>
      <c r="G121" s="130" t="s">
        <v>547</v>
      </c>
      <c r="H121" s="131"/>
      <c r="I121" s="132"/>
      <c r="J121" s="133">
        <f t="shared" si="10"/>
        <v>0</v>
      </c>
      <c r="K121" s="129" t="s">
        <v>19</v>
      </c>
      <c r="L121" s="32"/>
      <c r="M121" s="134" t="s">
        <v>19</v>
      </c>
      <c r="N121" s="135" t="s">
        <v>40</v>
      </c>
      <c r="P121" s="136">
        <f t="shared" si="11"/>
        <v>0</v>
      </c>
      <c r="Q121" s="136">
        <v>0</v>
      </c>
      <c r="R121" s="136">
        <f t="shared" si="12"/>
        <v>0</v>
      </c>
      <c r="S121" s="136">
        <v>0</v>
      </c>
      <c r="T121" s="137">
        <f t="shared" si="13"/>
        <v>0</v>
      </c>
      <c r="AR121" s="138" t="s">
        <v>84</v>
      </c>
      <c r="AT121" s="138" t="s">
        <v>151</v>
      </c>
      <c r="AU121" s="138" t="s">
        <v>69</v>
      </c>
      <c r="AY121" s="17" t="s">
        <v>149</v>
      </c>
      <c r="BE121" s="139">
        <f t="shared" si="14"/>
        <v>0</v>
      </c>
      <c r="BF121" s="139">
        <f t="shared" si="15"/>
        <v>0</v>
      </c>
      <c r="BG121" s="139">
        <f t="shared" si="16"/>
        <v>0</v>
      </c>
      <c r="BH121" s="139">
        <f t="shared" si="17"/>
        <v>0</v>
      </c>
      <c r="BI121" s="139">
        <f t="shared" si="18"/>
        <v>0</v>
      </c>
      <c r="BJ121" s="17" t="s">
        <v>74</v>
      </c>
      <c r="BK121" s="139">
        <f t="shared" si="19"/>
        <v>0</v>
      </c>
      <c r="BL121" s="17" t="s">
        <v>84</v>
      </c>
      <c r="BM121" s="138" t="s">
        <v>444</v>
      </c>
    </row>
    <row r="122" spans="2:65" s="1" customFormat="1" ht="16.5" hidden="1" customHeight="1">
      <c r="B122" s="32"/>
      <c r="C122" s="127" t="s">
        <v>426</v>
      </c>
      <c r="D122" s="127" t="s">
        <v>151</v>
      </c>
      <c r="E122" s="128" t="s">
        <v>2730</v>
      </c>
      <c r="F122" s="129" t="s">
        <v>2731</v>
      </c>
      <c r="G122" s="130" t="s">
        <v>547</v>
      </c>
      <c r="H122" s="131"/>
      <c r="I122" s="132"/>
      <c r="J122" s="133">
        <f t="shared" si="10"/>
        <v>0</v>
      </c>
      <c r="K122" s="129" t="s">
        <v>19</v>
      </c>
      <c r="L122" s="32"/>
      <c r="M122" s="134" t="s">
        <v>19</v>
      </c>
      <c r="N122" s="135" t="s">
        <v>40</v>
      </c>
      <c r="P122" s="136">
        <f t="shared" si="11"/>
        <v>0</v>
      </c>
      <c r="Q122" s="136">
        <v>0</v>
      </c>
      <c r="R122" s="136">
        <f t="shared" si="12"/>
        <v>0</v>
      </c>
      <c r="S122" s="136">
        <v>0</v>
      </c>
      <c r="T122" s="137">
        <f t="shared" si="13"/>
        <v>0</v>
      </c>
      <c r="AR122" s="138" t="s">
        <v>84</v>
      </c>
      <c r="AT122" s="138" t="s">
        <v>151</v>
      </c>
      <c r="AU122" s="138" t="s">
        <v>69</v>
      </c>
      <c r="AY122" s="17" t="s">
        <v>149</v>
      </c>
      <c r="BE122" s="139">
        <f t="shared" si="14"/>
        <v>0</v>
      </c>
      <c r="BF122" s="139">
        <f t="shared" si="15"/>
        <v>0</v>
      </c>
      <c r="BG122" s="139">
        <f t="shared" si="16"/>
        <v>0</v>
      </c>
      <c r="BH122" s="139">
        <f t="shared" si="17"/>
        <v>0</v>
      </c>
      <c r="BI122" s="139">
        <f t="shared" si="18"/>
        <v>0</v>
      </c>
      <c r="BJ122" s="17" t="s">
        <v>74</v>
      </c>
      <c r="BK122" s="139">
        <f t="shared" si="19"/>
        <v>0</v>
      </c>
      <c r="BL122" s="17" t="s">
        <v>84</v>
      </c>
      <c r="BM122" s="138" t="s">
        <v>450</v>
      </c>
    </row>
    <row r="123" spans="2:65" s="1" customFormat="1" ht="16.5" hidden="1" customHeight="1">
      <c r="B123" s="32"/>
      <c r="C123" s="127" t="s">
        <v>321</v>
      </c>
      <c r="D123" s="127" t="s">
        <v>151</v>
      </c>
      <c r="E123" s="128" t="s">
        <v>2732</v>
      </c>
      <c r="F123" s="129" t="s">
        <v>2733</v>
      </c>
      <c r="G123" s="130" t="s">
        <v>547</v>
      </c>
      <c r="H123" s="131"/>
      <c r="I123" s="132"/>
      <c r="J123" s="133">
        <f t="shared" si="10"/>
        <v>0</v>
      </c>
      <c r="K123" s="129" t="s">
        <v>19</v>
      </c>
      <c r="L123" s="32"/>
      <c r="M123" s="134" t="s">
        <v>19</v>
      </c>
      <c r="N123" s="135" t="s">
        <v>40</v>
      </c>
      <c r="P123" s="136">
        <f t="shared" si="11"/>
        <v>0</v>
      </c>
      <c r="Q123" s="136">
        <v>0</v>
      </c>
      <c r="R123" s="136">
        <f t="shared" si="12"/>
        <v>0</v>
      </c>
      <c r="S123" s="136">
        <v>0</v>
      </c>
      <c r="T123" s="137">
        <f t="shared" si="13"/>
        <v>0</v>
      </c>
      <c r="AR123" s="138" t="s">
        <v>84</v>
      </c>
      <c r="AT123" s="138" t="s">
        <v>151</v>
      </c>
      <c r="AU123" s="138" t="s">
        <v>69</v>
      </c>
      <c r="AY123" s="17" t="s">
        <v>149</v>
      </c>
      <c r="BE123" s="139">
        <f t="shared" si="14"/>
        <v>0</v>
      </c>
      <c r="BF123" s="139">
        <f t="shared" si="15"/>
        <v>0</v>
      </c>
      <c r="BG123" s="139">
        <f t="shared" si="16"/>
        <v>0</v>
      </c>
      <c r="BH123" s="139">
        <f t="shared" si="17"/>
        <v>0</v>
      </c>
      <c r="BI123" s="139">
        <f t="shared" si="18"/>
        <v>0</v>
      </c>
      <c r="BJ123" s="17" t="s">
        <v>74</v>
      </c>
      <c r="BK123" s="139">
        <f t="shared" si="19"/>
        <v>0</v>
      </c>
      <c r="BL123" s="17" t="s">
        <v>84</v>
      </c>
      <c r="BM123" s="138" t="s">
        <v>454</v>
      </c>
    </row>
    <row r="124" spans="2:65" s="1" customFormat="1" ht="21.75" hidden="1" customHeight="1">
      <c r="B124" s="32"/>
      <c r="C124" s="127" t="s">
        <v>437</v>
      </c>
      <c r="D124" s="127" t="s">
        <v>151</v>
      </c>
      <c r="E124" s="128" t="s">
        <v>2734</v>
      </c>
      <c r="F124" s="129" t="s">
        <v>2735</v>
      </c>
      <c r="G124" s="130" t="s">
        <v>547</v>
      </c>
      <c r="H124" s="131"/>
      <c r="I124" s="132"/>
      <c r="J124" s="133">
        <f t="shared" si="10"/>
        <v>0</v>
      </c>
      <c r="K124" s="129" t="s">
        <v>19</v>
      </c>
      <c r="L124" s="32"/>
      <c r="M124" s="134" t="s">
        <v>19</v>
      </c>
      <c r="N124" s="135" t="s">
        <v>40</v>
      </c>
      <c r="P124" s="136">
        <f t="shared" si="11"/>
        <v>0</v>
      </c>
      <c r="Q124" s="136">
        <v>0</v>
      </c>
      <c r="R124" s="136">
        <f t="shared" si="12"/>
        <v>0</v>
      </c>
      <c r="S124" s="136">
        <v>0</v>
      </c>
      <c r="T124" s="137">
        <f t="shared" si="13"/>
        <v>0</v>
      </c>
      <c r="AR124" s="138" t="s">
        <v>84</v>
      </c>
      <c r="AT124" s="138" t="s">
        <v>151</v>
      </c>
      <c r="AU124" s="138" t="s">
        <v>69</v>
      </c>
      <c r="AY124" s="17" t="s">
        <v>149</v>
      </c>
      <c r="BE124" s="139">
        <f t="shared" si="14"/>
        <v>0</v>
      </c>
      <c r="BF124" s="139">
        <f t="shared" si="15"/>
        <v>0</v>
      </c>
      <c r="BG124" s="139">
        <f t="shared" si="16"/>
        <v>0</v>
      </c>
      <c r="BH124" s="139">
        <f t="shared" si="17"/>
        <v>0</v>
      </c>
      <c r="BI124" s="139">
        <f t="shared" si="18"/>
        <v>0</v>
      </c>
      <c r="BJ124" s="17" t="s">
        <v>74</v>
      </c>
      <c r="BK124" s="139">
        <f t="shared" si="19"/>
        <v>0</v>
      </c>
      <c r="BL124" s="17" t="s">
        <v>84</v>
      </c>
      <c r="BM124" s="138" t="s">
        <v>459</v>
      </c>
    </row>
    <row r="125" spans="2:65" s="1" customFormat="1" ht="16.5" hidden="1" customHeight="1">
      <c r="B125" s="32"/>
      <c r="C125" s="127" t="s">
        <v>327</v>
      </c>
      <c r="D125" s="127" t="s">
        <v>151</v>
      </c>
      <c r="E125" s="128" t="s">
        <v>2736</v>
      </c>
      <c r="F125" s="129" t="s">
        <v>2737</v>
      </c>
      <c r="G125" s="130" t="s">
        <v>547</v>
      </c>
      <c r="H125" s="131"/>
      <c r="I125" s="132"/>
      <c r="J125" s="133">
        <f t="shared" si="10"/>
        <v>0</v>
      </c>
      <c r="K125" s="129" t="s">
        <v>19</v>
      </c>
      <c r="L125" s="32"/>
      <c r="M125" s="134" t="s">
        <v>19</v>
      </c>
      <c r="N125" s="135" t="s">
        <v>40</v>
      </c>
      <c r="P125" s="136">
        <f t="shared" si="11"/>
        <v>0</v>
      </c>
      <c r="Q125" s="136">
        <v>0</v>
      </c>
      <c r="R125" s="136">
        <f t="shared" si="12"/>
        <v>0</v>
      </c>
      <c r="S125" s="136">
        <v>0</v>
      </c>
      <c r="T125" s="137">
        <f t="shared" si="13"/>
        <v>0</v>
      </c>
      <c r="AR125" s="138" t="s">
        <v>84</v>
      </c>
      <c r="AT125" s="138" t="s">
        <v>151</v>
      </c>
      <c r="AU125" s="138" t="s">
        <v>69</v>
      </c>
      <c r="AY125" s="17" t="s">
        <v>149</v>
      </c>
      <c r="BE125" s="139">
        <f t="shared" si="14"/>
        <v>0</v>
      </c>
      <c r="BF125" s="139">
        <f t="shared" si="15"/>
        <v>0</v>
      </c>
      <c r="BG125" s="139">
        <f t="shared" si="16"/>
        <v>0</v>
      </c>
      <c r="BH125" s="139">
        <f t="shared" si="17"/>
        <v>0</v>
      </c>
      <c r="BI125" s="139">
        <f t="shared" si="18"/>
        <v>0</v>
      </c>
      <c r="BJ125" s="17" t="s">
        <v>74</v>
      </c>
      <c r="BK125" s="139">
        <f t="shared" si="19"/>
        <v>0</v>
      </c>
      <c r="BL125" s="17" t="s">
        <v>84</v>
      </c>
      <c r="BM125" s="138" t="s">
        <v>463</v>
      </c>
    </row>
    <row r="126" spans="2:65" s="1" customFormat="1" ht="16.5" hidden="1" customHeight="1">
      <c r="B126" s="32"/>
      <c r="C126" s="127" t="s">
        <v>447</v>
      </c>
      <c r="D126" s="127" t="s">
        <v>151</v>
      </c>
      <c r="E126" s="128" t="s">
        <v>2738</v>
      </c>
      <c r="F126" s="129" t="s">
        <v>2739</v>
      </c>
      <c r="G126" s="130" t="s">
        <v>547</v>
      </c>
      <c r="H126" s="131"/>
      <c r="I126" s="132"/>
      <c r="J126" s="133">
        <f t="shared" si="10"/>
        <v>0</v>
      </c>
      <c r="K126" s="129" t="s">
        <v>19</v>
      </c>
      <c r="L126" s="32"/>
      <c r="M126" s="134" t="s">
        <v>19</v>
      </c>
      <c r="N126" s="135" t="s">
        <v>40</v>
      </c>
      <c r="P126" s="136">
        <f t="shared" si="11"/>
        <v>0</v>
      </c>
      <c r="Q126" s="136">
        <v>0</v>
      </c>
      <c r="R126" s="136">
        <f t="shared" si="12"/>
        <v>0</v>
      </c>
      <c r="S126" s="136">
        <v>0</v>
      </c>
      <c r="T126" s="137">
        <f t="shared" si="13"/>
        <v>0</v>
      </c>
      <c r="AR126" s="138" t="s">
        <v>84</v>
      </c>
      <c r="AT126" s="138" t="s">
        <v>151</v>
      </c>
      <c r="AU126" s="138" t="s">
        <v>69</v>
      </c>
      <c r="AY126" s="17" t="s">
        <v>149</v>
      </c>
      <c r="BE126" s="139">
        <f t="shared" si="14"/>
        <v>0</v>
      </c>
      <c r="BF126" s="139">
        <f t="shared" si="15"/>
        <v>0</v>
      </c>
      <c r="BG126" s="139">
        <f t="shared" si="16"/>
        <v>0</v>
      </c>
      <c r="BH126" s="139">
        <f t="shared" si="17"/>
        <v>0</v>
      </c>
      <c r="BI126" s="139">
        <f t="shared" si="18"/>
        <v>0</v>
      </c>
      <c r="BJ126" s="17" t="s">
        <v>74</v>
      </c>
      <c r="BK126" s="139">
        <f t="shared" si="19"/>
        <v>0</v>
      </c>
      <c r="BL126" s="17" t="s">
        <v>84</v>
      </c>
      <c r="BM126" s="138" t="s">
        <v>469</v>
      </c>
    </row>
    <row r="127" spans="2:65" s="1" customFormat="1" ht="16.5" hidden="1" customHeight="1">
      <c r="B127" s="32"/>
      <c r="C127" s="127" t="s">
        <v>332</v>
      </c>
      <c r="D127" s="127" t="s">
        <v>151</v>
      </c>
      <c r="E127" s="128" t="s">
        <v>2740</v>
      </c>
      <c r="F127" s="129" t="s">
        <v>2741</v>
      </c>
      <c r="G127" s="130" t="s">
        <v>547</v>
      </c>
      <c r="H127" s="131"/>
      <c r="I127" s="132"/>
      <c r="J127" s="133">
        <f t="shared" si="10"/>
        <v>0</v>
      </c>
      <c r="K127" s="129" t="s">
        <v>19</v>
      </c>
      <c r="L127" s="32"/>
      <c r="M127" s="134" t="s">
        <v>19</v>
      </c>
      <c r="N127" s="135" t="s">
        <v>40</v>
      </c>
      <c r="P127" s="136">
        <f t="shared" si="11"/>
        <v>0</v>
      </c>
      <c r="Q127" s="136">
        <v>0</v>
      </c>
      <c r="R127" s="136">
        <f t="shared" si="12"/>
        <v>0</v>
      </c>
      <c r="S127" s="136">
        <v>0</v>
      </c>
      <c r="T127" s="137">
        <f t="shared" si="13"/>
        <v>0</v>
      </c>
      <c r="AR127" s="138" t="s">
        <v>84</v>
      </c>
      <c r="AT127" s="138" t="s">
        <v>151</v>
      </c>
      <c r="AU127" s="138" t="s">
        <v>69</v>
      </c>
      <c r="AY127" s="17" t="s">
        <v>149</v>
      </c>
      <c r="BE127" s="139">
        <f t="shared" si="14"/>
        <v>0</v>
      </c>
      <c r="BF127" s="139">
        <f t="shared" si="15"/>
        <v>0</v>
      </c>
      <c r="BG127" s="139">
        <f t="shared" si="16"/>
        <v>0</v>
      </c>
      <c r="BH127" s="139">
        <f t="shared" si="17"/>
        <v>0</v>
      </c>
      <c r="BI127" s="139">
        <f t="shared" si="18"/>
        <v>0</v>
      </c>
      <c r="BJ127" s="17" t="s">
        <v>74</v>
      </c>
      <c r="BK127" s="139">
        <f t="shared" si="19"/>
        <v>0</v>
      </c>
      <c r="BL127" s="17" t="s">
        <v>84</v>
      </c>
      <c r="BM127" s="138" t="s">
        <v>474</v>
      </c>
    </row>
    <row r="128" spans="2:65" s="1" customFormat="1" ht="16.5" hidden="1" customHeight="1">
      <c r="B128" s="32"/>
      <c r="C128" s="127" t="s">
        <v>456</v>
      </c>
      <c r="D128" s="127" t="s">
        <v>151</v>
      </c>
      <c r="E128" s="128" t="s">
        <v>2742</v>
      </c>
      <c r="F128" s="129" t="s">
        <v>2743</v>
      </c>
      <c r="G128" s="130" t="s">
        <v>547</v>
      </c>
      <c r="H128" s="131"/>
      <c r="I128" s="132"/>
      <c r="J128" s="133">
        <f t="shared" si="10"/>
        <v>0</v>
      </c>
      <c r="K128" s="129" t="s">
        <v>19</v>
      </c>
      <c r="L128" s="32"/>
      <c r="M128" s="134" t="s">
        <v>19</v>
      </c>
      <c r="N128" s="135" t="s">
        <v>40</v>
      </c>
      <c r="P128" s="136">
        <f t="shared" si="11"/>
        <v>0</v>
      </c>
      <c r="Q128" s="136">
        <v>0</v>
      </c>
      <c r="R128" s="136">
        <f t="shared" si="12"/>
        <v>0</v>
      </c>
      <c r="S128" s="136">
        <v>0</v>
      </c>
      <c r="T128" s="137">
        <f t="shared" si="13"/>
        <v>0</v>
      </c>
      <c r="AR128" s="138" t="s">
        <v>84</v>
      </c>
      <c r="AT128" s="138" t="s">
        <v>151</v>
      </c>
      <c r="AU128" s="138" t="s">
        <v>69</v>
      </c>
      <c r="AY128" s="17" t="s">
        <v>149</v>
      </c>
      <c r="BE128" s="139">
        <f t="shared" si="14"/>
        <v>0</v>
      </c>
      <c r="BF128" s="139">
        <f t="shared" si="15"/>
        <v>0</v>
      </c>
      <c r="BG128" s="139">
        <f t="shared" si="16"/>
        <v>0</v>
      </c>
      <c r="BH128" s="139">
        <f t="shared" si="17"/>
        <v>0</v>
      </c>
      <c r="BI128" s="139">
        <f t="shared" si="18"/>
        <v>0</v>
      </c>
      <c r="BJ128" s="17" t="s">
        <v>74</v>
      </c>
      <c r="BK128" s="139">
        <f t="shared" si="19"/>
        <v>0</v>
      </c>
      <c r="BL128" s="17" t="s">
        <v>84</v>
      </c>
      <c r="BM128" s="138" t="s">
        <v>479</v>
      </c>
    </row>
    <row r="129" spans="2:65" s="1" customFormat="1" ht="16.5" hidden="1" customHeight="1">
      <c r="B129" s="32"/>
      <c r="C129" s="127" t="s">
        <v>337</v>
      </c>
      <c r="D129" s="127" t="s">
        <v>151</v>
      </c>
      <c r="E129" s="128" t="s">
        <v>2744</v>
      </c>
      <c r="F129" s="129" t="s">
        <v>2745</v>
      </c>
      <c r="G129" s="130" t="s">
        <v>547</v>
      </c>
      <c r="H129" s="131"/>
      <c r="I129" s="132"/>
      <c r="J129" s="133">
        <f t="shared" si="10"/>
        <v>0</v>
      </c>
      <c r="K129" s="129" t="s">
        <v>19</v>
      </c>
      <c r="L129" s="32"/>
      <c r="M129" s="184" t="s">
        <v>19</v>
      </c>
      <c r="N129" s="185" t="s">
        <v>40</v>
      </c>
      <c r="O129" s="179"/>
      <c r="P129" s="186">
        <f t="shared" si="11"/>
        <v>0</v>
      </c>
      <c r="Q129" s="186">
        <v>0</v>
      </c>
      <c r="R129" s="186">
        <f t="shared" si="12"/>
        <v>0</v>
      </c>
      <c r="S129" s="186">
        <v>0</v>
      </c>
      <c r="T129" s="187">
        <f t="shared" si="13"/>
        <v>0</v>
      </c>
      <c r="AR129" s="138" t="s">
        <v>222</v>
      </c>
      <c r="AT129" s="138" t="s">
        <v>151</v>
      </c>
      <c r="AU129" s="138" t="s">
        <v>69</v>
      </c>
      <c r="AY129" s="17" t="s">
        <v>149</v>
      </c>
      <c r="BE129" s="139">
        <f t="shared" si="14"/>
        <v>0</v>
      </c>
      <c r="BF129" s="139">
        <f t="shared" si="15"/>
        <v>0</v>
      </c>
      <c r="BG129" s="139">
        <f t="shared" si="16"/>
        <v>0</v>
      </c>
      <c r="BH129" s="139">
        <f t="shared" si="17"/>
        <v>0</v>
      </c>
      <c r="BI129" s="139">
        <f t="shared" si="18"/>
        <v>0</v>
      </c>
      <c r="BJ129" s="17" t="s">
        <v>74</v>
      </c>
      <c r="BK129" s="139">
        <f t="shared" si="19"/>
        <v>0</v>
      </c>
      <c r="BL129" s="17" t="s">
        <v>222</v>
      </c>
      <c r="BM129" s="138" t="s">
        <v>2746</v>
      </c>
    </row>
    <row r="130" spans="2:65" s="1" customFormat="1" ht="6.9" customHeight="1">
      <c r="B130" s="41"/>
      <c r="C130" s="42"/>
      <c r="D130" s="42"/>
      <c r="E130" s="42"/>
      <c r="F130" s="42"/>
      <c r="G130" s="42"/>
      <c r="H130" s="42"/>
      <c r="I130" s="42"/>
      <c r="J130" s="42"/>
      <c r="K130" s="42"/>
      <c r="L130" s="32"/>
    </row>
  </sheetData>
  <sheetProtection algorithmName="SHA-512" hashValue="qYZ54zssjUz+J4SO5Cqngj88z+25XQHxczX2aDXHiHnxSjv/2v9qp7Tl4QBmIwoQbexvEc0/6kz/abfm1kpv1w==" saltValue="4R6msH0XXKubS3erXj+nDg==" spinCount="100000" sheet="1" objects="1" scenarios="1" formatColumns="0" formatRows="0" autoFilter="0"/>
  <autoFilter ref="C78:K129" xr:uid="{00000000-0009-0000-0000-000007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16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97"/>
      <c r="M2" s="297"/>
      <c r="N2" s="297"/>
      <c r="O2" s="297"/>
      <c r="P2" s="297"/>
      <c r="Q2" s="297"/>
      <c r="R2" s="297"/>
      <c r="S2" s="297"/>
      <c r="T2" s="297"/>
      <c r="U2" s="297"/>
      <c r="V2" s="297"/>
      <c r="AT2" s="17" t="s">
        <v>98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" customHeight="1">
      <c r="B4" s="20"/>
      <c r="D4" s="21" t="s">
        <v>102</v>
      </c>
      <c r="L4" s="20"/>
      <c r="M4" s="85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2" t="str">
        <f>'Rekapitulace stavby'!K6</f>
        <v>Trebenice_nastavba_materske_skoly</v>
      </c>
      <c r="F7" s="313"/>
      <c r="G7" s="313"/>
      <c r="H7" s="313"/>
      <c r="L7" s="20"/>
    </row>
    <row r="8" spans="2:46" s="1" customFormat="1" ht="12" customHeight="1">
      <c r="B8" s="32"/>
      <c r="D8" s="27" t="s">
        <v>103</v>
      </c>
      <c r="L8" s="32"/>
    </row>
    <row r="9" spans="2:46" s="1" customFormat="1" ht="16.5" customHeight="1">
      <c r="B9" s="32"/>
      <c r="E9" s="275" t="s">
        <v>2747</v>
      </c>
      <c r="F9" s="314"/>
      <c r="G9" s="314"/>
      <c r="H9" s="314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29. 9. 2025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tr">
        <f>IF('Rekapitulace stavby'!AN10="","",'Rekapitulace stavby'!AN10)</f>
        <v/>
      </c>
      <c r="L14" s="32"/>
    </row>
    <row r="15" spans="2:46" s="1" customFormat="1" ht="18" customHeight="1">
      <c r="B15" s="32"/>
      <c r="E15" s="25" t="str">
        <f>IF('Rekapitulace stavby'!E11="","",'Rekapitulace stavby'!E11)</f>
        <v xml:space="preserve"> </v>
      </c>
      <c r="I15" s="27" t="s">
        <v>27</v>
      </c>
      <c r="J15" s="25" t="str">
        <f>IF('Rekapitulace stavby'!AN11="","",'Rekapitulace stavby'!AN11)</f>
        <v/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5" t="str">
        <f>'Rekapitulace stavby'!E14</f>
        <v>Vyplň údaj</v>
      </c>
      <c r="F18" s="296"/>
      <c r="G18" s="296"/>
      <c r="H18" s="296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27</v>
      </c>
      <c r="J24" s="25" t="str">
        <f>IF('Rekapitulace stavby'!AN20="","",'Rekapitulace stavby'!AN20)</f>
        <v/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6"/>
      <c r="E27" s="301" t="s">
        <v>19</v>
      </c>
      <c r="F27" s="301"/>
      <c r="G27" s="301"/>
      <c r="H27" s="301"/>
      <c r="L27" s="86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35</v>
      </c>
      <c r="J30" s="63">
        <f>ROUND(J83,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8">
        <f>ROUND((SUM(BE83:BE115)),  2)</f>
        <v>0</v>
      </c>
      <c r="I33" s="89">
        <v>0.21</v>
      </c>
      <c r="J33" s="88">
        <f>ROUND(((SUM(BE83:BE115))*I33),  2)</f>
        <v>0</v>
      </c>
      <c r="L33" s="32"/>
    </row>
    <row r="34" spans="2:12" s="1" customFormat="1" ht="14.4" customHeight="1">
      <c r="B34" s="32"/>
      <c r="E34" s="27" t="s">
        <v>41</v>
      </c>
      <c r="F34" s="88">
        <f>ROUND((SUM(BF83:BF115)),  2)</f>
        <v>0</v>
      </c>
      <c r="I34" s="89">
        <v>0.12</v>
      </c>
      <c r="J34" s="88">
        <f>ROUND(((SUM(BF83:BF115))*I34),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8">
        <f>ROUND((SUM(BG83:BG115)),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8">
        <f>ROUND((SUM(BH83:BH115)),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8">
        <f>ROUND((SUM(BI83:BI115)),  2)</f>
        <v>0</v>
      </c>
      <c r="I37" s="89">
        <v>0</v>
      </c>
      <c r="J37" s="88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90"/>
      <c r="D39" s="91" t="s">
        <v>45</v>
      </c>
      <c r="E39" s="54"/>
      <c r="F39" s="54"/>
      <c r="G39" s="92" t="s">
        <v>46</v>
      </c>
      <c r="H39" s="93" t="s">
        <v>47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105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2" t="str">
        <f>E7</f>
        <v>Trebenice_nastavba_materske_skoly</v>
      </c>
      <c r="F48" s="313"/>
      <c r="G48" s="313"/>
      <c r="H48" s="313"/>
      <c r="L48" s="32"/>
    </row>
    <row r="49" spans="2:47" s="1" customFormat="1" ht="12" customHeight="1">
      <c r="B49" s="32"/>
      <c r="C49" s="27" t="s">
        <v>103</v>
      </c>
      <c r="L49" s="32"/>
    </row>
    <row r="50" spans="2:47" s="1" customFormat="1" ht="16.5" customHeight="1">
      <c r="B50" s="32"/>
      <c r="E50" s="275" t="str">
        <f>E9</f>
        <v>8 - vzduchotechnika</v>
      </c>
      <c r="F50" s="314"/>
      <c r="G50" s="314"/>
      <c r="H50" s="314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29. 9. 2025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106</v>
      </c>
      <c r="D57" s="90"/>
      <c r="E57" s="90"/>
      <c r="F57" s="90"/>
      <c r="G57" s="90"/>
      <c r="H57" s="90"/>
      <c r="I57" s="90"/>
      <c r="J57" s="97" t="s">
        <v>107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8" t="s">
        <v>67</v>
      </c>
      <c r="J59" s="63">
        <f>J83</f>
        <v>0</v>
      </c>
      <c r="L59" s="32"/>
      <c r="AU59" s="17" t="s">
        <v>108</v>
      </c>
    </row>
    <row r="60" spans="2:47" s="8" customFormat="1" ht="24.9" customHeight="1">
      <c r="B60" s="99"/>
      <c r="D60" s="100" t="s">
        <v>118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95" customHeight="1">
      <c r="B61" s="103"/>
      <c r="D61" s="104" t="s">
        <v>2105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95" customHeight="1">
      <c r="B62" s="103"/>
      <c r="D62" s="104" t="s">
        <v>2748</v>
      </c>
      <c r="E62" s="105"/>
      <c r="F62" s="105"/>
      <c r="G62" s="105"/>
      <c r="H62" s="105"/>
      <c r="I62" s="105"/>
      <c r="J62" s="106">
        <f>J86</f>
        <v>0</v>
      </c>
      <c r="L62" s="103"/>
    </row>
    <row r="63" spans="2:47" s="9" customFormat="1" ht="19.95" customHeight="1">
      <c r="B63" s="103"/>
      <c r="D63" s="104" t="s">
        <v>2749</v>
      </c>
      <c r="E63" s="105"/>
      <c r="F63" s="105"/>
      <c r="G63" s="105"/>
      <c r="H63" s="105"/>
      <c r="I63" s="105"/>
      <c r="J63" s="106">
        <f>J107</f>
        <v>0</v>
      </c>
      <c r="L63" s="103"/>
    </row>
    <row r="64" spans="2:47" s="1" customFormat="1" ht="21.75" customHeight="1">
      <c r="B64" s="32"/>
      <c r="L64" s="32"/>
    </row>
    <row r="65" spans="2:12" s="1" customFormat="1" ht="6.9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6.9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4.9" customHeight="1">
      <c r="B70" s="32"/>
      <c r="C70" s="21" t="s">
        <v>134</v>
      </c>
      <c r="L70" s="32"/>
    </row>
    <row r="71" spans="2:12" s="1" customFormat="1" ht="6.9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12" t="str">
        <f>E7</f>
        <v>Trebenice_nastavba_materske_skoly</v>
      </c>
      <c r="F73" s="313"/>
      <c r="G73" s="313"/>
      <c r="H73" s="313"/>
      <c r="L73" s="32"/>
    </row>
    <row r="74" spans="2:12" s="1" customFormat="1" ht="12" customHeight="1">
      <c r="B74" s="32"/>
      <c r="C74" s="27" t="s">
        <v>103</v>
      </c>
      <c r="L74" s="32"/>
    </row>
    <row r="75" spans="2:12" s="1" customFormat="1" ht="16.5" customHeight="1">
      <c r="B75" s="32"/>
      <c r="E75" s="275" t="str">
        <f>E9</f>
        <v>8 - vzduchotechnika</v>
      </c>
      <c r="F75" s="314"/>
      <c r="G75" s="314"/>
      <c r="H75" s="314"/>
      <c r="L75" s="32"/>
    </row>
    <row r="76" spans="2:12" s="1" customFormat="1" ht="6.9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 xml:space="preserve"> </v>
      </c>
      <c r="I77" s="27" t="s">
        <v>23</v>
      </c>
      <c r="J77" s="49" t="str">
        <f>IF(J12="","",J12)</f>
        <v>29. 9. 2025</v>
      </c>
      <c r="L77" s="32"/>
    </row>
    <row r="78" spans="2:12" s="1" customFormat="1" ht="6.9" customHeight="1">
      <c r="B78" s="32"/>
      <c r="L78" s="32"/>
    </row>
    <row r="79" spans="2:12" s="1" customFormat="1" ht="15.15" customHeight="1">
      <c r="B79" s="32"/>
      <c r="C79" s="27" t="s">
        <v>25</v>
      </c>
      <c r="F79" s="25" t="str">
        <f>E15</f>
        <v xml:space="preserve"> </v>
      </c>
      <c r="I79" s="27" t="s">
        <v>30</v>
      </c>
      <c r="J79" s="30" t="str">
        <f>E21</f>
        <v xml:space="preserve"> </v>
      </c>
      <c r="L79" s="32"/>
    </row>
    <row r="80" spans="2:12" s="1" customFormat="1" ht="15.15" customHeight="1">
      <c r="B80" s="32"/>
      <c r="C80" s="27" t="s">
        <v>28</v>
      </c>
      <c r="F80" s="25" t="str">
        <f>IF(E18="","",E18)</f>
        <v>Vyplň údaj</v>
      </c>
      <c r="I80" s="27" t="s">
        <v>32</v>
      </c>
      <c r="J80" s="30" t="str">
        <f>E24</f>
        <v xml:space="preserve"> </v>
      </c>
      <c r="L80" s="32"/>
    </row>
    <row r="81" spans="2:65" s="1" customFormat="1" ht="10.35" customHeight="1">
      <c r="B81" s="32"/>
      <c r="L81" s="32"/>
    </row>
    <row r="82" spans="2:65" s="10" customFormat="1" ht="29.25" customHeight="1">
      <c r="B82" s="107"/>
      <c r="C82" s="108" t="s">
        <v>135</v>
      </c>
      <c r="D82" s="109" t="s">
        <v>54</v>
      </c>
      <c r="E82" s="109" t="s">
        <v>50</v>
      </c>
      <c r="F82" s="109" t="s">
        <v>51</v>
      </c>
      <c r="G82" s="109" t="s">
        <v>136</v>
      </c>
      <c r="H82" s="109" t="s">
        <v>137</v>
      </c>
      <c r="I82" s="109" t="s">
        <v>138</v>
      </c>
      <c r="J82" s="109" t="s">
        <v>107</v>
      </c>
      <c r="K82" s="110" t="s">
        <v>139</v>
      </c>
      <c r="L82" s="107"/>
      <c r="M82" s="56" t="s">
        <v>19</v>
      </c>
      <c r="N82" s="57" t="s">
        <v>39</v>
      </c>
      <c r="O82" s="57" t="s">
        <v>140</v>
      </c>
      <c r="P82" s="57" t="s">
        <v>141</v>
      </c>
      <c r="Q82" s="57" t="s">
        <v>142</v>
      </c>
      <c r="R82" s="57" t="s">
        <v>143</v>
      </c>
      <c r="S82" s="57" t="s">
        <v>144</v>
      </c>
      <c r="T82" s="58" t="s">
        <v>145</v>
      </c>
    </row>
    <row r="83" spans="2:65" s="1" customFormat="1" ht="22.8" customHeight="1">
      <c r="B83" s="32"/>
      <c r="C83" s="61" t="s">
        <v>146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1.0100000000000001E-2</v>
      </c>
      <c r="S83" s="50"/>
      <c r="T83" s="113">
        <f>T84</f>
        <v>0</v>
      </c>
      <c r="AT83" s="17" t="s">
        <v>68</v>
      </c>
      <c r="AU83" s="17" t="s">
        <v>108</v>
      </c>
      <c r="BK83" s="114">
        <f>BK84</f>
        <v>0</v>
      </c>
    </row>
    <row r="84" spans="2:65" s="11" customFormat="1" ht="25.95" customHeight="1">
      <c r="B84" s="115"/>
      <c r="D84" s="116" t="s">
        <v>68</v>
      </c>
      <c r="E84" s="117" t="s">
        <v>612</v>
      </c>
      <c r="F84" s="117" t="s">
        <v>613</v>
      </c>
      <c r="I84" s="118"/>
      <c r="J84" s="119">
        <f>BK84</f>
        <v>0</v>
      </c>
      <c r="L84" s="115"/>
      <c r="M84" s="120"/>
      <c r="P84" s="121">
        <f>P85+P86+P107</f>
        <v>0</v>
      </c>
      <c r="R84" s="121">
        <f>R85+R86+R107</f>
        <v>1.0100000000000001E-2</v>
      </c>
      <c r="T84" s="122">
        <f>T85+T86+T107</f>
        <v>0</v>
      </c>
      <c r="AR84" s="116" t="s">
        <v>78</v>
      </c>
      <c r="AT84" s="123" t="s">
        <v>68</v>
      </c>
      <c r="AU84" s="123" t="s">
        <v>69</v>
      </c>
      <c r="AY84" s="116" t="s">
        <v>149</v>
      </c>
      <c r="BK84" s="124">
        <f>BK85+BK86+BK107</f>
        <v>0</v>
      </c>
    </row>
    <row r="85" spans="2:65" s="11" customFormat="1" ht="22.8" customHeight="1">
      <c r="B85" s="115"/>
      <c r="D85" s="116" t="s">
        <v>68</v>
      </c>
      <c r="E85" s="125" t="s">
        <v>2243</v>
      </c>
      <c r="F85" s="125" t="s">
        <v>2244</v>
      </c>
      <c r="I85" s="118"/>
      <c r="J85" s="126">
        <f>BK85</f>
        <v>0</v>
      </c>
      <c r="L85" s="115"/>
      <c r="M85" s="120"/>
      <c r="P85" s="121">
        <v>0</v>
      </c>
      <c r="R85" s="121">
        <v>0</v>
      </c>
      <c r="T85" s="122">
        <v>0</v>
      </c>
      <c r="AR85" s="116" t="s">
        <v>78</v>
      </c>
      <c r="AT85" s="123" t="s">
        <v>68</v>
      </c>
      <c r="AU85" s="123" t="s">
        <v>74</v>
      </c>
      <c r="AY85" s="116" t="s">
        <v>149</v>
      </c>
      <c r="BK85" s="124">
        <v>0</v>
      </c>
    </row>
    <row r="86" spans="2:65" s="11" customFormat="1" ht="22.8" customHeight="1">
      <c r="B86" s="115"/>
      <c r="D86" s="116" t="s">
        <v>68</v>
      </c>
      <c r="E86" s="125" t="s">
        <v>2750</v>
      </c>
      <c r="F86" s="125" t="s">
        <v>2751</v>
      </c>
      <c r="I86" s="118"/>
      <c r="J86" s="126">
        <f>BK86</f>
        <v>0</v>
      </c>
      <c r="L86" s="115"/>
      <c r="M86" s="120"/>
      <c r="P86" s="121">
        <f>SUM(P87:P106)</f>
        <v>0</v>
      </c>
      <c r="R86" s="121">
        <f>SUM(R87:R106)</f>
        <v>8.4000000000000012E-3</v>
      </c>
      <c r="T86" s="122">
        <f>SUM(T87:T106)</f>
        <v>0</v>
      </c>
      <c r="AR86" s="116" t="s">
        <v>78</v>
      </c>
      <c r="AT86" s="123" t="s">
        <v>68</v>
      </c>
      <c r="AU86" s="123" t="s">
        <v>74</v>
      </c>
      <c r="AY86" s="116" t="s">
        <v>149</v>
      </c>
      <c r="BK86" s="124">
        <f>SUM(BK87:BK106)</f>
        <v>0</v>
      </c>
    </row>
    <row r="87" spans="2:65" s="1" customFormat="1" ht="24.15" customHeight="1">
      <c r="B87" s="32"/>
      <c r="C87" s="127" t="s">
        <v>74</v>
      </c>
      <c r="D87" s="127" t="s">
        <v>151</v>
      </c>
      <c r="E87" s="128" t="s">
        <v>2752</v>
      </c>
      <c r="F87" s="129" t="s">
        <v>2753</v>
      </c>
      <c r="G87" s="130" t="s">
        <v>196</v>
      </c>
      <c r="H87" s="131">
        <v>1</v>
      </c>
      <c r="I87" s="132"/>
      <c r="J87" s="133">
        <f>ROUND(I87*H87,2)</f>
        <v>0</v>
      </c>
      <c r="K87" s="129" t="s">
        <v>155</v>
      </c>
      <c r="L87" s="32"/>
      <c r="M87" s="134" t="s">
        <v>19</v>
      </c>
      <c r="N87" s="135" t="s">
        <v>40</v>
      </c>
      <c r="P87" s="136">
        <f>O87*H87</f>
        <v>0</v>
      </c>
      <c r="Q87" s="136">
        <v>0</v>
      </c>
      <c r="R87" s="136">
        <f>Q87*H87</f>
        <v>0</v>
      </c>
      <c r="S87" s="136">
        <v>0</v>
      </c>
      <c r="T87" s="137">
        <f>S87*H87</f>
        <v>0</v>
      </c>
      <c r="AR87" s="138" t="s">
        <v>222</v>
      </c>
      <c r="AT87" s="138" t="s">
        <v>151</v>
      </c>
      <c r="AU87" s="138" t="s">
        <v>78</v>
      </c>
      <c r="AY87" s="17" t="s">
        <v>149</v>
      </c>
      <c r="BE87" s="139">
        <f>IF(N87="základní",J87,0)</f>
        <v>0</v>
      </c>
      <c r="BF87" s="139">
        <f>IF(N87="snížená",J87,0)</f>
        <v>0</v>
      </c>
      <c r="BG87" s="139">
        <f>IF(N87="zákl. přenesená",J87,0)</f>
        <v>0</v>
      </c>
      <c r="BH87" s="139">
        <f>IF(N87="sníž. přenesená",J87,0)</f>
        <v>0</v>
      </c>
      <c r="BI87" s="139">
        <f>IF(N87="nulová",J87,0)</f>
        <v>0</v>
      </c>
      <c r="BJ87" s="17" t="s">
        <v>74</v>
      </c>
      <c r="BK87" s="139">
        <f>ROUND(I87*H87,2)</f>
        <v>0</v>
      </c>
      <c r="BL87" s="17" t="s">
        <v>222</v>
      </c>
      <c r="BM87" s="138" t="s">
        <v>2754</v>
      </c>
    </row>
    <row r="88" spans="2:65" s="1" customFormat="1" ht="10.199999999999999">
      <c r="B88" s="32"/>
      <c r="D88" s="140" t="s">
        <v>157</v>
      </c>
      <c r="F88" s="141" t="s">
        <v>2755</v>
      </c>
      <c r="I88" s="142"/>
      <c r="L88" s="32"/>
      <c r="M88" s="143"/>
      <c r="T88" s="53"/>
      <c r="AT88" s="17" t="s">
        <v>157</v>
      </c>
      <c r="AU88" s="17" t="s">
        <v>78</v>
      </c>
    </row>
    <row r="89" spans="2:65" s="1" customFormat="1" ht="24.15" customHeight="1">
      <c r="B89" s="32"/>
      <c r="C89" s="165" t="s">
        <v>78</v>
      </c>
      <c r="D89" s="165" t="s">
        <v>318</v>
      </c>
      <c r="E89" s="166" t="s">
        <v>2756</v>
      </c>
      <c r="F89" s="167" t="s">
        <v>2757</v>
      </c>
      <c r="G89" s="168" t="s">
        <v>196</v>
      </c>
      <c r="H89" s="169">
        <v>1</v>
      </c>
      <c r="I89" s="170"/>
      <c r="J89" s="171">
        <f>ROUND(I89*H89,2)</f>
        <v>0</v>
      </c>
      <c r="K89" s="167" t="s">
        <v>155</v>
      </c>
      <c r="L89" s="172"/>
      <c r="M89" s="173" t="s">
        <v>19</v>
      </c>
      <c r="N89" s="174" t="s">
        <v>40</v>
      </c>
      <c r="P89" s="136">
        <f>O89*H89</f>
        <v>0</v>
      </c>
      <c r="Q89" s="136">
        <v>2E-3</v>
      </c>
      <c r="R89" s="136">
        <f>Q89*H89</f>
        <v>2E-3</v>
      </c>
      <c r="S89" s="136">
        <v>0</v>
      </c>
      <c r="T89" s="137">
        <f>S89*H89</f>
        <v>0</v>
      </c>
      <c r="AR89" s="138" t="s">
        <v>267</v>
      </c>
      <c r="AT89" s="138" t="s">
        <v>318</v>
      </c>
      <c r="AU89" s="138" t="s">
        <v>78</v>
      </c>
      <c r="AY89" s="17" t="s">
        <v>149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74</v>
      </c>
      <c r="BK89" s="139">
        <f>ROUND(I89*H89,2)</f>
        <v>0</v>
      </c>
      <c r="BL89" s="17" t="s">
        <v>222</v>
      </c>
      <c r="BM89" s="138" t="s">
        <v>2758</v>
      </c>
    </row>
    <row r="90" spans="2:65" s="12" customFormat="1" ht="20.399999999999999">
      <c r="B90" s="144"/>
      <c r="D90" s="145" t="s">
        <v>159</v>
      </c>
      <c r="E90" s="146" t="s">
        <v>19</v>
      </c>
      <c r="F90" s="147" t="s">
        <v>2759</v>
      </c>
      <c r="H90" s="146" t="s">
        <v>19</v>
      </c>
      <c r="I90" s="148"/>
      <c r="L90" s="144"/>
      <c r="M90" s="149"/>
      <c r="T90" s="150"/>
      <c r="AT90" s="146" t="s">
        <v>159</v>
      </c>
      <c r="AU90" s="146" t="s">
        <v>78</v>
      </c>
      <c r="AV90" s="12" t="s">
        <v>74</v>
      </c>
      <c r="AW90" s="12" t="s">
        <v>31</v>
      </c>
      <c r="AX90" s="12" t="s">
        <v>69</v>
      </c>
      <c r="AY90" s="146" t="s">
        <v>149</v>
      </c>
    </row>
    <row r="91" spans="2:65" s="13" customFormat="1" ht="10.199999999999999">
      <c r="B91" s="151"/>
      <c r="D91" s="145" t="s">
        <v>159</v>
      </c>
      <c r="E91" s="152" t="s">
        <v>19</v>
      </c>
      <c r="F91" s="153" t="s">
        <v>74</v>
      </c>
      <c r="H91" s="154">
        <v>1</v>
      </c>
      <c r="I91" s="155"/>
      <c r="L91" s="151"/>
      <c r="M91" s="156"/>
      <c r="T91" s="157"/>
      <c r="AT91" s="152" t="s">
        <v>159</v>
      </c>
      <c r="AU91" s="152" t="s">
        <v>78</v>
      </c>
      <c r="AV91" s="13" t="s">
        <v>78</v>
      </c>
      <c r="AW91" s="13" t="s">
        <v>31</v>
      </c>
      <c r="AX91" s="13" t="s">
        <v>74</v>
      </c>
      <c r="AY91" s="152" t="s">
        <v>149</v>
      </c>
    </row>
    <row r="92" spans="2:65" s="1" customFormat="1" ht="37.799999999999997" customHeight="1">
      <c r="B92" s="32"/>
      <c r="C92" s="127" t="s">
        <v>81</v>
      </c>
      <c r="D92" s="127" t="s">
        <v>151</v>
      </c>
      <c r="E92" s="128" t="s">
        <v>2760</v>
      </c>
      <c r="F92" s="129" t="s">
        <v>2761</v>
      </c>
      <c r="G92" s="130" t="s">
        <v>196</v>
      </c>
      <c r="H92" s="131">
        <v>1</v>
      </c>
      <c r="I92" s="132"/>
      <c r="J92" s="133">
        <f>ROUND(I92*H92,2)</f>
        <v>0</v>
      </c>
      <c r="K92" s="129" t="s">
        <v>155</v>
      </c>
      <c r="L92" s="32"/>
      <c r="M92" s="134" t="s">
        <v>19</v>
      </c>
      <c r="N92" s="135" t="s">
        <v>40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222</v>
      </c>
      <c r="AT92" s="138" t="s">
        <v>151</v>
      </c>
      <c r="AU92" s="138" t="s">
        <v>78</v>
      </c>
      <c r="AY92" s="17" t="s">
        <v>149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74</v>
      </c>
      <c r="BK92" s="139">
        <f>ROUND(I92*H92,2)</f>
        <v>0</v>
      </c>
      <c r="BL92" s="17" t="s">
        <v>222</v>
      </c>
      <c r="BM92" s="138" t="s">
        <v>2762</v>
      </c>
    </row>
    <row r="93" spans="2:65" s="1" customFormat="1" ht="10.199999999999999">
      <c r="B93" s="32"/>
      <c r="D93" s="140" t="s">
        <v>157</v>
      </c>
      <c r="F93" s="141" t="s">
        <v>2763</v>
      </c>
      <c r="I93" s="142"/>
      <c r="L93" s="32"/>
      <c r="M93" s="143"/>
      <c r="T93" s="53"/>
      <c r="AT93" s="17" t="s">
        <v>157</v>
      </c>
      <c r="AU93" s="17" t="s">
        <v>78</v>
      </c>
    </row>
    <row r="94" spans="2:65" s="1" customFormat="1" ht="24.15" customHeight="1">
      <c r="B94" s="32"/>
      <c r="C94" s="165" t="s">
        <v>84</v>
      </c>
      <c r="D94" s="165" t="s">
        <v>318</v>
      </c>
      <c r="E94" s="166" t="s">
        <v>2764</v>
      </c>
      <c r="F94" s="167" t="s">
        <v>2765</v>
      </c>
      <c r="G94" s="168" t="s">
        <v>196</v>
      </c>
      <c r="H94" s="169">
        <v>1</v>
      </c>
      <c r="I94" s="170"/>
      <c r="J94" s="171">
        <f>ROUND(I94*H94,2)</f>
        <v>0</v>
      </c>
      <c r="K94" s="167" t="s">
        <v>155</v>
      </c>
      <c r="L94" s="172"/>
      <c r="M94" s="173" t="s">
        <v>19</v>
      </c>
      <c r="N94" s="174" t="s">
        <v>40</v>
      </c>
      <c r="P94" s="136">
        <f>O94*H94</f>
        <v>0</v>
      </c>
      <c r="Q94" s="136">
        <v>8.0000000000000004E-4</v>
      </c>
      <c r="R94" s="136">
        <f>Q94*H94</f>
        <v>8.0000000000000004E-4</v>
      </c>
      <c r="S94" s="136">
        <v>0</v>
      </c>
      <c r="T94" s="137">
        <f>S94*H94</f>
        <v>0</v>
      </c>
      <c r="AR94" s="138" t="s">
        <v>267</v>
      </c>
      <c r="AT94" s="138" t="s">
        <v>318</v>
      </c>
      <c r="AU94" s="138" t="s">
        <v>78</v>
      </c>
      <c r="AY94" s="17" t="s">
        <v>149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74</v>
      </c>
      <c r="BK94" s="139">
        <f>ROUND(I94*H94,2)</f>
        <v>0</v>
      </c>
      <c r="BL94" s="17" t="s">
        <v>222</v>
      </c>
      <c r="BM94" s="138" t="s">
        <v>2766</v>
      </c>
    </row>
    <row r="95" spans="2:65" s="1" customFormat="1" ht="33" customHeight="1">
      <c r="B95" s="32"/>
      <c r="C95" s="127" t="s">
        <v>87</v>
      </c>
      <c r="D95" s="127" t="s">
        <v>151</v>
      </c>
      <c r="E95" s="128" t="s">
        <v>2767</v>
      </c>
      <c r="F95" s="129" t="s">
        <v>2768</v>
      </c>
      <c r="G95" s="130" t="s">
        <v>196</v>
      </c>
      <c r="H95" s="131">
        <v>4</v>
      </c>
      <c r="I95" s="132"/>
      <c r="J95" s="133">
        <f>ROUND(I95*H95,2)</f>
        <v>0</v>
      </c>
      <c r="K95" s="129" t="s">
        <v>155</v>
      </c>
      <c r="L95" s="32"/>
      <c r="M95" s="134" t="s">
        <v>19</v>
      </c>
      <c r="N95" s="135" t="s">
        <v>40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222</v>
      </c>
      <c r="AT95" s="138" t="s">
        <v>151</v>
      </c>
      <c r="AU95" s="138" t="s">
        <v>78</v>
      </c>
      <c r="AY95" s="17" t="s">
        <v>149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74</v>
      </c>
      <c r="BK95" s="139">
        <f>ROUND(I95*H95,2)</f>
        <v>0</v>
      </c>
      <c r="BL95" s="17" t="s">
        <v>222</v>
      </c>
      <c r="BM95" s="138" t="s">
        <v>2769</v>
      </c>
    </row>
    <row r="96" spans="2:65" s="1" customFormat="1" ht="10.199999999999999">
      <c r="B96" s="32"/>
      <c r="D96" s="140" t="s">
        <v>157</v>
      </c>
      <c r="F96" s="141" t="s">
        <v>2770</v>
      </c>
      <c r="I96" s="142"/>
      <c r="L96" s="32"/>
      <c r="M96" s="143"/>
      <c r="T96" s="53"/>
      <c r="AT96" s="17" t="s">
        <v>157</v>
      </c>
      <c r="AU96" s="17" t="s">
        <v>78</v>
      </c>
    </row>
    <row r="97" spans="2:65" s="1" customFormat="1" ht="24.15" customHeight="1">
      <c r="B97" s="32"/>
      <c r="C97" s="165" t="s">
        <v>90</v>
      </c>
      <c r="D97" s="165" t="s">
        <v>318</v>
      </c>
      <c r="E97" s="166" t="s">
        <v>2771</v>
      </c>
      <c r="F97" s="167" t="s">
        <v>2772</v>
      </c>
      <c r="G97" s="168" t="s">
        <v>196</v>
      </c>
      <c r="H97" s="169">
        <v>4</v>
      </c>
      <c r="I97" s="170"/>
      <c r="J97" s="171">
        <f>ROUND(I97*H97,2)</f>
        <v>0</v>
      </c>
      <c r="K97" s="167" t="s">
        <v>155</v>
      </c>
      <c r="L97" s="172"/>
      <c r="M97" s="173" t="s">
        <v>19</v>
      </c>
      <c r="N97" s="174" t="s">
        <v>40</v>
      </c>
      <c r="P97" s="136">
        <f>O97*H97</f>
        <v>0</v>
      </c>
      <c r="Q97" s="136">
        <v>2.0000000000000001E-4</v>
      </c>
      <c r="R97" s="136">
        <f>Q97*H97</f>
        <v>8.0000000000000004E-4</v>
      </c>
      <c r="S97" s="136">
        <v>0</v>
      </c>
      <c r="T97" s="137">
        <f>S97*H97</f>
        <v>0</v>
      </c>
      <c r="AR97" s="138" t="s">
        <v>267</v>
      </c>
      <c r="AT97" s="138" t="s">
        <v>318</v>
      </c>
      <c r="AU97" s="138" t="s">
        <v>78</v>
      </c>
      <c r="AY97" s="17" t="s">
        <v>149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74</v>
      </c>
      <c r="BK97" s="139">
        <f>ROUND(I97*H97,2)</f>
        <v>0</v>
      </c>
      <c r="BL97" s="17" t="s">
        <v>222</v>
      </c>
      <c r="BM97" s="138" t="s">
        <v>2773</v>
      </c>
    </row>
    <row r="98" spans="2:65" s="1" customFormat="1" ht="33" customHeight="1">
      <c r="B98" s="32"/>
      <c r="C98" s="127" t="s">
        <v>93</v>
      </c>
      <c r="D98" s="127" t="s">
        <v>151</v>
      </c>
      <c r="E98" s="128" t="s">
        <v>2774</v>
      </c>
      <c r="F98" s="129" t="s">
        <v>2775</v>
      </c>
      <c r="G98" s="130" t="s">
        <v>202</v>
      </c>
      <c r="H98" s="131">
        <v>10</v>
      </c>
      <c r="I98" s="132"/>
      <c r="J98" s="133">
        <f>ROUND(I98*H98,2)</f>
        <v>0</v>
      </c>
      <c r="K98" s="129" t="s">
        <v>155</v>
      </c>
      <c r="L98" s="32"/>
      <c r="M98" s="134" t="s">
        <v>19</v>
      </c>
      <c r="N98" s="135" t="s">
        <v>40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222</v>
      </c>
      <c r="AT98" s="138" t="s">
        <v>151</v>
      </c>
      <c r="AU98" s="138" t="s">
        <v>78</v>
      </c>
      <c r="AY98" s="17" t="s">
        <v>149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74</v>
      </c>
      <c r="BK98" s="139">
        <f>ROUND(I98*H98,2)</f>
        <v>0</v>
      </c>
      <c r="BL98" s="17" t="s">
        <v>222</v>
      </c>
      <c r="BM98" s="138" t="s">
        <v>2776</v>
      </c>
    </row>
    <row r="99" spans="2:65" s="1" customFormat="1" ht="10.199999999999999">
      <c r="B99" s="32"/>
      <c r="D99" s="140" t="s">
        <v>157</v>
      </c>
      <c r="F99" s="141" t="s">
        <v>2777</v>
      </c>
      <c r="I99" s="142"/>
      <c r="L99" s="32"/>
      <c r="M99" s="143"/>
      <c r="T99" s="53"/>
      <c r="AT99" s="17" t="s">
        <v>157</v>
      </c>
      <c r="AU99" s="17" t="s">
        <v>78</v>
      </c>
    </row>
    <row r="100" spans="2:65" s="1" customFormat="1" ht="24.15" customHeight="1">
      <c r="B100" s="32"/>
      <c r="C100" s="165" t="s">
        <v>96</v>
      </c>
      <c r="D100" s="165" t="s">
        <v>318</v>
      </c>
      <c r="E100" s="166" t="s">
        <v>2778</v>
      </c>
      <c r="F100" s="167" t="s">
        <v>2779</v>
      </c>
      <c r="G100" s="168" t="s">
        <v>202</v>
      </c>
      <c r="H100" s="169">
        <v>12</v>
      </c>
      <c r="I100" s="170"/>
      <c r="J100" s="171">
        <f>ROUND(I100*H100,2)</f>
        <v>0</v>
      </c>
      <c r="K100" s="167" t="s">
        <v>155</v>
      </c>
      <c r="L100" s="172"/>
      <c r="M100" s="173" t="s">
        <v>19</v>
      </c>
      <c r="N100" s="174" t="s">
        <v>40</v>
      </c>
      <c r="P100" s="136">
        <f>O100*H100</f>
        <v>0</v>
      </c>
      <c r="Q100" s="136">
        <v>4.0000000000000002E-4</v>
      </c>
      <c r="R100" s="136">
        <f>Q100*H100</f>
        <v>4.8000000000000004E-3</v>
      </c>
      <c r="S100" s="136">
        <v>0</v>
      </c>
      <c r="T100" s="137">
        <f>S100*H100</f>
        <v>0</v>
      </c>
      <c r="AR100" s="138" t="s">
        <v>267</v>
      </c>
      <c r="AT100" s="138" t="s">
        <v>318</v>
      </c>
      <c r="AU100" s="138" t="s">
        <v>78</v>
      </c>
      <c r="AY100" s="17" t="s">
        <v>149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74</v>
      </c>
      <c r="BK100" s="139">
        <f>ROUND(I100*H100,2)</f>
        <v>0</v>
      </c>
      <c r="BL100" s="17" t="s">
        <v>222</v>
      </c>
      <c r="BM100" s="138" t="s">
        <v>2780</v>
      </c>
    </row>
    <row r="101" spans="2:65" s="13" customFormat="1" ht="10.199999999999999">
      <c r="B101" s="151"/>
      <c r="D101" s="145" t="s">
        <v>159</v>
      </c>
      <c r="F101" s="153" t="s">
        <v>2781</v>
      </c>
      <c r="H101" s="154">
        <v>12</v>
      </c>
      <c r="I101" s="155"/>
      <c r="L101" s="151"/>
      <c r="M101" s="156"/>
      <c r="T101" s="157"/>
      <c r="AT101" s="152" t="s">
        <v>159</v>
      </c>
      <c r="AU101" s="152" t="s">
        <v>78</v>
      </c>
      <c r="AV101" s="13" t="s">
        <v>78</v>
      </c>
      <c r="AW101" s="13" t="s">
        <v>4</v>
      </c>
      <c r="AX101" s="13" t="s">
        <v>74</v>
      </c>
      <c r="AY101" s="152" t="s">
        <v>149</v>
      </c>
    </row>
    <row r="102" spans="2:65" s="1" customFormat="1" ht="24.15" customHeight="1">
      <c r="B102" s="32"/>
      <c r="C102" s="127" t="s">
        <v>199</v>
      </c>
      <c r="D102" s="127" t="s">
        <v>151</v>
      </c>
      <c r="E102" s="128" t="s">
        <v>2782</v>
      </c>
      <c r="F102" s="129" t="s">
        <v>2783</v>
      </c>
      <c r="G102" s="130" t="s">
        <v>196</v>
      </c>
      <c r="H102" s="131">
        <v>3</v>
      </c>
      <c r="I102" s="132"/>
      <c r="J102" s="133">
        <f>ROUND(I102*H102,2)</f>
        <v>0</v>
      </c>
      <c r="K102" s="129" t="s">
        <v>155</v>
      </c>
      <c r="L102" s="32"/>
      <c r="M102" s="134" t="s">
        <v>19</v>
      </c>
      <c r="N102" s="135" t="s">
        <v>40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222</v>
      </c>
      <c r="AT102" s="138" t="s">
        <v>151</v>
      </c>
      <c r="AU102" s="138" t="s">
        <v>78</v>
      </c>
      <c r="AY102" s="17" t="s">
        <v>149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74</v>
      </c>
      <c r="BK102" s="139">
        <f>ROUND(I102*H102,2)</f>
        <v>0</v>
      </c>
      <c r="BL102" s="17" t="s">
        <v>222</v>
      </c>
      <c r="BM102" s="138" t="s">
        <v>2784</v>
      </c>
    </row>
    <row r="103" spans="2:65" s="1" customFormat="1" ht="10.199999999999999">
      <c r="B103" s="32"/>
      <c r="D103" s="140" t="s">
        <v>157</v>
      </c>
      <c r="F103" s="141" t="s">
        <v>2785</v>
      </c>
      <c r="I103" s="142"/>
      <c r="L103" s="32"/>
      <c r="M103" s="143"/>
      <c r="T103" s="53"/>
      <c r="AT103" s="17" t="s">
        <v>157</v>
      </c>
      <c r="AU103" s="17" t="s">
        <v>78</v>
      </c>
    </row>
    <row r="104" spans="2:65" s="1" customFormat="1" ht="16.5" customHeight="1">
      <c r="B104" s="32"/>
      <c r="C104" s="165" t="s">
        <v>203</v>
      </c>
      <c r="D104" s="165" t="s">
        <v>318</v>
      </c>
      <c r="E104" s="166" t="s">
        <v>2786</v>
      </c>
      <c r="F104" s="167" t="s">
        <v>2787</v>
      </c>
      <c r="G104" s="168" t="s">
        <v>547</v>
      </c>
      <c r="H104" s="169">
        <v>3</v>
      </c>
      <c r="I104" s="170"/>
      <c r="J104" s="171">
        <f>ROUND(I104*H104,2)</f>
        <v>0</v>
      </c>
      <c r="K104" s="167" t="s">
        <v>19</v>
      </c>
      <c r="L104" s="172"/>
      <c r="M104" s="173" t="s">
        <v>19</v>
      </c>
      <c r="N104" s="174" t="s">
        <v>40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267</v>
      </c>
      <c r="AT104" s="138" t="s">
        <v>318</v>
      </c>
      <c r="AU104" s="138" t="s">
        <v>78</v>
      </c>
      <c r="AY104" s="17" t="s">
        <v>149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74</v>
      </c>
      <c r="BK104" s="139">
        <f>ROUND(I104*H104,2)</f>
        <v>0</v>
      </c>
      <c r="BL104" s="17" t="s">
        <v>222</v>
      </c>
      <c r="BM104" s="138" t="s">
        <v>2788</v>
      </c>
    </row>
    <row r="105" spans="2:65" s="1" customFormat="1" ht="16.5" customHeight="1">
      <c r="B105" s="32"/>
      <c r="C105" s="127" t="s">
        <v>213</v>
      </c>
      <c r="D105" s="127" t="s">
        <v>151</v>
      </c>
      <c r="E105" s="128" t="s">
        <v>2789</v>
      </c>
      <c r="F105" s="129" t="s">
        <v>2790</v>
      </c>
      <c r="G105" s="130" t="s">
        <v>2791</v>
      </c>
      <c r="H105" s="131">
        <v>10</v>
      </c>
      <c r="I105" s="132"/>
      <c r="J105" s="133">
        <f>ROUND(I105*H105,2)</f>
        <v>0</v>
      </c>
      <c r="K105" s="129" t="s">
        <v>19</v>
      </c>
      <c r="L105" s="32"/>
      <c r="M105" s="134" t="s">
        <v>19</v>
      </c>
      <c r="N105" s="135" t="s">
        <v>40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222</v>
      </c>
      <c r="AT105" s="138" t="s">
        <v>151</v>
      </c>
      <c r="AU105" s="138" t="s">
        <v>78</v>
      </c>
      <c r="AY105" s="17" t="s">
        <v>149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74</v>
      </c>
      <c r="BK105" s="139">
        <f>ROUND(I105*H105,2)</f>
        <v>0</v>
      </c>
      <c r="BL105" s="17" t="s">
        <v>222</v>
      </c>
      <c r="BM105" s="138" t="s">
        <v>267</v>
      </c>
    </row>
    <row r="106" spans="2:65" s="1" customFormat="1" ht="16.5" customHeight="1">
      <c r="B106" s="32"/>
      <c r="C106" s="127" t="s">
        <v>8</v>
      </c>
      <c r="D106" s="127" t="s">
        <v>151</v>
      </c>
      <c r="E106" s="128" t="s">
        <v>2792</v>
      </c>
      <c r="F106" s="129" t="s">
        <v>2793</v>
      </c>
      <c r="G106" s="130" t="s">
        <v>1902</v>
      </c>
      <c r="H106" s="131">
        <v>10</v>
      </c>
      <c r="I106" s="132"/>
      <c r="J106" s="133">
        <f>ROUND(I106*H106,2)</f>
        <v>0</v>
      </c>
      <c r="K106" s="129" t="s">
        <v>19</v>
      </c>
      <c r="L106" s="32"/>
      <c r="M106" s="134" t="s">
        <v>19</v>
      </c>
      <c r="N106" s="135" t="s">
        <v>40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222</v>
      </c>
      <c r="AT106" s="138" t="s">
        <v>151</v>
      </c>
      <c r="AU106" s="138" t="s">
        <v>78</v>
      </c>
      <c r="AY106" s="17" t="s">
        <v>149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74</v>
      </c>
      <c r="BK106" s="139">
        <f>ROUND(I106*H106,2)</f>
        <v>0</v>
      </c>
      <c r="BL106" s="17" t="s">
        <v>222</v>
      </c>
      <c r="BM106" s="138" t="s">
        <v>271</v>
      </c>
    </row>
    <row r="107" spans="2:65" s="11" customFormat="1" ht="22.8" customHeight="1">
      <c r="B107" s="115"/>
      <c r="D107" s="116" t="s">
        <v>68</v>
      </c>
      <c r="E107" s="125" t="s">
        <v>2794</v>
      </c>
      <c r="F107" s="125" t="s">
        <v>2795</v>
      </c>
      <c r="I107" s="118"/>
      <c r="J107" s="126">
        <f>BK107</f>
        <v>0</v>
      </c>
      <c r="L107" s="115"/>
      <c r="M107" s="120"/>
      <c r="P107" s="121">
        <f>SUM(P108:P115)</f>
        <v>0</v>
      </c>
      <c r="R107" s="121">
        <f>SUM(R108:R115)</f>
        <v>1.7000000000000001E-3</v>
      </c>
      <c r="T107" s="122">
        <f>SUM(T108:T115)</f>
        <v>0</v>
      </c>
      <c r="AR107" s="116" t="s">
        <v>78</v>
      </c>
      <c r="AT107" s="123" t="s">
        <v>68</v>
      </c>
      <c r="AU107" s="123" t="s">
        <v>74</v>
      </c>
      <c r="AY107" s="116" t="s">
        <v>149</v>
      </c>
      <c r="BK107" s="124">
        <f>SUM(BK108:BK115)</f>
        <v>0</v>
      </c>
    </row>
    <row r="108" spans="2:65" s="1" customFormat="1" ht="33" customHeight="1">
      <c r="B108" s="32"/>
      <c r="C108" s="127" t="s">
        <v>225</v>
      </c>
      <c r="D108" s="127" t="s">
        <v>151</v>
      </c>
      <c r="E108" s="128" t="s">
        <v>2796</v>
      </c>
      <c r="F108" s="129" t="s">
        <v>2797</v>
      </c>
      <c r="G108" s="130" t="s">
        <v>196</v>
      </c>
      <c r="H108" s="131">
        <v>1</v>
      </c>
      <c r="I108" s="132"/>
      <c r="J108" s="133">
        <f>ROUND(I108*H108,2)</f>
        <v>0</v>
      </c>
      <c r="K108" s="129" t="s">
        <v>155</v>
      </c>
      <c r="L108" s="32"/>
      <c r="M108" s="134" t="s">
        <v>19</v>
      </c>
      <c r="N108" s="135" t="s">
        <v>40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222</v>
      </c>
      <c r="AT108" s="138" t="s">
        <v>151</v>
      </c>
      <c r="AU108" s="138" t="s">
        <v>78</v>
      </c>
      <c r="AY108" s="17" t="s">
        <v>149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74</v>
      </c>
      <c r="BK108" s="139">
        <f>ROUND(I108*H108,2)</f>
        <v>0</v>
      </c>
      <c r="BL108" s="17" t="s">
        <v>222</v>
      </c>
      <c r="BM108" s="138" t="s">
        <v>2798</v>
      </c>
    </row>
    <row r="109" spans="2:65" s="1" customFormat="1" ht="10.199999999999999">
      <c r="B109" s="32"/>
      <c r="D109" s="140" t="s">
        <v>157</v>
      </c>
      <c r="F109" s="141" t="s">
        <v>2799</v>
      </c>
      <c r="I109" s="142"/>
      <c r="L109" s="32"/>
      <c r="M109" s="143"/>
      <c r="T109" s="53"/>
      <c r="AT109" s="17" t="s">
        <v>157</v>
      </c>
      <c r="AU109" s="17" t="s">
        <v>78</v>
      </c>
    </row>
    <row r="110" spans="2:65" s="1" customFormat="1" ht="33" customHeight="1">
      <c r="B110" s="32"/>
      <c r="C110" s="165" t="s">
        <v>216</v>
      </c>
      <c r="D110" s="165" t="s">
        <v>318</v>
      </c>
      <c r="E110" s="166" t="s">
        <v>2800</v>
      </c>
      <c r="F110" s="167" t="s">
        <v>2801</v>
      </c>
      <c r="G110" s="168" t="s">
        <v>196</v>
      </c>
      <c r="H110" s="169">
        <v>1</v>
      </c>
      <c r="I110" s="170"/>
      <c r="J110" s="171">
        <f>ROUND(I110*H110,2)</f>
        <v>0</v>
      </c>
      <c r="K110" s="167" t="s">
        <v>155</v>
      </c>
      <c r="L110" s="172"/>
      <c r="M110" s="173" t="s">
        <v>19</v>
      </c>
      <c r="N110" s="174" t="s">
        <v>40</v>
      </c>
      <c r="P110" s="136">
        <f>O110*H110</f>
        <v>0</v>
      </c>
      <c r="Q110" s="136">
        <v>8.9999999999999998E-4</v>
      </c>
      <c r="R110" s="136">
        <f>Q110*H110</f>
        <v>8.9999999999999998E-4</v>
      </c>
      <c r="S110" s="136">
        <v>0</v>
      </c>
      <c r="T110" s="137">
        <f>S110*H110</f>
        <v>0</v>
      </c>
      <c r="AR110" s="138" t="s">
        <v>267</v>
      </c>
      <c r="AT110" s="138" t="s">
        <v>318</v>
      </c>
      <c r="AU110" s="138" t="s">
        <v>78</v>
      </c>
      <c r="AY110" s="17" t="s">
        <v>149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74</v>
      </c>
      <c r="BK110" s="139">
        <f>ROUND(I110*H110,2)</f>
        <v>0</v>
      </c>
      <c r="BL110" s="17" t="s">
        <v>222</v>
      </c>
      <c r="BM110" s="138" t="s">
        <v>2802</v>
      </c>
    </row>
    <row r="111" spans="2:65" s="13" customFormat="1" ht="10.199999999999999">
      <c r="B111" s="151"/>
      <c r="D111" s="145" t="s">
        <v>159</v>
      </c>
      <c r="E111" s="152" t="s">
        <v>19</v>
      </c>
      <c r="F111" s="153" t="s">
        <v>2803</v>
      </c>
      <c r="H111" s="154">
        <v>1</v>
      </c>
      <c r="I111" s="155"/>
      <c r="L111" s="151"/>
      <c r="M111" s="156"/>
      <c r="T111" s="157"/>
      <c r="AT111" s="152" t="s">
        <v>159</v>
      </c>
      <c r="AU111" s="152" t="s">
        <v>78</v>
      </c>
      <c r="AV111" s="13" t="s">
        <v>78</v>
      </c>
      <c r="AW111" s="13" t="s">
        <v>31</v>
      </c>
      <c r="AX111" s="13" t="s">
        <v>74</v>
      </c>
      <c r="AY111" s="152" t="s">
        <v>149</v>
      </c>
    </row>
    <row r="112" spans="2:65" s="1" customFormat="1" ht="16.5" customHeight="1">
      <c r="B112" s="32"/>
      <c r="C112" s="127" t="s">
        <v>237</v>
      </c>
      <c r="D112" s="127" t="s">
        <v>151</v>
      </c>
      <c r="E112" s="128" t="s">
        <v>2804</v>
      </c>
      <c r="F112" s="129" t="s">
        <v>2805</v>
      </c>
      <c r="G112" s="130" t="s">
        <v>547</v>
      </c>
      <c r="H112" s="131">
        <v>1</v>
      </c>
      <c r="I112" s="132"/>
      <c r="J112" s="133">
        <f>ROUND(I112*H112,2)</f>
        <v>0</v>
      </c>
      <c r="K112" s="129" t="s">
        <v>19</v>
      </c>
      <c r="L112" s="32"/>
      <c r="M112" s="134" t="s">
        <v>19</v>
      </c>
      <c r="N112" s="135" t="s">
        <v>40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84</v>
      </c>
      <c r="AT112" s="138" t="s">
        <v>151</v>
      </c>
      <c r="AU112" s="138" t="s">
        <v>78</v>
      </c>
      <c r="AY112" s="17" t="s">
        <v>149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74</v>
      </c>
      <c r="BK112" s="139">
        <f>ROUND(I112*H112,2)</f>
        <v>0</v>
      </c>
      <c r="BL112" s="17" t="s">
        <v>84</v>
      </c>
      <c r="BM112" s="138" t="s">
        <v>280</v>
      </c>
    </row>
    <row r="113" spans="2:65" s="1" customFormat="1" ht="37.799999999999997" customHeight="1">
      <c r="B113" s="32"/>
      <c r="C113" s="127" t="s">
        <v>222</v>
      </c>
      <c r="D113" s="127" t="s">
        <v>151</v>
      </c>
      <c r="E113" s="128" t="s">
        <v>2760</v>
      </c>
      <c r="F113" s="129" t="s">
        <v>2761</v>
      </c>
      <c r="G113" s="130" t="s">
        <v>196</v>
      </c>
      <c r="H113" s="131">
        <v>1</v>
      </c>
      <c r="I113" s="132"/>
      <c r="J113" s="133">
        <f>ROUND(I113*H113,2)</f>
        <v>0</v>
      </c>
      <c r="K113" s="129" t="s">
        <v>155</v>
      </c>
      <c r="L113" s="32"/>
      <c r="M113" s="134" t="s">
        <v>19</v>
      </c>
      <c r="N113" s="135" t="s">
        <v>40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222</v>
      </c>
      <c r="AT113" s="138" t="s">
        <v>151</v>
      </c>
      <c r="AU113" s="138" t="s">
        <v>78</v>
      </c>
      <c r="AY113" s="17" t="s">
        <v>149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74</v>
      </c>
      <c r="BK113" s="139">
        <f>ROUND(I113*H113,2)</f>
        <v>0</v>
      </c>
      <c r="BL113" s="17" t="s">
        <v>222</v>
      </c>
      <c r="BM113" s="138" t="s">
        <v>2806</v>
      </c>
    </row>
    <row r="114" spans="2:65" s="1" customFormat="1" ht="10.199999999999999">
      <c r="B114" s="32"/>
      <c r="D114" s="140" t="s">
        <v>157</v>
      </c>
      <c r="F114" s="141" t="s">
        <v>2763</v>
      </c>
      <c r="I114" s="142"/>
      <c r="L114" s="32"/>
      <c r="M114" s="143"/>
      <c r="T114" s="53"/>
      <c r="AT114" s="17" t="s">
        <v>157</v>
      </c>
      <c r="AU114" s="17" t="s">
        <v>78</v>
      </c>
    </row>
    <row r="115" spans="2:65" s="1" customFormat="1" ht="24.15" customHeight="1">
      <c r="B115" s="32"/>
      <c r="C115" s="165" t="s">
        <v>247</v>
      </c>
      <c r="D115" s="165" t="s">
        <v>318</v>
      </c>
      <c r="E115" s="166" t="s">
        <v>2764</v>
      </c>
      <c r="F115" s="167" t="s">
        <v>2765</v>
      </c>
      <c r="G115" s="168" t="s">
        <v>196</v>
      </c>
      <c r="H115" s="169">
        <v>1</v>
      </c>
      <c r="I115" s="170"/>
      <c r="J115" s="171">
        <f>ROUND(I115*H115,2)</f>
        <v>0</v>
      </c>
      <c r="K115" s="167" t="s">
        <v>155</v>
      </c>
      <c r="L115" s="172"/>
      <c r="M115" s="188" t="s">
        <v>19</v>
      </c>
      <c r="N115" s="189" t="s">
        <v>40</v>
      </c>
      <c r="O115" s="179"/>
      <c r="P115" s="186">
        <f>O115*H115</f>
        <v>0</v>
      </c>
      <c r="Q115" s="186">
        <v>8.0000000000000004E-4</v>
      </c>
      <c r="R115" s="186">
        <f>Q115*H115</f>
        <v>8.0000000000000004E-4</v>
      </c>
      <c r="S115" s="186">
        <v>0</v>
      </c>
      <c r="T115" s="187">
        <f>S115*H115</f>
        <v>0</v>
      </c>
      <c r="AR115" s="138" t="s">
        <v>267</v>
      </c>
      <c r="AT115" s="138" t="s">
        <v>318</v>
      </c>
      <c r="AU115" s="138" t="s">
        <v>78</v>
      </c>
      <c r="AY115" s="17" t="s">
        <v>149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74</v>
      </c>
      <c r="BK115" s="139">
        <f>ROUND(I115*H115,2)</f>
        <v>0</v>
      </c>
      <c r="BL115" s="17" t="s">
        <v>222</v>
      </c>
      <c r="BM115" s="138" t="s">
        <v>2807</v>
      </c>
    </row>
    <row r="116" spans="2:65" s="1" customFormat="1" ht="6.9" customHeight="1"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32"/>
    </row>
  </sheetData>
  <sheetProtection algorithmName="SHA-512" hashValue="fKzEDXacuvvMOnyKUg6SG+Mzn+a5Ckt0NYDZTSD89OVBmzvPW2g9qGRmO7epELHW8MVjtb8b3QcosToQQIDtvA==" saltValue="F76/S3gdxslh819BCEleET0MjeAO+6+j65tcWHBW91n6rWsMtJyce2JB5m9l/B2/l6eVuzbcdyaUc0VrmHn+8Q==" spinCount="100000" sheet="1" objects="1" scenarios="1" formatColumns="0" formatRows="0" autoFilter="0"/>
  <autoFilter ref="C82:K115" xr:uid="{00000000-0009-0000-0000-000008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800-000000000000}"/>
    <hyperlink ref="F93" r:id="rId2" xr:uid="{00000000-0004-0000-0800-000001000000}"/>
    <hyperlink ref="F96" r:id="rId3" xr:uid="{00000000-0004-0000-0800-000002000000}"/>
    <hyperlink ref="F99" r:id="rId4" xr:uid="{00000000-0004-0000-0800-000003000000}"/>
    <hyperlink ref="F103" r:id="rId5" xr:uid="{00000000-0004-0000-0800-000004000000}"/>
    <hyperlink ref="F109" r:id="rId6" xr:uid="{00000000-0004-0000-0800-000005000000}"/>
    <hyperlink ref="F114" r:id="rId7" xr:uid="{00000000-0004-0000-08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21</vt:i4>
      </vt:variant>
    </vt:vector>
  </HeadingPairs>
  <TitlesOfParts>
    <vt:vector size="32" baseType="lpstr">
      <vt:lpstr>Rekapitulace stavby</vt:lpstr>
      <vt:lpstr>1 - vlastní objekt</vt:lpstr>
      <vt:lpstr>2 - zdravotní instalace</vt:lpstr>
      <vt:lpstr>3 - elektroinstalace</vt:lpstr>
      <vt:lpstr>4 - vytápění</vt:lpstr>
      <vt:lpstr>5 - ocelová konstrukce ná...</vt:lpstr>
      <vt:lpstr>6 - oplocení</vt:lpstr>
      <vt:lpstr>7 - vnitřní vybavení</vt:lpstr>
      <vt:lpstr>8 - vzduchotechnika</vt:lpstr>
      <vt:lpstr>99 - vedlejší a ostatní n...</vt:lpstr>
      <vt:lpstr>Pokyny pro vyplnění</vt:lpstr>
      <vt:lpstr>'1 - vlastní objekt'!Názvy_tisku</vt:lpstr>
      <vt:lpstr>'2 - zdravotní instalace'!Názvy_tisku</vt:lpstr>
      <vt:lpstr>'3 - elektroinstalace'!Názvy_tisku</vt:lpstr>
      <vt:lpstr>'4 - vytápění'!Názvy_tisku</vt:lpstr>
      <vt:lpstr>'5 - ocelová konstrukce ná...'!Názvy_tisku</vt:lpstr>
      <vt:lpstr>'6 - oplocení'!Názvy_tisku</vt:lpstr>
      <vt:lpstr>'7 - vnitřní vybavení'!Názvy_tisku</vt:lpstr>
      <vt:lpstr>'8 - vzduchotechnika'!Názvy_tisku</vt:lpstr>
      <vt:lpstr>'99 - vedlejší a ostatní n...'!Názvy_tisku</vt:lpstr>
      <vt:lpstr>'Rekapitulace stavby'!Názvy_tisku</vt:lpstr>
      <vt:lpstr>'1 - vlastní objekt'!Oblast_tisku</vt:lpstr>
      <vt:lpstr>'2 - zdravotní instalace'!Oblast_tisku</vt:lpstr>
      <vt:lpstr>'3 - elektroinstalace'!Oblast_tisku</vt:lpstr>
      <vt:lpstr>'4 - vytápění'!Oblast_tisku</vt:lpstr>
      <vt:lpstr>'5 - ocelová konstrukce ná...'!Oblast_tisku</vt:lpstr>
      <vt:lpstr>'6 - oplocení'!Oblast_tisku</vt:lpstr>
      <vt:lpstr>'7 - vnitřní vybavení'!Oblast_tisku</vt:lpstr>
      <vt:lpstr>'8 - vzduchotechnika'!Oblast_tisku</vt:lpstr>
      <vt:lpstr>'99 - vedlejší a ostatní n...'!Oblast_tisku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Švarcová Dana</dc:creator>
  <cp:lastModifiedBy>Radek Vraný</cp:lastModifiedBy>
  <dcterms:created xsi:type="dcterms:W3CDTF">2025-10-02T09:02:47Z</dcterms:created>
  <dcterms:modified xsi:type="dcterms:W3CDTF">2025-10-03T06:56:24Z</dcterms:modified>
</cp:coreProperties>
</file>