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4505" yWindow="-15" windowWidth="14340" windowHeight="13380"/>
  </bookViews>
  <sheets>
    <sheet name="Stavba" sheetId="1" r:id="rId1"/>
    <sheet name="VzorPolozky" sheetId="10" state="hidden" r:id="rId2"/>
    <sheet name="Pol" sheetId="12" r:id="rId3"/>
  </sheets>
  <externalReferences>
    <externalReference r:id="rId4"/>
  </externalReferences>
  <definedNames>
    <definedName name="CelkemDPHVypocet" localSheetId="0">Stavba!$H$40</definedName>
    <definedName name="CenaCelkem">Stavba!$G$29</definedName>
    <definedName name="CenaCelkemBezDPH">Stavba!$G$28</definedName>
    <definedName name="CenaCelkemVypocet" localSheetId="0">Stavba!$I$40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_xlnm.Print_Titles" localSheetId="2">Pol!$1:$7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Pol!$A$1:$H$218</definedName>
    <definedName name="_xlnm.Print_Area" localSheetId="0">Stavba!$A$1:$J$55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Stavba!$F$40</definedName>
    <definedName name="ZakladDPHZakl">Stavba!$G$25</definedName>
    <definedName name="ZakladDPHZaklVypocet" localSheetId="0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49" i="12"/>
  <c r="G46" l="1"/>
  <c r="P207"/>
  <c r="F39" i="1" s="1"/>
  <c r="Q207" i="12"/>
  <c r="G39" i="1" s="1"/>
  <c r="G40" s="1"/>
  <c r="G9" i="12"/>
  <c r="G13"/>
  <c r="G17"/>
  <c r="G28"/>
  <c r="G39"/>
  <c r="G42"/>
  <c r="G48"/>
  <c r="G51"/>
  <c r="G54"/>
  <c r="G56"/>
  <c r="G58"/>
  <c r="G60"/>
  <c r="G68"/>
  <c r="G72"/>
  <c r="G78"/>
  <c r="G83"/>
  <c r="G87"/>
  <c r="G93"/>
  <c r="G97"/>
  <c r="G103"/>
  <c r="G109"/>
  <c r="G113"/>
  <c r="G117"/>
  <c r="G121"/>
  <c r="G125"/>
  <c r="G131"/>
  <c r="G137"/>
  <c r="G141"/>
  <c r="G145"/>
  <c r="G153"/>
  <c r="G155"/>
  <c r="G157"/>
  <c r="G160"/>
  <c r="G163"/>
  <c r="G165"/>
  <c r="G166"/>
  <c r="G167"/>
  <c r="G168"/>
  <c r="G169"/>
  <c r="G170"/>
  <c r="G171"/>
  <c r="G172"/>
  <c r="G173"/>
  <c r="G174"/>
  <c r="G176"/>
  <c r="G177"/>
  <c r="G178"/>
  <c r="G179"/>
  <c r="G180"/>
  <c r="G181"/>
  <c r="G182"/>
  <c r="G183"/>
  <c r="G184"/>
  <c r="G185"/>
  <c r="G186"/>
  <c r="G187"/>
  <c r="G188"/>
  <c r="G190"/>
  <c r="G194"/>
  <c r="G199"/>
  <c r="G198" s="1"/>
  <c r="I54" i="1" s="1"/>
  <c r="I18" s="1"/>
  <c r="I20"/>
  <c r="I19"/>
  <c r="G27"/>
  <c r="J28"/>
  <c r="J26"/>
  <c r="G38"/>
  <c r="F38"/>
  <c r="H32"/>
  <c r="J23"/>
  <c r="J24"/>
  <c r="J25"/>
  <c r="J27"/>
  <c r="E24"/>
  <c r="E26"/>
  <c r="G162" i="12" l="1"/>
  <c r="I52" i="1" s="1"/>
  <c r="F40"/>
  <c r="H39"/>
  <c r="H40" s="1"/>
  <c r="G28"/>
  <c r="G189" i="12"/>
  <c r="I53" i="1" s="1"/>
  <c r="G159" i="12"/>
  <c r="I51" i="1" s="1"/>
  <c r="G82" i="12"/>
  <c r="I50" i="1" s="1"/>
  <c r="G71" i="12"/>
  <c r="I48" i="1" s="1"/>
  <c r="G77" i="12"/>
  <c r="I49" i="1" s="1"/>
  <c r="G8" i="12"/>
  <c r="I39" i="1"/>
  <c r="I40" s="1"/>
  <c r="J39" s="1"/>
  <c r="J40" s="1"/>
  <c r="I17" l="1"/>
  <c r="I47"/>
  <c r="G207" i="12"/>
  <c r="G24" i="1"/>
  <c r="I16" l="1"/>
  <c r="I21" s="1"/>
  <c r="G25" s="1"/>
  <c r="G26" s="1"/>
  <c r="I55"/>
  <c r="G29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<sst xmlns="http://schemas.openxmlformats.org/spreadsheetml/2006/main" count="708" uniqueCount="268">
  <si>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</si>
  <si>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</si>
  <si>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</si>
  <si>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</si>
  <si>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</si>
  <si>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</si>
  <si>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</si>
  <si>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</si>
  <si>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</si>
  <si>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</si>
  <si>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</si>
  <si>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</si>
  <si>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</si>
  <si>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</si>
  <si>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</si>
  <si>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</si>
  <si>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</si>
  <si>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</si>
  <si>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</si>
  <si>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</si>
  <si>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</si>
  <si>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</si>
  <si>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</si>
  <si>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</si>
  <si>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</si>
  <si>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</si>
  <si>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</si>
  <si>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</si>
  <si>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</si>
  <si>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</si>
  <si>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</si>
  <si>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</si>
  <si>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</si>
  <si>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</si>
  <si>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</si>
  <si>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</si>
  <si>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</si>
  <si>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</si>
  <si>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Objekt:</t>
  </si>
  <si>
    <t>Rozpočet:</t>
  </si>
  <si>
    <t>SO 02 - Atletický ovál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</si>
  <si>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</si>
  <si>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</si>
  <si>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</si>
  <si>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</si>
  <si>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</si>
  <si>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</si>
  <si>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</si>
  <si>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</si>
  <si>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</si>
  <si>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</si>
  <si>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</si>
  <si>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</si>
  <si>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</si>
  <si>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99</t>
  </si>
  <si>
    <t>Staveništní přesun hmot</t>
  </si>
  <si>
    <t>767</t>
  </si>
  <si>
    <t>Konstrukce zámečnické</t>
  </si>
  <si>
    <t>784</t>
  </si>
  <si>
    <t>Malby</t>
  </si>
  <si>
    <t>M99</t>
  </si>
  <si>
    <t>Skladby podlah a konstrukcí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</si>
  <si>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</si>
  <si>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</si>
  <si>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</si>
  <si>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</si>
  <si>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</si>
  <si>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</si>
  <si>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</si>
  <si>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</si>
  <si>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</si>
  <si>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</si>
  <si>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</si>
  <si>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</si>
  <si>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</si>
  <si>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</si>
  <si>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</si>
  <si>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Cen. soustava</t>
  </si>
  <si>
    <t>Díl:</t>
  </si>
  <si>
    <t>DIL</t>
  </si>
  <si>
    <t>132201110R00</t>
  </si>
  <si>
    <t>Hloubení rýh š.do 60 cm v hor.3 do 50 m3, STROJNĚ</t>
  </si>
  <si>
    <t>m3</t>
  </si>
  <si>
    <t>POL1_0</t>
  </si>
  <si>
    <t>rýhy obrubníků:0,2*0,2*374,5</t>
  </si>
  <si>
    <t>VV</t>
  </si>
  <si>
    <t>rýhy drenáží:0,2*0,2*(16*8+47*7)</t>
  </si>
  <si>
    <t>rýhy potrubí KG:0,5*0,5*90,6</t>
  </si>
  <si>
    <t>132201119R00</t>
  </si>
  <si>
    <t>Přípl.za lepivost,hloubení rýh 60 cm,hor.3,STROJNĚ</t>
  </si>
  <si>
    <t>131201113R00</t>
  </si>
  <si>
    <t>Hloubení nezapaž. jam hor.3 do 10000 m3, STROJNĚ</t>
  </si>
  <si>
    <t>Podlahy-po sejmutí ornice, odstranění podkladů:</t>
  </si>
  <si>
    <t>F/01:2665,2*0,21</t>
  </si>
  <si>
    <t>F/02:24*0,052</t>
  </si>
  <si>
    <t/>
  </si>
  <si>
    <t>patky oplocení hřiště:0,6*0,6*1,05*34+0,6*1,0*1,05*2</t>
  </si>
  <si>
    <t>patky oplocení fotbalu:0,6*0,6*1,05*57+0,6*1,0*1,05*2</t>
  </si>
  <si>
    <t>sloupky sítí hřiště:0,6*0,6*1,05*2</t>
  </si>
  <si>
    <t>sloupky basketbalu:0,6*0,6*1,05*2</t>
  </si>
  <si>
    <t>131201119R00</t>
  </si>
  <si>
    <t>Příplatek za lepivost - hloubení nezap.jam v hor.3</t>
  </si>
  <si>
    <t>161101101R00</t>
  </si>
  <si>
    <t>Svislé přemístění výkopku z hor.1-4 do 2,5 m</t>
  </si>
  <si>
    <t>rýhy:55,91*1</t>
  </si>
  <si>
    <t>174101101R00</t>
  </si>
  <si>
    <t>Zásyp jam, rýh, šachet se zhutněním</t>
  </si>
  <si>
    <t>kolem obrubníků:(0,2*0,2-0,05*0,2)*374,5</t>
  </si>
  <si>
    <t>kolem drenáží:(0,2*0,2-0,1*0,1*3,14)*(16*8+47*7)</t>
  </si>
  <si>
    <t>kolem potrubí KG:(0,5*0,5-0,2*0,2)*90,6</t>
  </si>
  <si>
    <t>167101102R00</t>
  </si>
  <si>
    <t>Nakládání výkopku z hor.1-4 v množství nad 100 m3</t>
  </si>
  <si>
    <t>z deponie k zásypům:34,1912*1</t>
  </si>
  <si>
    <t>162301101R00</t>
  </si>
  <si>
    <t>Vodorovné přemístění výkopku z hor.1-4 do 500 m</t>
  </si>
  <si>
    <t>162301102R00</t>
  </si>
  <si>
    <t>Vodorovné přemístění výkopku z hor.1-4 do 1000 m</t>
  </si>
  <si>
    <t>162701109R00</t>
  </si>
  <si>
    <t>Příplatek k vod. přemístění hor.1-4 za další 1 km</t>
  </si>
  <si>
    <t>199000002R00</t>
  </si>
  <si>
    <t>Poplatek za skládku horniny 1- 4</t>
  </si>
  <si>
    <t>181101102R00</t>
  </si>
  <si>
    <t>Úprava pláně v zářezech v hor. 1-4, se zhutněním</t>
  </si>
  <si>
    <t>m2</t>
  </si>
  <si>
    <t>Podlahy:</t>
  </si>
  <si>
    <t>provedení dle skladeb konstrukcí, technické zprávy a standardů!!!:</t>
  </si>
  <si>
    <t>F/01:2665,2</t>
  </si>
  <si>
    <t>F/02:24</t>
  </si>
  <si>
    <t>175101101RT2</t>
  </si>
  <si>
    <t>Obsyp potrubí bez prohození sypaniny, s dodáním štěrkopísku frakce 0 - 22 mm</t>
  </si>
  <si>
    <t>drenáže hřiště a fotbalu:(0,1*0,1-0,04*0,04*3,14)*(16*8+47*7)</t>
  </si>
  <si>
    <t>rýhy potrubí KG:(0,2*0,2-0,1*0,1*3,14)*90,6</t>
  </si>
  <si>
    <t>275313621R00</t>
  </si>
  <si>
    <t>Beton základových patek prostý C 20/25</t>
  </si>
  <si>
    <t>347016112R00</t>
  </si>
  <si>
    <t>Předstěna SDK,tl. 65 mm,oc.kce CW,1x RF 12,5 mm, bez izol, EI15DP1</t>
  </si>
  <si>
    <t>obklad záložního zdroje:</t>
  </si>
  <si>
    <t>stěny:0,66*6,5</t>
  </si>
  <si>
    <t>strop:2,5</t>
  </si>
  <si>
    <t>564871111RT2</t>
  </si>
  <si>
    <t>Podklad ze štěrkodrti po zhutnění tloušťky 25 cm, štěrkodrť frakce 16-32 mm</t>
  </si>
  <si>
    <t>zpevněná plocha pro kontejner:22,3*1</t>
  </si>
  <si>
    <t>564861111RT4</t>
  </si>
  <si>
    <t>Podklad ze štěrkodrti po zhutnění tloušťky 20 cm, štěrkodrť frakce 32-63 mm</t>
  </si>
  <si>
    <t>564831111RT2</t>
  </si>
  <si>
    <t>Podklad ze štěrkodrti po zhutnění tloušťky 10 cm, štěrkodrť frakce 0-32 mm</t>
  </si>
  <si>
    <t>564801111RT2</t>
  </si>
  <si>
    <t>Podklad ze štěrkodrti po zhutnění tloušťky 3 cm, štěrkodrť frakce 11-22 mm</t>
  </si>
  <si>
    <t>564821111RT2</t>
  </si>
  <si>
    <t>Podklad ze štěrkodrti po zhutnění tloušťky 8 cm, štěrkodrť frakce 0-32 mm</t>
  </si>
  <si>
    <t>564211111R0X</t>
  </si>
  <si>
    <t>Podklad ze štěrkopísku po zhutnění tloušťky 5 cm, křemičitý písek, typ ST 52</t>
  </si>
  <si>
    <t>564281111R0X</t>
  </si>
  <si>
    <t>Podklad ze štěrkopísku po zhutnění tloušťky 30 cm, křemičitý písek, typ ST 52</t>
  </si>
  <si>
    <t>568111111R00</t>
  </si>
  <si>
    <t>Zřízení vrstvy z geotextilie skl.do 1:5, š.do 3 m</t>
  </si>
  <si>
    <t>69366197R</t>
  </si>
  <si>
    <t>Geotextilie 200 g/m2 š. 200cm 100% PP</t>
  </si>
  <si>
    <t>POL3_0</t>
  </si>
  <si>
    <t>F/02:24*1,15</t>
  </si>
  <si>
    <t>576141111R00</t>
  </si>
  <si>
    <t>Koberec otevřený z kam.drceného+asf.do 3 m 5 cm</t>
  </si>
  <si>
    <t>576131111R00</t>
  </si>
  <si>
    <t>Koberec otevřený z kam.drceného+asf.do 3 m 4 cm</t>
  </si>
  <si>
    <t>596811111RT4</t>
  </si>
  <si>
    <t>Kladení dlaždic kom.pro pěší, lože z kameniva těž., včetně dlaždic betonových 50/50/5 cm</t>
  </si>
  <si>
    <t>zpevněná plocha pro kontejner:22,3*1,1</t>
  </si>
  <si>
    <t>5.1</t>
  </si>
  <si>
    <t>Sportovní litý povrch tartan EPDM tl.10mm,barevný, odolný vůči UV záření a povětr,vlivům,doplňky,D+M</t>
  </si>
  <si>
    <t>5.2</t>
  </si>
  <si>
    <t>Umělý trávník,vlas z PE monofil.vlákna,2-barevné, výška vlasu 18mm,zásyp,kotvení,doplňky,detaily,D+M</t>
  </si>
  <si>
    <t>5.3</t>
  </si>
  <si>
    <t>kus</t>
  </si>
  <si>
    <t>3*1</t>
  </si>
  <si>
    <t>5.4</t>
  </si>
  <si>
    <t>2*1</t>
  </si>
  <si>
    <t>5.5</t>
  </si>
  <si>
    <t>Lajnování dráhy oválu,rovinek a skoku do dálky, 2k-PUR barva,kotvení,doplňky,detaily,D+M</t>
  </si>
  <si>
    <t>1*1</t>
  </si>
  <si>
    <t>998227121R00</t>
  </si>
  <si>
    <t>Přesun hmot,umělé sport.povrchy,kryt z granulátu</t>
  </si>
  <si>
    <t>t</t>
  </si>
  <si>
    <t>6684,63*1</t>
  </si>
  <si>
    <t>767.1</t>
  </si>
  <si>
    <t>Přenosný hasicí přístroj,21A,, štítek,kotvení,doplňky,detaily,D+M</t>
  </si>
  <si>
    <t>OS/01</t>
  </si>
  <si>
    <t>Fotbalová brána 5x2m,AL profily 120/100,rám 75/40, síť PP,elox stříbro-mat,kotvy,doplňky,detaily,D+M</t>
  </si>
  <si>
    <t>OS/02</t>
  </si>
  <si>
    <t>Basketbalová konstrukce koše pevná,výsuv 1,2m, jekl 80/80/3,prášk.lak,kotvení,doplňky,D+M</t>
  </si>
  <si>
    <t>OS/03</t>
  </si>
  <si>
    <t>Basketbalová deska 1800/1050/20mm,epoxid,RAL, rám z profilů 30/30,kotvení,doplňky,detaily,D+M</t>
  </si>
  <si>
    <t>OS/04</t>
  </si>
  <si>
    <t>Basketbalová obruč pevná,zpevněná, ocel,RAL, řezízková síťka,kotvení,doplňky,detaily,D+M</t>
  </si>
  <si>
    <t>OS/05</t>
  </si>
  <si>
    <t>Volejbalové sloupky,AL profil,oválný,100/120/3400, RAL,síť PP,napínací mechan.,kotvení,doplňky,D+M</t>
  </si>
  <si>
    <t>OS/06</t>
  </si>
  <si>
    <t>Tenisové sloupky,AL profil 100/120mm,RAL, napínací mechan.,kotvení,doplňky,detaily,D+M</t>
  </si>
  <si>
    <t>OS/07</t>
  </si>
  <si>
    <t>Tenisová síť,PE síťovina,černá,tl.4mm,oka 42x42mm, popruh,závaží,kotvení,doplňky,detaily,D+M</t>
  </si>
  <si>
    <t>OS/08</t>
  </si>
  <si>
    <t>Zemní pouzdro,ocel. roura v.500mm,žár.pozink, kotvení,doplňky,detaily,D+M</t>
  </si>
  <si>
    <t>OS/09</t>
  </si>
  <si>
    <t>Maskující krytka pro zemní pouzdro,ocel,žár.pozink, kotvení,doplňky,detaily,D+M</t>
  </si>
  <si>
    <t>OS/10</t>
  </si>
  <si>
    <t>Štěrbinový žlab,polymerbeton,bezp.krytky bílé, vpusti,napojení na potrubí,rošt,kotvy,doplňky,D+M</t>
  </si>
  <si>
    <t>m</t>
  </si>
  <si>
    <t>220,98+107+162</t>
  </si>
  <si>
    <t>OS/11</t>
  </si>
  <si>
    <t>Lapač písku u doskoku,PP+gumová rohož,š.500mm, pružná hrana,kotvení,doplňky,detaily,D+M</t>
  </si>
  <si>
    <t>OS/12</t>
  </si>
  <si>
    <t>Odrazové prkno,vodovzdorné,folie/lak multiplex, 1220x300mm,kotvení,doplňky,detaily,D+M</t>
  </si>
  <si>
    <t>OS/13</t>
  </si>
  <si>
    <t>Drenážní potrubí,PVC-U,DN100, kotvení,doplňky,detaily,D+M</t>
  </si>
  <si>
    <t>OS/14</t>
  </si>
  <si>
    <t>KG potrubí,PVC,DN200, kotvení,doplňky,detaily,D+M</t>
  </si>
  <si>
    <t>OS/15</t>
  </si>
  <si>
    <t>KG odbočka,PVC,DN200/100, kotvení,doplňky,detaily,D+M</t>
  </si>
  <si>
    <t>OS/16</t>
  </si>
  <si>
    <t>KG koleno,PVC,DN200, zalomení 45st., kotvení,doplňky,detaily,D+M</t>
  </si>
  <si>
    <t>OS/17</t>
  </si>
  <si>
    <t>KG odbočka,PVC,DN200/200, úhel 87st., kotvení,doplňky,detaily,D+M</t>
  </si>
  <si>
    <t>OS/18</t>
  </si>
  <si>
    <t>Přetlaková nafukovací hala,49/32m,2-vrstvá,sendvič, technologie,zemní kotvy,dveře,svítidla,doplňky,D+M</t>
  </si>
  <si>
    <t>OS/19</t>
  </si>
  <si>
    <t>Technologický kontejner,7/3m,docelový,PZ plech lak, min.vata,dveře,svítidla,kotvy,doplňky,detaily,D+M</t>
  </si>
  <si>
    <t>OS/20</t>
  </si>
  <si>
    <t>Oplocení hriště,jekly 80/80/4,dl.5m,pouzdra,vzpěry, PP síť 45/45,2xbranka,kotvení,doplňky,detaily,D+M</t>
  </si>
  <si>
    <t>OS/21</t>
  </si>
  <si>
    <t>Obruba s pružnou hranou,polymerbeton s hranou EPDM, v.400mm,kotvení,doplňky,detaily,D+M</t>
  </si>
  <si>
    <t>OS/22</t>
  </si>
  <si>
    <t>Betonový zahradní obrubník,50/200mm,lože, s opěrou C12/15,kotvení,doplňky,detaily,D+M</t>
  </si>
  <si>
    <t>998767201R00</t>
  </si>
  <si>
    <t>Přesun hmot pro zámečnické konstr., výšky do 6 m</t>
  </si>
  <si>
    <t>784191201R00</t>
  </si>
  <si>
    <t>Penetrace podkladu hloubková malířská 1x</t>
  </si>
  <si>
    <t>784195412R00</t>
  </si>
  <si>
    <t>Malba malířská, bílá, bez penetrace, 2 x</t>
  </si>
  <si>
    <t>M99.1</t>
  </si>
  <si>
    <t>Skladby podlah a konstrukcí - neoceňovat!!!, jen pomocné výpočty</t>
  </si>
  <si>
    <t>SUM</t>
  </si>
  <si>
    <t>Poznámky uchazeče k zadání</t>
  </si>
  <si>
    <t>POPUZIV</t>
  </si>
  <si>
    <t>END</t>
  </si>
  <si>
    <t>SPORTOVNÍ AREÁL ZŠ JANA BABÁKA</t>
  </si>
  <si>
    <t>Arch. stav. část</t>
  </si>
  <si>
    <t>SO 02 - Atletický ovál a víceúčelové hřiště</t>
  </si>
  <si>
    <t>RTS_I/2022</t>
  </si>
  <si>
    <t>vlastní</t>
  </si>
  <si>
    <t>6a</t>
  </si>
  <si>
    <t>171201201R00</t>
  </si>
  <si>
    <t>Uložení sypaniny na skl.-sypanina na výšku přes 2m</t>
  </si>
  <si>
    <t>změny ke dni 22.8.2024</t>
  </si>
  <si>
    <t>jámy:1314,06*0,08</t>
  </si>
  <si>
    <t>výkopek na deponii:55,91+1314,06</t>
  </si>
  <si>
    <t>přebytek výkopku z deponie na skládku:55,91+1314,06-34,1912</t>
  </si>
  <si>
    <t>přebytek výkopku z deponie na skládku:(55,91+1314,06-34,1912)*10</t>
  </si>
  <si>
    <t>29a</t>
  </si>
  <si>
    <t>5.2a</t>
  </si>
  <si>
    <t>Umělý trávník,vlas z PE monofil.vlákna,2-barevné, výška vlasu 40mm,zásyp,kotvení,doplňky,detaily,D+M</t>
  </si>
  <si>
    <t>Lajnování víceúčelového hřiště,3 disciplíny, 2k-PUR barva,kotvení,doplňky,detaily,D+M</t>
  </si>
  <si>
    <t>Lajnování fotbalového hřiště,2 disciplíny, 2k-PUR barva,kotvení,doplňky,detaily,D+M</t>
  </si>
  <si>
    <t>změny ke dni 12.9.2024</t>
  </si>
  <si>
    <t>F/03a:542,0</t>
  </si>
  <si>
    <t>F/03b:2681,7</t>
  </si>
  <si>
    <t>F/03a:542,0*0,240</t>
  </si>
  <si>
    <t>F/03b:2681,7*0,218</t>
  </si>
  <si>
    <t>F/03a:542</t>
  </si>
  <si>
    <t>Položkový soupis prací, dodávek a služeb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</si>
</sst>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9" fillId="0" borderId="0"/>
  </cellStyleXfs>
  <cellXfs count="296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indent="1"/>
    </xf>
    <xf numFmtId="49" fontId="7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3" borderId="6" xfId="0" applyNumberFormat="1" applyFont="1" applyFill="1" applyBorder="1" applyAlignment="1" applyProtection="1">
      <alignment horizontal="right" vertical="center"/>
      <protection locked="0"/>
    </xf>
    <xf numFmtId="49" fontId="9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8" fillId="2" borderId="27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vertical="center" wrapText="1"/>
    </xf>
    <xf numFmtId="3" fontId="8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2" borderId="28" xfId="0" applyNumberFormat="1" applyFont="1" applyFill="1" applyBorder="1" applyAlignment="1">
      <alignment horizontal="center" vertical="center" wrapText="1" shrinkToFit="1"/>
    </xf>
    <xf numFmtId="3" fontId="8" fillId="2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5" fillId="2" borderId="11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9" fillId="2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49" fontId="8" fillId="0" borderId="26" xfId="0" applyNumberFormat="1" applyFont="1" applyBorder="1" applyAlignment="1">
      <alignment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8" fillId="4" borderId="10" xfId="0" applyFont="1" applyFill="1" applyBorder="1"/>
    <xf numFmtId="0" fontId="8" fillId="4" borderId="6" xfId="0" applyFont="1" applyFill="1" applyBorder="1"/>
    <xf numFmtId="0" fontId="16" fillId="2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/>
    </xf>
    <xf numFmtId="4" fontId="8" fillId="4" borderId="39" xfId="0" applyNumberFormat="1" applyFont="1" applyFill="1" applyBorder="1" applyAlignment="1">
      <alignment horizontal="center"/>
    </xf>
    <xf numFmtId="4" fontId="8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17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4" fontId="17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49" xfId="0" applyFill="1" applyBorder="1"/>
    <xf numFmtId="0" fontId="0" fillId="2" borderId="51" xfId="0" applyFill="1" applyBorder="1" applyAlignment="1">
      <alignment vertical="top"/>
    </xf>
    <xf numFmtId="49" fontId="0" fillId="2" borderId="51" xfId="0" applyNumberFormat="1" applyFill="1" applyBorder="1" applyAlignment="1">
      <alignment vertical="top"/>
    </xf>
    <xf numFmtId="49" fontId="0" fillId="2" borderId="48" xfId="0" applyNumberFormat="1" applyFill="1" applyBorder="1" applyAlignment="1">
      <alignment vertical="top"/>
    </xf>
    <xf numFmtId="4" fontId="0" fillId="2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4" fontId="17" fillId="0" borderId="39" xfId="0" applyNumberFormat="1" applyFont="1" applyBorder="1" applyAlignment="1">
      <alignment vertical="top" shrinkToFit="1"/>
    </xf>
    <xf numFmtId="0" fontId="9" fillId="2" borderId="15" xfId="0" applyFont="1" applyFill="1" applyBorder="1" applyAlignment="1">
      <alignment vertical="top"/>
    </xf>
    <xf numFmtId="49" fontId="9" fillId="2" borderId="12" xfId="0" applyNumberFormat="1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4" fontId="9" fillId="2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2" borderId="50" xfId="0" applyFill="1" applyBorder="1" applyAlignment="1">
      <alignment horizontal="center" wrapText="1"/>
    </xf>
    <xf numFmtId="0" fontId="0" fillId="2" borderId="48" xfId="0" applyFill="1" applyBorder="1" applyAlignment="1">
      <alignment horizontal="center" vertical="top"/>
    </xf>
    <xf numFmtId="0" fontId="17" fillId="0" borderId="33" xfId="0" applyFont="1" applyBorder="1" applyAlignment="1">
      <alignment horizontal="center" vertical="top" shrinkToFit="1"/>
    </xf>
    <xf numFmtId="0" fontId="0" fillId="2" borderId="39" xfId="0" applyFill="1" applyBorder="1" applyAlignment="1">
      <alignment horizontal="center" vertical="top" shrinkToFit="1"/>
    </xf>
    <xf numFmtId="0" fontId="17" fillId="0" borderId="39" xfId="0" applyFont="1" applyBorder="1" applyAlignment="1">
      <alignment horizontal="center" vertical="top" shrinkToFit="1"/>
    </xf>
    <xf numFmtId="4" fontId="0" fillId="2" borderId="43" xfId="0" applyNumberFormat="1" applyFill="1" applyBorder="1"/>
    <xf numFmtId="4" fontId="0" fillId="2" borderId="35" xfId="0" applyNumberFormat="1" applyFill="1" applyBorder="1"/>
    <xf numFmtId="4" fontId="18" fillId="0" borderId="33" xfId="0" applyNumberFormat="1" applyFont="1" applyBorder="1" applyAlignment="1">
      <alignment vertical="top" wrapText="1" shrinkToFit="1"/>
    </xf>
    <xf numFmtId="4" fontId="0" fillId="0" borderId="0" xfId="0" applyNumberFormat="1" applyAlignment="1">
      <alignment vertical="top"/>
    </xf>
    <xf numFmtId="4" fontId="9" fillId="2" borderId="12" xfId="0" applyNumberFormat="1" applyFont="1" applyFill="1" applyBorder="1" applyAlignment="1">
      <alignment vertical="top"/>
    </xf>
    <xf numFmtId="0" fontId="0" fillId="2" borderId="43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52" xfId="0" applyFill="1" applyBorder="1" applyAlignment="1">
      <alignment horizontal="center" vertical="top"/>
    </xf>
    <xf numFmtId="0" fontId="17" fillId="0" borderId="34" xfId="0" applyFont="1" applyBorder="1" applyAlignment="1">
      <alignment horizontal="center" vertical="top" shrinkToFit="1"/>
    </xf>
    <xf numFmtId="0" fontId="18" fillId="0" borderId="34" xfId="0" applyNumberFormat="1" applyFont="1" applyBorder="1" applyAlignment="1">
      <alignment horizontal="center" vertical="top" wrapText="1" shrinkToFit="1"/>
    </xf>
    <xf numFmtId="0" fontId="0" fillId="2" borderId="38" xfId="0" applyFill="1" applyBorder="1" applyAlignment="1">
      <alignment horizontal="center" vertical="top" shrinkToFit="1"/>
    </xf>
    <xf numFmtId="0" fontId="9" fillId="2" borderId="12" xfId="0" applyFont="1" applyFill="1" applyBorder="1" applyAlignment="1">
      <alignment horizontal="center" vertical="top"/>
    </xf>
    <xf numFmtId="4" fontId="17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0" xfId="0" applyFont="1"/>
    <xf numFmtId="0" fontId="17" fillId="0" borderId="33" xfId="0" applyFont="1" applyBorder="1" applyAlignment="1">
      <alignment horizontal="center" vertical="top" shrinkToFit="1"/>
    </xf>
    <xf numFmtId="0" fontId="17" fillId="0" borderId="26" xfId="0" applyFont="1" applyBorder="1" applyAlignment="1">
      <alignment horizontal="right" vertical="top"/>
    </xf>
    <xf numFmtId="49" fontId="0" fillId="5" borderId="0" xfId="0" applyNumberFormat="1" applyFill="1"/>
    <xf numFmtId="4" fontId="18" fillId="5" borderId="33" xfId="0" applyNumberFormat="1" applyFont="1" applyFill="1" applyBorder="1" applyAlignment="1">
      <alignment vertical="top" wrapText="1" shrinkToFit="1"/>
    </xf>
    <xf numFmtId="0" fontId="18" fillId="5" borderId="33" xfId="0" quotePrefix="1" applyNumberFormat="1" applyFont="1" applyFill="1" applyBorder="1" applyAlignment="1">
      <alignment horizontal="left" vertical="top" wrapText="1"/>
    </xf>
    <xf numFmtId="4" fontId="17" fillId="5" borderId="33" xfId="0" applyNumberFormat="1" applyFont="1" applyFill="1" applyBorder="1" applyAlignment="1">
      <alignment vertical="top" shrinkToFit="1"/>
    </xf>
    <xf numFmtId="0" fontId="18" fillId="5" borderId="34" xfId="0" applyNumberFormat="1" applyFont="1" applyFill="1" applyBorder="1" applyAlignment="1">
      <alignment horizontal="center" vertical="top" wrapText="1" shrinkToFit="1"/>
    </xf>
    <xf numFmtId="0" fontId="17" fillId="5" borderId="26" xfId="0" applyNumberFormat="1" applyFont="1" applyFill="1" applyBorder="1" applyAlignment="1">
      <alignment vertical="top"/>
    </xf>
    <xf numFmtId="0" fontId="17" fillId="5" borderId="33" xfId="0" applyNumberFormat="1" applyFont="1" applyFill="1" applyBorder="1" applyAlignment="1">
      <alignment horizontal="left" vertical="top" wrapText="1"/>
    </xf>
    <xf numFmtId="0" fontId="17" fillId="5" borderId="26" xfId="0" applyFont="1" applyFill="1" applyBorder="1" applyAlignment="1">
      <alignment vertical="top"/>
    </xf>
    <xf numFmtId="0" fontId="17" fillId="5" borderId="34" xfId="0" applyFont="1" applyFill="1" applyBorder="1" applyAlignment="1">
      <alignment horizontal="center" vertical="top" shrinkToFit="1"/>
    </xf>
    <xf numFmtId="0" fontId="17" fillId="5" borderId="33" xfId="0" applyFont="1" applyFill="1" applyBorder="1" applyAlignment="1">
      <alignment horizontal="center" vertical="top" shrinkToFit="1"/>
    </xf>
    <xf numFmtId="49" fontId="7" fillId="2" borderId="18" xfId="0" applyNumberFormat="1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9" fillId="3" borderId="0" xfId="0" applyNumberFormat="1" applyFont="1" applyFill="1" applyBorder="1" applyAlignment="1" applyProtection="1">
      <alignment horizontal="left" vertical="center"/>
      <protection locked="0"/>
    </xf>
    <xf numFmtId="49" fontId="9" fillId="3" borderId="6" xfId="0" applyNumberFormat="1" applyFont="1" applyFill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2" borderId="7" xfId="0" applyNumberFormat="1" applyFont="1" applyFill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22" xfId="0" applyNumberFormat="1" applyFont="1" applyBorder="1" applyAlignment="1">
      <alignment horizontal="right" vertical="center" indent="1"/>
    </xf>
    <xf numFmtId="49" fontId="9" fillId="3" borderId="18" xfId="0" applyNumberFormat="1" applyFont="1" applyFill="1" applyBorder="1" applyAlignment="1" applyProtection="1">
      <alignment horizontal="left" vertical="center"/>
      <protection locked="0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6" fillId="2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13" fillId="2" borderId="7" xfId="0" applyNumberFormat="1" applyFont="1" applyFill="1" applyBorder="1" applyAlignment="1">
      <alignment horizontal="right" vertical="center"/>
    </xf>
    <xf numFmtId="4" fontId="8" fillId="0" borderId="39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" fontId="8" fillId="4" borderId="39" xfId="0" applyNumberFormat="1" applyFont="1" applyFill="1" applyBorder="1" applyAlignment="1"/>
    <xf numFmtId="49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9" fontId="8" fillId="0" borderId="26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6" borderId="0" xfId="0" applyNumberFormat="1" applyFill="1"/>
    <xf numFmtId="0" fontId="18" fillId="6" borderId="33" xfId="0" quotePrefix="1" applyNumberFormat="1" applyFont="1" applyFill="1" applyBorder="1" applyAlignment="1">
      <alignment horizontal="left" vertical="top" wrapText="1"/>
    </xf>
    <xf numFmtId="0" fontId="18" fillId="6" borderId="34" xfId="0" applyNumberFormat="1" applyFont="1" applyFill="1" applyBorder="1" applyAlignment="1">
      <alignment horizontal="center" vertical="top" wrapText="1" shrinkToFit="1"/>
    </xf>
    <xf numFmtId="4" fontId="18" fillId="6" borderId="33" xfId="0" applyNumberFormat="1" applyFont="1" applyFill="1" applyBorder="1" applyAlignment="1">
      <alignment vertical="top" wrapText="1" shrinkToFit="1"/>
    </xf>
    <xf numFmtId="0" fontId="18" fillId="6" borderId="39" xfId="0" quotePrefix="1" applyNumberFormat="1" applyFont="1" applyFill="1" applyBorder="1" applyAlignment="1">
      <alignment horizontal="left" vertical="top" wrapText="1"/>
    </xf>
    <xf numFmtId="0" fontId="18" fillId="6" borderId="38" xfId="0" applyNumberFormat="1" applyFont="1" applyFill="1" applyBorder="1" applyAlignment="1">
      <alignment horizontal="center" vertical="top" wrapText="1" shrinkToFit="1"/>
    </xf>
    <xf numFmtId="4" fontId="18" fillId="6" borderId="39" xfId="0" applyNumberFormat="1" applyFont="1" applyFill="1" applyBorder="1" applyAlignment="1">
      <alignment vertical="top" wrapText="1" shrinkToFit="1"/>
    </xf>
    <xf numFmtId="0" fontId="18" fillId="0" borderId="34" xfId="3" applyNumberFormat="1" applyFont="1" applyFill="1" applyBorder="1" applyAlignment="1">
      <alignment horizontal="center" vertical="top" wrapText="1" shrinkToFit="1"/>
    </xf>
    <xf numFmtId="0" fontId="18" fillId="6" borderId="33" xfId="3" quotePrefix="1" applyNumberFormat="1" applyFont="1" applyFill="1" applyBorder="1" applyAlignment="1">
      <alignment horizontal="left" vertical="top" wrapText="1"/>
    </xf>
    <xf numFmtId="4" fontId="18" fillId="6" borderId="33" xfId="3" applyNumberFormat="1" applyFont="1" applyFill="1" applyBorder="1" applyAlignment="1">
      <alignment vertical="top" wrapText="1" shrinkToFit="1"/>
    </xf>
    <xf numFmtId="0" fontId="18" fillId="0" borderId="34" xfId="0" applyNumberFormat="1" applyFont="1" applyFill="1" applyBorder="1" applyAlignment="1">
      <alignment horizontal="center" vertical="top" wrapText="1" shrinkToFit="1"/>
    </xf>
    <xf numFmtId="4" fontId="17" fillId="6" borderId="33" xfId="0" applyNumberFormat="1" applyFont="1" applyFill="1" applyBorder="1" applyAlignment="1">
      <alignment vertical="top" shrinkToFit="1"/>
    </xf>
  </cellXfs>
  <cellStyles count="4">
    <cellStyle name="normální" xfId="0" builtinId="0"/>
    <cellStyle name="normální 2" xfId="1"/>
    <cellStyle name="normální 3" xfId="3"/>
    <cellStyle name="normální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%20Stavitel%202016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8"/>
  <sheetViews>
    <sheetView showGridLines="0" tabSelected="1" view="pageBreakPreview" topLeftCell="B1" zoomScale="75" zoomScaleNormal="100" zoomScaleSheetLayoutView="75" workbookViewId="0">
      <selection activeCell="M15" sqref="M15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1" t="s">
        <v>34</v>
      </c>
      <c r="B1" s="222" t="s">
        <v>267</v>
      </c>
      <c r="C1" s="223"/>
      <c r="D1" s="223"/>
      <c r="E1" s="223"/>
      <c r="F1" s="223"/>
      <c r="G1" s="223"/>
      <c r="H1" s="223"/>
      <c r="I1" s="223"/>
      <c r="J1" s="224"/>
    </row>
    <row r="2" spans="1:15" ht="23.25" customHeight="1">
      <c r="A2" s="4"/>
      <c r="B2" s="79" t="s">
        <v>36</v>
      </c>
      <c r="C2" s="80"/>
      <c r="D2" s="208" t="s">
        <v>243</v>
      </c>
      <c r="E2" s="209"/>
      <c r="F2" s="209"/>
      <c r="G2" s="209"/>
      <c r="H2" s="209"/>
      <c r="I2" s="209"/>
      <c r="J2" s="210"/>
      <c r="O2" s="2"/>
    </row>
    <row r="3" spans="1:15" ht="23.25" customHeight="1">
      <c r="A3" s="4"/>
      <c r="B3" s="81" t="s">
        <v>38</v>
      </c>
      <c r="C3" s="82"/>
      <c r="D3" s="215" t="s">
        <v>245</v>
      </c>
      <c r="E3" s="216"/>
      <c r="F3" s="216"/>
      <c r="G3" s="216"/>
      <c r="H3" s="216"/>
      <c r="I3" s="216"/>
      <c r="J3" s="217"/>
    </row>
    <row r="4" spans="1:15" ht="23.25" customHeight="1">
      <c r="A4" s="4"/>
      <c r="B4" s="83" t="s">
        <v>39</v>
      </c>
      <c r="C4" s="84"/>
      <c r="D4" s="253" t="s">
        <v>244</v>
      </c>
      <c r="E4" s="254"/>
      <c r="F4" s="254"/>
      <c r="G4" s="254"/>
      <c r="H4" s="254"/>
      <c r="I4" s="254"/>
      <c r="J4" s="255"/>
    </row>
    <row r="5" spans="1:15" ht="24" customHeight="1">
      <c r="A5" s="4"/>
      <c r="B5" s="45" t="s">
        <v>21</v>
      </c>
      <c r="C5" s="5"/>
      <c r="D5" s="85"/>
      <c r="E5" s="25"/>
      <c r="F5" s="25"/>
      <c r="G5" s="25"/>
      <c r="H5" s="27" t="s">
        <v>31</v>
      </c>
      <c r="I5" s="85"/>
      <c r="J5" s="11"/>
    </row>
    <row r="6" spans="1:15" ht="15.75" customHeight="1">
      <c r="A6" s="4"/>
      <c r="B6" s="39"/>
      <c r="C6" s="25"/>
      <c r="D6" s="85"/>
      <c r="E6" s="25"/>
      <c r="F6" s="25"/>
      <c r="G6" s="25"/>
      <c r="H6" s="27" t="s">
        <v>32</v>
      </c>
      <c r="I6" s="85"/>
      <c r="J6" s="11"/>
    </row>
    <row r="7" spans="1:15" ht="15.75" customHeight="1">
      <c r="A7" s="4"/>
      <c r="B7" s="40"/>
      <c r="C7" s="86"/>
      <c r="D7" s="78"/>
      <c r="E7" s="32"/>
      <c r="F7" s="32"/>
      <c r="G7" s="32"/>
      <c r="H7" s="34"/>
      <c r="I7" s="32"/>
      <c r="J7" s="49"/>
    </row>
    <row r="8" spans="1:15" ht="24" hidden="1" customHeight="1">
      <c r="A8" s="4"/>
      <c r="B8" s="45" t="s">
        <v>19</v>
      </c>
      <c r="C8" s="5"/>
      <c r="D8" s="33"/>
      <c r="E8" s="5"/>
      <c r="F8" s="5"/>
      <c r="G8" s="43"/>
      <c r="H8" s="27" t="s">
        <v>31</v>
      </c>
      <c r="I8" s="31"/>
      <c r="J8" s="11"/>
    </row>
    <row r="9" spans="1:15" ht="15.75" hidden="1" customHeight="1">
      <c r="A9" s="4"/>
      <c r="B9" s="4"/>
      <c r="C9" s="5"/>
      <c r="D9" s="33"/>
      <c r="E9" s="5"/>
      <c r="F9" s="5"/>
      <c r="G9" s="43"/>
      <c r="H9" s="27" t="s">
        <v>32</v>
      </c>
      <c r="I9" s="31"/>
      <c r="J9" s="11"/>
    </row>
    <row r="10" spans="1:15" ht="15.75" hidden="1" customHeight="1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>
      <c r="A11" s="4"/>
      <c r="B11" s="45" t="s">
        <v>18</v>
      </c>
      <c r="C11" s="5"/>
      <c r="D11" s="233"/>
      <c r="E11" s="233"/>
      <c r="F11" s="233"/>
      <c r="G11" s="233"/>
      <c r="H11" s="27" t="s">
        <v>31</v>
      </c>
      <c r="I11" s="88"/>
      <c r="J11" s="11"/>
    </row>
    <row r="12" spans="1:15" ht="15.75" customHeight="1">
      <c r="A12" s="4"/>
      <c r="B12" s="39"/>
      <c r="C12" s="25"/>
      <c r="D12" s="220"/>
      <c r="E12" s="220"/>
      <c r="F12" s="220"/>
      <c r="G12" s="220"/>
      <c r="H12" s="27" t="s">
        <v>32</v>
      </c>
      <c r="I12" s="88"/>
      <c r="J12" s="11"/>
    </row>
    <row r="13" spans="1:15" ht="15.75" customHeight="1">
      <c r="A13" s="4"/>
      <c r="B13" s="40"/>
      <c r="C13" s="87"/>
      <c r="D13" s="221"/>
      <c r="E13" s="221"/>
      <c r="F13" s="221"/>
      <c r="G13" s="221"/>
      <c r="H13" s="28"/>
      <c r="I13" s="32"/>
      <c r="J13" s="49"/>
    </row>
    <row r="14" spans="1:15" ht="24" hidden="1" customHeight="1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4"/>
      <c r="B15" s="50" t="s">
        <v>29</v>
      </c>
      <c r="C15" s="70"/>
      <c r="D15" s="51"/>
      <c r="E15" s="214"/>
      <c r="F15" s="214"/>
      <c r="G15" s="218"/>
      <c r="H15" s="218"/>
      <c r="I15" s="218" t="s">
        <v>28</v>
      </c>
      <c r="J15" s="219"/>
    </row>
    <row r="16" spans="1:15" ht="23.25" customHeight="1">
      <c r="A16" s="135" t="s">
        <v>23</v>
      </c>
      <c r="B16" s="136" t="s">
        <v>23</v>
      </c>
      <c r="C16" s="56"/>
      <c r="D16" s="57"/>
      <c r="E16" s="211"/>
      <c r="F16" s="212"/>
      <c r="G16" s="211"/>
      <c r="H16" s="212"/>
      <c r="I16" s="211">
        <f>SUMIF(F47:F54,A16,I47:I54)+SUMIF(F47:F54,"PSU",I47:I54)</f>
        <v>0</v>
      </c>
      <c r="J16" s="213"/>
    </row>
    <row r="17" spans="1:10" ht="23.25" customHeight="1">
      <c r="A17" s="135" t="s">
        <v>24</v>
      </c>
      <c r="B17" s="136" t="s">
        <v>24</v>
      </c>
      <c r="C17" s="56"/>
      <c r="D17" s="57"/>
      <c r="E17" s="211"/>
      <c r="F17" s="212"/>
      <c r="G17" s="211"/>
      <c r="H17" s="212"/>
      <c r="I17" s="211">
        <f>SUMIF(F47:F54,A17,I47:I54)</f>
        <v>0</v>
      </c>
      <c r="J17" s="213"/>
    </row>
    <row r="18" spans="1:10" ht="23.25" customHeight="1">
      <c r="A18" s="135" t="s">
        <v>25</v>
      </c>
      <c r="B18" s="136" t="s">
        <v>25</v>
      </c>
      <c r="C18" s="56"/>
      <c r="D18" s="57"/>
      <c r="E18" s="211"/>
      <c r="F18" s="212"/>
      <c r="G18" s="211"/>
      <c r="H18" s="212"/>
      <c r="I18" s="211">
        <f>SUMIF(F47:F54,A18,I47:I54)</f>
        <v>0</v>
      </c>
      <c r="J18" s="213"/>
    </row>
    <row r="19" spans="1:10" ht="23.25" customHeight="1">
      <c r="A19" s="135" t="s">
        <v>62</v>
      </c>
      <c r="B19" s="136" t="s">
        <v>26</v>
      </c>
      <c r="C19" s="56"/>
      <c r="D19" s="57"/>
      <c r="E19" s="211"/>
      <c r="F19" s="212"/>
      <c r="G19" s="211"/>
      <c r="H19" s="212"/>
      <c r="I19" s="211">
        <f>SUMIF(F47:F54,A19,I47:I54)</f>
        <v>0</v>
      </c>
      <c r="J19" s="213"/>
    </row>
    <row r="20" spans="1:10" ht="23.25" customHeight="1">
      <c r="A20" s="135" t="s">
        <v>63</v>
      </c>
      <c r="B20" s="136" t="s">
        <v>27</v>
      </c>
      <c r="C20" s="56"/>
      <c r="D20" s="57"/>
      <c r="E20" s="211"/>
      <c r="F20" s="212"/>
      <c r="G20" s="211"/>
      <c r="H20" s="212"/>
      <c r="I20" s="211">
        <f>SUMIF(F47:F54,A20,I47:I54)</f>
        <v>0</v>
      </c>
      <c r="J20" s="213"/>
    </row>
    <row r="21" spans="1:10" ht="23.25" customHeight="1">
      <c r="A21" s="4"/>
      <c r="B21" s="72" t="s">
        <v>28</v>
      </c>
      <c r="C21" s="73"/>
      <c r="D21" s="74"/>
      <c r="E21" s="231"/>
      <c r="F21" s="232"/>
      <c r="G21" s="231"/>
      <c r="H21" s="232"/>
      <c r="I21" s="231">
        <f>SUM(I16:J20)</f>
        <v>0</v>
      </c>
      <c r="J21" s="236"/>
    </row>
    <row r="22" spans="1:10" ht="33" customHeight="1">
      <c r="A22" s="4"/>
      <c r="B22" s="63" t="s">
        <v>30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4"/>
      <c r="B23" s="55" t="s">
        <v>11</v>
      </c>
      <c r="C23" s="56"/>
      <c r="D23" s="57"/>
      <c r="E23" s="58">
        <v>15</v>
      </c>
      <c r="F23" s="59" t="s">
        <v>0</v>
      </c>
      <c r="G23" s="229">
        <v>0</v>
      </c>
      <c r="H23" s="230"/>
      <c r="I23" s="230"/>
      <c r="J23" s="60" t="str">
        <f t="shared" ref="J23:J28" si="0">Mena</f>
        <v>CZK</v>
      </c>
    </row>
    <row r="24" spans="1:10" ht="23.25" customHeight="1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234">
        <f>ZakladDPHSni*SazbaDPH1/100</f>
        <v>0</v>
      </c>
      <c r="H24" s="235"/>
      <c r="I24" s="235"/>
      <c r="J24" s="60" t="str">
        <f t="shared" si="0"/>
        <v>CZK</v>
      </c>
    </row>
    <row r="25" spans="1:10" ht="23.25" customHeight="1">
      <c r="A25" s="4"/>
      <c r="B25" s="55" t="s">
        <v>13</v>
      </c>
      <c r="C25" s="56"/>
      <c r="D25" s="57"/>
      <c r="E25" s="58">
        <v>21</v>
      </c>
      <c r="F25" s="59" t="s">
        <v>0</v>
      </c>
      <c r="G25" s="229">
        <f>I21</f>
        <v>0</v>
      </c>
      <c r="H25" s="230"/>
      <c r="I25" s="230"/>
      <c r="J25" s="60" t="str">
        <f t="shared" si="0"/>
        <v>CZK</v>
      </c>
    </row>
    <row r="26" spans="1:10" ht="23.25" customHeight="1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5">
        <f>ZakladDPHZakl*SazbaDPH2/100</f>
        <v>0</v>
      </c>
      <c r="H26" s="226"/>
      <c r="I26" s="226"/>
      <c r="J26" s="54" t="str">
        <f t="shared" si="0"/>
        <v>CZK</v>
      </c>
    </row>
    <row r="27" spans="1:10" ht="23.25" customHeight="1" thickBot="1">
      <c r="A27" s="4"/>
      <c r="B27" s="46" t="s">
        <v>4</v>
      </c>
      <c r="C27" s="20"/>
      <c r="D27" s="23"/>
      <c r="E27" s="20"/>
      <c r="F27" s="21"/>
      <c r="G27" s="227">
        <f>0</f>
        <v>0</v>
      </c>
      <c r="H27" s="227"/>
      <c r="I27" s="227"/>
      <c r="J27" s="61" t="str">
        <f t="shared" si="0"/>
        <v>CZK</v>
      </c>
    </row>
    <row r="28" spans="1:10" ht="27.75" hidden="1" customHeight="1" thickBot="1">
      <c r="A28" s="4"/>
      <c r="B28" s="107" t="s">
        <v>22</v>
      </c>
      <c r="C28" s="108"/>
      <c r="D28" s="108"/>
      <c r="E28" s="109"/>
      <c r="F28" s="110"/>
      <c r="G28" s="248" t="e">
        <f>ZakladDPHSniVypocet+ZakladDPHZaklVypocet</f>
        <v>#REF!</v>
      </c>
      <c r="H28" s="248"/>
      <c r="I28" s="248"/>
      <c r="J28" s="111" t="str">
        <f t="shared" si="0"/>
        <v>CZK</v>
      </c>
    </row>
    <row r="29" spans="1:10" ht="27.75" customHeight="1" thickBot="1">
      <c r="A29" s="4"/>
      <c r="B29" s="107" t="s">
        <v>33</v>
      </c>
      <c r="C29" s="112"/>
      <c r="D29" s="112"/>
      <c r="E29" s="112"/>
      <c r="F29" s="112"/>
      <c r="G29" s="228">
        <f>ZakladDPHSni+DPHSni+ZakladDPHZakl+DPHZakl+Zaokrouhleni</f>
        <v>0</v>
      </c>
      <c r="H29" s="228"/>
      <c r="I29" s="228"/>
      <c r="J29" s="113" t="s">
        <v>43</v>
      </c>
    </row>
    <row r="30" spans="1:10" ht="12.75" customHeight="1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45547</v>
      </c>
      <c r="I32" s="37"/>
      <c r="J32" s="12"/>
    </row>
    <row r="33" spans="1:10" ht="47.25" customHeight="1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>
      <c r="A34" s="29"/>
      <c r="B34" s="29"/>
      <c r="C34" s="30"/>
      <c r="D34" s="246"/>
      <c r="E34" s="246"/>
      <c r="F34" s="30"/>
      <c r="G34" s="246"/>
      <c r="H34" s="246"/>
      <c r="I34" s="246"/>
      <c r="J34" s="36"/>
    </row>
    <row r="35" spans="1:10" ht="12.75" customHeight="1">
      <c r="A35" s="4"/>
      <c r="B35" s="4"/>
      <c r="C35" s="5"/>
      <c r="D35" s="247" t="s">
        <v>2</v>
      </c>
      <c r="E35" s="247"/>
      <c r="F35" s="5"/>
      <c r="G35" s="43"/>
      <c r="H35" s="13" t="s">
        <v>3</v>
      </c>
      <c r="I35" s="43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5" t="s">
        <v>15</v>
      </c>
      <c r="C37" s="3"/>
      <c r="D37" s="3"/>
      <c r="E37" s="3"/>
      <c r="F37" s="99"/>
      <c r="G37" s="99"/>
      <c r="H37" s="99"/>
      <c r="I37" s="99"/>
      <c r="J37" s="3"/>
    </row>
    <row r="38" spans="1:10" ht="25.5" hidden="1" customHeight="1">
      <c r="A38" s="91" t="s">
        <v>35</v>
      </c>
      <c r="B38" s="93" t="s">
        <v>16</v>
      </c>
      <c r="C38" s="94" t="s">
        <v>5</v>
      </c>
      <c r="D38" s="95"/>
      <c r="E38" s="95"/>
      <c r="F38" s="100" t="str">
        <f>B23</f>
        <v>Základ pro sníženou DPH</v>
      </c>
      <c r="G38" s="100" t="str">
        <f>B25</f>
        <v>Základ pro základní DPH</v>
      </c>
      <c r="H38" s="101" t="s">
        <v>17</v>
      </c>
      <c r="I38" s="101" t="s">
        <v>1</v>
      </c>
      <c r="J38" s="96" t="s">
        <v>0</v>
      </c>
    </row>
    <row r="39" spans="1:10" ht="25.5" hidden="1" customHeight="1">
      <c r="A39" s="91">
        <v>1</v>
      </c>
      <c r="B39" s="97" t="s">
        <v>41</v>
      </c>
      <c r="C39" s="237" t="s">
        <v>40</v>
      </c>
      <c r="D39" s="238"/>
      <c r="E39" s="238"/>
      <c r="F39" s="102" t="e">
        <f>Pol!P207</f>
        <v>#REF!</v>
      </c>
      <c r="G39" s="103" t="e">
        <f>Pol!Q207</f>
        <v>#REF!</v>
      </c>
      <c r="H39" s="104" t="e">
        <f>(F39*SazbaDPH1/100)+(G39*SazbaDPH2/100)</f>
        <v>#REF!</v>
      </c>
      <c r="I39" s="104" t="e">
        <f>F39+G39+H39</f>
        <v>#REF!</v>
      </c>
      <c r="J39" s="98" t="e">
        <f>IF(CenaCelkemVypocet=0,"",I39/CenaCelkemVypocet*100)</f>
        <v>#REF!</v>
      </c>
    </row>
    <row r="40" spans="1:10" ht="25.5" hidden="1" customHeight="1">
      <c r="A40" s="91"/>
      <c r="B40" s="239" t="s">
        <v>42</v>
      </c>
      <c r="C40" s="240"/>
      <c r="D40" s="240"/>
      <c r="E40" s="241"/>
      <c r="F40" s="105" t="e">
        <f>SUMIF(A39:A39,"=1",F39:F39)</f>
        <v>#REF!</v>
      </c>
      <c r="G40" s="106" t="e">
        <f>SUMIF(A39:A39,"=1",G39:G39)</f>
        <v>#REF!</v>
      </c>
      <c r="H40" s="106" t="e">
        <f>SUMIF(A39:A39,"=1",H39:H39)</f>
        <v>#REF!</v>
      </c>
      <c r="I40" s="106" t="e">
        <f>SUMIF(A39:A39,"=1",I39:I39)</f>
        <v>#REF!</v>
      </c>
      <c r="J40" s="92" t="e">
        <f>SUMIF(A39:A39,"=1",J39:J39)</f>
        <v>#REF!</v>
      </c>
    </row>
    <row r="44" spans="1:10" ht="15.75">
      <c r="B44" s="114" t="s">
        <v>44</v>
      </c>
    </row>
    <row r="46" spans="1:10" ht="25.5" customHeight="1">
      <c r="A46" s="115"/>
      <c r="B46" s="119" t="s">
        <v>16</v>
      </c>
      <c r="C46" s="119" t="s">
        <v>5</v>
      </c>
      <c r="D46" s="120"/>
      <c r="E46" s="120"/>
      <c r="F46" s="123" t="s">
        <v>45</v>
      </c>
      <c r="G46" s="123"/>
      <c r="H46" s="123"/>
      <c r="I46" s="242" t="s">
        <v>28</v>
      </c>
      <c r="J46" s="242"/>
    </row>
    <row r="47" spans="1:10" ht="25.5" customHeight="1">
      <c r="A47" s="116"/>
      <c r="B47" s="124" t="s">
        <v>46</v>
      </c>
      <c r="C47" s="244" t="s">
        <v>47</v>
      </c>
      <c r="D47" s="245"/>
      <c r="E47" s="245"/>
      <c r="F47" s="126" t="s">
        <v>23</v>
      </c>
      <c r="G47" s="127"/>
      <c r="H47" s="127"/>
      <c r="I47" s="243">
        <f>Pol!G8</f>
        <v>0</v>
      </c>
      <c r="J47" s="243"/>
    </row>
    <row r="48" spans="1:10" ht="25.5" customHeight="1">
      <c r="A48" s="116"/>
      <c r="B48" s="118" t="s">
        <v>48</v>
      </c>
      <c r="C48" s="257" t="s">
        <v>49</v>
      </c>
      <c r="D48" s="258"/>
      <c r="E48" s="258"/>
      <c r="F48" s="128" t="s">
        <v>23</v>
      </c>
      <c r="G48" s="129"/>
      <c r="H48" s="129"/>
      <c r="I48" s="256">
        <f>Pol!G71</f>
        <v>0</v>
      </c>
      <c r="J48" s="256"/>
    </row>
    <row r="49" spans="1:10" ht="25.5" customHeight="1">
      <c r="A49" s="116"/>
      <c r="B49" s="118" t="s">
        <v>50</v>
      </c>
      <c r="C49" s="257" t="s">
        <v>51</v>
      </c>
      <c r="D49" s="258"/>
      <c r="E49" s="258"/>
      <c r="F49" s="128" t="s">
        <v>23</v>
      </c>
      <c r="G49" s="129"/>
      <c r="H49" s="129"/>
      <c r="I49" s="256">
        <f>Pol!G77</f>
        <v>0</v>
      </c>
      <c r="J49" s="256"/>
    </row>
    <row r="50" spans="1:10" ht="25.5" customHeight="1">
      <c r="A50" s="116"/>
      <c r="B50" s="118" t="s">
        <v>52</v>
      </c>
      <c r="C50" s="257" t="s">
        <v>53</v>
      </c>
      <c r="D50" s="258"/>
      <c r="E50" s="258"/>
      <c r="F50" s="128" t="s">
        <v>23</v>
      </c>
      <c r="G50" s="129"/>
      <c r="H50" s="129"/>
      <c r="I50" s="256">
        <f>Pol!G82</f>
        <v>0</v>
      </c>
      <c r="J50" s="256"/>
    </row>
    <row r="51" spans="1:10" ht="25.5" customHeight="1">
      <c r="A51" s="116"/>
      <c r="B51" s="118" t="s">
        <v>54</v>
      </c>
      <c r="C51" s="257" t="s">
        <v>55</v>
      </c>
      <c r="D51" s="258"/>
      <c r="E51" s="258"/>
      <c r="F51" s="128" t="s">
        <v>23</v>
      </c>
      <c r="G51" s="129"/>
      <c r="H51" s="129"/>
      <c r="I51" s="256">
        <f>Pol!G159</f>
        <v>0</v>
      </c>
      <c r="J51" s="256"/>
    </row>
    <row r="52" spans="1:10" ht="25.5" customHeight="1">
      <c r="A52" s="116"/>
      <c r="B52" s="118" t="s">
        <v>56</v>
      </c>
      <c r="C52" s="257" t="s">
        <v>57</v>
      </c>
      <c r="D52" s="258"/>
      <c r="E52" s="258"/>
      <c r="F52" s="128" t="s">
        <v>24</v>
      </c>
      <c r="G52" s="129"/>
      <c r="H52" s="129"/>
      <c r="I52" s="256">
        <f>Pol!G162</f>
        <v>0</v>
      </c>
      <c r="J52" s="256"/>
    </row>
    <row r="53" spans="1:10" ht="25.5" customHeight="1">
      <c r="A53" s="116"/>
      <c r="B53" s="118" t="s">
        <v>58</v>
      </c>
      <c r="C53" s="257" t="s">
        <v>59</v>
      </c>
      <c r="D53" s="258"/>
      <c r="E53" s="258"/>
      <c r="F53" s="128" t="s">
        <v>24</v>
      </c>
      <c r="G53" s="129"/>
      <c r="H53" s="129"/>
      <c r="I53" s="256">
        <f>Pol!G189</f>
        <v>0</v>
      </c>
      <c r="J53" s="256"/>
    </row>
    <row r="54" spans="1:10" ht="25.5" customHeight="1">
      <c r="A54" s="116"/>
      <c r="B54" s="125" t="s">
        <v>60</v>
      </c>
      <c r="C54" s="250" t="s">
        <v>61</v>
      </c>
      <c r="D54" s="251"/>
      <c r="E54" s="251"/>
      <c r="F54" s="130" t="s">
        <v>25</v>
      </c>
      <c r="G54" s="131"/>
      <c r="H54" s="131"/>
      <c r="I54" s="249">
        <f>Pol!G198</f>
        <v>0</v>
      </c>
      <c r="J54" s="249"/>
    </row>
    <row r="55" spans="1:10" ht="25.5" customHeight="1">
      <c r="A55" s="117"/>
      <c r="B55" s="121" t="s">
        <v>1</v>
      </c>
      <c r="C55" s="121"/>
      <c r="D55" s="122"/>
      <c r="E55" s="122"/>
      <c r="F55" s="132"/>
      <c r="G55" s="133"/>
      <c r="H55" s="133"/>
      <c r="I55" s="252">
        <f>SUM(I47:I54)</f>
        <v>0</v>
      </c>
      <c r="J55" s="252"/>
    </row>
    <row r="56" spans="1:10">
      <c r="F56" s="134"/>
      <c r="G56" s="90"/>
      <c r="H56" s="134"/>
      <c r="I56" s="90"/>
      <c r="J56" s="90"/>
    </row>
    <row r="57" spans="1:10">
      <c r="F57" s="134"/>
      <c r="G57" s="90"/>
      <c r="H57" s="134"/>
      <c r="I57" s="90"/>
      <c r="J57" s="90"/>
    </row>
    <row r="58" spans="1:10">
      <c r="F58" s="134"/>
      <c r="G58" s="90"/>
      <c r="H58" s="134"/>
      <c r="I58" s="90"/>
      <c r="J58" s="90"/>
    </row>
  </sheetData>
  <sheetProtection password="CCE1" sheet="1" objects="1" scenarios="1"/>
  <protectedRanges>
    <protectedRange sqref="I11:I12 D11:G13 C13" name="Oblast1"/>
  </protectedRanges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I54:J54"/>
    <mergeCell ref="C54:E54"/>
    <mergeCell ref="I55:J55"/>
    <mergeCell ref="D4:J4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4:E34"/>
    <mergeCell ref="D35:E35"/>
    <mergeCell ref="G19:H19"/>
    <mergeCell ref="G20:H20"/>
    <mergeCell ref="G34:I34"/>
    <mergeCell ref="G28:I28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59" t="s">
        <v>6</v>
      </c>
      <c r="B1" s="259"/>
      <c r="C1" s="260"/>
      <c r="D1" s="259"/>
      <c r="E1" s="259"/>
      <c r="F1" s="259"/>
      <c r="G1" s="259"/>
    </row>
    <row r="2" spans="1:7" ht="24.95" customHeight="1">
      <c r="A2" s="77" t="s">
        <v>37</v>
      </c>
      <c r="B2" s="76"/>
      <c r="C2" s="261"/>
      <c r="D2" s="261"/>
      <c r="E2" s="261"/>
      <c r="F2" s="261"/>
      <c r="G2" s="262"/>
    </row>
    <row r="3" spans="1:7" ht="24.95" hidden="1" customHeight="1">
      <c r="A3" s="77" t="s">
        <v>7</v>
      </c>
      <c r="B3" s="76"/>
      <c r="C3" s="261"/>
      <c r="D3" s="261"/>
      <c r="E3" s="261"/>
      <c r="F3" s="261"/>
      <c r="G3" s="262"/>
    </row>
    <row r="4" spans="1:7" ht="24.95" hidden="1" customHeight="1">
      <c r="A4" s="77" t="s">
        <v>8</v>
      </c>
      <c r="B4" s="76"/>
      <c r="C4" s="261"/>
      <c r="D4" s="261"/>
      <c r="E4" s="261"/>
      <c r="F4" s="261"/>
      <c r="G4" s="262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U218"/>
  <sheetViews>
    <sheetView showZeros="0" view="pageBreakPreview" zoomScale="60" zoomScaleNormal="100" workbookViewId="0">
      <selection activeCell="J21" sqref="J21"/>
    </sheetView>
  </sheetViews>
  <sheetFormatPr defaultRowHeight="12.75" outlineLevelRow="1"/>
  <cols>
    <col min="1" max="1" width="4.28515625" customWidth="1"/>
    <col min="2" max="2" width="14.42578125" style="89" customWidth="1"/>
    <col min="3" max="3" width="50.7109375" style="89" customWidth="1"/>
    <col min="4" max="4" width="4.5703125" style="174" customWidth="1"/>
    <col min="5" max="5" width="10.5703125" style="134" customWidth="1"/>
    <col min="6" max="6" width="9.85546875" customWidth="1"/>
    <col min="7" max="7" width="12.7109375" customWidth="1"/>
    <col min="8" max="8" width="9.140625" style="174" customWidth="1"/>
    <col min="16" max="26" width="0" hidden="1" customWidth="1"/>
  </cols>
  <sheetData>
    <row r="1" spans="1:47" ht="15.75" customHeight="1">
      <c r="A1" s="263" t="s">
        <v>267</v>
      </c>
      <c r="B1" s="263"/>
      <c r="C1" s="263"/>
      <c r="D1" s="263"/>
      <c r="E1" s="263"/>
      <c r="F1" s="263"/>
      <c r="G1" s="263"/>
      <c r="R1" t="s">
        <v>65</v>
      </c>
    </row>
    <row r="2" spans="1:47" ht="24.95" customHeight="1">
      <c r="A2" s="139" t="s">
        <v>64</v>
      </c>
      <c r="B2" s="137"/>
      <c r="C2" s="281" t="s">
        <v>243</v>
      </c>
      <c r="D2" s="282"/>
      <c r="E2" s="282"/>
      <c r="F2" s="282"/>
      <c r="G2" s="283"/>
      <c r="R2" t="s">
        <v>66</v>
      </c>
    </row>
    <row r="3" spans="1:47" ht="24.95" customHeight="1">
      <c r="A3" s="140" t="s">
        <v>7</v>
      </c>
      <c r="B3" s="138"/>
      <c r="C3" s="264" t="s">
        <v>245</v>
      </c>
      <c r="D3" s="265"/>
      <c r="E3" s="265"/>
      <c r="F3" s="265"/>
      <c r="G3" s="266"/>
      <c r="R3" t="s">
        <v>67</v>
      </c>
    </row>
    <row r="4" spans="1:47" ht="24.95" customHeight="1">
      <c r="A4" s="140" t="s">
        <v>8</v>
      </c>
      <c r="B4" s="138"/>
      <c r="C4" s="281" t="s">
        <v>244</v>
      </c>
      <c r="D4" s="282"/>
      <c r="E4" s="282"/>
      <c r="F4" s="282"/>
      <c r="G4" s="283"/>
      <c r="R4" t="s">
        <v>68</v>
      </c>
    </row>
    <row r="5" spans="1:47">
      <c r="A5" s="141" t="s">
        <v>69</v>
      </c>
      <c r="B5" s="142"/>
      <c r="C5" s="143"/>
      <c r="D5" s="185"/>
      <c r="E5" s="180"/>
      <c r="F5" s="144"/>
      <c r="G5" s="145"/>
      <c r="R5" t="s">
        <v>70</v>
      </c>
    </row>
    <row r="7" spans="1:47" ht="25.5">
      <c r="A7" s="150" t="s">
        <v>71</v>
      </c>
      <c r="B7" s="151" t="s">
        <v>72</v>
      </c>
      <c r="C7" s="151" t="s">
        <v>73</v>
      </c>
      <c r="D7" s="186" t="s">
        <v>74</v>
      </c>
      <c r="E7" s="181" t="s">
        <v>75</v>
      </c>
      <c r="F7" s="146" t="s">
        <v>76</v>
      </c>
      <c r="G7" s="156" t="s">
        <v>28</v>
      </c>
      <c r="H7" s="175" t="s">
        <v>77</v>
      </c>
    </row>
    <row r="8" spans="1:47">
      <c r="A8" s="157" t="s">
        <v>78</v>
      </c>
      <c r="B8" s="158" t="s">
        <v>46</v>
      </c>
      <c r="C8" s="159" t="s">
        <v>47</v>
      </c>
      <c r="D8" s="187"/>
      <c r="E8" s="160"/>
      <c r="F8" s="160"/>
      <c r="G8" s="160">
        <f>SUMIF(R9:R70,"&lt;&gt;NOR",G9:G70)</f>
        <v>0</v>
      </c>
      <c r="H8" s="176"/>
      <c r="R8" t="s">
        <v>79</v>
      </c>
    </row>
    <row r="9" spans="1:47" outlineLevel="1">
      <c r="A9" s="148">
        <v>1</v>
      </c>
      <c r="B9" s="152" t="s">
        <v>80</v>
      </c>
      <c r="C9" s="168" t="s">
        <v>81</v>
      </c>
      <c r="D9" s="188" t="s">
        <v>82</v>
      </c>
      <c r="E9" s="154">
        <v>55.910000000000004</v>
      </c>
      <c r="F9" s="192"/>
      <c r="G9" s="154">
        <f>ROUND(E9*F9,2)</f>
        <v>0</v>
      </c>
      <c r="H9" s="196" t="s">
        <v>246</v>
      </c>
      <c r="I9" s="147"/>
      <c r="J9" s="147"/>
      <c r="K9" s="147"/>
      <c r="L9" s="147"/>
      <c r="M9" s="147"/>
      <c r="N9" s="147"/>
      <c r="O9" s="147"/>
      <c r="P9" s="147"/>
      <c r="Q9" s="147"/>
      <c r="R9" s="147" t="s">
        <v>83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</row>
    <row r="10" spans="1:47" outlineLevel="1">
      <c r="A10" s="148"/>
      <c r="B10" s="152"/>
      <c r="C10" s="169" t="s">
        <v>84</v>
      </c>
      <c r="D10" s="189"/>
      <c r="E10" s="182">
        <v>14.98</v>
      </c>
      <c r="F10" s="192"/>
      <c r="G10" s="154"/>
      <c r="H10" s="177"/>
      <c r="I10" s="147"/>
      <c r="J10" s="147"/>
      <c r="K10" s="147"/>
      <c r="L10" s="147"/>
      <c r="M10" s="147"/>
      <c r="N10" s="147"/>
      <c r="O10" s="147"/>
      <c r="P10" s="147"/>
      <c r="Q10" s="147"/>
      <c r="R10" s="147" t="s">
        <v>85</v>
      </c>
      <c r="S10" s="147">
        <v>0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</row>
    <row r="11" spans="1:47" outlineLevel="1">
      <c r="A11" s="148"/>
      <c r="B11" s="152"/>
      <c r="C11" s="169" t="s">
        <v>86</v>
      </c>
      <c r="D11" s="189"/>
      <c r="E11" s="182">
        <v>18.28</v>
      </c>
      <c r="F11" s="192"/>
      <c r="G11" s="154"/>
      <c r="H11" s="177"/>
      <c r="I11" s="147"/>
      <c r="J11" s="147"/>
      <c r="K11" s="147"/>
      <c r="L11" s="147"/>
      <c r="M11" s="147"/>
      <c r="N11" s="147"/>
      <c r="O11" s="147"/>
      <c r="P11" s="147"/>
      <c r="Q11" s="147"/>
      <c r="R11" s="147" t="s">
        <v>85</v>
      </c>
      <c r="S11" s="147">
        <v>0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</row>
    <row r="12" spans="1:47" outlineLevel="1">
      <c r="A12" s="148"/>
      <c r="B12" s="152"/>
      <c r="C12" s="169" t="s">
        <v>87</v>
      </c>
      <c r="D12" s="189"/>
      <c r="E12" s="182">
        <v>22.65</v>
      </c>
      <c r="F12" s="192"/>
      <c r="G12" s="154"/>
      <c r="H12" s="177"/>
      <c r="I12" s="147"/>
      <c r="J12" s="147"/>
      <c r="K12" s="147"/>
      <c r="L12" s="147"/>
      <c r="M12" s="147"/>
      <c r="N12" s="147"/>
      <c r="O12" s="147"/>
      <c r="P12" s="147"/>
      <c r="Q12" s="147"/>
      <c r="R12" s="147" t="s">
        <v>85</v>
      </c>
      <c r="S12" s="147">
        <v>0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</row>
    <row r="13" spans="1:47" outlineLevel="1">
      <c r="A13" s="148">
        <v>2</v>
      </c>
      <c r="B13" s="152" t="s">
        <v>88</v>
      </c>
      <c r="C13" s="168" t="s">
        <v>89</v>
      </c>
      <c r="D13" s="188" t="s">
        <v>82</v>
      </c>
      <c r="E13" s="154">
        <v>55.910000000000004</v>
      </c>
      <c r="F13" s="192"/>
      <c r="G13" s="154">
        <f>ROUND(E13*F13,2)</f>
        <v>0</v>
      </c>
      <c r="H13" s="196" t="s">
        <v>246</v>
      </c>
      <c r="I13" s="147"/>
      <c r="J13" s="147"/>
      <c r="K13" s="147"/>
      <c r="L13" s="147"/>
      <c r="M13" s="147"/>
      <c r="N13" s="147"/>
      <c r="O13" s="147"/>
      <c r="P13" s="147"/>
      <c r="Q13" s="147"/>
      <c r="R13" s="147" t="s">
        <v>83</v>
      </c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</row>
    <row r="14" spans="1:47" outlineLevel="1">
      <c r="A14" s="148"/>
      <c r="B14" s="152"/>
      <c r="C14" s="169" t="s">
        <v>84</v>
      </c>
      <c r="D14" s="189"/>
      <c r="E14" s="182">
        <v>14.98</v>
      </c>
      <c r="F14" s="192"/>
      <c r="G14" s="154"/>
      <c r="H14" s="177">
        <v>0</v>
      </c>
      <c r="I14" s="195"/>
      <c r="J14" s="147"/>
      <c r="K14" s="147"/>
      <c r="L14" s="147"/>
      <c r="M14" s="147"/>
      <c r="N14" s="147"/>
      <c r="O14" s="147"/>
      <c r="P14" s="147"/>
      <c r="Q14" s="147"/>
      <c r="R14" s="147" t="s">
        <v>85</v>
      </c>
      <c r="S14" s="147">
        <v>0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</row>
    <row r="15" spans="1:47" outlineLevel="1">
      <c r="A15" s="148"/>
      <c r="B15" s="152"/>
      <c r="C15" s="169" t="s">
        <v>86</v>
      </c>
      <c r="D15" s="189"/>
      <c r="E15" s="182">
        <v>18.28</v>
      </c>
      <c r="F15" s="192"/>
      <c r="G15" s="154"/>
      <c r="H15" s="177">
        <v>0</v>
      </c>
      <c r="I15" s="195"/>
      <c r="J15" s="147"/>
      <c r="K15" s="147"/>
      <c r="L15" s="147"/>
      <c r="M15" s="147"/>
      <c r="N15" s="147"/>
      <c r="O15" s="147"/>
      <c r="P15" s="147"/>
      <c r="Q15" s="147"/>
      <c r="R15" s="147" t="s">
        <v>85</v>
      </c>
      <c r="S15" s="147">
        <v>0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</row>
    <row r="16" spans="1:47" outlineLevel="1">
      <c r="A16" s="148"/>
      <c r="B16" s="152"/>
      <c r="C16" s="169" t="s">
        <v>87</v>
      </c>
      <c r="D16" s="189"/>
      <c r="E16" s="182">
        <v>22.65</v>
      </c>
      <c r="F16" s="192"/>
      <c r="G16" s="154"/>
      <c r="H16" s="177">
        <v>0</v>
      </c>
      <c r="I16" s="195"/>
      <c r="J16" s="147"/>
      <c r="K16" s="147"/>
      <c r="L16" s="147"/>
      <c r="M16" s="147"/>
      <c r="N16" s="147"/>
      <c r="O16" s="147"/>
      <c r="P16" s="147"/>
      <c r="Q16" s="147"/>
      <c r="R16" s="147" t="s">
        <v>85</v>
      </c>
      <c r="S16" s="147">
        <v>0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</row>
    <row r="17" spans="1:47" outlineLevel="1">
      <c r="A17" s="148">
        <v>3</v>
      </c>
      <c r="B17" s="152" t="s">
        <v>90</v>
      </c>
      <c r="C17" s="168" t="s">
        <v>91</v>
      </c>
      <c r="D17" s="188" t="s">
        <v>82</v>
      </c>
      <c r="E17" s="201">
        <v>1314.06</v>
      </c>
      <c r="F17" s="192"/>
      <c r="G17" s="154">
        <f>ROUND(E17*F17,2)</f>
        <v>0</v>
      </c>
      <c r="H17" s="177" t="s">
        <v>246</v>
      </c>
      <c r="I17" s="195"/>
      <c r="J17" s="147"/>
      <c r="K17" s="147"/>
      <c r="L17" s="147"/>
      <c r="M17" s="147"/>
      <c r="N17" s="147"/>
      <c r="O17" s="147"/>
      <c r="P17" s="147"/>
      <c r="Q17" s="147"/>
      <c r="R17" s="147" t="s">
        <v>83</v>
      </c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</row>
    <row r="18" spans="1:47" outlineLevel="1">
      <c r="A18" s="148"/>
      <c r="B18" s="152"/>
      <c r="C18" s="169" t="s">
        <v>92</v>
      </c>
      <c r="D18" s="189"/>
      <c r="E18" s="182"/>
      <c r="F18" s="192"/>
      <c r="G18" s="154"/>
      <c r="H18" s="177">
        <v>0</v>
      </c>
      <c r="I18" s="195"/>
      <c r="J18" s="147"/>
      <c r="K18" s="147"/>
      <c r="L18" s="147"/>
      <c r="M18" s="147"/>
      <c r="N18" s="147"/>
      <c r="O18" s="147"/>
      <c r="P18" s="147"/>
      <c r="Q18" s="147"/>
      <c r="R18" s="147" t="s">
        <v>85</v>
      </c>
      <c r="S18" s="147">
        <v>0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</row>
    <row r="19" spans="1:47" outlineLevel="1">
      <c r="A19" s="148"/>
      <c r="B19" s="152"/>
      <c r="C19" s="169" t="s">
        <v>93</v>
      </c>
      <c r="D19" s="189"/>
      <c r="E19" s="182">
        <v>559.69200000000001</v>
      </c>
      <c r="F19" s="192"/>
      <c r="G19" s="154"/>
      <c r="H19" s="177">
        <v>0</v>
      </c>
      <c r="I19" s="195"/>
      <c r="J19" s="147"/>
      <c r="K19" s="147"/>
      <c r="L19" s="147"/>
      <c r="M19" s="147"/>
      <c r="N19" s="147"/>
      <c r="O19" s="147"/>
      <c r="P19" s="147"/>
      <c r="Q19" s="147"/>
      <c r="R19" s="147" t="s">
        <v>85</v>
      </c>
      <c r="S19" s="147">
        <v>0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</row>
    <row r="20" spans="1:47" outlineLevel="1">
      <c r="A20" s="148"/>
      <c r="B20" s="152"/>
      <c r="C20" s="169" t="s">
        <v>94</v>
      </c>
      <c r="D20" s="189"/>
      <c r="E20" s="182">
        <v>1.248</v>
      </c>
      <c r="F20" s="192"/>
      <c r="G20" s="154"/>
      <c r="H20" s="177">
        <v>0</v>
      </c>
      <c r="I20" s="195"/>
      <c r="J20" s="147"/>
      <c r="K20" s="147"/>
      <c r="L20" s="147"/>
      <c r="M20" s="147"/>
      <c r="N20" s="147"/>
      <c r="O20" s="147"/>
      <c r="P20" s="147"/>
      <c r="Q20" s="147"/>
      <c r="R20" s="147" t="s">
        <v>85</v>
      </c>
      <c r="S20" s="147">
        <v>0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</row>
    <row r="21" spans="1:47" outlineLevel="1">
      <c r="A21" s="148"/>
      <c r="B21" s="152"/>
      <c r="C21" s="285" t="s">
        <v>264</v>
      </c>
      <c r="D21" s="189"/>
      <c r="E21" s="287">
        <v>130.08000000000001</v>
      </c>
      <c r="F21" s="192"/>
      <c r="G21" s="154"/>
      <c r="H21" s="177">
        <v>0</v>
      </c>
      <c r="I21" s="195"/>
      <c r="J21" s="147"/>
      <c r="K21" s="147"/>
      <c r="L21" s="147"/>
      <c r="M21" s="147"/>
      <c r="N21" s="147"/>
      <c r="O21" s="147"/>
      <c r="P21" s="147"/>
      <c r="Q21" s="147"/>
      <c r="R21" s="147" t="s">
        <v>85</v>
      </c>
      <c r="S21" s="147">
        <v>0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</row>
    <row r="22" spans="1:47" outlineLevel="1">
      <c r="A22" s="148"/>
      <c r="B22" s="152"/>
      <c r="C22" s="285" t="s">
        <v>265</v>
      </c>
      <c r="D22" s="189"/>
      <c r="E22" s="287">
        <v>584.61</v>
      </c>
      <c r="F22" s="192"/>
      <c r="G22" s="192"/>
      <c r="H22" s="196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</row>
    <row r="23" spans="1:47" outlineLevel="1">
      <c r="A23" s="148"/>
      <c r="B23" s="152"/>
      <c r="C23" s="169"/>
      <c r="D23" s="189"/>
      <c r="E23" s="182"/>
      <c r="F23" s="192"/>
      <c r="G23" s="192"/>
      <c r="H23" s="196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</row>
    <row r="24" spans="1:47" outlineLevel="1">
      <c r="A24" s="148"/>
      <c r="B24" s="152"/>
      <c r="C24" s="169" t="s">
        <v>96</v>
      </c>
      <c r="D24" s="189"/>
      <c r="E24" s="182">
        <v>14.112</v>
      </c>
      <c r="F24" s="192"/>
      <c r="G24" s="154"/>
      <c r="H24" s="177">
        <v>0</v>
      </c>
      <c r="I24" s="195"/>
      <c r="J24" s="147"/>
      <c r="K24" s="147"/>
      <c r="L24" s="147"/>
      <c r="M24" s="147"/>
      <c r="N24" s="147"/>
      <c r="O24" s="147"/>
      <c r="P24" s="147"/>
      <c r="Q24" s="147"/>
      <c r="R24" s="147" t="s">
        <v>85</v>
      </c>
      <c r="S24" s="147">
        <v>0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</row>
    <row r="25" spans="1:47" outlineLevel="1">
      <c r="A25" s="148"/>
      <c r="B25" s="152"/>
      <c r="C25" s="169" t="s">
        <v>97</v>
      </c>
      <c r="D25" s="189"/>
      <c r="E25" s="182">
        <v>22.806000000000001</v>
      </c>
      <c r="F25" s="192"/>
      <c r="G25" s="154"/>
      <c r="H25" s="177">
        <v>0</v>
      </c>
      <c r="I25" s="195"/>
      <c r="J25" s="147"/>
      <c r="K25" s="147"/>
      <c r="L25" s="147"/>
      <c r="M25" s="147"/>
      <c r="N25" s="147"/>
      <c r="O25" s="147"/>
      <c r="P25" s="147"/>
      <c r="Q25" s="147"/>
      <c r="R25" s="147" t="s">
        <v>85</v>
      </c>
      <c r="S25" s="147">
        <v>0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</row>
    <row r="26" spans="1:47" outlineLevel="1">
      <c r="A26" s="148"/>
      <c r="B26" s="152"/>
      <c r="C26" s="169" t="s">
        <v>98</v>
      </c>
      <c r="D26" s="189"/>
      <c r="E26" s="182">
        <v>0.75600000000000001</v>
      </c>
      <c r="F26" s="192"/>
      <c r="G26" s="154"/>
      <c r="H26" s="177">
        <v>0</v>
      </c>
      <c r="I26" s="195"/>
      <c r="J26" s="147"/>
      <c r="K26" s="147"/>
      <c r="L26" s="147"/>
      <c r="M26" s="147"/>
      <c r="N26" s="147"/>
      <c r="O26" s="147"/>
      <c r="P26" s="147"/>
      <c r="Q26" s="147"/>
      <c r="R26" s="147" t="s">
        <v>85</v>
      </c>
      <c r="S26" s="147">
        <v>0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</row>
    <row r="27" spans="1:47" outlineLevel="1">
      <c r="A27" s="148"/>
      <c r="B27" s="152"/>
      <c r="C27" s="169" t="s">
        <v>99</v>
      </c>
      <c r="D27" s="189"/>
      <c r="E27" s="182">
        <v>0.75600000000000001</v>
      </c>
      <c r="F27" s="192"/>
      <c r="G27" s="154"/>
      <c r="H27" s="177">
        <v>0</v>
      </c>
      <c r="I27" s="195"/>
      <c r="J27" s="147"/>
      <c r="K27" s="147"/>
      <c r="L27" s="147"/>
      <c r="M27" s="147"/>
      <c r="N27" s="147"/>
      <c r="O27" s="147"/>
      <c r="P27" s="147"/>
      <c r="Q27" s="147"/>
      <c r="R27" s="147" t="s">
        <v>85</v>
      </c>
      <c r="S27" s="147">
        <v>0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</row>
    <row r="28" spans="1:47" outlineLevel="1">
      <c r="A28" s="148">
        <v>4</v>
      </c>
      <c r="B28" s="152" t="s">
        <v>100</v>
      </c>
      <c r="C28" s="168" t="s">
        <v>101</v>
      </c>
      <c r="D28" s="188" t="s">
        <v>82</v>
      </c>
      <c r="E28" s="201">
        <v>1314.06</v>
      </c>
      <c r="F28" s="192"/>
      <c r="G28" s="154">
        <f>ROUND(E28*F28,2)</f>
        <v>0</v>
      </c>
      <c r="H28" s="177" t="s">
        <v>246</v>
      </c>
      <c r="I28" s="195"/>
      <c r="J28" s="147"/>
      <c r="K28" s="147"/>
      <c r="L28" s="147"/>
      <c r="M28" s="147"/>
      <c r="N28" s="147"/>
      <c r="O28" s="147"/>
      <c r="P28" s="147"/>
      <c r="Q28" s="147"/>
      <c r="R28" s="147" t="s">
        <v>83</v>
      </c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</row>
    <row r="29" spans="1:47" outlineLevel="1">
      <c r="A29" s="148"/>
      <c r="B29" s="152"/>
      <c r="C29" s="169" t="s">
        <v>92</v>
      </c>
      <c r="D29" s="189"/>
      <c r="E29" s="182"/>
      <c r="F29" s="192"/>
      <c r="G29" s="154"/>
      <c r="H29" s="177">
        <v>0</v>
      </c>
      <c r="I29" s="195"/>
      <c r="J29" s="147"/>
      <c r="K29" s="147"/>
      <c r="L29" s="147"/>
      <c r="M29" s="147"/>
      <c r="N29" s="147"/>
      <c r="O29" s="147"/>
      <c r="P29" s="147"/>
      <c r="Q29" s="147"/>
      <c r="R29" s="147" t="s">
        <v>85</v>
      </c>
      <c r="S29" s="147">
        <v>0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</row>
    <row r="30" spans="1:47" outlineLevel="1">
      <c r="A30" s="148"/>
      <c r="B30" s="152"/>
      <c r="C30" s="169" t="s">
        <v>93</v>
      </c>
      <c r="D30" s="189"/>
      <c r="E30" s="182">
        <v>559.69200000000001</v>
      </c>
      <c r="F30" s="192"/>
      <c r="G30" s="154"/>
      <c r="H30" s="177">
        <v>0</v>
      </c>
      <c r="I30" s="195"/>
      <c r="J30" s="147"/>
      <c r="K30" s="147"/>
      <c r="L30" s="147"/>
      <c r="M30" s="147"/>
      <c r="N30" s="147"/>
      <c r="O30" s="147"/>
      <c r="P30" s="147"/>
      <c r="Q30" s="147"/>
      <c r="R30" s="147" t="s">
        <v>85</v>
      </c>
      <c r="S30" s="147">
        <v>0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</row>
    <row r="31" spans="1:47" outlineLevel="1">
      <c r="A31" s="148"/>
      <c r="B31" s="152"/>
      <c r="C31" s="169" t="s">
        <v>94</v>
      </c>
      <c r="D31" s="189"/>
      <c r="E31" s="182">
        <v>1.248</v>
      </c>
      <c r="F31" s="192"/>
      <c r="G31" s="154"/>
      <c r="H31" s="177">
        <v>0</v>
      </c>
      <c r="I31" s="195"/>
      <c r="J31" s="147"/>
      <c r="K31" s="147"/>
      <c r="L31" s="147"/>
      <c r="M31" s="147"/>
      <c r="N31" s="147"/>
      <c r="O31" s="147"/>
      <c r="P31" s="147"/>
      <c r="Q31" s="147"/>
      <c r="R31" s="147" t="s">
        <v>85</v>
      </c>
      <c r="S31" s="147">
        <v>0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</row>
    <row r="32" spans="1:47" outlineLevel="1">
      <c r="A32" s="148"/>
      <c r="B32" s="152"/>
      <c r="C32" s="285" t="s">
        <v>264</v>
      </c>
      <c r="D32" s="189"/>
      <c r="E32" s="287">
        <v>130.08000000000001</v>
      </c>
      <c r="F32" s="192"/>
      <c r="G32" s="154"/>
      <c r="H32" s="177">
        <v>0</v>
      </c>
      <c r="I32" s="195"/>
      <c r="J32" s="147"/>
      <c r="K32" s="147"/>
      <c r="L32" s="147"/>
      <c r="M32" s="147"/>
      <c r="N32" s="147"/>
      <c r="O32" s="147"/>
      <c r="P32" s="147"/>
      <c r="Q32" s="147"/>
      <c r="R32" s="147" t="s">
        <v>85</v>
      </c>
      <c r="S32" s="147">
        <v>0</v>
      </c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</row>
    <row r="33" spans="1:47" outlineLevel="1">
      <c r="A33" s="148"/>
      <c r="B33" s="152"/>
      <c r="C33" s="285" t="s">
        <v>265</v>
      </c>
      <c r="D33" s="189"/>
      <c r="E33" s="287">
        <v>584.61</v>
      </c>
      <c r="F33" s="192"/>
      <c r="G33" s="154"/>
      <c r="H33" s="177">
        <v>0</v>
      </c>
      <c r="I33" s="195"/>
      <c r="J33" s="147"/>
      <c r="K33" s="147"/>
      <c r="L33" s="147"/>
      <c r="M33" s="147"/>
      <c r="N33" s="147"/>
      <c r="O33" s="147"/>
      <c r="P33" s="147"/>
      <c r="Q33" s="147"/>
      <c r="R33" s="147" t="s">
        <v>85</v>
      </c>
      <c r="S33" s="147">
        <v>0</v>
      </c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</row>
    <row r="34" spans="1:47" outlineLevel="1">
      <c r="A34" s="148"/>
      <c r="B34" s="152"/>
      <c r="C34" s="169"/>
      <c r="D34" s="189"/>
      <c r="E34" s="182"/>
      <c r="F34" s="192"/>
      <c r="G34" s="192"/>
      <c r="H34" s="196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</row>
    <row r="35" spans="1:47" outlineLevel="1">
      <c r="A35" s="148"/>
      <c r="B35" s="152"/>
      <c r="C35" s="169" t="s">
        <v>96</v>
      </c>
      <c r="D35" s="189"/>
      <c r="E35" s="182">
        <v>14.112</v>
      </c>
      <c r="F35" s="192"/>
      <c r="G35" s="154"/>
      <c r="H35" s="177">
        <v>0</v>
      </c>
      <c r="I35" s="195"/>
      <c r="J35" s="147"/>
      <c r="K35" s="147"/>
      <c r="L35" s="147"/>
      <c r="M35" s="147"/>
      <c r="N35" s="147"/>
      <c r="O35" s="147"/>
      <c r="P35" s="147"/>
      <c r="Q35" s="147"/>
      <c r="R35" s="147" t="s">
        <v>85</v>
      </c>
      <c r="S35" s="147">
        <v>0</v>
      </c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</row>
    <row r="36" spans="1:47" outlineLevel="1">
      <c r="A36" s="148"/>
      <c r="B36" s="152"/>
      <c r="C36" s="169" t="s">
        <v>97</v>
      </c>
      <c r="D36" s="189"/>
      <c r="E36" s="182">
        <v>22.806000000000001</v>
      </c>
      <c r="F36" s="192"/>
      <c r="G36" s="154"/>
      <c r="H36" s="177">
        <v>0</v>
      </c>
      <c r="I36" s="195"/>
      <c r="J36" s="147"/>
      <c r="K36" s="147"/>
      <c r="L36" s="147"/>
      <c r="M36" s="147"/>
      <c r="N36" s="147"/>
      <c r="O36" s="147"/>
      <c r="P36" s="147"/>
      <c r="Q36" s="147"/>
      <c r="R36" s="147" t="s">
        <v>85</v>
      </c>
      <c r="S36" s="147">
        <v>0</v>
      </c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</row>
    <row r="37" spans="1:47" outlineLevel="1">
      <c r="A37" s="148"/>
      <c r="B37" s="152"/>
      <c r="C37" s="169" t="s">
        <v>98</v>
      </c>
      <c r="D37" s="189"/>
      <c r="E37" s="182">
        <v>0.75600000000000001</v>
      </c>
      <c r="F37" s="192"/>
      <c r="G37" s="154"/>
      <c r="H37" s="177">
        <v>0</v>
      </c>
      <c r="I37" s="195"/>
      <c r="J37" s="147"/>
      <c r="K37" s="147"/>
      <c r="L37" s="147"/>
      <c r="M37" s="147"/>
      <c r="N37" s="147"/>
      <c r="O37" s="147"/>
      <c r="P37" s="147"/>
      <c r="Q37" s="147"/>
      <c r="R37" s="147" t="s">
        <v>85</v>
      </c>
      <c r="S37" s="147">
        <v>0</v>
      </c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</row>
    <row r="38" spans="1:47" outlineLevel="1">
      <c r="A38" s="148"/>
      <c r="B38" s="152"/>
      <c r="C38" s="169" t="s">
        <v>99</v>
      </c>
      <c r="D38" s="189"/>
      <c r="E38" s="182">
        <v>0.75600000000000001</v>
      </c>
      <c r="F38" s="192"/>
      <c r="G38" s="154"/>
      <c r="H38" s="177">
        <v>0</v>
      </c>
      <c r="I38" s="195"/>
      <c r="J38" s="147"/>
      <c r="K38" s="147"/>
      <c r="L38" s="147"/>
      <c r="M38" s="147"/>
      <c r="N38" s="147"/>
      <c r="O38" s="147"/>
      <c r="P38" s="147"/>
      <c r="Q38" s="147"/>
      <c r="R38" s="147" t="s">
        <v>85</v>
      </c>
      <c r="S38" s="147">
        <v>0</v>
      </c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</row>
    <row r="39" spans="1:47" outlineLevel="1">
      <c r="A39" s="148">
        <v>5</v>
      </c>
      <c r="B39" s="152" t="s">
        <v>102</v>
      </c>
      <c r="C39" s="168" t="s">
        <v>103</v>
      </c>
      <c r="D39" s="188" t="s">
        <v>82</v>
      </c>
      <c r="E39" s="201">
        <v>161.03</v>
      </c>
      <c r="F39" s="192"/>
      <c r="G39" s="154">
        <f>ROUND(E39*F39,2)</f>
        <v>0</v>
      </c>
      <c r="H39" s="177" t="s">
        <v>246</v>
      </c>
      <c r="I39" s="195"/>
      <c r="J39" s="147"/>
      <c r="K39" s="147"/>
      <c r="L39" s="147"/>
      <c r="M39" s="147"/>
      <c r="N39" s="147"/>
      <c r="O39" s="147"/>
      <c r="P39" s="147"/>
      <c r="Q39" s="147"/>
      <c r="R39" s="147" t="s">
        <v>83</v>
      </c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</row>
    <row r="40" spans="1:47" outlineLevel="1">
      <c r="A40" s="148"/>
      <c r="B40" s="152"/>
      <c r="C40" s="169" t="s">
        <v>104</v>
      </c>
      <c r="D40" s="189"/>
      <c r="E40" s="182">
        <v>55.91</v>
      </c>
      <c r="F40" s="192"/>
      <c r="G40" s="154"/>
      <c r="H40" s="177">
        <v>0</v>
      </c>
      <c r="I40" s="195"/>
      <c r="J40" s="147"/>
      <c r="K40" s="147"/>
      <c r="L40" s="147"/>
      <c r="M40" s="147"/>
      <c r="N40" s="147"/>
      <c r="O40" s="147"/>
      <c r="P40" s="147"/>
      <c r="Q40" s="147"/>
      <c r="R40" s="147" t="s">
        <v>85</v>
      </c>
      <c r="S40" s="147">
        <v>0</v>
      </c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</row>
    <row r="41" spans="1:47" outlineLevel="1">
      <c r="A41" s="148"/>
      <c r="B41" s="152"/>
      <c r="C41" s="200" t="s">
        <v>252</v>
      </c>
      <c r="D41" s="189"/>
      <c r="E41" s="199">
        <v>105.12</v>
      </c>
      <c r="F41" s="192"/>
      <c r="G41" s="154"/>
      <c r="H41" s="177">
        <v>0</v>
      </c>
      <c r="I41" s="195"/>
      <c r="J41" s="147"/>
      <c r="K41" s="147"/>
      <c r="L41" s="147"/>
      <c r="M41" s="147"/>
      <c r="N41" s="147"/>
      <c r="O41" s="147"/>
      <c r="P41" s="147"/>
      <c r="Q41" s="147"/>
      <c r="R41" s="147" t="s">
        <v>85</v>
      </c>
      <c r="S41" s="147">
        <v>0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</row>
    <row r="42" spans="1:47" outlineLevel="1">
      <c r="A42" s="148">
        <v>6</v>
      </c>
      <c r="B42" s="152" t="s">
        <v>105</v>
      </c>
      <c r="C42" s="168" t="s">
        <v>106</v>
      </c>
      <c r="D42" s="188" t="s">
        <v>82</v>
      </c>
      <c r="E42" s="154">
        <v>34.191200000000002</v>
      </c>
      <c r="F42" s="192"/>
      <c r="G42" s="154">
        <f>ROUND(E42*F42,2)</f>
        <v>0</v>
      </c>
      <c r="H42" s="177" t="s">
        <v>246</v>
      </c>
      <c r="I42" s="195"/>
      <c r="J42" s="147"/>
      <c r="K42" s="147"/>
      <c r="L42" s="147"/>
      <c r="M42" s="147"/>
      <c r="N42" s="147"/>
      <c r="O42" s="147"/>
      <c r="P42" s="147"/>
      <c r="Q42" s="147"/>
      <c r="R42" s="147" t="s">
        <v>83</v>
      </c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</row>
    <row r="43" spans="1:47" outlineLevel="1">
      <c r="A43" s="148"/>
      <c r="B43" s="152"/>
      <c r="C43" s="169" t="s">
        <v>107</v>
      </c>
      <c r="D43" s="189"/>
      <c r="E43" s="182">
        <v>11.234999999999999</v>
      </c>
      <c r="F43" s="192"/>
      <c r="G43" s="154"/>
      <c r="H43" s="177">
        <v>0</v>
      </c>
      <c r="I43" s="195"/>
      <c r="J43" s="147"/>
      <c r="K43" s="147"/>
      <c r="L43" s="147"/>
      <c r="M43" s="147"/>
      <c r="N43" s="147"/>
      <c r="O43" s="147"/>
      <c r="P43" s="147"/>
      <c r="Q43" s="147"/>
      <c r="R43" s="147" t="s">
        <v>85</v>
      </c>
      <c r="S43" s="147">
        <v>0</v>
      </c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</row>
    <row r="44" spans="1:47" outlineLevel="1">
      <c r="A44" s="148"/>
      <c r="B44" s="152"/>
      <c r="C44" s="169" t="s">
        <v>108</v>
      </c>
      <c r="D44" s="189"/>
      <c r="E44" s="182">
        <v>3.9302000000000001</v>
      </c>
      <c r="F44" s="192"/>
      <c r="G44" s="154"/>
      <c r="H44" s="177">
        <v>0</v>
      </c>
      <c r="I44" s="195"/>
      <c r="J44" s="147"/>
      <c r="K44" s="147"/>
      <c r="L44" s="147"/>
      <c r="M44" s="147"/>
      <c r="N44" s="147"/>
      <c r="O44" s="147"/>
      <c r="P44" s="147"/>
      <c r="Q44" s="147"/>
      <c r="R44" s="147" t="s">
        <v>85</v>
      </c>
      <c r="S44" s="147">
        <v>0</v>
      </c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</row>
    <row r="45" spans="1:47" outlineLevel="1">
      <c r="A45" s="148"/>
      <c r="B45" s="152"/>
      <c r="C45" s="169" t="s">
        <v>109</v>
      </c>
      <c r="D45" s="189"/>
      <c r="E45" s="182">
        <v>19.026</v>
      </c>
      <c r="F45" s="192"/>
      <c r="G45" s="154"/>
      <c r="H45" s="177">
        <v>0</v>
      </c>
      <c r="I45" s="195"/>
      <c r="J45" s="147"/>
      <c r="K45" s="147"/>
      <c r="L45" s="147"/>
      <c r="M45" s="147"/>
      <c r="N45" s="147"/>
      <c r="O45" s="147"/>
      <c r="P45" s="147"/>
      <c r="Q45" s="147"/>
      <c r="R45" s="147" t="s">
        <v>85</v>
      </c>
      <c r="S45" s="147">
        <v>0</v>
      </c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</row>
    <row r="46" spans="1:47" outlineLevel="1">
      <c r="A46" s="197" t="s">
        <v>248</v>
      </c>
      <c r="B46" s="152" t="s">
        <v>249</v>
      </c>
      <c r="C46" s="168" t="s">
        <v>250</v>
      </c>
      <c r="D46" s="188" t="s">
        <v>82</v>
      </c>
      <c r="E46" s="201">
        <v>1369.97</v>
      </c>
      <c r="F46" s="192"/>
      <c r="G46" s="192">
        <f>ROUND(E46*F46,2)</f>
        <v>0</v>
      </c>
      <c r="H46" s="196" t="s">
        <v>246</v>
      </c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</row>
    <row r="47" spans="1:47" outlineLevel="1">
      <c r="A47" s="148"/>
      <c r="B47" s="152"/>
      <c r="C47" s="200" t="s">
        <v>253</v>
      </c>
      <c r="D47" s="189"/>
      <c r="E47" s="199">
        <v>1369.97</v>
      </c>
      <c r="F47" s="192"/>
      <c r="G47" s="192"/>
      <c r="H47" s="196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</row>
    <row r="48" spans="1:47" outlineLevel="1">
      <c r="A48" s="148">
        <v>7</v>
      </c>
      <c r="B48" s="152" t="s">
        <v>110</v>
      </c>
      <c r="C48" s="168" t="s">
        <v>111</v>
      </c>
      <c r="D48" s="188" t="s">
        <v>82</v>
      </c>
      <c r="E48" s="201">
        <v>1369.97</v>
      </c>
      <c r="F48" s="192"/>
      <c r="G48" s="154">
        <f>ROUND(E48*F48,2)</f>
        <v>0</v>
      </c>
      <c r="H48" s="177" t="s">
        <v>246</v>
      </c>
      <c r="I48" s="195"/>
      <c r="J48" s="147"/>
      <c r="K48" s="147"/>
      <c r="L48" s="147"/>
      <c r="M48" s="147"/>
      <c r="N48" s="147"/>
      <c r="O48" s="147"/>
      <c r="P48" s="147"/>
      <c r="Q48" s="147"/>
      <c r="R48" s="147" t="s">
        <v>83</v>
      </c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</row>
    <row r="49" spans="1:47" outlineLevel="1">
      <c r="A49" s="148"/>
      <c r="B49" s="152"/>
      <c r="C49" s="169" t="s">
        <v>112</v>
      </c>
      <c r="D49" s="189"/>
      <c r="E49" s="182">
        <v>34.191200000000002</v>
      </c>
      <c r="F49" s="192"/>
      <c r="G49" s="154"/>
      <c r="H49" s="177">
        <v>0</v>
      </c>
      <c r="I49" s="195"/>
      <c r="J49" s="147"/>
      <c r="K49" s="147"/>
      <c r="L49" s="147"/>
      <c r="M49" s="147"/>
      <c r="N49" s="147"/>
      <c r="O49" s="147"/>
      <c r="P49" s="147"/>
      <c r="Q49" s="147"/>
      <c r="R49" s="147" t="s">
        <v>85</v>
      </c>
      <c r="S49" s="147">
        <v>0</v>
      </c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</row>
    <row r="50" spans="1:47" outlineLevel="1">
      <c r="A50" s="148"/>
      <c r="B50" s="152"/>
      <c r="C50" s="200" t="s">
        <v>254</v>
      </c>
      <c r="D50" s="189"/>
      <c r="E50" s="199">
        <v>1335.78</v>
      </c>
      <c r="F50" s="192"/>
      <c r="G50" s="154"/>
      <c r="H50" s="177">
        <v>0</v>
      </c>
      <c r="I50" s="195"/>
      <c r="J50" s="147"/>
      <c r="K50" s="147"/>
      <c r="L50" s="147"/>
      <c r="M50" s="147"/>
      <c r="N50" s="147"/>
      <c r="O50" s="147"/>
      <c r="P50" s="147"/>
      <c r="Q50" s="147"/>
      <c r="R50" s="147" t="s">
        <v>85</v>
      </c>
      <c r="S50" s="147">
        <v>0</v>
      </c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</row>
    <row r="51" spans="1:47" outlineLevel="1">
      <c r="A51" s="148">
        <v>8</v>
      </c>
      <c r="B51" s="152" t="s">
        <v>113</v>
      </c>
      <c r="C51" s="168" t="s">
        <v>114</v>
      </c>
      <c r="D51" s="188" t="s">
        <v>82</v>
      </c>
      <c r="E51" s="201">
        <v>1404.16</v>
      </c>
      <c r="F51" s="192"/>
      <c r="G51" s="154">
        <f>ROUND(E51*F51,2)</f>
        <v>0</v>
      </c>
      <c r="H51" s="177" t="s">
        <v>246</v>
      </c>
      <c r="I51" s="195"/>
      <c r="J51" s="147"/>
      <c r="K51" s="147"/>
      <c r="L51" s="147"/>
      <c r="M51" s="147"/>
      <c r="N51" s="147"/>
      <c r="O51" s="147"/>
      <c r="P51" s="147"/>
      <c r="Q51" s="147"/>
      <c r="R51" s="147" t="s">
        <v>83</v>
      </c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</row>
    <row r="52" spans="1:47" outlineLevel="1">
      <c r="A52" s="148"/>
      <c r="B52" s="152"/>
      <c r="C52" s="200" t="s">
        <v>253</v>
      </c>
      <c r="D52" s="189"/>
      <c r="E52" s="199">
        <v>1369.97</v>
      </c>
      <c r="F52" s="192"/>
      <c r="G52" s="154"/>
      <c r="H52" s="177">
        <v>0</v>
      </c>
      <c r="I52" s="195"/>
      <c r="J52" s="147"/>
      <c r="K52" s="147"/>
      <c r="L52" s="147"/>
      <c r="M52" s="147"/>
      <c r="N52" s="147"/>
      <c r="O52" s="147"/>
      <c r="P52" s="147"/>
      <c r="Q52" s="147"/>
      <c r="R52" s="147" t="s">
        <v>85</v>
      </c>
      <c r="S52" s="147">
        <v>0</v>
      </c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</row>
    <row r="53" spans="1:47" outlineLevel="1">
      <c r="A53" s="148"/>
      <c r="B53" s="152"/>
      <c r="C53" s="169" t="s">
        <v>112</v>
      </c>
      <c r="D53" s="189"/>
      <c r="E53" s="182">
        <v>34.191200000000002</v>
      </c>
      <c r="F53" s="192"/>
      <c r="G53" s="154"/>
      <c r="H53" s="177">
        <v>0</v>
      </c>
      <c r="I53" s="195"/>
      <c r="J53" s="147"/>
      <c r="K53" s="147"/>
      <c r="L53" s="147"/>
      <c r="M53" s="147"/>
      <c r="N53" s="147"/>
      <c r="O53" s="147"/>
      <c r="P53" s="147"/>
      <c r="Q53" s="147"/>
      <c r="R53" s="147" t="s">
        <v>85</v>
      </c>
      <c r="S53" s="147">
        <v>0</v>
      </c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</row>
    <row r="54" spans="1:47" outlineLevel="1">
      <c r="A54" s="148">
        <v>9</v>
      </c>
      <c r="B54" s="152" t="s">
        <v>115</v>
      </c>
      <c r="C54" s="168" t="s">
        <v>116</v>
      </c>
      <c r="D54" s="188" t="s">
        <v>82</v>
      </c>
      <c r="E54" s="201">
        <v>1335.78</v>
      </c>
      <c r="F54" s="192"/>
      <c r="G54" s="154">
        <f>ROUND(E54*F54,2)</f>
        <v>0</v>
      </c>
      <c r="H54" s="177" t="s">
        <v>246</v>
      </c>
      <c r="I54" s="195"/>
      <c r="J54" s="147"/>
      <c r="K54" s="147"/>
      <c r="L54" s="147"/>
      <c r="M54" s="147"/>
      <c r="N54" s="147"/>
      <c r="O54" s="147"/>
      <c r="P54" s="147"/>
      <c r="Q54" s="147"/>
      <c r="R54" s="147" t="s">
        <v>83</v>
      </c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</row>
    <row r="55" spans="1:47" outlineLevel="1">
      <c r="A55" s="148"/>
      <c r="B55" s="152"/>
      <c r="C55" s="200" t="s">
        <v>254</v>
      </c>
      <c r="D55" s="189"/>
      <c r="E55" s="199">
        <v>1335.78</v>
      </c>
      <c r="F55" s="192"/>
      <c r="G55" s="154"/>
      <c r="H55" s="177">
        <v>0</v>
      </c>
      <c r="I55" s="195"/>
      <c r="J55" s="147"/>
      <c r="K55" s="147"/>
      <c r="L55" s="147"/>
      <c r="M55" s="147"/>
      <c r="N55" s="147"/>
      <c r="O55" s="147"/>
      <c r="P55" s="147"/>
      <c r="Q55" s="147"/>
      <c r="R55" s="147" t="s">
        <v>85</v>
      </c>
      <c r="S55" s="147">
        <v>0</v>
      </c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</row>
    <row r="56" spans="1:47" outlineLevel="1">
      <c r="A56" s="148">
        <v>10</v>
      </c>
      <c r="B56" s="152" t="s">
        <v>117</v>
      </c>
      <c r="C56" s="168" t="s">
        <v>118</v>
      </c>
      <c r="D56" s="188" t="s">
        <v>82</v>
      </c>
      <c r="E56" s="201">
        <v>13357.788</v>
      </c>
      <c r="F56" s="192"/>
      <c r="G56" s="154">
        <f>ROUND(E56*F56,2)</f>
        <v>0</v>
      </c>
      <c r="H56" s="177" t="s">
        <v>246</v>
      </c>
      <c r="I56" s="195"/>
      <c r="J56" s="147"/>
      <c r="K56" s="147"/>
      <c r="L56" s="147"/>
      <c r="M56" s="147"/>
      <c r="N56" s="147"/>
      <c r="O56" s="147"/>
      <c r="P56" s="147"/>
      <c r="Q56" s="147"/>
      <c r="R56" s="147" t="s">
        <v>83</v>
      </c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</row>
    <row r="57" spans="1:47" outlineLevel="1">
      <c r="A57" s="148"/>
      <c r="B57" s="152"/>
      <c r="C57" s="200" t="s">
        <v>255</v>
      </c>
      <c r="D57" s="294"/>
      <c r="E57" s="199">
        <v>13357.788</v>
      </c>
      <c r="F57" s="192"/>
      <c r="G57" s="154"/>
      <c r="H57" s="177">
        <v>0</v>
      </c>
      <c r="I57" s="195"/>
      <c r="J57" s="147"/>
      <c r="K57" s="147"/>
      <c r="L57" s="147"/>
      <c r="M57" s="147"/>
      <c r="N57" s="147"/>
      <c r="O57" s="147"/>
      <c r="P57" s="147"/>
      <c r="Q57" s="147"/>
      <c r="R57" s="147" t="s">
        <v>85</v>
      </c>
      <c r="S57" s="147">
        <v>0</v>
      </c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</row>
    <row r="58" spans="1:47" outlineLevel="1">
      <c r="A58" s="148">
        <v>11</v>
      </c>
      <c r="B58" s="152" t="s">
        <v>119</v>
      </c>
      <c r="C58" s="168" t="s">
        <v>120</v>
      </c>
      <c r="D58" s="188" t="s">
        <v>82</v>
      </c>
      <c r="E58" s="201">
        <v>1335.78</v>
      </c>
      <c r="F58" s="192"/>
      <c r="G58" s="154">
        <f>ROUND(E58*F58,2)</f>
        <v>0</v>
      </c>
      <c r="H58" s="177" t="s">
        <v>246</v>
      </c>
      <c r="I58" s="195"/>
      <c r="J58" s="147"/>
      <c r="K58" s="147"/>
      <c r="L58" s="147"/>
      <c r="M58" s="147"/>
      <c r="N58" s="147"/>
      <c r="O58" s="147"/>
      <c r="P58" s="147"/>
      <c r="Q58" s="147"/>
      <c r="R58" s="147" t="s">
        <v>83</v>
      </c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</row>
    <row r="59" spans="1:47" outlineLevel="1">
      <c r="A59" s="148"/>
      <c r="B59" s="152"/>
      <c r="C59" s="200" t="s">
        <v>254</v>
      </c>
      <c r="D59" s="189"/>
      <c r="E59" s="199">
        <v>1335.78</v>
      </c>
      <c r="F59" s="192"/>
      <c r="G59" s="154"/>
      <c r="H59" s="177">
        <v>0</v>
      </c>
      <c r="I59" s="195"/>
      <c r="J59" s="147"/>
      <c r="K59" s="147"/>
      <c r="L59" s="147"/>
      <c r="M59" s="147"/>
      <c r="N59" s="147"/>
      <c r="O59" s="147"/>
      <c r="P59" s="147"/>
      <c r="Q59" s="147"/>
      <c r="R59" s="147" t="s">
        <v>85</v>
      </c>
      <c r="S59" s="147">
        <v>0</v>
      </c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</row>
    <row r="60" spans="1:47" outlineLevel="1">
      <c r="A60" s="148">
        <v>12</v>
      </c>
      <c r="B60" s="152" t="s">
        <v>121</v>
      </c>
      <c r="C60" s="168" t="s">
        <v>122</v>
      </c>
      <c r="D60" s="188" t="s">
        <v>123</v>
      </c>
      <c r="E60" s="154">
        <v>5912.9</v>
      </c>
      <c r="F60" s="192"/>
      <c r="G60" s="154">
        <f>ROUND(E60*F60,2)</f>
        <v>0</v>
      </c>
      <c r="H60" s="177" t="s">
        <v>246</v>
      </c>
      <c r="I60" s="195"/>
      <c r="J60" s="147"/>
      <c r="K60" s="147"/>
      <c r="L60" s="147"/>
      <c r="M60" s="147"/>
      <c r="N60" s="147"/>
      <c r="O60" s="147"/>
      <c r="P60" s="147"/>
      <c r="Q60" s="147"/>
      <c r="R60" s="147" t="s">
        <v>83</v>
      </c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</row>
    <row r="61" spans="1:47" outlineLevel="1">
      <c r="A61" s="148"/>
      <c r="B61" s="152"/>
      <c r="C61" s="169" t="s">
        <v>124</v>
      </c>
      <c r="D61" s="189"/>
      <c r="E61" s="182"/>
      <c r="F61" s="192"/>
      <c r="G61" s="154"/>
      <c r="H61" s="177">
        <v>0</v>
      </c>
      <c r="I61" s="195"/>
      <c r="J61" s="147"/>
      <c r="K61" s="147"/>
      <c r="L61" s="147"/>
      <c r="M61" s="147"/>
      <c r="N61" s="147"/>
      <c r="O61" s="147"/>
      <c r="P61" s="147"/>
      <c r="Q61" s="147"/>
      <c r="R61" s="147" t="s">
        <v>85</v>
      </c>
      <c r="S61" s="147">
        <v>0</v>
      </c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</row>
    <row r="62" spans="1:47" outlineLevel="1">
      <c r="A62" s="148"/>
      <c r="B62" s="152"/>
      <c r="C62" s="169" t="s">
        <v>125</v>
      </c>
      <c r="D62" s="189"/>
      <c r="E62" s="182"/>
      <c r="F62" s="192"/>
      <c r="G62" s="154"/>
      <c r="H62" s="177">
        <v>0</v>
      </c>
      <c r="I62" s="195"/>
      <c r="J62" s="147"/>
      <c r="K62" s="147"/>
      <c r="L62" s="147"/>
      <c r="M62" s="147"/>
      <c r="N62" s="147"/>
      <c r="O62" s="147"/>
      <c r="P62" s="147"/>
      <c r="Q62" s="147"/>
      <c r="R62" s="147" t="s">
        <v>85</v>
      </c>
      <c r="S62" s="147">
        <v>0</v>
      </c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</row>
    <row r="63" spans="1:47" outlineLevel="1">
      <c r="A63" s="148"/>
      <c r="B63" s="152"/>
      <c r="C63" s="169" t="s">
        <v>126</v>
      </c>
      <c r="D63" s="189"/>
      <c r="E63" s="182">
        <v>2665.2</v>
      </c>
      <c r="F63" s="192"/>
      <c r="G63" s="154"/>
      <c r="H63" s="177">
        <v>0</v>
      </c>
      <c r="I63" s="195"/>
      <c r="J63" s="147"/>
      <c r="K63" s="147"/>
      <c r="L63" s="147"/>
      <c r="M63" s="147"/>
      <c r="N63" s="147"/>
      <c r="O63" s="147"/>
      <c r="P63" s="147"/>
      <c r="Q63" s="147"/>
      <c r="R63" s="147" t="s">
        <v>85</v>
      </c>
      <c r="S63" s="147">
        <v>0</v>
      </c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</row>
    <row r="64" spans="1:47" outlineLevel="1">
      <c r="A64" s="148"/>
      <c r="B64" s="152"/>
      <c r="C64" s="169" t="s">
        <v>127</v>
      </c>
      <c r="D64" s="189"/>
      <c r="E64" s="182">
        <v>24</v>
      </c>
      <c r="F64" s="192"/>
      <c r="G64" s="154"/>
      <c r="H64" s="177">
        <v>0</v>
      </c>
      <c r="I64" s="195"/>
      <c r="J64" s="147"/>
      <c r="K64" s="147"/>
      <c r="L64" s="147"/>
      <c r="M64" s="147"/>
      <c r="N64" s="147"/>
      <c r="O64" s="147"/>
      <c r="P64" s="147"/>
      <c r="Q64" s="147"/>
      <c r="R64" s="147" t="s">
        <v>85</v>
      </c>
      <c r="S64" s="147">
        <v>0</v>
      </c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</row>
    <row r="65" spans="1:47" outlineLevel="1">
      <c r="A65" s="148"/>
      <c r="B65" s="152"/>
      <c r="C65" s="292" t="s">
        <v>266</v>
      </c>
      <c r="D65" s="291"/>
      <c r="E65" s="293">
        <v>542</v>
      </c>
      <c r="F65" s="192"/>
      <c r="G65" s="154"/>
      <c r="H65" s="177">
        <v>0</v>
      </c>
      <c r="I65" s="195"/>
      <c r="J65" s="147"/>
      <c r="K65" s="147"/>
      <c r="L65" s="147"/>
      <c r="M65" s="147"/>
      <c r="N65" s="147"/>
      <c r="O65" s="147"/>
      <c r="P65" s="147"/>
      <c r="Q65" s="147"/>
      <c r="R65" s="147" t="s">
        <v>85</v>
      </c>
      <c r="S65" s="147">
        <v>0</v>
      </c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</row>
    <row r="66" spans="1:47" outlineLevel="1">
      <c r="A66" s="148"/>
      <c r="B66" s="152"/>
      <c r="C66" s="292" t="s">
        <v>263</v>
      </c>
      <c r="D66" s="291"/>
      <c r="E66" s="293">
        <v>2681.7</v>
      </c>
      <c r="F66" s="192"/>
      <c r="G66" s="192"/>
      <c r="H66" s="196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</row>
    <row r="67" spans="1:47" outlineLevel="1">
      <c r="A67" s="148"/>
      <c r="B67" s="152"/>
      <c r="C67" s="169"/>
      <c r="D67" s="189"/>
      <c r="E67" s="182"/>
      <c r="F67" s="192"/>
      <c r="G67" s="192"/>
      <c r="H67" s="196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</row>
    <row r="68" spans="1:47" ht="22.5" outlineLevel="1">
      <c r="A68" s="148">
        <v>13</v>
      </c>
      <c r="B68" s="152" t="s">
        <v>128</v>
      </c>
      <c r="C68" s="168" t="s">
        <v>129</v>
      </c>
      <c r="D68" s="188" t="s">
        <v>82</v>
      </c>
      <c r="E68" s="154">
        <v>3.053192000000001</v>
      </c>
      <c r="F68" s="192"/>
      <c r="G68" s="154">
        <f>ROUND(E68*F68,2)</f>
        <v>0</v>
      </c>
      <c r="H68" s="177" t="s">
        <v>246</v>
      </c>
      <c r="I68" s="195"/>
      <c r="J68" s="147"/>
      <c r="K68" s="147"/>
      <c r="L68" s="147"/>
      <c r="M68" s="147"/>
      <c r="N68" s="147"/>
      <c r="O68" s="147"/>
      <c r="P68" s="147"/>
      <c r="Q68" s="147"/>
      <c r="R68" s="147" t="s">
        <v>83</v>
      </c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</row>
    <row r="69" spans="1:47" outlineLevel="1">
      <c r="A69" s="148"/>
      <c r="B69" s="152"/>
      <c r="C69" s="169" t="s">
        <v>130</v>
      </c>
      <c r="D69" s="189"/>
      <c r="E69" s="182">
        <v>2.2740320000000001</v>
      </c>
      <c r="F69" s="192"/>
      <c r="G69" s="154"/>
      <c r="H69" s="177">
        <v>0</v>
      </c>
      <c r="I69" s="195"/>
      <c r="J69" s="147"/>
      <c r="K69" s="147"/>
      <c r="L69" s="147"/>
      <c r="M69" s="147"/>
      <c r="N69" s="147"/>
      <c r="O69" s="147"/>
      <c r="P69" s="147"/>
      <c r="Q69" s="147"/>
      <c r="R69" s="147" t="s">
        <v>85</v>
      </c>
      <c r="S69" s="147">
        <v>0</v>
      </c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</row>
    <row r="70" spans="1:47" outlineLevel="1">
      <c r="A70" s="148"/>
      <c r="B70" s="152"/>
      <c r="C70" s="169" t="s">
        <v>131</v>
      </c>
      <c r="D70" s="189"/>
      <c r="E70" s="182">
        <v>0.77915999999999996</v>
      </c>
      <c r="F70" s="192"/>
      <c r="G70" s="154"/>
      <c r="H70" s="177">
        <v>0</v>
      </c>
      <c r="I70" s="195"/>
      <c r="J70" s="147"/>
      <c r="K70" s="147"/>
      <c r="L70" s="147"/>
      <c r="M70" s="147"/>
      <c r="N70" s="147"/>
      <c r="O70" s="147"/>
      <c r="P70" s="147"/>
      <c r="Q70" s="147"/>
      <c r="R70" s="147" t="s">
        <v>85</v>
      </c>
      <c r="S70" s="147">
        <v>0</v>
      </c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</row>
    <row r="71" spans="1:47">
      <c r="A71" s="149" t="s">
        <v>78</v>
      </c>
      <c r="B71" s="153" t="s">
        <v>48</v>
      </c>
      <c r="C71" s="170" t="s">
        <v>49</v>
      </c>
      <c r="D71" s="190"/>
      <c r="E71" s="155"/>
      <c r="F71" s="193"/>
      <c r="G71" s="155">
        <f>SUMIF(R72:R76,"&lt;&gt;NOR",G72:G76)</f>
        <v>0</v>
      </c>
      <c r="H71" s="178"/>
      <c r="I71" s="195"/>
      <c r="R71" t="s">
        <v>79</v>
      </c>
    </row>
    <row r="72" spans="1:47" outlineLevel="1">
      <c r="A72" s="148">
        <v>14</v>
      </c>
      <c r="B72" s="152" t="s">
        <v>132</v>
      </c>
      <c r="C72" s="168" t="s">
        <v>133</v>
      </c>
      <c r="D72" s="188" t="s">
        <v>82</v>
      </c>
      <c r="E72" s="154">
        <v>38.43</v>
      </c>
      <c r="F72" s="192"/>
      <c r="G72" s="154">
        <f>ROUND(E72*F72,2)</f>
        <v>0</v>
      </c>
      <c r="H72" s="177" t="s">
        <v>246</v>
      </c>
      <c r="I72" s="195"/>
      <c r="J72" s="147"/>
      <c r="K72" s="147"/>
      <c r="L72" s="147"/>
      <c r="M72" s="147"/>
      <c r="N72" s="147"/>
      <c r="O72" s="147"/>
      <c r="P72" s="147"/>
      <c r="Q72" s="147"/>
      <c r="R72" s="147" t="s">
        <v>83</v>
      </c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</row>
    <row r="73" spans="1:47" outlineLevel="1">
      <c r="A73" s="148"/>
      <c r="B73" s="152"/>
      <c r="C73" s="169" t="s">
        <v>96</v>
      </c>
      <c r="D73" s="189"/>
      <c r="E73" s="182">
        <v>14.112</v>
      </c>
      <c r="F73" s="192"/>
      <c r="G73" s="154"/>
      <c r="H73" s="177">
        <v>0</v>
      </c>
      <c r="I73" s="195"/>
      <c r="J73" s="147"/>
      <c r="K73" s="147"/>
      <c r="L73" s="147"/>
      <c r="M73" s="147"/>
      <c r="N73" s="147"/>
      <c r="O73" s="147"/>
      <c r="P73" s="147"/>
      <c r="Q73" s="147"/>
      <c r="R73" s="147" t="s">
        <v>85</v>
      </c>
      <c r="S73" s="147">
        <v>0</v>
      </c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</row>
    <row r="74" spans="1:47" outlineLevel="1">
      <c r="A74" s="148"/>
      <c r="B74" s="152"/>
      <c r="C74" s="169" t="s">
        <v>97</v>
      </c>
      <c r="D74" s="189"/>
      <c r="E74" s="182">
        <v>22.806000000000001</v>
      </c>
      <c r="F74" s="192"/>
      <c r="G74" s="154"/>
      <c r="H74" s="177">
        <v>0</v>
      </c>
      <c r="I74" s="195"/>
      <c r="J74" s="147"/>
      <c r="K74" s="147"/>
      <c r="L74" s="147"/>
      <c r="M74" s="147"/>
      <c r="N74" s="147"/>
      <c r="O74" s="147"/>
      <c r="P74" s="147"/>
      <c r="Q74" s="147"/>
      <c r="R74" s="147" t="s">
        <v>85</v>
      </c>
      <c r="S74" s="147">
        <v>0</v>
      </c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</row>
    <row r="75" spans="1:47" outlineLevel="1">
      <c r="A75" s="148"/>
      <c r="B75" s="152"/>
      <c r="C75" s="169" t="s">
        <v>98</v>
      </c>
      <c r="D75" s="189"/>
      <c r="E75" s="182">
        <v>0.75600000000000001</v>
      </c>
      <c r="F75" s="192"/>
      <c r="G75" s="154"/>
      <c r="H75" s="177">
        <v>0</v>
      </c>
      <c r="I75" s="195"/>
      <c r="J75" s="147"/>
      <c r="K75" s="147"/>
      <c r="L75" s="147"/>
      <c r="M75" s="147"/>
      <c r="N75" s="147"/>
      <c r="O75" s="147"/>
      <c r="P75" s="147"/>
      <c r="Q75" s="147"/>
      <c r="R75" s="147" t="s">
        <v>85</v>
      </c>
      <c r="S75" s="147">
        <v>0</v>
      </c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</row>
    <row r="76" spans="1:47" outlineLevel="1">
      <c r="A76" s="148"/>
      <c r="B76" s="152"/>
      <c r="C76" s="169" t="s">
        <v>99</v>
      </c>
      <c r="D76" s="189"/>
      <c r="E76" s="182">
        <v>0.75600000000000001</v>
      </c>
      <c r="F76" s="192"/>
      <c r="G76" s="154"/>
      <c r="H76" s="177">
        <v>0</v>
      </c>
      <c r="I76" s="195"/>
      <c r="J76" s="147"/>
      <c r="K76" s="147"/>
      <c r="L76" s="147"/>
      <c r="M76" s="147"/>
      <c r="N76" s="147"/>
      <c r="O76" s="147"/>
      <c r="P76" s="147"/>
      <c r="Q76" s="147"/>
      <c r="R76" s="147" t="s">
        <v>85</v>
      </c>
      <c r="S76" s="147">
        <v>0</v>
      </c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</row>
    <row r="77" spans="1:47">
      <c r="A77" s="149" t="s">
        <v>78</v>
      </c>
      <c r="B77" s="153" t="s">
        <v>50</v>
      </c>
      <c r="C77" s="170" t="s">
        <v>51</v>
      </c>
      <c r="D77" s="190"/>
      <c r="E77" s="155"/>
      <c r="F77" s="193"/>
      <c r="G77" s="155">
        <f>SUMIF(R78:R81,"&lt;&gt;NOR",G78:G81)</f>
        <v>0</v>
      </c>
      <c r="H77" s="178"/>
      <c r="I77" s="195"/>
      <c r="R77" t="s">
        <v>79</v>
      </c>
    </row>
    <row r="78" spans="1:47" outlineLevel="1">
      <c r="A78" s="148">
        <v>15</v>
      </c>
      <c r="B78" s="152" t="s">
        <v>134</v>
      </c>
      <c r="C78" s="168" t="s">
        <v>135</v>
      </c>
      <c r="D78" s="188" t="s">
        <v>123</v>
      </c>
      <c r="E78" s="154">
        <v>6.79</v>
      </c>
      <c r="F78" s="192"/>
      <c r="G78" s="154">
        <f>ROUND(E78*F78,2)</f>
        <v>0</v>
      </c>
      <c r="H78" s="177" t="s">
        <v>246</v>
      </c>
      <c r="I78" s="195"/>
      <c r="J78" s="147"/>
      <c r="K78" s="147"/>
      <c r="L78" s="147"/>
      <c r="M78" s="147"/>
      <c r="N78" s="147"/>
      <c r="O78" s="147"/>
      <c r="P78" s="147"/>
      <c r="Q78" s="147"/>
      <c r="R78" s="147" t="s">
        <v>83</v>
      </c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</row>
    <row r="79" spans="1:47" outlineLevel="1">
      <c r="A79" s="148"/>
      <c r="B79" s="152"/>
      <c r="C79" s="169" t="s">
        <v>136</v>
      </c>
      <c r="D79" s="189"/>
      <c r="E79" s="182"/>
      <c r="F79" s="192"/>
      <c r="G79" s="154"/>
      <c r="H79" s="177">
        <v>0</v>
      </c>
      <c r="I79" s="195"/>
      <c r="J79" s="147"/>
      <c r="K79" s="147"/>
      <c r="L79" s="147"/>
      <c r="M79" s="147"/>
      <c r="N79" s="147"/>
      <c r="O79" s="147"/>
      <c r="P79" s="147"/>
      <c r="Q79" s="147"/>
      <c r="R79" s="147" t="s">
        <v>85</v>
      </c>
      <c r="S79" s="147">
        <v>0</v>
      </c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</row>
    <row r="80" spans="1:47" outlineLevel="1">
      <c r="A80" s="148"/>
      <c r="B80" s="152"/>
      <c r="C80" s="169" t="s">
        <v>137</v>
      </c>
      <c r="D80" s="189"/>
      <c r="E80" s="182">
        <v>4.29</v>
      </c>
      <c r="F80" s="192"/>
      <c r="G80" s="154"/>
      <c r="H80" s="177">
        <v>0</v>
      </c>
      <c r="I80" s="195"/>
      <c r="J80" s="147"/>
      <c r="K80" s="147"/>
      <c r="L80" s="147"/>
      <c r="M80" s="147"/>
      <c r="N80" s="147"/>
      <c r="O80" s="147"/>
      <c r="P80" s="147"/>
      <c r="Q80" s="147"/>
      <c r="R80" s="147" t="s">
        <v>85</v>
      </c>
      <c r="S80" s="147">
        <v>0</v>
      </c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</row>
    <row r="81" spans="1:47" outlineLevel="1">
      <c r="A81" s="148"/>
      <c r="B81" s="152"/>
      <c r="C81" s="169" t="s">
        <v>138</v>
      </c>
      <c r="D81" s="189"/>
      <c r="E81" s="182">
        <v>2.5</v>
      </c>
      <c r="F81" s="192"/>
      <c r="G81" s="154"/>
      <c r="H81" s="177">
        <v>0</v>
      </c>
      <c r="I81" s="195"/>
      <c r="J81" s="147"/>
      <c r="K81" s="147"/>
      <c r="L81" s="147"/>
      <c r="M81" s="147"/>
      <c r="N81" s="147"/>
      <c r="O81" s="147"/>
      <c r="P81" s="147"/>
      <c r="Q81" s="147"/>
      <c r="R81" s="147" t="s">
        <v>85</v>
      </c>
      <c r="S81" s="147">
        <v>0</v>
      </c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</row>
    <row r="82" spans="1:47">
      <c r="A82" s="149" t="s">
        <v>78</v>
      </c>
      <c r="B82" s="153" t="s">
        <v>52</v>
      </c>
      <c r="C82" s="170" t="s">
        <v>53</v>
      </c>
      <c r="D82" s="190"/>
      <c r="E82" s="155"/>
      <c r="F82" s="193"/>
      <c r="G82" s="155">
        <f>SUMIF(R83:R158,"&lt;&gt;NOR",G83:G158)</f>
        <v>0</v>
      </c>
      <c r="H82" s="178"/>
      <c r="I82" s="195"/>
      <c r="R82" t="s">
        <v>79</v>
      </c>
    </row>
    <row r="83" spans="1:47" ht="22.5" outlineLevel="1">
      <c r="A83" s="148">
        <v>16</v>
      </c>
      <c r="B83" s="152" t="s">
        <v>139</v>
      </c>
      <c r="C83" s="168" t="s">
        <v>140</v>
      </c>
      <c r="D83" s="188" t="s">
        <v>123</v>
      </c>
      <c r="E83" s="154">
        <v>22.3</v>
      </c>
      <c r="F83" s="192"/>
      <c r="G83" s="154">
        <f>ROUND(E83*F83,2)</f>
        <v>0</v>
      </c>
      <c r="H83" s="177" t="s">
        <v>246</v>
      </c>
      <c r="I83" s="195"/>
      <c r="J83" s="147"/>
      <c r="K83" s="147"/>
      <c r="L83" s="147"/>
      <c r="M83" s="147"/>
      <c r="N83" s="147"/>
      <c r="O83" s="147"/>
      <c r="P83" s="147"/>
      <c r="Q83" s="147"/>
      <c r="R83" s="147" t="s">
        <v>83</v>
      </c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</row>
    <row r="84" spans="1:47" outlineLevel="1">
      <c r="A84" s="148"/>
      <c r="B84" s="152"/>
      <c r="C84" s="169" t="s">
        <v>124</v>
      </c>
      <c r="D84" s="189"/>
      <c r="E84" s="182"/>
      <c r="F84" s="192"/>
      <c r="G84" s="154"/>
      <c r="H84" s="177">
        <v>0</v>
      </c>
      <c r="I84" s="195"/>
      <c r="J84" s="147"/>
      <c r="K84" s="147"/>
      <c r="L84" s="147"/>
      <c r="M84" s="147"/>
      <c r="N84" s="147"/>
      <c r="O84" s="147"/>
      <c r="P84" s="147"/>
      <c r="Q84" s="147"/>
      <c r="R84" s="147" t="s">
        <v>85</v>
      </c>
      <c r="S84" s="147">
        <v>0</v>
      </c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</row>
    <row r="85" spans="1:47" outlineLevel="1">
      <c r="A85" s="148"/>
      <c r="B85" s="152"/>
      <c r="C85" s="169" t="s">
        <v>125</v>
      </c>
      <c r="D85" s="189"/>
      <c r="E85" s="182"/>
      <c r="F85" s="192"/>
      <c r="G85" s="154"/>
      <c r="H85" s="177">
        <v>0</v>
      </c>
      <c r="I85" s="195"/>
      <c r="J85" s="147"/>
      <c r="K85" s="147"/>
      <c r="L85" s="147"/>
      <c r="M85" s="147"/>
      <c r="N85" s="147"/>
      <c r="O85" s="147"/>
      <c r="P85" s="147"/>
      <c r="Q85" s="147"/>
      <c r="R85" s="147" t="s">
        <v>85</v>
      </c>
      <c r="S85" s="147">
        <v>0</v>
      </c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</row>
    <row r="86" spans="1:47" outlineLevel="1">
      <c r="A86" s="148"/>
      <c r="B86" s="152"/>
      <c r="C86" s="169" t="s">
        <v>141</v>
      </c>
      <c r="D86" s="189"/>
      <c r="E86" s="182">
        <v>22.3</v>
      </c>
      <c r="F86" s="192"/>
      <c r="G86" s="154"/>
      <c r="H86" s="177">
        <v>0</v>
      </c>
      <c r="I86" s="195"/>
      <c r="J86" s="147"/>
      <c r="K86" s="147"/>
      <c r="L86" s="147"/>
      <c r="M86" s="147"/>
      <c r="N86" s="147"/>
      <c r="O86" s="147"/>
      <c r="P86" s="147"/>
      <c r="Q86" s="147"/>
      <c r="R86" s="147" t="s">
        <v>85</v>
      </c>
      <c r="S86" s="147">
        <v>0</v>
      </c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</row>
    <row r="87" spans="1:47" ht="22.5" outlineLevel="1">
      <c r="A87" s="148">
        <v>17</v>
      </c>
      <c r="B87" s="152" t="s">
        <v>142</v>
      </c>
      <c r="C87" s="168" t="s">
        <v>143</v>
      </c>
      <c r="D87" s="188" t="s">
        <v>123</v>
      </c>
      <c r="E87" s="154">
        <v>5888.9</v>
      </c>
      <c r="F87" s="192"/>
      <c r="G87" s="154">
        <f>ROUND(E87*F87,2)</f>
        <v>0</v>
      </c>
      <c r="H87" s="177" t="s">
        <v>246</v>
      </c>
      <c r="I87" s="195"/>
      <c r="J87" s="147"/>
      <c r="K87" s="147"/>
      <c r="L87" s="147"/>
      <c r="M87" s="147"/>
      <c r="N87" s="147"/>
      <c r="O87" s="147"/>
      <c r="P87" s="147"/>
      <c r="Q87" s="147"/>
      <c r="R87" s="147" t="s">
        <v>83</v>
      </c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</row>
    <row r="88" spans="1:47" outlineLevel="1">
      <c r="A88" s="148"/>
      <c r="B88" s="152"/>
      <c r="C88" s="169" t="s">
        <v>124</v>
      </c>
      <c r="D88" s="189"/>
      <c r="E88" s="182"/>
      <c r="F88" s="192"/>
      <c r="G88" s="154"/>
      <c r="H88" s="177">
        <v>0</v>
      </c>
      <c r="I88" s="195"/>
      <c r="J88" s="147"/>
      <c r="K88" s="147"/>
      <c r="L88" s="147"/>
      <c r="M88" s="147"/>
      <c r="N88" s="147"/>
      <c r="O88" s="147"/>
      <c r="P88" s="147"/>
      <c r="Q88" s="147"/>
      <c r="R88" s="147" t="s">
        <v>85</v>
      </c>
      <c r="S88" s="147">
        <v>0</v>
      </c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</row>
    <row r="89" spans="1:47" outlineLevel="1">
      <c r="A89" s="148"/>
      <c r="B89" s="152"/>
      <c r="C89" s="169" t="s">
        <v>125</v>
      </c>
      <c r="D89" s="189"/>
      <c r="E89" s="182"/>
      <c r="F89" s="192"/>
      <c r="G89" s="154"/>
      <c r="H89" s="177">
        <v>0</v>
      </c>
      <c r="I89" s="195"/>
      <c r="J89" s="147"/>
      <c r="K89" s="147"/>
      <c r="L89" s="147"/>
      <c r="M89" s="147"/>
      <c r="N89" s="147"/>
      <c r="O89" s="147"/>
      <c r="P89" s="147"/>
      <c r="Q89" s="147"/>
      <c r="R89" s="147" t="s">
        <v>85</v>
      </c>
      <c r="S89" s="147">
        <v>0</v>
      </c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</row>
    <row r="90" spans="1:47" outlineLevel="1">
      <c r="A90" s="148"/>
      <c r="B90" s="152"/>
      <c r="C90" s="169" t="s">
        <v>126</v>
      </c>
      <c r="D90" s="189"/>
      <c r="E90" s="182">
        <v>2665.2</v>
      </c>
      <c r="F90" s="192"/>
      <c r="G90" s="154"/>
      <c r="H90" s="177">
        <v>0</v>
      </c>
      <c r="I90" s="195"/>
      <c r="J90" s="147"/>
      <c r="K90" s="147"/>
      <c r="L90" s="147"/>
      <c r="M90" s="147"/>
      <c r="N90" s="147"/>
      <c r="O90" s="147"/>
      <c r="P90" s="147"/>
      <c r="Q90" s="147"/>
      <c r="R90" s="147" t="s">
        <v>85</v>
      </c>
      <c r="S90" s="147">
        <v>0</v>
      </c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</row>
    <row r="91" spans="1:47" outlineLevel="1">
      <c r="A91" s="148"/>
      <c r="B91" s="152"/>
      <c r="C91" s="292" t="s">
        <v>266</v>
      </c>
      <c r="D91" s="291"/>
      <c r="E91" s="293">
        <v>542</v>
      </c>
      <c r="F91" s="192"/>
      <c r="G91" s="154"/>
      <c r="H91" s="177">
        <v>0</v>
      </c>
      <c r="I91" s="195"/>
      <c r="J91" s="147"/>
      <c r="K91" s="147"/>
      <c r="L91" s="147"/>
      <c r="M91" s="147"/>
      <c r="N91" s="147"/>
      <c r="O91" s="147"/>
      <c r="P91" s="147"/>
      <c r="Q91" s="147"/>
      <c r="R91" s="147" t="s">
        <v>85</v>
      </c>
      <c r="S91" s="147">
        <v>0</v>
      </c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</row>
    <row r="92" spans="1:47" outlineLevel="1">
      <c r="A92" s="148"/>
      <c r="B92" s="152"/>
      <c r="C92" s="292" t="s">
        <v>263</v>
      </c>
      <c r="D92" s="291"/>
      <c r="E92" s="293">
        <v>2681.7</v>
      </c>
      <c r="F92" s="192"/>
      <c r="G92" s="192"/>
      <c r="H92" s="196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  <c r="AT92" s="195"/>
      <c r="AU92" s="195"/>
    </row>
    <row r="93" spans="1:47" ht="22.5" outlineLevel="1">
      <c r="A93" s="148">
        <v>18</v>
      </c>
      <c r="B93" s="152" t="s">
        <v>144</v>
      </c>
      <c r="C93" s="168" t="s">
        <v>145</v>
      </c>
      <c r="D93" s="188" t="s">
        <v>123</v>
      </c>
      <c r="E93" s="154">
        <v>24</v>
      </c>
      <c r="F93" s="192"/>
      <c r="G93" s="154">
        <f>ROUND(E93*F93,2)</f>
        <v>0</v>
      </c>
      <c r="H93" s="177" t="s">
        <v>246</v>
      </c>
      <c r="I93" s="195"/>
      <c r="J93" s="147"/>
      <c r="K93" s="147"/>
      <c r="L93" s="147"/>
      <c r="M93" s="147"/>
      <c r="N93" s="147"/>
      <c r="O93" s="147"/>
      <c r="P93" s="147"/>
      <c r="Q93" s="147"/>
      <c r="R93" s="147" t="s">
        <v>83</v>
      </c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</row>
    <row r="94" spans="1:47" outlineLevel="1">
      <c r="A94" s="148"/>
      <c r="B94" s="152"/>
      <c r="C94" s="169" t="s">
        <v>124</v>
      </c>
      <c r="D94" s="189"/>
      <c r="E94" s="182"/>
      <c r="F94" s="192"/>
      <c r="G94" s="154"/>
      <c r="H94" s="177">
        <v>0</v>
      </c>
      <c r="I94" s="195"/>
      <c r="J94" s="147"/>
      <c r="K94" s="147"/>
      <c r="L94" s="147"/>
      <c r="M94" s="147"/>
      <c r="N94" s="147"/>
      <c r="O94" s="147"/>
      <c r="P94" s="147"/>
      <c r="Q94" s="147"/>
      <c r="R94" s="147" t="s">
        <v>85</v>
      </c>
      <c r="S94" s="147">
        <v>0</v>
      </c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</row>
    <row r="95" spans="1:47" outlineLevel="1">
      <c r="A95" s="148"/>
      <c r="B95" s="152"/>
      <c r="C95" s="169" t="s">
        <v>125</v>
      </c>
      <c r="D95" s="189"/>
      <c r="E95" s="182"/>
      <c r="F95" s="192"/>
      <c r="G95" s="154"/>
      <c r="H95" s="177">
        <v>0</v>
      </c>
      <c r="I95" s="195"/>
      <c r="J95" s="147"/>
      <c r="K95" s="147"/>
      <c r="L95" s="147"/>
      <c r="M95" s="147"/>
      <c r="N95" s="147"/>
      <c r="O95" s="147"/>
      <c r="P95" s="147"/>
      <c r="Q95" s="147"/>
      <c r="R95" s="147" t="s">
        <v>85</v>
      </c>
      <c r="S95" s="147">
        <v>0</v>
      </c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</row>
    <row r="96" spans="1:47" outlineLevel="1">
      <c r="A96" s="148"/>
      <c r="B96" s="152"/>
      <c r="C96" s="169" t="s">
        <v>127</v>
      </c>
      <c r="D96" s="189"/>
      <c r="E96" s="182">
        <v>24</v>
      </c>
      <c r="F96" s="192"/>
      <c r="G96" s="154"/>
      <c r="H96" s="177">
        <v>0</v>
      </c>
      <c r="I96" s="195"/>
      <c r="J96" s="147"/>
      <c r="K96" s="147"/>
      <c r="L96" s="147"/>
      <c r="M96" s="147"/>
      <c r="N96" s="147"/>
      <c r="O96" s="147"/>
      <c r="P96" s="147"/>
      <c r="Q96" s="147"/>
      <c r="R96" s="147" t="s">
        <v>85</v>
      </c>
      <c r="S96" s="147">
        <v>0</v>
      </c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</row>
    <row r="97" spans="1:47" ht="22.5" outlineLevel="1">
      <c r="A97" s="148">
        <v>19</v>
      </c>
      <c r="B97" s="152" t="s">
        <v>146</v>
      </c>
      <c r="C97" s="168" t="s">
        <v>147</v>
      </c>
      <c r="D97" s="188" t="s">
        <v>123</v>
      </c>
      <c r="E97" s="154">
        <v>5888.9</v>
      </c>
      <c r="F97" s="192"/>
      <c r="G97" s="154">
        <f>ROUND(E97*F97,2)</f>
        <v>0</v>
      </c>
      <c r="H97" s="177" t="s">
        <v>246</v>
      </c>
      <c r="I97" s="195"/>
      <c r="J97" s="147"/>
      <c r="K97" s="147"/>
      <c r="L97" s="147"/>
      <c r="M97" s="147"/>
      <c r="N97" s="147"/>
      <c r="O97" s="147"/>
      <c r="P97" s="147"/>
      <c r="Q97" s="147"/>
      <c r="R97" s="147" t="s">
        <v>83</v>
      </c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</row>
    <row r="98" spans="1:47" outlineLevel="1">
      <c r="A98" s="148"/>
      <c r="B98" s="152"/>
      <c r="C98" s="169" t="s">
        <v>124</v>
      </c>
      <c r="D98" s="189"/>
      <c r="E98" s="182"/>
      <c r="F98" s="192"/>
      <c r="G98" s="154"/>
      <c r="H98" s="177">
        <v>0</v>
      </c>
      <c r="I98" s="195"/>
      <c r="J98" s="147"/>
      <c r="K98" s="147"/>
      <c r="L98" s="147"/>
      <c r="M98" s="147"/>
      <c r="N98" s="147"/>
      <c r="O98" s="147"/>
      <c r="P98" s="147"/>
      <c r="Q98" s="147"/>
      <c r="R98" s="147" t="s">
        <v>85</v>
      </c>
      <c r="S98" s="147">
        <v>0</v>
      </c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</row>
    <row r="99" spans="1:47" outlineLevel="1">
      <c r="A99" s="148"/>
      <c r="B99" s="152"/>
      <c r="C99" s="169" t="s">
        <v>125</v>
      </c>
      <c r="D99" s="189"/>
      <c r="E99" s="182"/>
      <c r="F99" s="192"/>
      <c r="G99" s="154"/>
      <c r="H99" s="177">
        <v>0</v>
      </c>
      <c r="I99" s="195"/>
      <c r="J99" s="147"/>
      <c r="K99" s="147"/>
      <c r="L99" s="147"/>
      <c r="M99" s="147"/>
      <c r="N99" s="147"/>
      <c r="O99" s="147"/>
      <c r="P99" s="147"/>
      <c r="Q99" s="147"/>
      <c r="R99" s="147" t="s">
        <v>85</v>
      </c>
      <c r="S99" s="147">
        <v>0</v>
      </c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</row>
    <row r="100" spans="1:47" outlineLevel="1">
      <c r="A100" s="148"/>
      <c r="B100" s="152"/>
      <c r="C100" s="169" t="s">
        <v>126</v>
      </c>
      <c r="D100" s="189"/>
      <c r="E100" s="182">
        <v>2665.2</v>
      </c>
      <c r="F100" s="192"/>
      <c r="G100" s="154"/>
      <c r="H100" s="177">
        <v>0</v>
      </c>
      <c r="I100" s="195"/>
      <c r="J100" s="147"/>
      <c r="K100" s="147"/>
      <c r="L100" s="147"/>
      <c r="M100" s="147"/>
      <c r="N100" s="147"/>
      <c r="O100" s="147"/>
      <c r="P100" s="147"/>
      <c r="Q100" s="147"/>
      <c r="R100" s="147" t="s">
        <v>85</v>
      </c>
      <c r="S100" s="147">
        <v>0</v>
      </c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</row>
    <row r="101" spans="1:47" outlineLevel="1">
      <c r="A101" s="148"/>
      <c r="B101" s="152"/>
      <c r="C101" s="292" t="s">
        <v>266</v>
      </c>
      <c r="D101" s="291"/>
      <c r="E101" s="293">
        <v>542</v>
      </c>
      <c r="F101" s="192"/>
      <c r="G101" s="154"/>
      <c r="H101" s="177">
        <v>0</v>
      </c>
      <c r="I101" s="195"/>
      <c r="J101" s="147"/>
      <c r="K101" s="147"/>
      <c r="L101" s="147"/>
      <c r="M101" s="147"/>
      <c r="N101" s="147"/>
      <c r="O101" s="147"/>
      <c r="P101" s="147"/>
      <c r="Q101" s="147"/>
      <c r="R101" s="147" t="s">
        <v>85</v>
      </c>
      <c r="S101" s="147">
        <v>0</v>
      </c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</row>
    <row r="102" spans="1:47" outlineLevel="1">
      <c r="A102" s="148"/>
      <c r="B102" s="152"/>
      <c r="C102" s="292" t="s">
        <v>263</v>
      </c>
      <c r="D102" s="291"/>
      <c r="E102" s="293">
        <v>2681.7</v>
      </c>
      <c r="F102" s="192"/>
      <c r="G102" s="192"/>
      <c r="H102" s="196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</row>
    <row r="103" spans="1:47" ht="22.5" outlineLevel="1">
      <c r="A103" s="148">
        <v>20</v>
      </c>
      <c r="B103" s="152" t="s">
        <v>148</v>
      </c>
      <c r="C103" s="168" t="s">
        <v>149</v>
      </c>
      <c r="D103" s="188" t="s">
        <v>123</v>
      </c>
      <c r="E103" s="154">
        <v>5888.9</v>
      </c>
      <c r="F103" s="192"/>
      <c r="G103" s="154">
        <f>ROUND(E103*F103,2)</f>
        <v>0</v>
      </c>
      <c r="H103" s="177" t="s">
        <v>246</v>
      </c>
      <c r="I103" s="195"/>
      <c r="J103" s="147"/>
      <c r="K103" s="147"/>
      <c r="L103" s="147"/>
      <c r="M103" s="147"/>
      <c r="N103" s="147"/>
      <c r="O103" s="147"/>
      <c r="P103" s="147"/>
      <c r="Q103" s="147"/>
      <c r="R103" s="147" t="s">
        <v>83</v>
      </c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</row>
    <row r="104" spans="1:47" outlineLevel="1">
      <c r="A104" s="148"/>
      <c r="B104" s="152"/>
      <c r="C104" s="169" t="s">
        <v>124</v>
      </c>
      <c r="D104" s="189"/>
      <c r="E104" s="182"/>
      <c r="F104" s="192"/>
      <c r="G104" s="154"/>
      <c r="H104" s="177">
        <v>0</v>
      </c>
      <c r="I104" s="195"/>
      <c r="J104" s="147"/>
      <c r="K104" s="147"/>
      <c r="L104" s="147"/>
      <c r="M104" s="147"/>
      <c r="N104" s="147"/>
      <c r="O104" s="147"/>
      <c r="P104" s="147"/>
      <c r="Q104" s="147"/>
      <c r="R104" s="147" t="s">
        <v>85</v>
      </c>
      <c r="S104" s="147">
        <v>0</v>
      </c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</row>
    <row r="105" spans="1:47" outlineLevel="1">
      <c r="A105" s="148"/>
      <c r="B105" s="152"/>
      <c r="C105" s="169" t="s">
        <v>125</v>
      </c>
      <c r="D105" s="189"/>
      <c r="E105" s="182"/>
      <c r="F105" s="192"/>
      <c r="G105" s="154"/>
      <c r="H105" s="177">
        <v>0</v>
      </c>
      <c r="I105" s="195"/>
      <c r="J105" s="147"/>
      <c r="K105" s="147"/>
      <c r="L105" s="147"/>
      <c r="M105" s="147"/>
      <c r="N105" s="147"/>
      <c r="O105" s="147"/>
      <c r="P105" s="147"/>
      <c r="Q105" s="147"/>
      <c r="R105" s="147" t="s">
        <v>85</v>
      </c>
      <c r="S105" s="147">
        <v>0</v>
      </c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</row>
    <row r="106" spans="1:47" outlineLevel="1">
      <c r="A106" s="148"/>
      <c r="B106" s="152"/>
      <c r="C106" s="169" t="s">
        <v>126</v>
      </c>
      <c r="D106" s="189"/>
      <c r="E106" s="182">
        <v>2665.2</v>
      </c>
      <c r="F106" s="192"/>
      <c r="G106" s="154"/>
      <c r="H106" s="177">
        <v>0</v>
      </c>
      <c r="I106" s="195"/>
      <c r="J106" s="147"/>
      <c r="K106" s="147"/>
      <c r="L106" s="147"/>
      <c r="M106" s="147"/>
      <c r="N106" s="147"/>
      <c r="O106" s="147"/>
      <c r="P106" s="147"/>
      <c r="Q106" s="147"/>
      <c r="R106" s="147" t="s">
        <v>85</v>
      </c>
      <c r="S106" s="147">
        <v>0</v>
      </c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</row>
    <row r="107" spans="1:47" outlineLevel="1">
      <c r="A107" s="148"/>
      <c r="B107" s="152"/>
      <c r="C107" s="292" t="s">
        <v>266</v>
      </c>
      <c r="D107" s="291"/>
      <c r="E107" s="293">
        <v>542</v>
      </c>
      <c r="F107" s="192"/>
      <c r="G107" s="154"/>
      <c r="H107" s="177">
        <v>0</v>
      </c>
      <c r="I107" s="195"/>
      <c r="J107" s="147"/>
      <c r="K107" s="147"/>
      <c r="L107" s="147"/>
      <c r="M107" s="147"/>
      <c r="N107" s="147"/>
      <c r="O107" s="147"/>
      <c r="P107" s="147"/>
      <c r="Q107" s="147"/>
      <c r="R107" s="147" t="s">
        <v>85</v>
      </c>
      <c r="S107" s="147">
        <v>0</v>
      </c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</row>
    <row r="108" spans="1:47" outlineLevel="1">
      <c r="A108" s="148"/>
      <c r="B108" s="152"/>
      <c r="C108" s="292" t="s">
        <v>263</v>
      </c>
      <c r="D108" s="291"/>
      <c r="E108" s="293">
        <v>2681.7</v>
      </c>
      <c r="F108" s="192"/>
      <c r="G108" s="192"/>
      <c r="H108" s="196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</row>
    <row r="109" spans="1:47" ht="22.5" outlineLevel="1">
      <c r="A109" s="148">
        <v>21</v>
      </c>
      <c r="B109" s="152" t="s">
        <v>150</v>
      </c>
      <c r="C109" s="168" t="s">
        <v>151</v>
      </c>
      <c r="D109" s="188" t="s">
        <v>123</v>
      </c>
      <c r="E109" s="154">
        <v>24</v>
      </c>
      <c r="F109" s="192"/>
      <c r="G109" s="154">
        <f>ROUND(E109*F109,2)</f>
        <v>0</v>
      </c>
      <c r="H109" s="196" t="s">
        <v>247</v>
      </c>
      <c r="I109" s="195"/>
      <c r="J109" s="147"/>
      <c r="K109" s="147"/>
      <c r="L109" s="147"/>
      <c r="M109" s="147"/>
      <c r="N109" s="147"/>
      <c r="O109" s="147"/>
      <c r="P109" s="147"/>
      <c r="Q109" s="147"/>
      <c r="R109" s="147" t="s">
        <v>83</v>
      </c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</row>
    <row r="110" spans="1:47" outlineLevel="1">
      <c r="A110" s="148"/>
      <c r="B110" s="152"/>
      <c r="C110" s="169" t="s">
        <v>124</v>
      </c>
      <c r="D110" s="189"/>
      <c r="E110" s="182"/>
      <c r="F110" s="192"/>
      <c r="G110" s="154"/>
      <c r="H110" s="177">
        <v>0</v>
      </c>
      <c r="I110" s="195"/>
      <c r="J110" s="147"/>
      <c r="K110" s="147"/>
      <c r="L110" s="147"/>
      <c r="M110" s="147"/>
      <c r="N110" s="147"/>
      <c r="O110" s="147"/>
      <c r="P110" s="147"/>
      <c r="Q110" s="147"/>
      <c r="R110" s="147" t="s">
        <v>85</v>
      </c>
      <c r="S110" s="147">
        <v>0</v>
      </c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</row>
    <row r="111" spans="1:47" outlineLevel="1">
      <c r="A111" s="148"/>
      <c r="B111" s="152"/>
      <c r="C111" s="169" t="s">
        <v>125</v>
      </c>
      <c r="D111" s="189"/>
      <c r="E111" s="182"/>
      <c r="F111" s="192"/>
      <c r="G111" s="154"/>
      <c r="H111" s="177">
        <v>0</v>
      </c>
      <c r="I111" s="195"/>
      <c r="J111" s="147"/>
      <c r="K111" s="147"/>
      <c r="L111" s="147"/>
      <c r="M111" s="147"/>
      <c r="N111" s="147"/>
      <c r="O111" s="147"/>
      <c r="P111" s="147"/>
      <c r="Q111" s="147"/>
      <c r="R111" s="147" t="s">
        <v>85</v>
      </c>
      <c r="S111" s="147">
        <v>0</v>
      </c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</row>
    <row r="112" spans="1:47" outlineLevel="1">
      <c r="A112" s="148"/>
      <c r="B112" s="152"/>
      <c r="C112" s="169" t="s">
        <v>127</v>
      </c>
      <c r="D112" s="189"/>
      <c r="E112" s="182">
        <v>24</v>
      </c>
      <c r="F112" s="192"/>
      <c r="G112" s="154"/>
      <c r="H112" s="177">
        <v>0</v>
      </c>
      <c r="I112" s="195"/>
      <c r="J112" s="147"/>
      <c r="K112" s="147"/>
      <c r="L112" s="147"/>
      <c r="M112" s="147"/>
      <c r="N112" s="147"/>
      <c r="O112" s="147"/>
      <c r="P112" s="147"/>
      <c r="Q112" s="147"/>
      <c r="R112" s="147" t="s">
        <v>85</v>
      </c>
      <c r="S112" s="147">
        <v>0</v>
      </c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</row>
    <row r="113" spans="1:47" ht="22.5" outlineLevel="1">
      <c r="A113" s="148">
        <v>22</v>
      </c>
      <c r="B113" s="152" t="s">
        <v>152</v>
      </c>
      <c r="C113" s="168" t="s">
        <v>153</v>
      </c>
      <c r="D113" s="188" t="s">
        <v>123</v>
      </c>
      <c r="E113" s="154">
        <v>24</v>
      </c>
      <c r="F113" s="192"/>
      <c r="G113" s="154">
        <f>ROUND(E113*F113,2)</f>
        <v>0</v>
      </c>
      <c r="H113" s="196" t="s">
        <v>247</v>
      </c>
      <c r="I113" s="195"/>
      <c r="J113" s="147"/>
      <c r="K113" s="147"/>
      <c r="L113" s="147"/>
      <c r="M113" s="147"/>
      <c r="N113" s="147"/>
      <c r="O113" s="147"/>
      <c r="P113" s="147"/>
      <c r="Q113" s="147"/>
      <c r="R113" s="147" t="s">
        <v>83</v>
      </c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</row>
    <row r="114" spans="1:47" outlineLevel="1">
      <c r="A114" s="148"/>
      <c r="B114" s="152"/>
      <c r="C114" s="169" t="s">
        <v>124</v>
      </c>
      <c r="D114" s="189"/>
      <c r="E114" s="182"/>
      <c r="F114" s="192"/>
      <c r="G114" s="154"/>
      <c r="H114" s="177">
        <v>0</v>
      </c>
      <c r="I114" s="195"/>
      <c r="J114" s="147"/>
      <c r="K114" s="147"/>
      <c r="L114" s="147"/>
      <c r="M114" s="147"/>
      <c r="N114" s="147"/>
      <c r="O114" s="147"/>
      <c r="P114" s="147"/>
      <c r="Q114" s="147"/>
      <c r="R114" s="147" t="s">
        <v>85</v>
      </c>
      <c r="S114" s="147">
        <v>0</v>
      </c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</row>
    <row r="115" spans="1:47" outlineLevel="1">
      <c r="A115" s="148"/>
      <c r="B115" s="152"/>
      <c r="C115" s="169" t="s">
        <v>125</v>
      </c>
      <c r="D115" s="189"/>
      <c r="E115" s="182"/>
      <c r="F115" s="192"/>
      <c r="G115" s="154"/>
      <c r="H115" s="177">
        <v>0</v>
      </c>
      <c r="I115" s="195"/>
      <c r="J115" s="147"/>
      <c r="K115" s="147"/>
      <c r="L115" s="147"/>
      <c r="M115" s="147"/>
      <c r="N115" s="147"/>
      <c r="O115" s="147"/>
      <c r="P115" s="147"/>
      <c r="Q115" s="147"/>
      <c r="R115" s="147" t="s">
        <v>85</v>
      </c>
      <c r="S115" s="147">
        <v>0</v>
      </c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</row>
    <row r="116" spans="1:47" outlineLevel="1">
      <c r="A116" s="148"/>
      <c r="B116" s="152"/>
      <c r="C116" s="169" t="s">
        <v>127</v>
      </c>
      <c r="D116" s="189"/>
      <c r="E116" s="182">
        <v>24</v>
      </c>
      <c r="F116" s="192"/>
      <c r="G116" s="154"/>
      <c r="H116" s="177">
        <v>0</v>
      </c>
      <c r="I116" s="195"/>
      <c r="J116" s="147"/>
      <c r="K116" s="147"/>
      <c r="L116" s="147"/>
      <c r="M116" s="147"/>
      <c r="N116" s="147"/>
      <c r="O116" s="147"/>
      <c r="P116" s="147"/>
      <c r="Q116" s="147"/>
      <c r="R116" s="147" t="s">
        <v>85</v>
      </c>
      <c r="S116" s="147">
        <v>0</v>
      </c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</row>
    <row r="117" spans="1:47" outlineLevel="1">
      <c r="A117" s="148">
        <v>23</v>
      </c>
      <c r="B117" s="152" t="s">
        <v>154</v>
      </c>
      <c r="C117" s="168" t="s">
        <v>155</v>
      </c>
      <c r="D117" s="188" t="s">
        <v>123</v>
      </c>
      <c r="E117" s="154">
        <v>24</v>
      </c>
      <c r="F117" s="192"/>
      <c r="G117" s="154">
        <f>ROUND(E117*F117,2)</f>
        <v>0</v>
      </c>
      <c r="H117" s="177" t="s">
        <v>246</v>
      </c>
      <c r="I117" s="195"/>
      <c r="J117" s="147"/>
      <c r="K117" s="147"/>
      <c r="L117" s="147"/>
      <c r="M117" s="147"/>
      <c r="N117" s="147"/>
      <c r="O117" s="147"/>
      <c r="P117" s="147"/>
      <c r="Q117" s="147"/>
      <c r="R117" s="147" t="s">
        <v>83</v>
      </c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</row>
    <row r="118" spans="1:47" outlineLevel="1">
      <c r="A118" s="148"/>
      <c r="B118" s="152"/>
      <c r="C118" s="169" t="s">
        <v>124</v>
      </c>
      <c r="D118" s="189"/>
      <c r="E118" s="182"/>
      <c r="F118" s="192"/>
      <c r="G118" s="154"/>
      <c r="H118" s="177">
        <v>0</v>
      </c>
      <c r="I118" s="195"/>
      <c r="J118" s="147"/>
      <c r="K118" s="147"/>
      <c r="L118" s="147"/>
      <c r="M118" s="147"/>
      <c r="N118" s="147"/>
      <c r="O118" s="147"/>
      <c r="P118" s="147"/>
      <c r="Q118" s="147"/>
      <c r="R118" s="147" t="s">
        <v>85</v>
      </c>
      <c r="S118" s="147">
        <v>0</v>
      </c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</row>
    <row r="119" spans="1:47" outlineLevel="1">
      <c r="A119" s="148"/>
      <c r="B119" s="152"/>
      <c r="C119" s="169" t="s">
        <v>125</v>
      </c>
      <c r="D119" s="189"/>
      <c r="E119" s="182"/>
      <c r="F119" s="192"/>
      <c r="G119" s="154"/>
      <c r="H119" s="177">
        <v>0</v>
      </c>
      <c r="I119" s="195"/>
      <c r="J119" s="147"/>
      <c r="K119" s="147"/>
      <c r="L119" s="147"/>
      <c r="M119" s="147"/>
      <c r="N119" s="147"/>
      <c r="O119" s="147"/>
      <c r="P119" s="147"/>
      <c r="Q119" s="147"/>
      <c r="R119" s="147" t="s">
        <v>85</v>
      </c>
      <c r="S119" s="147">
        <v>0</v>
      </c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</row>
    <row r="120" spans="1:47" outlineLevel="1">
      <c r="A120" s="148"/>
      <c r="B120" s="152"/>
      <c r="C120" s="169" t="s">
        <v>127</v>
      </c>
      <c r="D120" s="189"/>
      <c r="E120" s="182">
        <v>24</v>
      </c>
      <c r="F120" s="192"/>
      <c r="G120" s="154"/>
      <c r="H120" s="177">
        <v>0</v>
      </c>
      <c r="I120" s="195"/>
      <c r="J120" s="147"/>
      <c r="K120" s="147"/>
      <c r="L120" s="147"/>
      <c r="M120" s="147"/>
      <c r="N120" s="147"/>
      <c r="O120" s="147"/>
      <c r="P120" s="147"/>
      <c r="Q120" s="147"/>
      <c r="R120" s="147" t="s">
        <v>85</v>
      </c>
      <c r="S120" s="147">
        <v>0</v>
      </c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</row>
    <row r="121" spans="1:47" outlineLevel="1">
      <c r="A121" s="148">
        <v>24</v>
      </c>
      <c r="B121" s="152" t="s">
        <v>156</v>
      </c>
      <c r="C121" s="168" t="s">
        <v>157</v>
      </c>
      <c r="D121" s="188" t="s">
        <v>123</v>
      </c>
      <c r="E121" s="154">
        <v>27.599999999999998</v>
      </c>
      <c r="F121" s="192"/>
      <c r="G121" s="154">
        <f>ROUND(E121*F121,2)</f>
        <v>0</v>
      </c>
      <c r="H121" s="177" t="s">
        <v>246</v>
      </c>
      <c r="I121" s="195"/>
      <c r="J121" s="147"/>
      <c r="K121" s="147"/>
      <c r="L121" s="147"/>
      <c r="M121" s="147"/>
      <c r="N121" s="147"/>
      <c r="O121" s="147"/>
      <c r="P121" s="147"/>
      <c r="Q121" s="147"/>
      <c r="R121" s="147" t="s">
        <v>158</v>
      </c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</row>
    <row r="122" spans="1:47" outlineLevel="1">
      <c r="A122" s="148"/>
      <c r="B122" s="152"/>
      <c r="C122" s="169" t="s">
        <v>124</v>
      </c>
      <c r="D122" s="189"/>
      <c r="E122" s="182"/>
      <c r="F122" s="192"/>
      <c r="G122" s="154"/>
      <c r="H122" s="177">
        <v>0</v>
      </c>
      <c r="I122" s="195"/>
      <c r="J122" s="147"/>
      <c r="K122" s="147"/>
      <c r="L122" s="147"/>
      <c r="M122" s="147"/>
      <c r="N122" s="147"/>
      <c r="O122" s="147"/>
      <c r="P122" s="147"/>
      <c r="Q122" s="147"/>
      <c r="R122" s="147" t="s">
        <v>85</v>
      </c>
      <c r="S122" s="147">
        <v>0</v>
      </c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</row>
    <row r="123" spans="1:47" outlineLevel="1">
      <c r="A123" s="148"/>
      <c r="B123" s="152"/>
      <c r="C123" s="169" t="s">
        <v>125</v>
      </c>
      <c r="D123" s="189"/>
      <c r="E123" s="182"/>
      <c r="F123" s="192"/>
      <c r="G123" s="154"/>
      <c r="H123" s="177">
        <v>0</v>
      </c>
      <c r="I123" s="195"/>
      <c r="J123" s="147"/>
      <c r="K123" s="147"/>
      <c r="L123" s="147"/>
      <c r="M123" s="147"/>
      <c r="N123" s="147"/>
      <c r="O123" s="147"/>
      <c r="P123" s="147"/>
      <c r="Q123" s="147"/>
      <c r="R123" s="147" t="s">
        <v>85</v>
      </c>
      <c r="S123" s="147">
        <v>0</v>
      </c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</row>
    <row r="124" spans="1:47" outlineLevel="1">
      <c r="A124" s="148"/>
      <c r="B124" s="152"/>
      <c r="C124" s="169" t="s">
        <v>159</v>
      </c>
      <c r="D124" s="189"/>
      <c r="E124" s="182">
        <v>27.6</v>
      </c>
      <c r="F124" s="192"/>
      <c r="G124" s="154"/>
      <c r="H124" s="177">
        <v>0</v>
      </c>
      <c r="I124" s="195"/>
      <c r="J124" s="147"/>
      <c r="K124" s="147"/>
      <c r="L124" s="147"/>
      <c r="M124" s="147"/>
      <c r="N124" s="147"/>
      <c r="O124" s="147"/>
      <c r="P124" s="147"/>
      <c r="Q124" s="147"/>
      <c r="R124" s="147" t="s">
        <v>85</v>
      </c>
      <c r="S124" s="147">
        <v>0</v>
      </c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</row>
    <row r="125" spans="1:47" outlineLevel="1">
      <c r="A125" s="148">
        <v>25</v>
      </c>
      <c r="B125" s="152" t="s">
        <v>160</v>
      </c>
      <c r="C125" s="168" t="s">
        <v>161</v>
      </c>
      <c r="D125" s="188" t="s">
        <v>123</v>
      </c>
      <c r="E125" s="154">
        <v>5888.9</v>
      </c>
      <c r="F125" s="192"/>
      <c r="G125" s="154">
        <f>ROUND(E125*F125,2)</f>
        <v>0</v>
      </c>
      <c r="H125" s="177" t="s">
        <v>246</v>
      </c>
      <c r="I125" s="195"/>
      <c r="J125" s="147"/>
      <c r="K125" s="147"/>
      <c r="L125" s="147"/>
      <c r="M125" s="147"/>
      <c r="N125" s="147"/>
      <c r="O125" s="147"/>
      <c r="P125" s="147"/>
      <c r="Q125" s="147"/>
      <c r="R125" s="147" t="s">
        <v>83</v>
      </c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</row>
    <row r="126" spans="1:47" outlineLevel="1">
      <c r="A126" s="148"/>
      <c r="B126" s="152"/>
      <c r="C126" s="169" t="s">
        <v>124</v>
      </c>
      <c r="D126" s="189"/>
      <c r="E126" s="182"/>
      <c r="F126" s="192"/>
      <c r="G126" s="154"/>
      <c r="H126" s="177">
        <v>0</v>
      </c>
      <c r="I126" s="195"/>
      <c r="J126" s="147"/>
      <c r="K126" s="147"/>
      <c r="L126" s="147"/>
      <c r="M126" s="147"/>
      <c r="N126" s="147"/>
      <c r="O126" s="147"/>
      <c r="P126" s="147"/>
      <c r="Q126" s="147"/>
      <c r="R126" s="147" t="s">
        <v>85</v>
      </c>
      <c r="S126" s="147">
        <v>0</v>
      </c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</row>
    <row r="127" spans="1:47" outlineLevel="1">
      <c r="A127" s="148"/>
      <c r="B127" s="152"/>
      <c r="C127" s="169" t="s">
        <v>125</v>
      </c>
      <c r="D127" s="189"/>
      <c r="E127" s="182"/>
      <c r="F127" s="192"/>
      <c r="G127" s="154"/>
      <c r="H127" s="177">
        <v>0</v>
      </c>
      <c r="I127" s="195"/>
      <c r="J127" s="147"/>
      <c r="K127" s="147"/>
      <c r="L127" s="147"/>
      <c r="M127" s="147"/>
      <c r="N127" s="147"/>
      <c r="O127" s="147"/>
      <c r="P127" s="147"/>
      <c r="Q127" s="147"/>
      <c r="R127" s="147" t="s">
        <v>85</v>
      </c>
      <c r="S127" s="147">
        <v>0</v>
      </c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</row>
    <row r="128" spans="1:47" outlineLevel="1">
      <c r="A128" s="148"/>
      <c r="B128" s="152"/>
      <c r="C128" s="169" t="s">
        <v>126</v>
      </c>
      <c r="D128" s="189"/>
      <c r="E128" s="182">
        <v>2665.2</v>
      </c>
      <c r="F128" s="192"/>
      <c r="G128" s="154"/>
      <c r="H128" s="177">
        <v>0</v>
      </c>
      <c r="I128" s="195"/>
      <c r="J128" s="147"/>
      <c r="K128" s="147"/>
      <c r="L128" s="147"/>
      <c r="M128" s="147"/>
      <c r="N128" s="147"/>
      <c r="O128" s="147"/>
      <c r="P128" s="147"/>
      <c r="Q128" s="147"/>
      <c r="R128" s="147" t="s">
        <v>85</v>
      </c>
      <c r="S128" s="147">
        <v>0</v>
      </c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</row>
    <row r="129" spans="1:47" outlineLevel="1">
      <c r="A129" s="148"/>
      <c r="B129" s="152"/>
      <c r="C129" s="292" t="s">
        <v>266</v>
      </c>
      <c r="D129" s="291"/>
      <c r="E129" s="293">
        <v>542</v>
      </c>
      <c r="F129" s="192"/>
      <c r="G129" s="154"/>
      <c r="H129" s="177">
        <v>0</v>
      </c>
      <c r="I129" s="195"/>
      <c r="J129" s="147"/>
      <c r="K129" s="147"/>
      <c r="L129" s="147"/>
      <c r="M129" s="147"/>
      <c r="N129" s="147"/>
      <c r="O129" s="147"/>
      <c r="P129" s="147"/>
      <c r="Q129" s="147"/>
      <c r="R129" s="147" t="s">
        <v>85</v>
      </c>
      <c r="S129" s="147">
        <v>0</v>
      </c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</row>
    <row r="130" spans="1:47" outlineLevel="1">
      <c r="A130" s="148"/>
      <c r="B130" s="152"/>
      <c r="C130" s="292" t="s">
        <v>263</v>
      </c>
      <c r="D130" s="291"/>
      <c r="E130" s="293">
        <v>2681.7</v>
      </c>
      <c r="F130" s="192"/>
      <c r="G130" s="192"/>
      <c r="H130" s="196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  <c r="W130" s="195"/>
      <c r="X130" s="195"/>
      <c r="Y130" s="195"/>
      <c r="Z130" s="195"/>
      <c r="AA130" s="195"/>
      <c r="AB130" s="195"/>
      <c r="AC130" s="195"/>
      <c r="AD130" s="195"/>
      <c r="AE130" s="195"/>
      <c r="AF130" s="195"/>
      <c r="AG130" s="195"/>
      <c r="AH130" s="195"/>
      <c r="AI130" s="195"/>
      <c r="AJ130" s="195"/>
      <c r="AK130" s="195"/>
      <c r="AL130" s="195"/>
      <c r="AM130" s="195"/>
      <c r="AN130" s="195"/>
      <c r="AO130" s="195"/>
      <c r="AP130" s="195"/>
      <c r="AQ130" s="195"/>
      <c r="AR130" s="195"/>
      <c r="AS130" s="195"/>
      <c r="AT130" s="195"/>
      <c r="AU130" s="195"/>
    </row>
    <row r="131" spans="1:47" outlineLevel="1">
      <c r="A131" s="148">
        <v>26</v>
      </c>
      <c r="B131" s="152" t="s">
        <v>162</v>
      </c>
      <c r="C131" s="168" t="s">
        <v>163</v>
      </c>
      <c r="D131" s="188" t="s">
        <v>123</v>
      </c>
      <c r="E131" s="154">
        <v>5888.9</v>
      </c>
      <c r="F131" s="192"/>
      <c r="G131" s="154">
        <f>ROUND(E131*F131,2)</f>
        <v>0</v>
      </c>
      <c r="H131" s="177" t="s">
        <v>246</v>
      </c>
      <c r="I131" s="195"/>
      <c r="J131" s="147"/>
      <c r="K131" s="147"/>
      <c r="L131" s="147"/>
      <c r="M131" s="147"/>
      <c r="N131" s="147"/>
      <c r="O131" s="147"/>
      <c r="P131" s="147"/>
      <c r="Q131" s="147"/>
      <c r="R131" s="147" t="s">
        <v>83</v>
      </c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</row>
    <row r="132" spans="1:47" outlineLevel="1">
      <c r="A132" s="148"/>
      <c r="B132" s="152"/>
      <c r="C132" s="169" t="s">
        <v>124</v>
      </c>
      <c r="D132" s="189"/>
      <c r="E132" s="182"/>
      <c r="F132" s="192"/>
      <c r="G132" s="154"/>
      <c r="H132" s="177">
        <v>0</v>
      </c>
      <c r="I132" s="195"/>
      <c r="J132" s="147"/>
      <c r="K132" s="147"/>
      <c r="L132" s="147"/>
      <c r="M132" s="147"/>
      <c r="N132" s="147"/>
      <c r="O132" s="147"/>
      <c r="P132" s="147"/>
      <c r="Q132" s="147"/>
      <c r="R132" s="147" t="s">
        <v>85</v>
      </c>
      <c r="S132" s="147">
        <v>0</v>
      </c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</row>
    <row r="133" spans="1:47" outlineLevel="1">
      <c r="A133" s="148"/>
      <c r="B133" s="152"/>
      <c r="C133" s="169" t="s">
        <v>125</v>
      </c>
      <c r="D133" s="189"/>
      <c r="E133" s="182"/>
      <c r="F133" s="192"/>
      <c r="G133" s="154"/>
      <c r="H133" s="177">
        <v>0</v>
      </c>
      <c r="I133" s="195"/>
      <c r="J133" s="147"/>
      <c r="K133" s="147"/>
      <c r="L133" s="147"/>
      <c r="M133" s="147"/>
      <c r="N133" s="147"/>
      <c r="O133" s="147"/>
      <c r="P133" s="147"/>
      <c r="Q133" s="147"/>
      <c r="R133" s="147" t="s">
        <v>85</v>
      </c>
      <c r="S133" s="147">
        <v>0</v>
      </c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</row>
    <row r="134" spans="1:47" outlineLevel="1">
      <c r="A134" s="148"/>
      <c r="B134" s="152"/>
      <c r="C134" s="169" t="s">
        <v>126</v>
      </c>
      <c r="D134" s="189"/>
      <c r="E134" s="182">
        <v>2665.2</v>
      </c>
      <c r="F134" s="192"/>
      <c r="G134" s="154"/>
      <c r="H134" s="177">
        <v>0</v>
      </c>
      <c r="I134" s="195"/>
      <c r="J134" s="147"/>
      <c r="K134" s="147"/>
      <c r="L134" s="147"/>
      <c r="M134" s="147"/>
      <c r="N134" s="147"/>
      <c r="O134" s="147"/>
      <c r="P134" s="147"/>
      <c r="Q134" s="147"/>
      <c r="R134" s="147" t="s">
        <v>85</v>
      </c>
      <c r="S134" s="147">
        <v>0</v>
      </c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</row>
    <row r="135" spans="1:47" outlineLevel="1">
      <c r="A135" s="148"/>
      <c r="B135" s="152"/>
      <c r="C135" s="292" t="s">
        <v>266</v>
      </c>
      <c r="D135" s="291"/>
      <c r="E135" s="293">
        <v>542</v>
      </c>
      <c r="F135" s="192"/>
      <c r="G135" s="154"/>
      <c r="H135" s="177">
        <v>0</v>
      </c>
      <c r="I135" s="195"/>
      <c r="J135" s="147"/>
      <c r="K135" s="147"/>
      <c r="L135" s="147"/>
      <c r="M135" s="147"/>
      <c r="N135" s="147"/>
      <c r="O135" s="147"/>
      <c r="P135" s="147"/>
      <c r="Q135" s="147"/>
      <c r="R135" s="147" t="s">
        <v>85</v>
      </c>
      <c r="S135" s="147">
        <v>0</v>
      </c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</row>
    <row r="136" spans="1:47" outlineLevel="1">
      <c r="A136" s="148"/>
      <c r="B136" s="152"/>
      <c r="C136" s="292" t="s">
        <v>263</v>
      </c>
      <c r="D136" s="291"/>
      <c r="E136" s="293">
        <v>2681.7</v>
      </c>
      <c r="F136" s="192"/>
      <c r="G136" s="192"/>
      <c r="H136" s="196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</row>
    <row r="137" spans="1:47" ht="22.5" outlineLevel="1">
      <c r="A137" s="148">
        <v>27</v>
      </c>
      <c r="B137" s="152" t="s">
        <v>164</v>
      </c>
      <c r="C137" s="168" t="s">
        <v>165</v>
      </c>
      <c r="D137" s="188" t="s">
        <v>123</v>
      </c>
      <c r="E137" s="154">
        <v>24.53</v>
      </c>
      <c r="F137" s="192"/>
      <c r="G137" s="154">
        <f>ROUND(E137*F137,2)</f>
        <v>0</v>
      </c>
      <c r="H137" s="177" t="s">
        <v>246</v>
      </c>
      <c r="I137" s="195"/>
      <c r="J137" s="147"/>
      <c r="K137" s="147"/>
      <c r="L137" s="147"/>
      <c r="M137" s="147"/>
      <c r="N137" s="147"/>
      <c r="O137" s="147"/>
      <c r="P137" s="147"/>
      <c r="Q137" s="147"/>
      <c r="R137" s="147" t="s">
        <v>83</v>
      </c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</row>
    <row r="138" spans="1:47" outlineLevel="1">
      <c r="A138" s="148"/>
      <c r="B138" s="152"/>
      <c r="C138" s="169" t="s">
        <v>124</v>
      </c>
      <c r="D138" s="189"/>
      <c r="E138" s="182"/>
      <c r="F138" s="192"/>
      <c r="G138" s="154"/>
      <c r="H138" s="177">
        <v>0</v>
      </c>
      <c r="I138" s="195"/>
      <c r="J138" s="147"/>
      <c r="K138" s="147"/>
      <c r="L138" s="147"/>
      <c r="M138" s="147"/>
      <c r="N138" s="147"/>
      <c r="O138" s="147"/>
      <c r="P138" s="147"/>
      <c r="Q138" s="147"/>
      <c r="R138" s="147" t="s">
        <v>85</v>
      </c>
      <c r="S138" s="147">
        <v>0</v>
      </c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</row>
    <row r="139" spans="1:47" outlineLevel="1">
      <c r="A139" s="148"/>
      <c r="B139" s="152"/>
      <c r="C139" s="169" t="s">
        <v>125</v>
      </c>
      <c r="D139" s="189"/>
      <c r="E139" s="182"/>
      <c r="F139" s="192"/>
      <c r="G139" s="154"/>
      <c r="H139" s="177">
        <v>0</v>
      </c>
      <c r="I139" s="195"/>
      <c r="J139" s="147"/>
      <c r="K139" s="147"/>
      <c r="L139" s="147"/>
      <c r="M139" s="147"/>
      <c r="N139" s="147"/>
      <c r="O139" s="147"/>
      <c r="P139" s="147"/>
      <c r="Q139" s="147"/>
      <c r="R139" s="147" t="s">
        <v>85</v>
      </c>
      <c r="S139" s="147">
        <v>0</v>
      </c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</row>
    <row r="140" spans="1:47" outlineLevel="1">
      <c r="A140" s="148"/>
      <c r="B140" s="152"/>
      <c r="C140" s="169" t="s">
        <v>166</v>
      </c>
      <c r="D140" s="189"/>
      <c r="E140" s="182">
        <v>24.53</v>
      </c>
      <c r="F140" s="192"/>
      <c r="G140" s="154"/>
      <c r="H140" s="177">
        <v>0</v>
      </c>
      <c r="I140" s="195"/>
      <c r="J140" s="147"/>
      <c r="K140" s="147"/>
      <c r="L140" s="147"/>
      <c r="M140" s="147"/>
      <c r="N140" s="147"/>
      <c r="O140" s="147"/>
      <c r="P140" s="147"/>
      <c r="Q140" s="147"/>
      <c r="R140" s="147" t="s">
        <v>85</v>
      </c>
      <c r="S140" s="147">
        <v>0</v>
      </c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</row>
    <row r="141" spans="1:47" ht="22.5" outlineLevel="1">
      <c r="A141" s="148">
        <v>28</v>
      </c>
      <c r="B141" s="152" t="s">
        <v>167</v>
      </c>
      <c r="C141" s="168" t="s">
        <v>168</v>
      </c>
      <c r="D141" s="188" t="s">
        <v>123</v>
      </c>
      <c r="E141" s="154">
        <v>2665.2</v>
      </c>
      <c r="F141" s="192"/>
      <c r="G141" s="154">
        <f>ROUND(E141*F141,2)</f>
        <v>0</v>
      </c>
      <c r="H141" s="196" t="s">
        <v>247</v>
      </c>
      <c r="I141" s="195"/>
      <c r="J141" s="147"/>
      <c r="K141" s="147"/>
      <c r="L141" s="147"/>
      <c r="M141" s="147"/>
      <c r="N141" s="147"/>
      <c r="O141" s="147"/>
      <c r="P141" s="147"/>
      <c r="Q141" s="147"/>
      <c r="R141" s="147" t="s">
        <v>83</v>
      </c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</row>
    <row r="142" spans="1:47" outlineLevel="1">
      <c r="A142" s="148"/>
      <c r="B142" s="152"/>
      <c r="C142" s="169" t="s">
        <v>124</v>
      </c>
      <c r="D142" s="189"/>
      <c r="E142" s="182"/>
      <c r="F142" s="192"/>
      <c r="G142" s="154"/>
      <c r="H142" s="177">
        <v>0</v>
      </c>
      <c r="I142" s="195"/>
      <c r="J142" s="147"/>
      <c r="K142" s="147"/>
      <c r="L142" s="147"/>
      <c r="M142" s="147"/>
      <c r="N142" s="147"/>
      <c r="O142" s="147"/>
      <c r="P142" s="147"/>
      <c r="Q142" s="147"/>
      <c r="R142" s="147" t="s">
        <v>85</v>
      </c>
      <c r="S142" s="147">
        <v>0</v>
      </c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</row>
    <row r="143" spans="1:47" outlineLevel="1">
      <c r="A143" s="148"/>
      <c r="B143" s="152"/>
      <c r="C143" s="169" t="s">
        <v>125</v>
      </c>
      <c r="D143" s="189"/>
      <c r="E143" s="182"/>
      <c r="F143" s="192"/>
      <c r="G143" s="154"/>
      <c r="H143" s="177">
        <v>0</v>
      </c>
      <c r="I143" s="195"/>
      <c r="J143" s="147"/>
      <c r="K143" s="147"/>
      <c r="L143" s="147"/>
      <c r="M143" s="147"/>
      <c r="N143" s="147"/>
      <c r="O143" s="147"/>
      <c r="P143" s="147"/>
      <c r="Q143" s="147"/>
      <c r="R143" s="147" t="s">
        <v>85</v>
      </c>
      <c r="S143" s="147">
        <v>0</v>
      </c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</row>
    <row r="144" spans="1:47" outlineLevel="1">
      <c r="A144" s="148"/>
      <c r="B144" s="152"/>
      <c r="C144" s="169" t="s">
        <v>126</v>
      </c>
      <c r="D144" s="189"/>
      <c r="E144" s="182">
        <v>2665.2</v>
      </c>
      <c r="F144" s="192"/>
      <c r="G144" s="154"/>
      <c r="H144" s="177">
        <v>0</v>
      </c>
      <c r="I144" s="195"/>
      <c r="J144" s="147"/>
      <c r="K144" s="147"/>
      <c r="L144" s="147"/>
      <c r="M144" s="147"/>
      <c r="N144" s="147"/>
      <c r="O144" s="147"/>
      <c r="P144" s="147"/>
      <c r="Q144" s="147"/>
      <c r="R144" s="147" t="s">
        <v>85</v>
      </c>
      <c r="S144" s="147">
        <v>0</v>
      </c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</row>
    <row r="145" spans="1:47" ht="22.5" outlineLevel="1">
      <c r="A145" s="148">
        <v>29</v>
      </c>
      <c r="B145" s="152" t="s">
        <v>169</v>
      </c>
      <c r="C145" s="168" t="s">
        <v>170</v>
      </c>
      <c r="D145" s="188" t="s">
        <v>123</v>
      </c>
      <c r="E145" s="295">
        <v>542</v>
      </c>
      <c r="F145" s="192"/>
      <c r="G145" s="154">
        <f>ROUND(E145*F145,2)</f>
        <v>0</v>
      </c>
      <c r="H145" s="196" t="s">
        <v>247</v>
      </c>
      <c r="I145" s="195"/>
      <c r="J145" s="147"/>
      <c r="K145" s="147"/>
      <c r="L145" s="147"/>
      <c r="M145" s="147"/>
      <c r="N145" s="147"/>
      <c r="O145" s="147"/>
      <c r="P145" s="147"/>
      <c r="Q145" s="147"/>
      <c r="R145" s="147" t="s">
        <v>83</v>
      </c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</row>
    <row r="146" spans="1:47" outlineLevel="1">
      <c r="A146" s="148"/>
      <c r="B146" s="152"/>
      <c r="C146" s="169" t="s">
        <v>124</v>
      </c>
      <c r="D146" s="189"/>
      <c r="E146" s="182"/>
      <c r="F146" s="192"/>
      <c r="G146" s="154"/>
      <c r="H146" s="177">
        <v>0</v>
      </c>
      <c r="I146" s="195"/>
      <c r="J146" s="147"/>
      <c r="K146" s="147"/>
      <c r="L146" s="147"/>
      <c r="M146" s="147"/>
      <c r="N146" s="147"/>
      <c r="O146" s="147"/>
      <c r="P146" s="147"/>
      <c r="Q146" s="147"/>
      <c r="R146" s="147" t="s">
        <v>85</v>
      </c>
      <c r="S146" s="147">
        <v>0</v>
      </c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</row>
    <row r="147" spans="1:47" outlineLevel="1">
      <c r="A147" s="148"/>
      <c r="B147" s="152"/>
      <c r="C147" s="169" t="s">
        <v>125</v>
      </c>
      <c r="D147" s="189"/>
      <c r="E147" s="182"/>
      <c r="F147" s="192"/>
      <c r="G147" s="154"/>
      <c r="H147" s="177">
        <v>0</v>
      </c>
      <c r="I147" s="195"/>
      <c r="J147" s="147"/>
      <c r="K147" s="147"/>
      <c r="L147" s="147"/>
      <c r="M147" s="147"/>
      <c r="N147" s="147"/>
      <c r="O147" s="147"/>
      <c r="P147" s="147"/>
      <c r="Q147" s="147"/>
      <c r="R147" s="147" t="s">
        <v>85</v>
      </c>
      <c r="S147" s="147">
        <v>0</v>
      </c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</row>
    <row r="148" spans="1:47" outlineLevel="1">
      <c r="A148" s="148"/>
      <c r="B148" s="152"/>
      <c r="C148" s="292" t="s">
        <v>266</v>
      </c>
      <c r="D148" s="291"/>
      <c r="E148" s="293">
        <v>542</v>
      </c>
      <c r="F148" s="192"/>
      <c r="G148" s="154"/>
      <c r="H148" s="177">
        <v>0</v>
      </c>
      <c r="I148" s="195"/>
      <c r="J148" s="147"/>
      <c r="K148" s="147"/>
      <c r="L148" s="147"/>
      <c r="M148" s="147"/>
      <c r="N148" s="147"/>
      <c r="O148" s="147"/>
      <c r="P148" s="147"/>
      <c r="Q148" s="147"/>
      <c r="R148" s="147" t="s">
        <v>85</v>
      </c>
      <c r="S148" s="147">
        <v>0</v>
      </c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</row>
    <row r="149" spans="1:47" ht="22.5" outlineLevel="1">
      <c r="A149" s="205" t="s">
        <v>256</v>
      </c>
      <c r="B149" s="203" t="s">
        <v>257</v>
      </c>
      <c r="C149" s="204" t="s">
        <v>258</v>
      </c>
      <c r="D149" s="206" t="s">
        <v>123</v>
      </c>
      <c r="E149" s="295">
        <v>2681.7</v>
      </c>
      <c r="F149" s="201"/>
      <c r="G149" s="201">
        <f>ROUND(E149*F149,2)</f>
        <v>0</v>
      </c>
      <c r="H149" s="207" t="s">
        <v>247</v>
      </c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  <c r="W149" s="195"/>
      <c r="X149" s="195"/>
      <c r="Y149" s="195"/>
      <c r="Z149" s="195"/>
      <c r="AA149" s="195"/>
      <c r="AB149" s="195"/>
      <c r="AC149" s="195"/>
      <c r="AD149" s="195"/>
      <c r="AE149" s="195"/>
      <c r="AF149" s="195"/>
      <c r="AG149" s="195"/>
      <c r="AH149" s="195"/>
      <c r="AI149" s="195"/>
      <c r="AJ149" s="195"/>
      <c r="AK149" s="195"/>
      <c r="AL149" s="195"/>
      <c r="AM149" s="195"/>
      <c r="AN149" s="195"/>
      <c r="AO149" s="195"/>
      <c r="AP149" s="195"/>
      <c r="AQ149" s="195"/>
      <c r="AR149" s="195"/>
      <c r="AS149" s="195"/>
      <c r="AT149" s="195"/>
      <c r="AU149" s="195"/>
    </row>
    <row r="150" spans="1:47" outlineLevel="1">
      <c r="A150" s="205"/>
      <c r="B150" s="203"/>
      <c r="C150" s="200" t="s">
        <v>124</v>
      </c>
      <c r="D150" s="202"/>
      <c r="E150" s="199"/>
      <c r="F150" s="201"/>
      <c r="G150" s="201"/>
      <c r="H150" s="207">
        <v>0</v>
      </c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  <c r="AE150" s="195"/>
      <c r="AF150" s="195"/>
      <c r="AG150" s="195"/>
      <c r="AH150" s="195"/>
      <c r="AI150" s="195"/>
      <c r="AJ150" s="195"/>
      <c r="AK150" s="195"/>
      <c r="AL150" s="195"/>
      <c r="AM150" s="195"/>
      <c r="AN150" s="195"/>
      <c r="AO150" s="195"/>
      <c r="AP150" s="195"/>
      <c r="AQ150" s="195"/>
      <c r="AR150" s="195"/>
      <c r="AS150" s="195"/>
      <c r="AT150" s="195"/>
      <c r="AU150" s="195"/>
    </row>
    <row r="151" spans="1:47" outlineLevel="1">
      <c r="A151" s="205"/>
      <c r="B151" s="203"/>
      <c r="C151" s="200" t="s">
        <v>125</v>
      </c>
      <c r="D151" s="202"/>
      <c r="E151" s="199"/>
      <c r="F151" s="201"/>
      <c r="G151" s="201"/>
      <c r="H151" s="207">
        <v>0</v>
      </c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</row>
    <row r="152" spans="1:47" outlineLevel="1">
      <c r="A152" s="205"/>
      <c r="B152" s="203"/>
      <c r="C152" s="292" t="s">
        <v>263</v>
      </c>
      <c r="D152" s="291"/>
      <c r="E152" s="293">
        <v>2681.7</v>
      </c>
      <c r="F152" s="201"/>
      <c r="G152" s="201"/>
      <c r="H152" s="207">
        <v>0</v>
      </c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</row>
    <row r="153" spans="1:47" ht="22.5" outlineLevel="1">
      <c r="A153" s="148">
        <v>30</v>
      </c>
      <c r="B153" s="152" t="s">
        <v>171</v>
      </c>
      <c r="C153" s="168" t="s">
        <v>259</v>
      </c>
      <c r="D153" s="188" t="s">
        <v>172</v>
      </c>
      <c r="E153" s="154">
        <v>3</v>
      </c>
      <c r="F153" s="192"/>
      <c r="G153" s="154">
        <f>ROUND(E153*F153,2)</f>
        <v>0</v>
      </c>
      <c r="H153" s="196" t="s">
        <v>247</v>
      </c>
      <c r="I153" s="195"/>
      <c r="J153" s="147"/>
      <c r="K153" s="147"/>
      <c r="L153" s="147"/>
      <c r="M153" s="147"/>
      <c r="N153" s="147"/>
      <c r="O153" s="147"/>
      <c r="P153" s="147"/>
      <c r="Q153" s="147"/>
      <c r="R153" s="147" t="s">
        <v>83</v>
      </c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</row>
    <row r="154" spans="1:47" outlineLevel="1">
      <c r="A154" s="148"/>
      <c r="B154" s="152"/>
      <c r="C154" s="169" t="s">
        <v>173</v>
      </c>
      <c r="D154" s="189"/>
      <c r="E154" s="182">
        <v>3</v>
      </c>
      <c r="F154" s="192"/>
      <c r="G154" s="154"/>
      <c r="H154" s="177">
        <v>0</v>
      </c>
      <c r="I154" s="195"/>
      <c r="J154" s="147"/>
      <c r="K154" s="147"/>
      <c r="L154" s="147"/>
      <c r="M154" s="147"/>
      <c r="N154" s="147"/>
      <c r="O154" s="147"/>
      <c r="P154" s="147"/>
      <c r="Q154" s="147"/>
      <c r="R154" s="147" t="s">
        <v>85</v>
      </c>
      <c r="S154" s="147">
        <v>0</v>
      </c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</row>
    <row r="155" spans="1:47" ht="22.5" outlineLevel="1">
      <c r="A155" s="148">
        <v>31</v>
      </c>
      <c r="B155" s="152" t="s">
        <v>174</v>
      </c>
      <c r="C155" s="168" t="s">
        <v>260</v>
      </c>
      <c r="D155" s="188" t="s">
        <v>172</v>
      </c>
      <c r="E155" s="154">
        <v>2</v>
      </c>
      <c r="F155" s="192"/>
      <c r="G155" s="154">
        <f>ROUND(E155*F155,2)</f>
        <v>0</v>
      </c>
      <c r="H155" s="196" t="s">
        <v>247</v>
      </c>
      <c r="I155" s="195"/>
      <c r="J155" s="147"/>
      <c r="K155" s="147"/>
      <c r="L155" s="147"/>
      <c r="M155" s="147"/>
      <c r="N155" s="147"/>
      <c r="O155" s="147"/>
      <c r="P155" s="147"/>
      <c r="Q155" s="147"/>
      <c r="R155" s="147" t="s">
        <v>83</v>
      </c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</row>
    <row r="156" spans="1:47" outlineLevel="1">
      <c r="A156" s="148"/>
      <c r="B156" s="152"/>
      <c r="C156" s="169" t="s">
        <v>175</v>
      </c>
      <c r="D156" s="189"/>
      <c r="E156" s="182">
        <v>2</v>
      </c>
      <c r="F156" s="192"/>
      <c r="G156" s="154"/>
      <c r="H156" s="177">
        <v>0</v>
      </c>
      <c r="I156" s="195"/>
      <c r="J156" s="147"/>
      <c r="K156" s="147"/>
      <c r="L156" s="147"/>
      <c r="M156" s="147"/>
      <c r="N156" s="147"/>
      <c r="O156" s="147"/>
      <c r="P156" s="147"/>
      <c r="Q156" s="147"/>
      <c r="R156" s="147" t="s">
        <v>85</v>
      </c>
      <c r="S156" s="147">
        <v>0</v>
      </c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</row>
    <row r="157" spans="1:47" ht="22.5" outlineLevel="1">
      <c r="A157" s="148">
        <v>32</v>
      </c>
      <c r="B157" s="152" t="s">
        <v>176</v>
      </c>
      <c r="C157" s="168" t="s">
        <v>177</v>
      </c>
      <c r="D157" s="188" t="s">
        <v>172</v>
      </c>
      <c r="E157" s="154">
        <v>1</v>
      </c>
      <c r="F157" s="192"/>
      <c r="G157" s="154">
        <f>ROUND(E157*F157,2)</f>
        <v>0</v>
      </c>
      <c r="H157" s="196" t="s">
        <v>247</v>
      </c>
      <c r="I157" s="195"/>
      <c r="J157" s="147"/>
      <c r="K157" s="147"/>
      <c r="L157" s="147"/>
      <c r="M157" s="147"/>
      <c r="N157" s="147"/>
      <c r="O157" s="147"/>
      <c r="P157" s="147"/>
      <c r="Q157" s="147"/>
      <c r="R157" s="147" t="s">
        <v>83</v>
      </c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</row>
    <row r="158" spans="1:47" outlineLevel="1">
      <c r="A158" s="148"/>
      <c r="B158" s="152"/>
      <c r="C158" s="169" t="s">
        <v>178</v>
      </c>
      <c r="D158" s="189"/>
      <c r="E158" s="182">
        <v>1</v>
      </c>
      <c r="F158" s="192"/>
      <c r="G158" s="154"/>
      <c r="H158" s="177">
        <v>0</v>
      </c>
      <c r="I158" s="195"/>
      <c r="J158" s="147"/>
      <c r="K158" s="147"/>
      <c r="L158" s="147"/>
      <c r="M158" s="147"/>
      <c r="N158" s="147"/>
      <c r="O158" s="147"/>
      <c r="P158" s="147"/>
      <c r="Q158" s="147"/>
      <c r="R158" s="147" t="s">
        <v>85</v>
      </c>
      <c r="S158" s="147">
        <v>0</v>
      </c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</row>
    <row r="159" spans="1:47">
      <c r="A159" s="149" t="s">
        <v>78</v>
      </c>
      <c r="B159" s="153" t="s">
        <v>54</v>
      </c>
      <c r="C159" s="170" t="s">
        <v>55</v>
      </c>
      <c r="D159" s="190"/>
      <c r="E159" s="155"/>
      <c r="F159" s="193"/>
      <c r="G159" s="155">
        <f>SUMIF(R160:R161,"&lt;&gt;NOR",G160:G161)</f>
        <v>0</v>
      </c>
      <c r="H159" s="178"/>
      <c r="I159" s="195"/>
      <c r="R159" t="s">
        <v>79</v>
      </c>
    </row>
    <row r="160" spans="1:47" outlineLevel="1">
      <c r="A160" s="148">
        <v>33</v>
      </c>
      <c r="B160" s="152" t="s">
        <v>179</v>
      </c>
      <c r="C160" s="168" t="s">
        <v>180</v>
      </c>
      <c r="D160" s="188" t="s">
        <v>181</v>
      </c>
      <c r="E160" s="154">
        <v>6684.63</v>
      </c>
      <c r="F160" s="192"/>
      <c r="G160" s="154">
        <f>ROUND(E160*F160,2)</f>
        <v>0</v>
      </c>
      <c r="H160" s="177" t="s">
        <v>246</v>
      </c>
      <c r="I160" s="195"/>
      <c r="J160" s="147"/>
      <c r="K160" s="147"/>
      <c r="L160" s="147"/>
      <c r="M160" s="147"/>
      <c r="N160" s="147"/>
      <c r="O160" s="147"/>
      <c r="P160" s="147"/>
      <c r="Q160" s="147"/>
      <c r="R160" s="147" t="s">
        <v>83</v>
      </c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</row>
    <row r="161" spans="1:47" outlineLevel="1">
      <c r="A161" s="148"/>
      <c r="B161" s="152"/>
      <c r="C161" s="169" t="s">
        <v>182</v>
      </c>
      <c r="D161" s="189"/>
      <c r="E161" s="182">
        <v>6684.63</v>
      </c>
      <c r="F161" s="192"/>
      <c r="G161" s="154"/>
      <c r="H161" s="177">
        <v>0</v>
      </c>
      <c r="I161" s="195"/>
      <c r="J161" s="147"/>
      <c r="K161" s="147"/>
      <c r="L161" s="147"/>
      <c r="M161" s="147"/>
      <c r="N161" s="147"/>
      <c r="O161" s="147"/>
      <c r="P161" s="147"/>
      <c r="Q161" s="147"/>
      <c r="R161" s="147" t="s">
        <v>85</v>
      </c>
      <c r="S161" s="147">
        <v>0</v>
      </c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</row>
    <row r="162" spans="1:47">
      <c r="A162" s="149" t="s">
        <v>78</v>
      </c>
      <c r="B162" s="153" t="s">
        <v>56</v>
      </c>
      <c r="C162" s="170" t="s">
        <v>57</v>
      </c>
      <c r="D162" s="190"/>
      <c r="E162" s="155"/>
      <c r="F162" s="193"/>
      <c r="G162" s="155">
        <f>SUMIF(R163:R188,"&lt;&gt;NOR",G163:G188)</f>
        <v>0</v>
      </c>
      <c r="H162" s="178"/>
      <c r="I162" s="195"/>
      <c r="R162" t="s">
        <v>79</v>
      </c>
    </row>
    <row r="163" spans="1:47" outlineLevel="1">
      <c r="A163" s="148">
        <v>34</v>
      </c>
      <c r="B163" s="152" t="s">
        <v>183</v>
      </c>
      <c r="C163" s="168" t="s">
        <v>184</v>
      </c>
      <c r="D163" s="188" t="s">
        <v>172</v>
      </c>
      <c r="E163" s="154">
        <v>1</v>
      </c>
      <c r="F163" s="192"/>
      <c r="G163" s="154">
        <f>ROUND(E163*F163,2)</f>
        <v>0</v>
      </c>
      <c r="H163" s="196" t="s">
        <v>247</v>
      </c>
      <c r="I163" s="195"/>
      <c r="J163" s="147"/>
      <c r="K163" s="147"/>
      <c r="L163" s="147"/>
      <c r="M163" s="147"/>
      <c r="N163" s="147"/>
      <c r="O163" s="147"/>
      <c r="P163" s="147"/>
      <c r="Q163" s="147"/>
      <c r="R163" s="147" t="s">
        <v>83</v>
      </c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</row>
    <row r="164" spans="1:47" outlineLevel="1">
      <c r="A164" s="148"/>
      <c r="B164" s="152"/>
      <c r="C164" s="169" t="s">
        <v>178</v>
      </c>
      <c r="D164" s="189"/>
      <c r="E164" s="182">
        <v>1</v>
      </c>
      <c r="F164" s="192"/>
      <c r="G164" s="154"/>
      <c r="H164" s="177">
        <v>0</v>
      </c>
      <c r="I164" s="195"/>
      <c r="J164" s="147"/>
      <c r="K164" s="147"/>
      <c r="L164" s="147"/>
      <c r="M164" s="147"/>
      <c r="N164" s="147"/>
      <c r="O164" s="147"/>
      <c r="P164" s="147"/>
      <c r="Q164" s="147"/>
      <c r="R164" s="147" t="s">
        <v>85</v>
      </c>
      <c r="S164" s="147">
        <v>0</v>
      </c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</row>
    <row r="165" spans="1:47" ht="22.5" outlineLevel="1">
      <c r="A165" s="148">
        <v>35</v>
      </c>
      <c r="B165" s="152" t="s">
        <v>185</v>
      </c>
      <c r="C165" s="168" t="s">
        <v>186</v>
      </c>
      <c r="D165" s="188" t="s">
        <v>172</v>
      </c>
      <c r="E165" s="154">
        <v>2</v>
      </c>
      <c r="F165" s="192"/>
      <c r="G165" s="154">
        <f t="shared" ref="G165:G174" si="0">ROUND(E165*F165,2)</f>
        <v>0</v>
      </c>
      <c r="H165" s="196" t="s">
        <v>247</v>
      </c>
      <c r="I165" s="195"/>
      <c r="J165" s="147"/>
      <c r="K165" s="147"/>
      <c r="L165" s="147"/>
      <c r="M165" s="147"/>
      <c r="N165" s="147"/>
      <c r="O165" s="147"/>
      <c r="P165" s="147"/>
      <c r="Q165" s="147"/>
      <c r="R165" s="147" t="s">
        <v>83</v>
      </c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</row>
    <row r="166" spans="1:47" ht="22.5" outlineLevel="1">
      <c r="A166" s="148">
        <v>36</v>
      </c>
      <c r="B166" s="152" t="s">
        <v>187</v>
      </c>
      <c r="C166" s="168" t="s">
        <v>188</v>
      </c>
      <c r="D166" s="188" t="s">
        <v>172</v>
      </c>
      <c r="E166" s="154">
        <v>2</v>
      </c>
      <c r="F166" s="192"/>
      <c r="G166" s="154">
        <f t="shared" si="0"/>
        <v>0</v>
      </c>
      <c r="H166" s="196" t="s">
        <v>247</v>
      </c>
      <c r="I166" s="195"/>
      <c r="J166" s="147"/>
      <c r="K166" s="147"/>
      <c r="L166" s="147"/>
      <c r="M166" s="147"/>
      <c r="N166" s="147"/>
      <c r="O166" s="147"/>
      <c r="P166" s="147"/>
      <c r="Q166" s="147"/>
      <c r="R166" s="147" t="s">
        <v>83</v>
      </c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</row>
    <row r="167" spans="1:47" ht="22.5" outlineLevel="1">
      <c r="A167" s="148">
        <v>37</v>
      </c>
      <c r="B167" s="152" t="s">
        <v>189</v>
      </c>
      <c r="C167" s="168" t="s">
        <v>190</v>
      </c>
      <c r="D167" s="188" t="s">
        <v>172</v>
      </c>
      <c r="E167" s="154">
        <v>2</v>
      </c>
      <c r="F167" s="192"/>
      <c r="G167" s="154">
        <f t="shared" si="0"/>
        <v>0</v>
      </c>
      <c r="H167" s="196" t="s">
        <v>247</v>
      </c>
      <c r="I167" s="195"/>
      <c r="J167" s="147"/>
      <c r="K167" s="147"/>
      <c r="L167" s="147"/>
      <c r="M167" s="147"/>
      <c r="N167" s="147"/>
      <c r="O167" s="147"/>
      <c r="P167" s="147"/>
      <c r="Q167" s="147"/>
      <c r="R167" s="147" t="s">
        <v>83</v>
      </c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</row>
    <row r="168" spans="1:47" ht="22.5" outlineLevel="1">
      <c r="A168" s="148">
        <v>38</v>
      </c>
      <c r="B168" s="152" t="s">
        <v>191</v>
      </c>
      <c r="C168" s="168" t="s">
        <v>192</v>
      </c>
      <c r="D168" s="188" t="s">
        <v>172</v>
      </c>
      <c r="E168" s="154">
        <v>2</v>
      </c>
      <c r="F168" s="192"/>
      <c r="G168" s="154">
        <f t="shared" si="0"/>
        <v>0</v>
      </c>
      <c r="H168" s="196" t="s">
        <v>247</v>
      </c>
      <c r="I168" s="195"/>
      <c r="J168" s="147"/>
      <c r="K168" s="147"/>
      <c r="L168" s="147"/>
      <c r="M168" s="147"/>
      <c r="N168" s="147"/>
      <c r="O168" s="147"/>
      <c r="P168" s="147"/>
      <c r="Q168" s="147"/>
      <c r="R168" s="147" t="s">
        <v>83</v>
      </c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</row>
    <row r="169" spans="1:47" ht="22.5" outlineLevel="1">
      <c r="A169" s="148">
        <v>39</v>
      </c>
      <c r="B169" s="152" t="s">
        <v>193</v>
      </c>
      <c r="C169" s="168" t="s">
        <v>194</v>
      </c>
      <c r="D169" s="188" t="s">
        <v>172</v>
      </c>
      <c r="E169" s="154">
        <v>6</v>
      </c>
      <c r="F169" s="192"/>
      <c r="G169" s="154">
        <f t="shared" si="0"/>
        <v>0</v>
      </c>
      <c r="H169" s="196" t="s">
        <v>247</v>
      </c>
      <c r="I169" s="195"/>
      <c r="J169" s="147"/>
      <c r="K169" s="147"/>
      <c r="L169" s="147"/>
      <c r="M169" s="147"/>
      <c r="N169" s="147"/>
      <c r="O169" s="147"/>
      <c r="P169" s="147"/>
      <c r="Q169" s="147"/>
      <c r="R169" s="147" t="s">
        <v>83</v>
      </c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</row>
    <row r="170" spans="1:47" ht="22.5" outlineLevel="1">
      <c r="A170" s="148">
        <v>40</v>
      </c>
      <c r="B170" s="152" t="s">
        <v>195</v>
      </c>
      <c r="C170" s="168" t="s">
        <v>196</v>
      </c>
      <c r="D170" s="188" t="s">
        <v>172</v>
      </c>
      <c r="E170" s="154">
        <v>2</v>
      </c>
      <c r="F170" s="192"/>
      <c r="G170" s="154">
        <f t="shared" si="0"/>
        <v>0</v>
      </c>
      <c r="H170" s="196" t="s">
        <v>247</v>
      </c>
      <c r="I170" s="195"/>
      <c r="J170" s="147"/>
      <c r="K170" s="147"/>
      <c r="L170" s="147"/>
      <c r="M170" s="147"/>
      <c r="N170" s="147"/>
      <c r="O170" s="147"/>
      <c r="P170" s="147"/>
      <c r="Q170" s="147"/>
      <c r="R170" s="147" t="s">
        <v>83</v>
      </c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</row>
    <row r="171" spans="1:47" ht="22.5" outlineLevel="1">
      <c r="A171" s="148">
        <v>41</v>
      </c>
      <c r="B171" s="152" t="s">
        <v>197</v>
      </c>
      <c r="C171" s="168" t="s">
        <v>198</v>
      </c>
      <c r="D171" s="188" t="s">
        <v>172</v>
      </c>
      <c r="E171" s="154">
        <v>1</v>
      </c>
      <c r="F171" s="192"/>
      <c r="G171" s="154">
        <f t="shared" si="0"/>
        <v>0</v>
      </c>
      <c r="H171" s="196" t="s">
        <v>247</v>
      </c>
      <c r="I171" s="195"/>
      <c r="J171" s="147"/>
      <c r="K171" s="147"/>
      <c r="L171" s="147"/>
      <c r="M171" s="147"/>
      <c r="N171" s="147"/>
      <c r="O171" s="147"/>
      <c r="P171" s="147"/>
      <c r="Q171" s="147"/>
      <c r="R171" s="147" t="s">
        <v>83</v>
      </c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</row>
    <row r="172" spans="1:47" ht="22.5" outlineLevel="1">
      <c r="A172" s="148">
        <v>42</v>
      </c>
      <c r="B172" s="152" t="s">
        <v>199</v>
      </c>
      <c r="C172" s="168" t="s">
        <v>200</v>
      </c>
      <c r="D172" s="188" t="s">
        <v>172</v>
      </c>
      <c r="E172" s="154">
        <v>8</v>
      </c>
      <c r="F172" s="192"/>
      <c r="G172" s="154">
        <f t="shared" si="0"/>
        <v>0</v>
      </c>
      <c r="H172" s="196" t="s">
        <v>247</v>
      </c>
      <c r="I172" s="195"/>
      <c r="J172" s="147"/>
      <c r="K172" s="147"/>
      <c r="L172" s="147"/>
      <c r="M172" s="147"/>
      <c r="N172" s="147"/>
      <c r="O172" s="147"/>
      <c r="P172" s="147"/>
      <c r="Q172" s="147"/>
      <c r="R172" s="147" t="s">
        <v>83</v>
      </c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</row>
    <row r="173" spans="1:47" ht="22.5" outlineLevel="1">
      <c r="A173" s="148">
        <v>43</v>
      </c>
      <c r="B173" s="152" t="s">
        <v>201</v>
      </c>
      <c r="C173" s="168" t="s">
        <v>202</v>
      </c>
      <c r="D173" s="188" t="s">
        <v>172</v>
      </c>
      <c r="E173" s="154">
        <v>8</v>
      </c>
      <c r="F173" s="192"/>
      <c r="G173" s="154">
        <f t="shared" si="0"/>
        <v>0</v>
      </c>
      <c r="H173" s="196" t="s">
        <v>247</v>
      </c>
      <c r="I173" s="195"/>
      <c r="J173" s="147"/>
      <c r="K173" s="147"/>
      <c r="L173" s="147"/>
      <c r="M173" s="147"/>
      <c r="N173" s="147"/>
      <c r="O173" s="147"/>
      <c r="P173" s="147"/>
      <c r="Q173" s="147"/>
      <c r="R173" s="147" t="s">
        <v>83</v>
      </c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</row>
    <row r="174" spans="1:47" ht="22.5" outlineLevel="1">
      <c r="A174" s="148">
        <v>44</v>
      </c>
      <c r="B174" s="152" t="s">
        <v>203</v>
      </c>
      <c r="C174" s="168" t="s">
        <v>204</v>
      </c>
      <c r="D174" s="188" t="s">
        <v>205</v>
      </c>
      <c r="E174" s="154">
        <v>489.98</v>
      </c>
      <c r="F174" s="192"/>
      <c r="G174" s="154">
        <f t="shared" si="0"/>
        <v>0</v>
      </c>
      <c r="H174" s="196" t="s">
        <v>247</v>
      </c>
      <c r="I174" s="195"/>
      <c r="J174" s="147"/>
      <c r="K174" s="147"/>
      <c r="L174" s="147"/>
      <c r="M174" s="147"/>
      <c r="N174" s="147"/>
      <c r="O174" s="147"/>
      <c r="P174" s="147"/>
      <c r="Q174" s="147"/>
      <c r="R174" s="147" t="s">
        <v>83</v>
      </c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</row>
    <row r="175" spans="1:47" outlineLevel="1">
      <c r="A175" s="148"/>
      <c r="B175" s="152"/>
      <c r="C175" s="169" t="s">
        <v>206</v>
      </c>
      <c r="D175" s="189"/>
      <c r="E175" s="182">
        <v>489.98</v>
      </c>
      <c r="F175" s="192"/>
      <c r="G175" s="154"/>
      <c r="H175" s="177">
        <v>0</v>
      </c>
      <c r="I175" s="195"/>
      <c r="J175" s="147"/>
      <c r="K175" s="147"/>
      <c r="L175" s="147"/>
      <c r="M175" s="147"/>
      <c r="N175" s="147"/>
      <c r="O175" s="147"/>
      <c r="P175" s="147"/>
      <c r="Q175" s="147"/>
      <c r="R175" s="147" t="s">
        <v>85</v>
      </c>
      <c r="S175" s="147">
        <v>0</v>
      </c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</row>
    <row r="176" spans="1:47" ht="22.5" outlineLevel="1">
      <c r="A176" s="148">
        <v>45</v>
      </c>
      <c r="B176" s="152" t="s">
        <v>207</v>
      </c>
      <c r="C176" s="168" t="s">
        <v>208</v>
      </c>
      <c r="D176" s="188" t="s">
        <v>205</v>
      </c>
      <c r="E176" s="154">
        <v>25</v>
      </c>
      <c r="F176" s="192"/>
      <c r="G176" s="154">
        <f t="shared" ref="G176:G188" si="1">ROUND(E176*F176,2)</f>
        <v>0</v>
      </c>
      <c r="H176" s="196" t="s">
        <v>247</v>
      </c>
      <c r="I176" s="195"/>
      <c r="J176" s="147"/>
      <c r="K176" s="147"/>
      <c r="L176" s="147"/>
      <c r="M176" s="147"/>
      <c r="N176" s="147"/>
      <c r="O176" s="147"/>
      <c r="P176" s="147"/>
      <c r="Q176" s="147"/>
      <c r="R176" s="147" t="s">
        <v>83</v>
      </c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</row>
    <row r="177" spans="1:47" ht="22.5" outlineLevel="1">
      <c r="A177" s="148">
        <v>46</v>
      </c>
      <c r="B177" s="152" t="s">
        <v>209</v>
      </c>
      <c r="C177" s="168" t="s">
        <v>210</v>
      </c>
      <c r="D177" s="188" t="s">
        <v>172</v>
      </c>
      <c r="E177" s="154">
        <v>1</v>
      </c>
      <c r="F177" s="192"/>
      <c r="G177" s="154">
        <f t="shared" si="1"/>
        <v>0</v>
      </c>
      <c r="H177" s="196" t="s">
        <v>247</v>
      </c>
      <c r="I177" s="195"/>
      <c r="J177" s="147"/>
      <c r="K177" s="147"/>
      <c r="L177" s="147"/>
      <c r="M177" s="147"/>
      <c r="N177" s="147"/>
      <c r="O177" s="147"/>
      <c r="P177" s="147"/>
      <c r="Q177" s="147"/>
      <c r="R177" s="147" t="s">
        <v>83</v>
      </c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</row>
    <row r="178" spans="1:47" outlineLevel="1">
      <c r="A178" s="148">
        <v>47</v>
      </c>
      <c r="B178" s="152" t="s">
        <v>211</v>
      </c>
      <c r="C178" s="168" t="s">
        <v>212</v>
      </c>
      <c r="D178" s="188" t="s">
        <v>205</v>
      </c>
      <c r="E178" s="154">
        <v>456</v>
      </c>
      <c r="F178" s="192"/>
      <c r="G178" s="154">
        <f t="shared" si="1"/>
        <v>0</v>
      </c>
      <c r="H178" s="196" t="s">
        <v>247</v>
      </c>
      <c r="I178" s="195"/>
      <c r="J178" s="147"/>
      <c r="K178" s="147"/>
      <c r="L178" s="147"/>
      <c r="M178" s="147"/>
      <c r="N178" s="147"/>
      <c r="O178" s="147"/>
      <c r="P178" s="147"/>
      <c r="Q178" s="147"/>
      <c r="R178" s="147" t="s">
        <v>83</v>
      </c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</row>
    <row r="179" spans="1:47" outlineLevel="1">
      <c r="A179" s="148">
        <v>48</v>
      </c>
      <c r="B179" s="152" t="s">
        <v>213</v>
      </c>
      <c r="C179" s="168" t="s">
        <v>214</v>
      </c>
      <c r="D179" s="188" t="s">
        <v>205</v>
      </c>
      <c r="E179" s="154">
        <v>90.57</v>
      </c>
      <c r="F179" s="192"/>
      <c r="G179" s="154">
        <f t="shared" si="1"/>
        <v>0</v>
      </c>
      <c r="H179" s="196" t="s">
        <v>247</v>
      </c>
      <c r="I179" s="195"/>
      <c r="J179" s="147"/>
      <c r="K179" s="147"/>
      <c r="L179" s="147"/>
      <c r="M179" s="147"/>
      <c r="N179" s="147"/>
      <c r="O179" s="147"/>
      <c r="P179" s="147"/>
      <c r="Q179" s="147"/>
      <c r="R179" s="147" t="s">
        <v>83</v>
      </c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</row>
    <row r="180" spans="1:47" outlineLevel="1">
      <c r="A180" s="148">
        <v>49</v>
      </c>
      <c r="B180" s="152" t="s">
        <v>215</v>
      </c>
      <c r="C180" s="168" t="s">
        <v>216</v>
      </c>
      <c r="D180" s="188" t="s">
        <v>172</v>
      </c>
      <c r="E180" s="154">
        <v>15</v>
      </c>
      <c r="F180" s="192"/>
      <c r="G180" s="154">
        <f t="shared" si="1"/>
        <v>0</v>
      </c>
      <c r="H180" s="196" t="s">
        <v>247</v>
      </c>
      <c r="I180" s="195"/>
      <c r="J180" s="147"/>
      <c r="K180" s="147"/>
      <c r="L180" s="147"/>
      <c r="M180" s="147"/>
      <c r="N180" s="147"/>
      <c r="O180" s="147"/>
      <c r="P180" s="147"/>
      <c r="Q180" s="147"/>
      <c r="R180" s="147" t="s">
        <v>83</v>
      </c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</row>
    <row r="181" spans="1:47" outlineLevel="1">
      <c r="A181" s="148">
        <v>50</v>
      </c>
      <c r="B181" s="152" t="s">
        <v>217</v>
      </c>
      <c r="C181" s="168" t="s">
        <v>218</v>
      </c>
      <c r="D181" s="188" t="s">
        <v>172</v>
      </c>
      <c r="E181" s="154">
        <v>1</v>
      </c>
      <c r="F181" s="192"/>
      <c r="G181" s="154">
        <f t="shared" si="1"/>
        <v>0</v>
      </c>
      <c r="H181" s="196" t="s">
        <v>247</v>
      </c>
      <c r="I181" s="195"/>
      <c r="J181" s="147"/>
      <c r="K181" s="147"/>
      <c r="L181" s="147"/>
      <c r="M181" s="147"/>
      <c r="N181" s="147"/>
      <c r="O181" s="147"/>
      <c r="P181" s="147"/>
      <c r="Q181" s="147"/>
      <c r="R181" s="147" t="s">
        <v>83</v>
      </c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</row>
    <row r="182" spans="1:47" outlineLevel="1">
      <c r="A182" s="148">
        <v>51</v>
      </c>
      <c r="B182" s="152" t="s">
        <v>219</v>
      </c>
      <c r="C182" s="168" t="s">
        <v>220</v>
      </c>
      <c r="D182" s="188" t="s">
        <v>172</v>
      </c>
      <c r="E182" s="154">
        <v>1</v>
      </c>
      <c r="F182" s="192"/>
      <c r="G182" s="154">
        <f t="shared" si="1"/>
        <v>0</v>
      </c>
      <c r="H182" s="196" t="s">
        <v>247</v>
      </c>
      <c r="I182" s="195"/>
      <c r="J182" s="147"/>
      <c r="K182" s="147"/>
      <c r="L182" s="147"/>
      <c r="M182" s="147"/>
      <c r="N182" s="147"/>
      <c r="O182" s="147"/>
      <c r="P182" s="147"/>
      <c r="Q182" s="147"/>
      <c r="R182" s="147" t="s">
        <v>83</v>
      </c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</row>
    <row r="183" spans="1:47" ht="22.5" outlineLevel="1">
      <c r="A183" s="148">
        <v>52</v>
      </c>
      <c r="B183" s="152" t="s">
        <v>221</v>
      </c>
      <c r="C183" s="168" t="s">
        <v>222</v>
      </c>
      <c r="D183" s="188" t="s">
        <v>172</v>
      </c>
      <c r="E183" s="154">
        <v>1</v>
      </c>
      <c r="F183" s="192"/>
      <c r="G183" s="154">
        <f t="shared" si="1"/>
        <v>0</v>
      </c>
      <c r="H183" s="196" t="s">
        <v>247</v>
      </c>
      <c r="I183" s="195"/>
      <c r="J183" s="147"/>
      <c r="K183" s="147"/>
      <c r="L183" s="147"/>
      <c r="M183" s="147"/>
      <c r="N183" s="147"/>
      <c r="O183" s="147"/>
      <c r="P183" s="147"/>
      <c r="Q183" s="147"/>
      <c r="R183" s="147" t="s">
        <v>83</v>
      </c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</row>
    <row r="184" spans="1:47" ht="22.5" outlineLevel="1">
      <c r="A184" s="148">
        <v>53</v>
      </c>
      <c r="B184" s="152" t="s">
        <v>223</v>
      </c>
      <c r="C184" s="168" t="s">
        <v>224</v>
      </c>
      <c r="D184" s="188" t="s">
        <v>172</v>
      </c>
      <c r="E184" s="154">
        <v>1</v>
      </c>
      <c r="F184" s="192"/>
      <c r="G184" s="154">
        <f t="shared" si="1"/>
        <v>0</v>
      </c>
      <c r="H184" s="196" t="s">
        <v>247</v>
      </c>
      <c r="I184" s="195"/>
      <c r="J184" s="147"/>
      <c r="K184" s="147"/>
      <c r="L184" s="147"/>
      <c r="M184" s="147"/>
      <c r="N184" s="147"/>
      <c r="O184" s="147"/>
      <c r="P184" s="147"/>
      <c r="Q184" s="147"/>
      <c r="R184" s="147" t="s">
        <v>83</v>
      </c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</row>
    <row r="185" spans="1:47" ht="22.5" outlineLevel="1">
      <c r="A185" s="148">
        <v>54</v>
      </c>
      <c r="B185" s="152" t="s">
        <v>225</v>
      </c>
      <c r="C185" s="168" t="s">
        <v>226</v>
      </c>
      <c r="D185" s="188" t="s">
        <v>205</v>
      </c>
      <c r="E185" s="154">
        <v>269</v>
      </c>
      <c r="F185" s="192"/>
      <c r="G185" s="154">
        <f t="shared" si="1"/>
        <v>0</v>
      </c>
      <c r="H185" s="196" t="s">
        <v>247</v>
      </c>
      <c r="I185" s="195"/>
      <c r="J185" s="147"/>
      <c r="K185" s="147"/>
      <c r="L185" s="147"/>
      <c r="M185" s="147"/>
      <c r="N185" s="147"/>
      <c r="O185" s="147"/>
      <c r="P185" s="147"/>
      <c r="Q185" s="147"/>
      <c r="R185" s="147" t="s">
        <v>83</v>
      </c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</row>
    <row r="186" spans="1:47" ht="22.5" outlineLevel="1">
      <c r="A186" s="148">
        <v>55</v>
      </c>
      <c r="B186" s="152" t="s">
        <v>227</v>
      </c>
      <c r="C186" s="168" t="s">
        <v>228</v>
      </c>
      <c r="D186" s="188" t="s">
        <v>205</v>
      </c>
      <c r="E186" s="154">
        <v>22</v>
      </c>
      <c r="F186" s="192"/>
      <c r="G186" s="154">
        <f t="shared" si="1"/>
        <v>0</v>
      </c>
      <c r="H186" s="196" t="s">
        <v>247</v>
      </c>
      <c r="I186" s="195"/>
      <c r="J186" s="147"/>
      <c r="K186" s="147"/>
      <c r="L186" s="147"/>
      <c r="M186" s="147"/>
      <c r="N186" s="147"/>
      <c r="O186" s="147"/>
      <c r="P186" s="147"/>
      <c r="Q186" s="147"/>
      <c r="R186" s="147" t="s">
        <v>83</v>
      </c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</row>
    <row r="187" spans="1:47" ht="22.5" outlineLevel="1">
      <c r="A187" s="148">
        <v>56</v>
      </c>
      <c r="B187" s="152" t="s">
        <v>229</v>
      </c>
      <c r="C187" s="168" t="s">
        <v>230</v>
      </c>
      <c r="D187" s="188" t="s">
        <v>205</v>
      </c>
      <c r="E187" s="154">
        <v>375</v>
      </c>
      <c r="F187" s="192"/>
      <c r="G187" s="154">
        <f t="shared" si="1"/>
        <v>0</v>
      </c>
      <c r="H187" s="196" t="s">
        <v>247</v>
      </c>
      <c r="I187" s="195"/>
      <c r="J187" s="147"/>
      <c r="K187" s="147"/>
      <c r="L187" s="147"/>
      <c r="M187" s="147"/>
      <c r="N187" s="147"/>
      <c r="O187" s="147"/>
      <c r="P187" s="147"/>
      <c r="Q187" s="147"/>
      <c r="R187" s="147" t="s">
        <v>83</v>
      </c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</row>
    <row r="188" spans="1:47" outlineLevel="1">
      <c r="A188" s="148">
        <v>57</v>
      </c>
      <c r="B188" s="152" t="s">
        <v>231</v>
      </c>
      <c r="C188" s="168" t="s">
        <v>232</v>
      </c>
      <c r="D188" s="188" t="s">
        <v>0</v>
      </c>
      <c r="E188" s="154">
        <v>1.95</v>
      </c>
      <c r="F188" s="192"/>
      <c r="G188" s="154">
        <f t="shared" si="1"/>
        <v>0</v>
      </c>
      <c r="H188" s="177" t="s">
        <v>246</v>
      </c>
      <c r="I188" s="195"/>
      <c r="J188" s="147"/>
      <c r="K188" s="147"/>
      <c r="L188" s="147"/>
      <c r="M188" s="147"/>
      <c r="N188" s="147"/>
      <c r="O188" s="147"/>
      <c r="P188" s="147"/>
      <c r="Q188" s="147"/>
      <c r="R188" s="147" t="s">
        <v>83</v>
      </c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</row>
    <row r="189" spans="1:47">
      <c r="A189" s="149" t="s">
        <v>78</v>
      </c>
      <c r="B189" s="153" t="s">
        <v>58</v>
      </c>
      <c r="C189" s="170" t="s">
        <v>59</v>
      </c>
      <c r="D189" s="190"/>
      <c r="E189" s="155"/>
      <c r="F189" s="193"/>
      <c r="G189" s="155">
        <f>SUMIF(R190:R197,"&lt;&gt;NOR",G190:G197)</f>
        <v>0</v>
      </c>
      <c r="H189" s="178"/>
      <c r="I189" s="195"/>
      <c r="R189" t="s">
        <v>79</v>
      </c>
    </row>
    <row r="190" spans="1:47" outlineLevel="1">
      <c r="A190" s="148">
        <v>58</v>
      </c>
      <c r="B190" s="152" t="s">
        <v>233</v>
      </c>
      <c r="C190" s="168" t="s">
        <v>234</v>
      </c>
      <c r="D190" s="188" t="s">
        <v>123</v>
      </c>
      <c r="E190" s="154">
        <v>6.79</v>
      </c>
      <c r="F190" s="192"/>
      <c r="G190" s="154">
        <f>ROUND(E190*F190,2)</f>
        <v>0</v>
      </c>
      <c r="H190" s="177" t="s">
        <v>246</v>
      </c>
      <c r="I190" s="195"/>
      <c r="J190" s="147"/>
      <c r="K190" s="147"/>
      <c r="L190" s="147"/>
      <c r="M190" s="147"/>
      <c r="N190" s="147"/>
      <c r="O190" s="147"/>
      <c r="P190" s="147"/>
      <c r="Q190" s="147"/>
      <c r="R190" s="147" t="s">
        <v>83</v>
      </c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</row>
    <row r="191" spans="1:47" outlineLevel="1">
      <c r="A191" s="148"/>
      <c r="B191" s="152"/>
      <c r="C191" s="169" t="s">
        <v>136</v>
      </c>
      <c r="D191" s="189"/>
      <c r="E191" s="182"/>
      <c r="F191" s="192"/>
      <c r="G191" s="154"/>
      <c r="H191" s="177">
        <v>0</v>
      </c>
      <c r="I191" s="195"/>
      <c r="J191" s="147"/>
      <c r="K191" s="147"/>
      <c r="L191" s="147"/>
      <c r="M191" s="147"/>
      <c r="N191" s="147"/>
      <c r="O191" s="147"/>
      <c r="P191" s="147"/>
      <c r="Q191" s="147"/>
      <c r="R191" s="147" t="s">
        <v>85</v>
      </c>
      <c r="S191" s="147">
        <v>0</v>
      </c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</row>
    <row r="192" spans="1:47" outlineLevel="1">
      <c r="A192" s="148"/>
      <c r="B192" s="152"/>
      <c r="C192" s="169" t="s">
        <v>137</v>
      </c>
      <c r="D192" s="189"/>
      <c r="E192" s="182">
        <v>4.29</v>
      </c>
      <c r="F192" s="192"/>
      <c r="G192" s="154"/>
      <c r="H192" s="177">
        <v>0</v>
      </c>
      <c r="I192" s="195"/>
      <c r="J192" s="147"/>
      <c r="K192" s="147"/>
      <c r="L192" s="147"/>
      <c r="M192" s="147"/>
      <c r="N192" s="147"/>
      <c r="O192" s="147"/>
      <c r="P192" s="147"/>
      <c r="Q192" s="147"/>
      <c r="R192" s="147" t="s">
        <v>85</v>
      </c>
      <c r="S192" s="147">
        <v>0</v>
      </c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</row>
    <row r="193" spans="1:47" outlineLevel="1">
      <c r="A193" s="148"/>
      <c r="B193" s="152"/>
      <c r="C193" s="169" t="s">
        <v>138</v>
      </c>
      <c r="D193" s="189"/>
      <c r="E193" s="182">
        <v>2.5</v>
      </c>
      <c r="F193" s="192"/>
      <c r="G193" s="154"/>
      <c r="H193" s="177">
        <v>0</v>
      </c>
      <c r="I193" s="195"/>
      <c r="J193" s="147"/>
      <c r="K193" s="147"/>
      <c r="L193" s="147"/>
      <c r="M193" s="147"/>
      <c r="N193" s="147"/>
      <c r="O193" s="147"/>
      <c r="P193" s="147"/>
      <c r="Q193" s="147"/>
      <c r="R193" s="147" t="s">
        <v>85</v>
      </c>
      <c r="S193" s="147">
        <v>0</v>
      </c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</row>
    <row r="194" spans="1:47" outlineLevel="1">
      <c r="A194" s="148">
        <v>59</v>
      </c>
      <c r="B194" s="152" t="s">
        <v>235</v>
      </c>
      <c r="C194" s="168" t="s">
        <v>236</v>
      </c>
      <c r="D194" s="188" t="s">
        <v>123</v>
      </c>
      <c r="E194" s="154">
        <v>6.79</v>
      </c>
      <c r="F194" s="192"/>
      <c r="G194" s="154">
        <f>ROUND(E194*F194,2)</f>
        <v>0</v>
      </c>
      <c r="H194" s="177" t="s">
        <v>246</v>
      </c>
      <c r="I194" s="195"/>
      <c r="J194" s="147"/>
      <c r="K194" s="147"/>
      <c r="L194" s="147"/>
      <c r="M194" s="147"/>
      <c r="N194" s="147"/>
      <c r="O194" s="147"/>
      <c r="P194" s="147"/>
      <c r="Q194" s="147"/>
      <c r="R194" s="147" t="s">
        <v>83</v>
      </c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</row>
    <row r="195" spans="1:47" outlineLevel="1">
      <c r="A195" s="148"/>
      <c r="B195" s="152"/>
      <c r="C195" s="169" t="s">
        <v>136</v>
      </c>
      <c r="D195" s="189"/>
      <c r="E195" s="182"/>
      <c r="F195" s="192"/>
      <c r="G195" s="154"/>
      <c r="H195" s="17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 t="s">
        <v>85</v>
      </c>
      <c r="S195" s="147">
        <v>0</v>
      </c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  <c r="AM195" s="147"/>
      <c r="AN195" s="147"/>
      <c r="AO195" s="147"/>
      <c r="AP195" s="147"/>
      <c r="AQ195" s="147"/>
      <c r="AR195" s="147"/>
      <c r="AS195" s="147"/>
      <c r="AT195" s="147"/>
      <c r="AU195" s="147"/>
    </row>
    <row r="196" spans="1:47" outlineLevel="1">
      <c r="A196" s="148"/>
      <c r="B196" s="152"/>
      <c r="C196" s="169" t="s">
        <v>137</v>
      </c>
      <c r="D196" s="189"/>
      <c r="E196" s="182">
        <v>4.29</v>
      </c>
      <c r="F196" s="192"/>
      <c r="G196" s="154"/>
      <c r="H196" s="17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 t="s">
        <v>85</v>
      </c>
      <c r="S196" s="147">
        <v>0</v>
      </c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</row>
    <row r="197" spans="1:47" outlineLevel="1">
      <c r="A197" s="148"/>
      <c r="B197" s="152"/>
      <c r="C197" s="169" t="s">
        <v>138</v>
      </c>
      <c r="D197" s="189"/>
      <c r="E197" s="182">
        <v>2.5</v>
      </c>
      <c r="F197" s="192"/>
      <c r="G197" s="154"/>
      <c r="H197" s="17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 t="s">
        <v>85</v>
      </c>
      <c r="S197" s="147">
        <v>0</v>
      </c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</row>
    <row r="198" spans="1:47">
      <c r="A198" s="149" t="s">
        <v>78</v>
      </c>
      <c r="B198" s="153" t="s">
        <v>60</v>
      </c>
      <c r="C198" s="170" t="s">
        <v>61</v>
      </c>
      <c r="D198" s="190"/>
      <c r="E198" s="155"/>
      <c r="F198" s="193"/>
      <c r="G198" s="155">
        <f>SUMIF(R199:R205,"&lt;&gt;NOR",G199:G205)</f>
        <v>0</v>
      </c>
      <c r="H198" s="178"/>
      <c r="R198" t="s">
        <v>79</v>
      </c>
    </row>
    <row r="199" spans="1:47" outlineLevel="1">
      <c r="A199" s="148">
        <v>60</v>
      </c>
      <c r="B199" s="152" t="s">
        <v>237</v>
      </c>
      <c r="C199" s="168" t="s">
        <v>238</v>
      </c>
      <c r="D199" s="188" t="s">
        <v>123</v>
      </c>
      <c r="E199" s="154">
        <v>5912.9</v>
      </c>
      <c r="F199" s="192">
        <v>0</v>
      </c>
      <c r="G199" s="154">
        <f>ROUND(E199*F199,2)</f>
        <v>0</v>
      </c>
      <c r="H199" s="17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 t="s">
        <v>83</v>
      </c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</row>
    <row r="200" spans="1:47" outlineLevel="1">
      <c r="A200" s="148"/>
      <c r="B200" s="152"/>
      <c r="C200" s="169" t="s">
        <v>124</v>
      </c>
      <c r="D200" s="189"/>
      <c r="E200" s="182"/>
      <c r="F200" s="192"/>
      <c r="G200" s="154"/>
      <c r="H200" s="17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 t="s">
        <v>85</v>
      </c>
      <c r="S200" s="147">
        <v>0</v>
      </c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</row>
    <row r="201" spans="1:47" outlineLevel="1">
      <c r="A201" s="148"/>
      <c r="B201" s="152"/>
      <c r="C201" s="169" t="s">
        <v>125</v>
      </c>
      <c r="D201" s="189"/>
      <c r="E201" s="182"/>
      <c r="F201" s="192"/>
      <c r="G201" s="154"/>
      <c r="H201" s="17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 t="s">
        <v>85</v>
      </c>
      <c r="S201" s="147">
        <v>0</v>
      </c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</row>
    <row r="202" spans="1:47" outlineLevel="1">
      <c r="A202" s="148"/>
      <c r="B202" s="152"/>
      <c r="C202" s="169" t="s">
        <v>126</v>
      </c>
      <c r="D202" s="189"/>
      <c r="E202" s="182">
        <v>2665.2</v>
      </c>
      <c r="F202" s="192"/>
      <c r="G202" s="154"/>
      <c r="H202" s="17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 t="s">
        <v>85</v>
      </c>
      <c r="S202" s="147">
        <v>0</v>
      </c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</row>
    <row r="203" spans="1:47" outlineLevel="1">
      <c r="A203" s="148"/>
      <c r="B203" s="152"/>
      <c r="C203" s="169" t="s">
        <v>127</v>
      </c>
      <c r="D203" s="189"/>
      <c r="E203" s="182">
        <v>24</v>
      </c>
      <c r="F203" s="192"/>
      <c r="G203" s="154"/>
      <c r="H203" s="17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 t="s">
        <v>85</v>
      </c>
      <c r="S203" s="147">
        <v>0</v>
      </c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</row>
    <row r="204" spans="1:47" outlineLevel="1">
      <c r="A204" s="148"/>
      <c r="B204" s="152"/>
      <c r="C204" s="285" t="s">
        <v>262</v>
      </c>
      <c r="D204" s="286"/>
      <c r="E204" s="287">
        <v>542</v>
      </c>
      <c r="F204" s="192"/>
      <c r="G204" s="192"/>
      <c r="H204" s="196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5"/>
      <c r="AT204" s="195"/>
      <c r="AU204" s="195"/>
    </row>
    <row r="205" spans="1:47" outlineLevel="1">
      <c r="A205" s="161"/>
      <c r="B205" s="162"/>
      <c r="C205" s="288" t="s">
        <v>263</v>
      </c>
      <c r="D205" s="289"/>
      <c r="E205" s="290">
        <v>2681.7</v>
      </c>
      <c r="F205" s="194"/>
      <c r="G205" s="163"/>
      <c r="H205" s="179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 t="s">
        <v>85</v>
      </c>
      <c r="S205" s="147">
        <v>0</v>
      </c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  <c r="AM205" s="147"/>
      <c r="AN205" s="147"/>
      <c r="AO205" s="147"/>
      <c r="AP205" s="147"/>
      <c r="AQ205" s="147"/>
      <c r="AR205" s="147"/>
      <c r="AS205" s="147"/>
      <c r="AT205" s="147"/>
      <c r="AU205" s="147"/>
    </row>
    <row r="206" spans="1:47">
      <c r="A206" s="6"/>
      <c r="B206" s="7" t="s">
        <v>95</v>
      </c>
      <c r="C206" s="171" t="s">
        <v>95</v>
      </c>
      <c r="D206" s="9"/>
      <c r="E206" s="183"/>
      <c r="F206" s="6"/>
      <c r="G206" s="6"/>
      <c r="H206" s="9"/>
      <c r="P206">
        <v>15</v>
      </c>
      <c r="Q206">
        <v>21</v>
      </c>
    </row>
    <row r="207" spans="1:47">
      <c r="A207" s="164"/>
      <c r="B207" s="165" t="s">
        <v>28</v>
      </c>
      <c r="C207" s="172" t="s">
        <v>95</v>
      </c>
      <c r="D207" s="191"/>
      <c r="E207" s="184"/>
      <c r="F207" s="166"/>
      <c r="G207" s="167">
        <f>G8+G71+G77+G82+G159+G162+G189+G198</f>
        <v>0</v>
      </c>
      <c r="H207" s="9"/>
      <c r="P207" t="e">
        <f>SUMIF(#REF!,P206,G7:G205)</f>
        <v>#REF!</v>
      </c>
      <c r="Q207" t="e">
        <f>SUMIF(#REF!,Q206,G7:G205)</f>
        <v>#REF!</v>
      </c>
      <c r="R207" t="s">
        <v>239</v>
      </c>
    </row>
    <row r="208" spans="1:47">
      <c r="A208" s="6"/>
      <c r="B208" s="7" t="s">
        <v>95</v>
      </c>
      <c r="C208" s="171" t="s">
        <v>95</v>
      </c>
      <c r="D208" s="9"/>
      <c r="E208" s="183"/>
      <c r="F208" s="6"/>
      <c r="G208" s="6"/>
      <c r="H208" s="9"/>
    </row>
    <row r="209" spans="1:18">
      <c r="A209" s="6"/>
      <c r="B209" s="7" t="s">
        <v>95</v>
      </c>
      <c r="C209" s="171" t="s">
        <v>95</v>
      </c>
      <c r="D209" s="9"/>
      <c r="E209" s="183"/>
      <c r="F209" s="6"/>
      <c r="G209" s="6"/>
      <c r="H209" s="9"/>
    </row>
    <row r="210" spans="1:18">
      <c r="A210" s="267" t="s">
        <v>240</v>
      </c>
      <c r="B210" s="267"/>
      <c r="C210" s="268"/>
      <c r="D210" s="9"/>
      <c r="E210" s="183"/>
      <c r="F210" s="6"/>
      <c r="G210" s="6"/>
      <c r="H210" s="9"/>
    </row>
    <row r="211" spans="1:18">
      <c r="A211" s="269"/>
      <c r="B211" s="270"/>
      <c r="C211" s="271"/>
      <c r="D211" s="270"/>
      <c r="E211" s="270"/>
      <c r="F211" s="270"/>
      <c r="G211" s="272"/>
      <c r="H211" s="9"/>
      <c r="R211" t="s">
        <v>241</v>
      </c>
    </row>
    <row r="212" spans="1:18">
      <c r="A212" s="273"/>
      <c r="B212" s="274"/>
      <c r="C212" s="275"/>
      <c r="D212" s="274"/>
      <c r="E212" s="274"/>
      <c r="F212" s="274"/>
      <c r="G212" s="276"/>
      <c r="H212" s="9"/>
    </row>
    <row r="213" spans="1:18">
      <c r="A213" s="273"/>
      <c r="B213" s="274"/>
      <c r="C213" s="275"/>
      <c r="D213" s="274"/>
      <c r="E213" s="274"/>
      <c r="F213" s="274"/>
      <c r="G213" s="276"/>
      <c r="H213" s="9"/>
    </row>
    <row r="214" spans="1:18">
      <c r="A214" s="273"/>
      <c r="B214" s="274"/>
      <c r="C214" s="275"/>
      <c r="D214" s="274"/>
      <c r="E214" s="274"/>
      <c r="F214" s="274"/>
      <c r="G214" s="276"/>
      <c r="H214" s="9"/>
    </row>
    <row r="215" spans="1:18">
      <c r="A215" s="277"/>
      <c r="B215" s="278"/>
      <c r="C215" s="279"/>
      <c r="D215" s="278"/>
      <c r="E215" s="278"/>
      <c r="F215" s="278"/>
      <c r="G215" s="280"/>
      <c r="H215" s="9"/>
    </row>
    <row r="216" spans="1:18">
      <c r="A216" s="6"/>
      <c r="B216" s="7" t="s">
        <v>95</v>
      </c>
      <c r="C216" s="171" t="s">
        <v>95</v>
      </c>
      <c r="D216" s="9"/>
      <c r="E216" s="183"/>
      <c r="F216" s="6"/>
      <c r="G216" s="6"/>
      <c r="H216" s="9"/>
    </row>
    <row r="217" spans="1:18">
      <c r="B217" s="198"/>
      <c r="C217" s="173" t="s">
        <v>251</v>
      </c>
      <c r="R217" t="s">
        <v>242</v>
      </c>
    </row>
    <row r="218" spans="1:18">
      <c r="B218" s="284"/>
      <c r="C218" s="173" t="s">
        <v>261</v>
      </c>
    </row>
  </sheetData>
  <sheetProtection password="CCE1" sheet="1" objects="1" scenarios="1"/>
  <protectedRanges>
    <protectedRange sqref="F9:F194" name="Oblast1"/>
  </protectedRanges>
  <mergeCells count="6">
    <mergeCell ref="A1:G1"/>
    <mergeCell ref="C3:G3"/>
    <mergeCell ref="A210:C210"/>
    <mergeCell ref="A211:G215"/>
    <mergeCell ref="C2:G2"/>
    <mergeCell ref="C4:G4"/>
  </mergeCells>
  <pageMargins left="0.39370078740157483" right="0.19685039370078741" top="0.78740157480314965" bottom="0.78740157480314965" header="0.31496062992125984" footer="0.31496062992125984"/>
  <pageSetup paperSize="9" scale="79" orientation="portrait" r:id="rId1"/>
  <headerFooter>
    <oddFooter>Stránka &amp;P z &amp;N</oddFooter>
  </headerFooter>
  <rowBreaks count="1" manualBreakCount="1">
    <brk id="1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Pol!Názvy_tisku</vt:lpstr>
      <vt:lpstr>oadresa</vt:lpstr>
      <vt:lpstr>Stavba!Objednatel</vt:lpstr>
      <vt:lpstr>Stavba!Objekt</vt:lpstr>
      <vt:lpstr>Pol!Oblast_tisku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2014-02-28T09:52:57Z</cp:lastPrinted>
  <dcterms:created xsi:type="dcterms:W3CDTF">2009-04-08T07:15:50Z</dcterms:created>
  <dcterms:modified xsi:type="dcterms:W3CDTF">2024-09-12T07:45:47Z</dcterms:modified>
</cp:coreProperties>
</file>